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fileSharing userName="DolejsiS" reservationPassword="0"/>
  <workbookPr/>
  <bookViews>
    <workbookView xWindow="240" yWindow="120" windowWidth="14940" windowHeight="9225" activeTab="0"/>
  </bookViews>
  <sheets>
    <sheet name="Rekapitulace" sheetId="1" r:id="rId1"/>
    <sheet name="PS 01-01-31" sheetId="2" r:id="rId2"/>
    <sheet name="SO 01-10-99" sheetId="3" r:id="rId3"/>
    <sheet name="SO 01-86-01" sheetId="4" r:id="rId4"/>
    <sheet name="SO 98-98" sheetId="5" r:id="rId5"/>
    <sheet name="SO 01-10-01" sheetId="6" r:id="rId6"/>
    <sheet name="SO 01-13-01" sheetId="7" r:id="rId7"/>
  </sheets>
  <definedNames/>
  <calcPr/>
  <webPublishing/>
</workbook>
</file>

<file path=xl/sharedStrings.xml><?xml version="1.0" encoding="utf-8"?>
<sst xmlns="http://schemas.openxmlformats.org/spreadsheetml/2006/main" count="3004" uniqueCount="669">
  <si>
    <t>Aspe</t>
  </si>
  <si>
    <t>Rekapitulace ceny</t>
  </si>
  <si>
    <t>5423530065</t>
  </si>
  <si>
    <t>Doplnění závor na přejezdu P2154 v km 99,187 TÚ Podlešín -Obrnice_ZM03</t>
  </si>
  <si>
    <t>ZŘ</t>
  </si>
  <si>
    <t>Základní řešení</t>
  </si>
  <si>
    <t>Celková cena bez DPH:</t>
  </si>
  <si>
    <t>Celková cena s DPH:</t>
  </si>
  <si>
    <t>Objekt</t>
  </si>
  <si>
    <t>Popis</t>
  </si>
  <si>
    <t>Cena bez DPH</t>
  </si>
  <si>
    <t>DPH</t>
  </si>
  <si>
    <t>Cena s DPH</t>
  </si>
  <si>
    <t>Počet neoceněných položek</t>
  </si>
  <si>
    <t>D.1.1</t>
  </si>
  <si>
    <t>Železniční zabezpečovací zařízení</t>
  </si>
  <si>
    <t xml:space="preserve">  PS 01-01-31</t>
  </si>
  <si>
    <t>PZS v km 99,187 (P2154)</t>
  </si>
  <si>
    <t>SŽDC05</t>
  </si>
  <si>
    <t>S</t>
  </si>
  <si>
    <t>O</t>
  </si>
  <si>
    <t>Soupis prací objektu</t>
  </si>
  <si>
    <t xml:space="preserve">Stavba: </t>
  </si>
  <si>
    <t>0,00</t>
  </si>
  <si>
    <t>15,00</t>
  </si>
  <si>
    <t>21,00</t>
  </si>
  <si>
    <t>3</t>
  </si>
  <si>
    <t>2</t>
  </si>
  <si>
    <t>Objekt:</t>
  </si>
  <si>
    <t>Typ</t>
  </si>
  <si>
    <t>Poř. číslo</t>
  </si>
  <si>
    <t>Kód položky</t>
  </si>
  <si>
    <t>Varianta</t>
  </si>
  <si>
    <t>Název položky</t>
  </si>
  <si>
    <t>MJ</t>
  </si>
  <si>
    <t>Množství</t>
  </si>
  <si>
    <t>Jednotková hmotnost</t>
  </si>
  <si>
    <t>Celková hmotnost</t>
  </si>
  <si>
    <t>Jednotková cena</t>
  </si>
  <si>
    <t>Dodávka</t>
  </si>
  <si>
    <t>Jednotková</t>
  </si>
  <si>
    <t>Celkem</t>
  </si>
  <si>
    <t>Cenové soustavy</t>
  </si>
  <si>
    <t>Počet položek s nulovou cenou</t>
  </si>
  <si>
    <t>O1</t>
  </si>
  <si>
    <t>PS 01-01-31</t>
  </si>
  <si>
    <t>SD</t>
  </si>
  <si>
    <t>DEM</t>
  </si>
  <si>
    <t>Demontáže</t>
  </si>
  <si>
    <t>P</t>
  </si>
  <si>
    <t>117</t>
  </si>
  <si>
    <t>75D228</t>
  </si>
  <si>
    <t/>
  </si>
  <si>
    <t>VÝSTRAŽNÍK BEZ ZÁVORY, 1 SKŘÍŇ - DEMONTÁŽ</t>
  </si>
  <si>
    <t>KUS</t>
  </si>
  <si>
    <t>OTSKP 2024</t>
  </si>
  <si>
    <t>PP</t>
  </si>
  <si>
    <t>VV</t>
  </si>
  <si>
    <t>Výstražník "A"; "B"</t>
  </si>
  <si>
    <t>TS</t>
  </si>
  <si>
    <t>Technická specifikace položky odpovídá příslušné cenové soustavě</t>
  </si>
  <si>
    <t>118</t>
  </si>
  <si>
    <t>75D168</t>
  </si>
  <si>
    <t>RELÉOVÝ DOMEK (DO 9 M2) PREFABRIKOVANÝ - DEMONTÁŽ</t>
  </si>
  <si>
    <t>Technologický domek</t>
  </si>
  <si>
    <t>119</t>
  </si>
  <si>
    <t>75D138</t>
  </si>
  <si>
    <t>BATERIOVÁ SKŘÍŇ - DEMONTÁŽ</t>
  </si>
  <si>
    <t>Umístěno v technologickém objektu</t>
  </si>
  <si>
    <t>120</t>
  </si>
  <si>
    <t>75B6T8</t>
  </si>
  <si>
    <t>BATERIE - DEMONTÁŽ</t>
  </si>
  <si>
    <t>DOM</t>
  </si>
  <si>
    <t>Technologický objekt</t>
  </si>
  <si>
    <t>63</t>
  </si>
  <si>
    <t>75D161</t>
  </si>
  <si>
    <t>RELÉOVÝ DOMEK (DO 9 M2) PREFABRIKOVANÝ, IZOLOVANÝ, S KLIMATIZACÍ A VNITŘNÍ KABELIZACÍ - DODÁVKA</t>
  </si>
  <si>
    <t>viz výkres č. 0501</t>
  </si>
  <si>
    <t>64</t>
  </si>
  <si>
    <t>75D167</t>
  </si>
  <si>
    <t>RELÉOVÝ DOMEK (DO 9 M2) PREFABRIKOVANÝ - MONTÁŽ</t>
  </si>
  <si>
    <t>65</t>
  </si>
  <si>
    <t>75B421</t>
  </si>
  <si>
    <t>STOJANOVÁ ŘADA PRO 2 STOJANY - DODÁVKA</t>
  </si>
  <si>
    <t>66</t>
  </si>
  <si>
    <t>75B427</t>
  </si>
  <si>
    <t>STOJANOVÁ ŘADA PRO 2 STOJANY - MONTÁŽ</t>
  </si>
  <si>
    <t>67</t>
  </si>
  <si>
    <t>75B471</t>
  </si>
  <si>
    <t>KABELOVÝ ROŠT VODOROVNÝ - DODÁVKA</t>
  </si>
  <si>
    <t>68</t>
  </si>
  <si>
    <t>75B477</t>
  </si>
  <si>
    <t>KABELOVÝ ROŠT VODOROVNÝ - MONTÁŽ</t>
  </si>
  <si>
    <t>69</t>
  </si>
  <si>
    <t>75B481</t>
  </si>
  <si>
    <t>KABELOVÝ ROŠT SVISLÝ - DODÁVKA</t>
  </si>
  <si>
    <t>70</t>
  </si>
  <si>
    <t>75B487</t>
  </si>
  <si>
    <t>KABELOVÝ ROŠT SVISLÝ - MONTÁŽ</t>
  </si>
  <si>
    <t>DOPR_ZN</t>
  </si>
  <si>
    <t>Dopravní značení</t>
  </si>
  <si>
    <t>110</t>
  </si>
  <si>
    <t>914163</t>
  </si>
  <si>
    <t>DOPRAVNÍ ZNAČKY ZÁKLADNÍ VELIKOSTI HLINÍKOVÉ FÓLIE TŘ 1 - DEMONTÁŽ</t>
  </si>
  <si>
    <t>viz výkres č. 0201</t>
  </si>
  <si>
    <t>111</t>
  </si>
  <si>
    <t>914161</t>
  </si>
  <si>
    <t>DOPRAVNÍ ZNAČKY ZÁKLADNÍ VELIKOSTI HLINÍKOVÉ FÓLIE TŘ 1 - DODÁVKA A MONTÁŽ</t>
  </si>
  <si>
    <t>112</t>
  </si>
  <si>
    <t>91551</t>
  </si>
  <si>
    <t>VODOROVNÉ DOPRAVNÍ ZNAČENÍ - PŘEDEM PŘIPRAVENÉ SYMBOLY</t>
  </si>
  <si>
    <t>viz výkres č. 2.202</t>
  </si>
  <si>
    <t>113</t>
  </si>
  <si>
    <t>914679</t>
  </si>
  <si>
    <t>DOPR ZNAČ 150X150CM HLINÍK FÓLIE TŘ 2 - NÁJEMNÉ</t>
  </si>
  <si>
    <t>KSDEN</t>
  </si>
  <si>
    <t>114</t>
  </si>
  <si>
    <t>914259</t>
  </si>
  <si>
    <t>DOPRAV ZNAČKY ZVĚTŠ VEL HLINÍK - NÁJEMNÉ</t>
  </si>
  <si>
    <t>115</t>
  </si>
  <si>
    <t>914252</t>
  </si>
  <si>
    <t>DOPRAVNÍ ZNAČKY ZVĚTŠENÉ VELIKOSTI HLINÍKOVÉ - MONTÁŽ S PŘEMÍSTĚNÍM</t>
  </si>
  <si>
    <t>116</t>
  </si>
  <si>
    <t>914212</t>
  </si>
  <si>
    <t>DOPRAVNÍ ZNAČKY ZVĚTŠENÉ VELIKOSTI OCELOVÉ - MONTÁŽ S PŘEMÍSTĚNÍM</t>
  </si>
  <si>
    <t>KAB</t>
  </si>
  <si>
    <t>Kabelizace</t>
  </si>
  <si>
    <t>16</t>
  </si>
  <si>
    <t>75A131</t>
  </si>
  <si>
    <t>KABEL METALICKÝ DVOUPLÁŠŤOVÝ DO 12 PÁRŮ - DODÁVKA</t>
  </si>
  <si>
    <t>KMPÁR</t>
  </si>
  <si>
    <t>viz Tabulka kabelů PS 01.xlsm</t>
  </si>
  <si>
    <t>17</t>
  </si>
  <si>
    <t>75A217</t>
  </si>
  <si>
    <t>ZATAŽENÍ A SPOJKOVÁNÍ KABELŮ DO 12 PÁRŮ - MONTÁŽ</t>
  </si>
  <si>
    <t>18</t>
  </si>
  <si>
    <t>75A311</t>
  </si>
  <si>
    <t>KABELOVÁ FORMA (UKONČENÍ KABELŮ) PRO KABELY ZABEZPEČOVACÍ DO 12 PÁRŮ</t>
  </si>
  <si>
    <t>19</t>
  </si>
  <si>
    <t>75A321</t>
  </si>
  <si>
    <t>SPOJKA ROVNÁ PRO PLASTOVÉ KABELY S JÁDRY O PRŮMĚRU 1 MM2 DO 12 PÁRŮ</t>
  </si>
  <si>
    <t>20</t>
  </si>
  <si>
    <t>75B121</t>
  </si>
  <si>
    <t>VNITŘNÍ KABELOVÉ ROZVODY PŘES 20 DO 50 KABELŮ - DODÁVKA</t>
  </si>
  <si>
    <t>M</t>
  </si>
  <si>
    <t>21</t>
  </si>
  <si>
    <t>75B127</t>
  </si>
  <si>
    <t>VNITŘNÍ KABELOVÉ ROZVODY PŘES 20 DO 50 KABELŮ - MONTÁŽ</t>
  </si>
  <si>
    <t>22</t>
  </si>
  <si>
    <t>742G11</t>
  </si>
  <si>
    <t>KABEL NN DVOU- A TŘÍŽÍLOVÝ CU S PLASTOVOU IZOLACÍ DO 2,5 MM2</t>
  </si>
  <si>
    <t>23</t>
  </si>
  <si>
    <t>742H12</t>
  </si>
  <si>
    <t>KABEL NN ČTYŘ- A PĚTIŽÍLOVÝ CU S PLASTOVOU IZOLACÍ OD 4 DO 16 MM2</t>
  </si>
  <si>
    <t>24</t>
  </si>
  <si>
    <t>742I11</t>
  </si>
  <si>
    <t>KABEL NN CU OVLÁDACÍ 7-12ŽÍLOVÝ DO 2,5 MM2</t>
  </si>
  <si>
    <t>25</t>
  </si>
  <si>
    <t>742L11</t>
  </si>
  <si>
    <t>UKONČENÍ DVOU AŽ PĚTIŽÍLOVÉHO KABELU V ROZVADĚČI NEBO NA PŘÍSTROJI DO 2,5 MM2</t>
  </si>
  <si>
    <t>26</t>
  </si>
  <si>
    <t>742L12</t>
  </si>
  <si>
    <t>UKONČENÍ DVOU AŽ PĚTIŽÍLOVÉHO KABELU V ROZVADĚČI NEBO NA PŘÍSTROJI OD 4 DO 16 MM2</t>
  </si>
  <si>
    <t>27</t>
  </si>
  <si>
    <t>742M11</t>
  </si>
  <si>
    <t>UKONČENÍ 7-12ŽÍLOVÉHO KABELU V ROZVADĚČI NEBO NA PŘÍSTROJI DO 2,5 MM2</t>
  </si>
  <si>
    <t>28</t>
  </si>
  <si>
    <t>75IH91</t>
  </si>
  <si>
    <t>UKONČENÍ KABELU ŠTÍTEK KABELOVÝ</t>
  </si>
  <si>
    <t>29</t>
  </si>
  <si>
    <t>75I221</t>
  </si>
  <si>
    <t>KABEL ZEMNÍ DVOUPLÁŠŤOVÝ BEZ PANCÍŘE PRŮMĚRU ŽÍLY 0,8 MM DO 5XN</t>
  </si>
  <si>
    <t>KMČTYŘKA</t>
  </si>
  <si>
    <t>30</t>
  </si>
  <si>
    <t>75I222</t>
  </si>
  <si>
    <t>KABEL ZEMNÍ DVOUPLÁŠŤOVÝ BEZ PANCÍŘE PRŮMĚRU ŽÍLY 0,8 MM DO 25XN</t>
  </si>
  <si>
    <t>31</t>
  </si>
  <si>
    <t>75I22X</t>
  </si>
  <si>
    <t>KABEL ZEMNÍ DVOUPLÁŠŤOVÝ BEZ PANCÍŘE PRŮMĚRU ŽÍLY 0,8 MM - MONTÁŽ</t>
  </si>
  <si>
    <t>32</t>
  </si>
  <si>
    <t>75IH31</t>
  </si>
  <si>
    <t>UKONČENÍ KABELU FORMA KABELOVÁ DÉLKY DO 0,5 M DO 5XN</t>
  </si>
  <si>
    <t>33</t>
  </si>
  <si>
    <t>75IH32</t>
  </si>
  <si>
    <t>UKONČENÍ KABELU FORMA KABELOVÁ DÉLKY DO 0,5 M DO 25XN</t>
  </si>
  <si>
    <t>34</t>
  </si>
  <si>
    <t>75IF21</t>
  </si>
  <si>
    <t>ROZPOJOVACÍ SVORKOVNICE 2/10, 2/8 - DODÁVKA</t>
  </si>
  <si>
    <t>35</t>
  </si>
  <si>
    <t>75IF2X</t>
  </si>
  <si>
    <t>ROZPOJOVACÍ SVORKOVNICE 2/10, 2/8 - MONTÁŽ</t>
  </si>
  <si>
    <t>36</t>
  </si>
  <si>
    <t>75II31</t>
  </si>
  <si>
    <t>SPOJKA DÁLKOVÉHO KABELU DO 100 ŽIL</t>
  </si>
  <si>
    <t>37</t>
  </si>
  <si>
    <t>75II3X</t>
  </si>
  <si>
    <t>SPOJKA DÁLKOVÉHO KABELU - MONTÁŽ</t>
  </si>
  <si>
    <t>38</t>
  </si>
  <si>
    <t>75IH9X</t>
  </si>
  <si>
    <t>UKONČENÍ KABELU ŠTÍTEK KABELOVÝ - MONTÁŽ</t>
  </si>
  <si>
    <t>39</t>
  </si>
  <si>
    <t>701005</t>
  </si>
  <si>
    <t>VYHLEDÁVACÍ MARKER ZEMNÍ S MOŽNOSTÍ ZÁPISU</t>
  </si>
  <si>
    <t>40</t>
  </si>
  <si>
    <t>75IJ12</t>
  </si>
  <si>
    <t>MĚŘENÍ JEDNOSMĚRNÉ NA SDĚLOVACÍM KABELU</t>
  </si>
  <si>
    <t>41</t>
  </si>
  <si>
    <t>75IJ22</t>
  </si>
  <si>
    <t>MĚŘENÍ ZKRÁCENÉ ZÁVĚREČNÉ DÁLKOVÉHO KABELU V JEDNOM SMĚRU ZA PROVOZU</t>
  </si>
  <si>
    <t>ČTYŘKA</t>
  </si>
  <si>
    <t>42</t>
  </si>
  <si>
    <t>75I911</t>
  </si>
  <si>
    <t>OPTOTRUBKA HDPE PRŮMĚRU DO 40 MM</t>
  </si>
  <si>
    <t>viz výkres 1000 kabelové schéma</t>
  </si>
  <si>
    <t>43</t>
  </si>
  <si>
    <t>75I91X</t>
  </si>
  <si>
    <t>OPTOTRUBKA HDPE - MONTÁŽ</t>
  </si>
  <si>
    <t>44</t>
  </si>
  <si>
    <t>75IA11</t>
  </si>
  <si>
    <t>OPTOTRUBKOVÁ SPOJKA PRŮMĚRU DO 40 MM</t>
  </si>
  <si>
    <t>45</t>
  </si>
  <si>
    <t>75IA1X</t>
  </si>
  <si>
    <t>OPTOTRUBKOVÁ SPOJKA - MONTÁŽ</t>
  </si>
  <si>
    <t>46</t>
  </si>
  <si>
    <t>75I962</t>
  </si>
  <si>
    <t>OPTOTRUBKA - KALIBRACE</t>
  </si>
  <si>
    <t>47</t>
  </si>
  <si>
    <t>75I961</t>
  </si>
  <si>
    <t>OPTOTRUBKA - HERMETIZACE ÚSEKU DO 2000 M</t>
  </si>
  <si>
    <t>ÚSEK</t>
  </si>
  <si>
    <t>48</t>
  </si>
  <si>
    <t>75ID11</t>
  </si>
  <si>
    <t>PLASTOVÁ ZEMNÍ KOMORA PRO ULOŽENÍ REZERVY</t>
  </si>
  <si>
    <t>49</t>
  </si>
  <si>
    <t>75ID1X</t>
  </si>
  <si>
    <t>PLASTOVÁ ZEMNÍ KOMORA PRO ULOŽENÍ REZERVY - MONTÁŽ</t>
  </si>
  <si>
    <t>KAB_OPT</t>
  </si>
  <si>
    <t>Kabelizace optika</t>
  </si>
  <si>
    <t>50</t>
  </si>
  <si>
    <t>75II71</t>
  </si>
  <si>
    <t>SPOJKA OPTICKÁ DO 72 VLÁKEN</t>
  </si>
  <si>
    <t>51</t>
  </si>
  <si>
    <t>75II7X</t>
  </si>
  <si>
    <t>SPOJKA OPTICKÁ - MONTÁŽ</t>
  </si>
  <si>
    <t>52</t>
  </si>
  <si>
    <t>75I811</t>
  </si>
  <si>
    <t>KABEL OPTICKÝ SINGLEMODE DO 12 VLÁKEN</t>
  </si>
  <si>
    <t>KMVLÁKNO</t>
  </si>
  <si>
    <t>53</t>
  </si>
  <si>
    <t>75I81X</t>
  </si>
  <si>
    <t>KABEL OPTICKÝ SINGLEMODE - MONTÁŽ</t>
  </si>
  <si>
    <t>54</t>
  </si>
  <si>
    <t>742J14</t>
  </si>
  <si>
    <t>KONEKTORY NA OPTICKÝ KABEL</t>
  </si>
  <si>
    <t>55</t>
  </si>
  <si>
    <t>75IH61</t>
  </si>
  <si>
    <t>UKONČENÍ KABELU OPTICKÉHO DO 12 VLÁKEN</t>
  </si>
  <si>
    <t>56</t>
  </si>
  <si>
    <t>75I841</t>
  </si>
  <si>
    <t>KABEL OPTICKÝ - REZERVA DO 500 MM</t>
  </si>
  <si>
    <t>57</t>
  </si>
  <si>
    <t>75I84X</t>
  </si>
  <si>
    <t>KABEL OPTICKÝ - REZERVA DO 500 MM - MONTÁŽ</t>
  </si>
  <si>
    <t>58</t>
  </si>
  <si>
    <t>75IK11</t>
  </si>
  <si>
    <t>MĚŘENÍ STÁVAJÍCÍHO OPTICKÉHO KABELU</t>
  </si>
  <si>
    <t>VLÁKNO</t>
  </si>
  <si>
    <t>59</t>
  </si>
  <si>
    <t>75J811</t>
  </si>
  <si>
    <t>OPTICKÝ PIGTAIL MULTIMODE DO 2 M</t>
  </si>
  <si>
    <t>60</t>
  </si>
  <si>
    <t>75J911</t>
  </si>
  <si>
    <t>OPTICKÝ PATCHCORD MULTIMODE DO 5 M</t>
  </si>
  <si>
    <t>61</t>
  </si>
  <si>
    <t>75IEF1</t>
  </si>
  <si>
    <t>OPTICKÝ ROZVADĚČ NA ZEĎ DO 12 VLÁKEN</t>
  </si>
  <si>
    <t>62</t>
  </si>
  <si>
    <t>75IEFX</t>
  </si>
  <si>
    <t>OPTICKÝ ROZVADĚČ NA ZEĎ - MONTÁŽ</t>
  </si>
  <si>
    <t>NAP</t>
  </si>
  <si>
    <t>Napájení</t>
  </si>
  <si>
    <t>71</t>
  </si>
  <si>
    <t>75D181</t>
  </si>
  <si>
    <t>NAPÁJECÍ SKŘÍŇ PŘEJEZDOVÉHO ZABEZPEČOVACÍHO ZAŘÍZENÍ - DODÁVKA</t>
  </si>
  <si>
    <t>viz výkres č. 0701</t>
  </si>
  <si>
    <t>72</t>
  </si>
  <si>
    <t>75D187</t>
  </si>
  <si>
    <t>NAPÁJECÍ SKŘÍŇ PŘEJEZDOVÉHO ZABEZPEČOVACÍHO ZAŘÍZENÍ - MONTÁŽ</t>
  </si>
  <si>
    <t>73</t>
  </si>
  <si>
    <t>75B6A1</t>
  </si>
  <si>
    <t>USMĚRŇOVAČ 24 V/50 A - DODÁVKA</t>
  </si>
  <si>
    <t>74</t>
  </si>
  <si>
    <t>75B6G7</t>
  </si>
  <si>
    <t>USMĚRŇOVAČ - MONTÁŽ</t>
  </si>
  <si>
    <t>75</t>
  </si>
  <si>
    <t>75B6N1</t>
  </si>
  <si>
    <t>BEZÚDRŽBOVÁ BATERIE 24 V/420 AH - DODÁVKA</t>
  </si>
  <si>
    <t>76</t>
  </si>
  <si>
    <t>75B6T7</t>
  </si>
  <si>
    <t>BATERIE - MONTÁŽ</t>
  </si>
  <si>
    <t>77</t>
  </si>
  <si>
    <t>75D131</t>
  </si>
  <si>
    <t>BATERIOVÁ SKŘÍŇ - DODÁVKA</t>
  </si>
  <si>
    <t>78</t>
  </si>
  <si>
    <t>75D137</t>
  </si>
  <si>
    <t>BATERIOVÁ SKŘÍŇ - MONTÁŽ</t>
  </si>
  <si>
    <t>79</t>
  </si>
  <si>
    <t>741911</t>
  </si>
  <si>
    <t>UZEMŇOVACÍ VODIČ V ZEMI FEZN DO 120 MM2</t>
  </si>
  <si>
    <t>80</t>
  </si>
  <si>
    <t>741C02</t>
  </si>
  <si>
    <t>UZEMŇOVACÍ SVORKA</t>
  </si>
  <si>
    <t>81</t>
  </si>
  <si>
    <t>741C05</t>
  </si>
  <si>
    <t>SPOJOVÁNÍ UZEMŇOVACÍCH VODIČŮ</t>
  </si>
  <si>
    <t>OST</t>
  </si>
  <si>
    <t>Ostatní</t>
  </si>
  <si>
    <t>127</t>
  </si>
  <si>
    <t>02940</t>
  </si>
  <si>
    <t>OSTATNÍ POŽADAVKY - VYPRACOVÁNÍ DOKUMENTACE</t>
  </si>
  <si>
    <t>KPL</t>
  </si>
  <si>
    <t>Vypracování realizační dokumentace příslušného PS</t>
  </si>
  <si>
    <t>128</t>
  </si>
  <si>
    <t>75B742</t>
  </si>
  <si>
    <t>OCHRANNÁ OPATŘENÍ PROTI ATMOSFÉRICKÝM VLIVŮM - JEDNOKOLEJNÁ TRAŤ BEZ TRAKCÍ</t>
  </si>
  <si>
    <t>KM</t>
  </si>
  <si>
    <t>PN</t>
  </si>
  <si>
    <t>Počítače náprav</t>
  </si>
  <si>
    <t>105</t>
  </si>
  <si>
    <t>75C911</t>
  </si>
  <si>
    <t>SNÍMAČ POČÍTAČE NÁPRAV - DODÁVKA</t>
  </si>
  <si>
    <t>106</t>
  </si>
  <si>
    <t>75C917</t>
  </si>
  <si>
    <t>SNÍMAČ POČÍTAČE NÁPRAV - MONTÁŽ</t>
  </si>
  <si>
    <t>107</t>
  </si>
  <si>
    <t>75C918</t>
  </si>
  <si>
    <t>SNÍMAČ POČÍTAČE NÁPRAV - DEMONTÁŽ</t>
  </si>
  <si>
    <t>108</t>
  </si>
  <si>
    <t>75C931</t>
  </si>
  <si>
    <t>SKŘÍŇ S POČÍTAČI NÁPRAV 8 BODŮ/7 ÚSEKŮ - DODÁVKA</t>
  </si>
  <si>
    <t>109</t>
  </si>
  <si>
    <t>75C937</t>
  </si>
  <si>
    <t>SKŘÍŇ S POČÍTAČI NÁPRAV 8 BODŮ/7 ÚSEKŮ - MONTÁŽ</t>
  </si>
  <si>
    <t>REV</t>
  </si>
  <si>
    <t>Revize a zkoušky</t>
  </si>
  <si>
    <t>121</t>
  </si>
  <si>
    <t>75E117</t>
  </si>
  <si>
    <t>DOZOR PRACOVNÍKŮ PROVOZOVATELE PŘI PRÁCI NA ŽIVÉM ZAŘÍZENÍ</t>
  </si>
  <si>
    <t>HOD</t>
  </si>
  <si>
    <t>122</t>
  </si>
  <si>
    <t>75E127</t>
  </si>
  <si>
    <t>CELKOVÁ PROHLÍDKA ZAŘÍZENÍ A VYHOTOVENÍ REVIZNÍ ZPRÁVY</t>
  </si>
  <si>
    <t>123</t>
  </si>
  <si>
    <t>75E197</t>
  </si>
  <si>
    <t>PŘÍPRAVA A CELKOVÉ ZKOUŠKY PŘEJEZDOVÉHO ZABEZPEČOVACÍHO ZAŘÍZENÍ PRO JEDNU KOLEJ</t>
  </si>
  <si>
    <t>124</t>
  </si>
  <si>
    <t>75E1B7</t>
  </si>
  <si>
    <t>REGULACE A ZKOUŠENÍ ZABEZPEČOVACÍHO ZAŘÍZENÍ</t>
  </si>
  <si>
    <t>125</t>
  </si>
  <si>
    <t>75E137</t>
  </si>
  <si>
    <t>PŘEZKOUŠENÍ VLAKOVÝCH CEST</t>
  </si>
  <si>
    <t>126</t>
  </si>
  <si>
    <t>75E1C7</t>
  </si>
  <si>
    <t>PROTOKOL UTZ</t>
  </si>
  <si>
    <t>Vypracování protokolu UTZ příslušného zařízení</t>
  </si>
  <si>
    <t>TECH</t>
  </si>
  <si>
    <t>Technologie PZS</t>
  </si>
  <si>
    <t>82</t>
  </si>
  <si>
    <t>75D111</t>
  </si>
  <si>
    <t>SKŘÍŇ LOGIKY RELÉOVÉHO PŘEJEZDOVÉHO ZABEZPEČOVACÍHO ZAŘÍZENÍ - DODÁVKA</t>
  </si>
  <si>
    <t>83</t>
  </si>
  <si>
    <t>75D117</t>
  </si>
  <si>
    <t>SKŘÍŇ LOGIKY RELÉOVÉHO PŘEJEZDOVÉHO ZABEZPEČOVACÍHO ZAŘÍZENÍ - MONTÁŽ</t>
  </si>
  <si>
    <t>84</t>
  </si>
  <si>
    <t>75B871</t>
  </si>
  <si>
    <t>ZAŘÍZENÍ BEZPEČNÉ KOMUNIKACE MEZI ZABEZPEČOVACÍMI ZAŘÍZENÍMI (32 PERIFERIÍ) - DODÁVKA</t>
  </si>
  <si>
    <t>součást technologického vybavení PZS</t>
  </si>
  <si>
    <t>85</t>
  </si>
  <si>
    <t>75B877</t>
  </si>
  <si>
    <t>ZAŘÍZENÍ BEZPEČNÉ KOMUNIKACE MEZI ZABEZPEČOVACÍMI ZAŘÍZENÍMI (32 PERIFERIÍ) - MONTÁŽ</t>
  </si>
  <si>
    <t>UPR_SZZ</t>
  </si>
  <si>
    <t>Úprava SZZ</t>
  </si>
  <si>
    <t>86</t>
  </si>
  <si>
    <t>75B569</t>
  </si>
  <si>
    <t>ÚPRAVA RELÉOVÝCH, NAPÁJECÍCH NEBO KABELOVÝCH STOJANŮ NEBO SKŘÍNÍ</t>
  </si>
  <si>
    <t>Úprava zapojení v SZZ a DK Lenešice</t>
  </si>
  <si>
    <t>87</t>
  </si>
  <si>
    <t>75B361</t>
  </si>
  <si>
    <t>KOLEJOVÁ DESKA - DODÁVKA</t>
  </si>
  <si>
    <t>88</t>
  </si>
  <si>
    <t>75B367</t>
  </si>
  <si>
    <t>KOLEJOVÁ DESKA - MONTÁŽ</t>
  </si>
  <si>
    <t>89</t>
  </si>
  <si>
    <t>75B118</t>
  </si>
  <si>
    <t>VNITŘNÍ KABELOVÉ ROZVODY DO 20 KABELŮ - DEMONTÁŽ</t>
  </si>
  <si>
    <t>90</t>
  </si>
  <si>
    <t>75B117</t>
  </si>
  <si>
    <t>VNITŘNÍ KABELOVÉ ROZVODY DO 20 KABELŮ - MONTÁŽ</t>
  </si>
  <si>
    <t>91</t>
  </si>
  <si>
    <t>92</t>
  </si>
  <si>
    <t>75E187</t>
  </si>
  <si>
    <t>PŘÍPRAVA A CELKOVÉ ZKOUŠKY ELEKTRONICKÉHO STAVĚDLA PRO JEDNU VLAKOVOU CESTU</t>
  </si>
  <si>
    <t>93</t>
  </si>
  <si>
    <t>94</t>
  </si>
  <si>
    <t>75B369</t>
  </si>
  <si>
    <t>KOLEJOVÁ DESKA - ÚPRAVA</t>
  </si>
  <si>
    <t>VEN</t>
  </si>
  <si>
    <t>Venkovní prvky</t>
  </si>
  <si>
    <t>95</t>
  </si>
  <si>
    <t>75D211</t>
  </si>
  <si>
    <t>VÝSTRAŽNÍK SE ZÁVOROU, 1 SKŘÍŇ - DODÁVKA</t>
  </si>
  <si>
    <t>výstraník se závorou: "A", "B"</t>
  </si>
  <si>
    <t>viz výkres č. 0211</t>
  </si>
  <si>
    <t>96</t>
  </si>
  <si>
    <t>75D217</t>
  </si>
  <si>
    <t>VÝSTRAŽNÍK SE ZÁVOROU, 1 SKŘÍŇ - MONTÁŽ</t>
  </si>
  <si>
    <t>97</t>
  </si>
  <si>
    <t>75D221</t>
  </si>
  <si>
    <t>VÝSTRAŽNÍK BEZ ZÁVORY, 1 SKŘÍŇ - DODÁVKA</t>
  </si>
  <si>
    <t>výstražník bez závory: "C", "D"</t>
  </si>
  <si>
    <t>98</t>
  </si>
  <si>
    <t>75D227</t>
  </si>
  <si>
    <t>VÝSTRAŽNÍK BEZ ZÁVORY, 1 SKŘÍŇ - MONTÁŽ</t>
  </si>
  <si>
    <t>99</t>
  </si>
  <si>
    <t>75D211_R03</t>
  </si>
  <si>
    <t>BŘEVNO KOMPOZITNÍ S KONTROLOU CELISTVOSTI - DODÁVKA</t>
  </si>
  <si>
    <t>R-položka</t>
  </si>
  <si>
    <t>závory: "A"; "B"</t>
  </si>
  <si>
    <t>1. Položka obsahuje:  
 – dodávku kompozitního břevna včetně pomocného materiálu, dopravu do místa určení  
2. Položka neobsahuje:  
 X  
3. Způsob měření:  
Udává se počet kusů kompletní konstrukce nebo práce.</t>
  </si>
  <si>
    <t>100</t>
  </si>
  <si>
    <t>75D211_R04</t>
  </si>
  <si>
    <t>BŘEVNO KOMPOZITNÍ S KONTROLOU CELISTVOSTI - MONTÁŽ</t>
  </si>
  <si>
    <t>1. Položka obsahuje:  
 – montáž kompozitního břevna se všemi pomocnými a doplňujícími pracemi a součástmi, případné použití mechanizmů, včetně dopravy ze skladu k místu montáže  
2. Položka neobsahuje:  
 X  
3. Způsob měření:  
Udává se počet kusů kompletní konstrukce nebo práce.</t>
  </si>
  <si>
    <t>101</t>
  </si>
  <si>
    <t>75IEC3</t>
  </si>
  <si>
    <t>VENKOVNÍ TELEFONNÍ OBJEKT NA OBJEKTU</t>
  </si>
  <si>
    <t>102</t>
  </si>
  <si>
    <t>75IECX</t>
  </si>
  <si>
    <t>VENKOVNÍ TELEFONNÍ OBJEKT - MONTÁŽ</t>
  </si>
  <si>
    <t>103</t>
  </si>
  <si>
    <t>75D191</t>
  </si>
  <si>
    <t>PŘÍSTROJOVÁ SKŘÍŇ V KOLEJIŠTI BEZ VNITŘNÍ VÝSTROJE - DODÁVKA</t>
  </si>
  <si>
    <t>technologická skříň PZZ</t>
  </si>
  <si>
    <t>104</t>
  </si>
  <si>
    <t>75D197</t>
  </si>
  <si>
    <t>PŘÍSTROJOVÁ SKŘÍŇ V KOLEJIŠTI BEZ VNITŘNÍ VÝSTROJE - MONTÁŽ</t>
  </si>
  <si>
    <t>VSE</t>
  </si>
  <si>
    <t>Všeobecné konstrukce a práce</t>
  </si>
  <si>
    <t>1</t>
  </si>
  <si>
    <t>029111</t>
  </si>
  <si>
    <t>OSTATNÍ POŽADAVKY - GEODETICKÉ ZAMĚŘENÍ - DÉLKOVÉ</t>
  </si>
  <si>
    <t>HM</t>
  </si>
  <si>
    <t>ZEM</t>
  </si>
  <si>
    <t>Zemní práce</t>
  </si>
  <si>
    <t>11130</t>
  </si>
  <si>
    <t>SEJMUTÍ DRNU</t>
  </si>
  <si>
    <t>M2</t>
  </si>
  <si>
    <t>viz Tabulka kabelových tras a výkopů.xlsx</t>
  </si>
  <si>
    <t>132838</t>
  </si>
  <si>
    <t>HLOUBENÍ RÝH ŠÍŘ DO 2M PAŽ I NEPAŽ TŘ. II, ODVOZ DO 20KM</t>
  </si>
  <si>
    <t>M3</t>
  </si>
  <si>
    <t>4</t>
  </si>
  <si>
    <t>131838</t>
  </si>
  <si>
    <t>HLOUBENÍ JAM ZAPAŽ I NEPAŽ TŘ. II, ODVOZ DO 20KM</t>
  </si>
  <si>
    <t>5</t>
  </si>
  <si>
    <t>17411</t>
  </si>
  <si>
    <t>ZÁSYP JAM A RÝH ZEMINOU SE ZHUTNĚNÍM</t>
  </si>
  <si>
    <t>6</t>
  </si>
  <si>
    <t>18215</t>
  </si>
  <si>
    <t>ÚPRAVA POVRCHŮ SROVNÁNÍM ÚZEMÍ V TL DO 0,50M</t>
  </si>
  <si>
    <t>7</t>
  </si>
  <si>
    <t>14173</t>
  </si>
  <si>
    <t>PROTLAČOVÁNÍ POTRUBÍ Z PLAST HMOT DN DO 200MM</t>
  </si>
  <si>
    <t>pod kolejemi 2x 9m + pod vozovkou 1x 10m</t>
  </si>
  <si>
    <t>8</t>
  </si>
  <si>
    <t>702112</t>
  </si>
  <si>
    <t>KABELOVÝ ŽLAB ZEMNÍ VČETNĚ KRYTU SVĚTLÉ ŠÍŘKY PŘES 120 DO 250 MM</t>
  </si>
  <si>
    <t>9</t>
  </si>
  <si>
    <t>702902</t>
  </si>
  <si>
    <t>ZASYPÁNÍ KABELOVÉHO ŽLABU VRSTVOU Z PŘESÁTÉHO PÍSKU SVĚTLÉ ŠÍŘKY PŘES 120 DO 250 MM</t>
  </si>
  <si>
    <t>10</t>
  </si>
  <si>
    <t>702212</t>
  </si>
  <si>
    <t>KABELOVÁ CHRÁNIČKA ZEMNÍ DN PŘES 100 DO 200 MM</t>
  </si>
  <si>
    <t>11</t>
  </si>
  <si>
    <t>709400</t>
  </si>
  <si>
    <t>ZATAŽENÍ LANKA DO CHRÁNIČKY NEBO ŽLABU</t>
  </si>
  <si>
    <t>pod kolejemi 2x 9m + pod vozovkou 2x 10m</t>
  </si>
  <si>
    <t>12</t>
  </si>
  <si>
    <t>702312</t>
  </si>
  <si>
    <t>ZAKRYTÍ KABELŮ VÝSTRAŽNOU FÓLIÍ ŠÍŘKY PŘES 20 DO 40 CM</t>
  </si>
  <si>
    <t>13</t>
  </si>
  <si>
    <t>709110</t>
  </si>
  <si>
    <t>PROVIZORNÍ ZAJIŠTĚNÍ KABELU VE VÝKOPU</t>
  </si>
  <si>
    <t>14</t>
  </si>
  <si>
    <t>709210</t>
  </si>
  <si>
    <t>KŘIŽOVATKA KABELOVÝCH VEDENÍ SE STÁVAJÍCÍ INŽENÝRSKOU SÍTÍ (KABELEM, POTRUBÍM APOD.)</t>
  </si>
  <si>
    <t>viz výkres č. 2.205</t>
  </si>
  <si>
    <t>15</t>
  </si>
  <si>
    <t>27211</t>
  </si>
  <si>
    <t>ZÁKLADY Z DÍLCŮ BETONOVÝCH</t>
  </si>
  <si>
    <t>viz výkres č. 2.203</t>
  </si>
  <si>
    <t xml:space="preserve">  SO 01-10-99</t>
  </si>
  <si>
    <t>ŽST Lenešice, rušení LIS</t>
  </si>
  <si>
    <t>SO 01-10-99</t>
  </si>
  <si>
    <t>75C848</t>
  </si>
  <si>
    <t>STYKOVÝ TRANSFORMÁTOR, SYMETRIZAČNÍ A UKOLEJŇOVACÍ TLUMIVKA - DEMONTÁŽ</t>
  </si>
  <si>
    <t>75C858</t>
  </si>
  <si>
    <t>SADA PROPOJEK PRO PŘIPOJENÍ STYKOVÉHO TRANSFORMÁTORU, SYMETRIZAČNÍ TLUMIVKY KE KOLEJNICI - DEMONTÁŽ</t>
  </si>
  <si>
    <t>513</t>
  </si>
  <si>
    <t>KOLEJNICE E 60 E2</t>
  </si>
  <si>
    <t>T</t>
  </si>
  <si>
    <t>OTSKP 2022</t>
  </si>
  <si>
    <t>543312</t>
  </si>
  <si>
    <t>VÝMĚNA KOLEJNICE 60 E2 SPOJITĚ</t>
  </si>
  <si>
    <t>543430</t>
  </si>
  <si>
    <t>VÝMĚNA PODLOŽEK POD KOLEJNICEMI</t>
  </si>
  <si>
    <t>PÁR</t>
  </si>
  <si>
    <t>549510</t>
  </si>
  <si>
    <t>ŘEZÁNÍ KOLEJNIC</t>
  </si>
  <si>
    <t>545111</t>
  </si>
  <si>
    <t>SVAR KOLEJNIC (STEJNÉHO TVARU) 60 E2, R 65 JEDNOTLIVĚ</t>
  </si>
  <si>
    <t>542121</t>
  </si>
  <si>
    <t>SMĚROVÉ A VÝŠKOVÉ VYROVNÁNÍ KOLEJE NA PRAŽCÍCH BETONOVÝCH DO 0,05 M</t>
  </si>
  <si>
    <t>015140</t>
  </si>
  <si>
    <t>POPLATKY ZA LIKVIDACŮ ODPADŮ NEKONTAMINOVANÝCH - 17 01 01 BETON Z DEMOLIC OBJEKTŮ, ZÁKLADŮ TV</t>
  </si>
  <si>
    <t>015550</t>
  </si>
  <si>
    <t>POPLATKY ZA LIKVIDACI ODPADŮ NEBEZPEČNÝCH - 16 02 09* TRANSFORMÁTORY A KONDENZÁTORY S OBSAHEM PCB</t>
  </si>
  <si>
    <t>D.3</t>
  </si>
  <si>
    <t>Silnoproudá technologie včetně DŘT</t>
  </si>
  <si>
    <t xml:space="preserve">  SO 01-86-01</t>
  </si>
  <si>
    <t>Přejezd v km 99,187 (P2154), přípojka napájení NN</t>
  </si>
  <si>
    <t>SO 01-86-01</t>
  </si>
  <si>
    <t>75K11Y</t>
  </si>
  <si>
    <t>TRANSFORMÁTOR ODDĚLOVACÍ (OCHRANNÝ) - DEMONTÁŽ</t>
  </si>
  <si>
    <t>viz Tabulka kabelů SO 01.xlsm</t>
  </si>
  <si>
    <t>747143</t>
  </si>
  <si>
    <t>REVIZE, SEŘÍZENÍ A NASTAVENÍ OCHRAN, VČETNĚ VYSTAVENÍ PROTOKOLU</t>
  </si>
  <si>
    <t>74F321</t>
  </si>
  <si>
    <t>PROTOKOL ZPŮSOBILOSTI</t>
  </si>
  <si>
    <t>Vydání průkazu způssobilosti UTZ příslušného zařízení</t>
  </si>
  <si>
    <t>131938</t>
  </si>
  <si>
    <t>HLOUBENÍ JAM ZAPAŽ I NEPAŽ TŘ. III, ODVOZ DO 20KM</t>
  </si>
  <si>
    <t>D.9.8</t>
  </si>
  <si>
    <t>SO 98-98 – Všeobecný objekt</t>
  </si>
  <si>
    <t xml:space="preserve">  SO 98-98</t>
  </si>
  <si>
    <t>Všeobecný objekt</t>
  </si>
  <si>
    <t>SO 98-98</t>
  </si>
  <si>
    <t>Dokumentace stavby</t>
  </si>
  <si>
    <t>VSEOB001</t>
  </si>
  <si>
    <t>Dokumentace skutečného provedení stavby, geodetická část</t>
  </si>
  <si>
    <t>Vypracování vybrané části dokumentace skutečného provedení (DSPS)</t>
  </si>
  <si>
    <t>v předepsaném rozsahu a počtu dle VTP a ZTP</t>
  </si>
  <si>
    <t>Položka zahrnuje veškeré činnosti nezbytné k vypracování dokumentace skutečného provedení dle SOD na zhotovení stavby a v rozsahu vyhlášky č. 499/2006 Sb., v platném znění,  a dle požadavků VTP a ZTP. Jedná se o souhrn činností zahrnujících vyhotovení geodetické části dokumentace skutečného provedení stavby, která mimo jiné zahrnuje geodetické měření, zapracování všech změn během výstavby, geometrické plány pro zápis vlastnických a jiných věcných práv do katastru nemovitostí, výsledné měřící protokoly, aktuální údaje apod. Zhotovitel bude postupovat dle požadavků na obsahovou náležitost této části DSPS, která je uvedená v interním předpisu Objednatele - SŽ SM011 Dokumentace staveb Správy železnic, státní organizace. Položka zahrnuje odevzdání dokumentace v předepsaném počtu v listinné i elektronické formě uvedeném v ZTP a VTP.</t>
  </si>
  <si>
    <t>VSEOB002</t>
  </si>
  <si>
    <t>Dokumentace skutečného provedení stavby, technická část</t>
  </si>
  <si>
    <t>Položka zahrnuje veškeré činnosti nezbytné k vypracování dokumentace skutečného provedení dle SOD na zhotovení stavby a v rozsahu vyhlášky č. 499/2006 Sb. v platném znění a dle požadavků VTP a ZTP.  Jedná se o souhrn činností zahrnujících vyhotovení dokumentace skutečného provedení stavby v předepsaném počtu v listinné i elektronické formě. Zhotovitel bude postupovat dle požadavků na obsahovou náležitost této části DSPS, která je uvedená v interním předpisu Objednatele - SŽ SM011 Dokumentace staveb Správy železnic, státní organizace.</t>
  </si>
  <si>
    <t>VSEOB003</t>
  </si>
  <si>
    <t>Dokumentace skutečného provedení stavby, dokladová část</t>
  </si>
  <si>
    <t>Položka zahrnuje veškeré činnosti nezbytné k vypracování dokumentace skutečného provedení dle SOD na zhotovení stavby a v rozsahu vyhlášky č. 499/2006 Sb. v platném znění a dle požadavků VTP a ZTP.  Jedná se o souhrn činností zahrnujících doložení dokladů a podkladů pro předání stavby a její kolaudace v předepsané formě a počtu v listinné i elektronické formě. Zhotovitel bude postupovat dle požadavků na obsahovou náležitost této části DSPS, která je uvedená v interním předpisu Objednatele - SŽ SM011 Dokumentace staveb Správy železnic, státní organizace.</t>
  </si>
  <si>
    <t>VSEOB004</t>
  </si>
  <si>
    <t>Osvědčení o shodě notifikovanou osobou</t>
  </si>
  <si>
    <t>Zajištění vydání osvědčení o shodě notifikovanou osobou</t>
  </si>
  <si>
    <t>Položka zahrnuje veškeré činnosti nezbytné k zajištění vydání platného prohlášení o ověření subsystému notifikovanou osobou ve stádiu realizace podle Směrnice Evropského parlamentu a Rady 2008/57/ES ze dne 17. června 2008 o interoperabilitě železničního systému, ve znění pozdějších předpisů  v souhrnu pro stavební objekty a provozní soubory.   
Položka zahrnuje  všechny nezbytné práce, náklady a zařízení  včetně  všech doprav a pomocného materiálu nutných  pro uskutečnění dané činnosti.</t>
  </si>
  <si>
    <t>VSEOB005</t>
  </si>
  <si>
    <t>Osvědčení o bezpečnosti před uvedením do provozu</t>
  </si>
  <si>
    <t>Zajištění vydání osvědčení o bezpečnosti před uvedením do provozu.</t>
  </si>
  <si>
    <t>Položka zahrnuje veškeré činnosti nezbytné k zajištění vydání zprávy o posouzení bezpečnosti dle prováděcího nařízení Komise (EU) č. 402/2013 ze dne 30. dubna 2013 o společné bezpečnostní metodě pro hodnocení a posuzování rizik a požadavky Drážního úřadu.  
Položka zahrnuje  všechny nezbytné práce, náklady a zařízení  včetně  všech doprav a pomocného materiálu nutných  pro uskutečnění dané činnosti.</t>
  </si>
  <si>
    <t>VSEOB006</t>
  </si>
  <si>
    <t>Geodetické práce v rámci geodetické vytyčovací sítě stavby</t>
  </si>
  <si>
    <t>Souhrn geodetických činností při zřizování a vedení bodů geodetické vytyčovací sítě stavby</t>
  </si>
  <si>
    <t>Položka zahrnuje náklady na měřické činnosti v rámci zřizování a vedení bodů geodetické vytyčovací sítě stavby, především pak kontrolu a ověření vytyčovací sítě, měřické práce při zřízení, překládání, obnově a doplnění bodů vytyčovací sítě, včetně výpočetních a dokumentačních činností.  
Zřízení a vedení bodů geodetických mikrosíti je součástí nákladů příslušných stavebních objektů, pro které je v projektu stanoveno jejich vybudování a není součástní nákladu této položky.</t>
  </si>
  <si>
    <t>VSEOB013</t>
  </si>
  <si>
    <t>Publicita stavby</t>
  </si>
  <si>
    <t>popis položky</t>
  </si>
  <si>
    <t>Exkurze</t>
  </si>
  <si>
    <t>E.1.3</t>
  </si>
  <si>
    <t>Železniční přejezdy</t>
  </si>
  <si>
    <t xml:space="preserve">  SO 01-10-01</t>
  </si>
  <si>
    <t>Železniční přejezd P2154 v km 99.187
železniční svršek a spodek</t>
  </si>
  <si>
    <t>SO 01-10-01</t>
  </si>
  <si>
    <t>Zemní a přípravné práce</t>
  </si>
  <si>
    <t>965123</t>
  </si>
  <si>
    <t>DEMONTÁŽ KOLEJE NA DŘEVĚNÝCH PRAŽCÍCH DO KOLEJOVÝCH POLÍ S ODVOZEM NA MONTÁŽNÍ ZÁKLADNU S NÁSLEDNÝM ROZEBRÁNÍM</t>
  </si>
  <si>
    <t>rozebrání koleje na každou stranu od průniku os</t>
  </si>
  <si>
    <t>2x15m</t>
  </si>
  <si>
    <t>Technická specifikace položky odpovídá příslušné cenové soustavě.</t>
  </si>
  <si>
    <t>965010</t>
  </si>
  <si>
    <t>ODSTRANĚNÍ KOLEJOVÉHO LOŽE A DRÁŽNÍCH STEZEK</t>
  </si>
  <si>
    <t>odkop kolejového lože</t>
  </si>
  <si>
    <t>4.25*0.4*30 = 51 m3</t>
  </si>
  <si>
    <t>014122</t>
  </si>
  <si>
    <t>POPLATKY ZA SKLÁDKU TYP S-OO (OSTATNÍ ODPAD)</t>
  </si>
  <si>
    <t>likvidace starého kameniva</t>
  </si>
  <si>
    <t>za  Díl</t>
  </si>
  <si>
    <t>513550</t>
  </si>
  <si>
    <t>KOLEJOVÉ LOŽE - DOPLNĚNÍ Z KAMENIVA HRUBÉHO DRCENÉHO (ŠTĚRK)</t>
  </si>
  <si>
    <t>kolejové lože po přečištění/nové</t>
  </si>
  <si>
    <t>51m3</t>
  </si>
  <si>
    <t>528352</t>
  </si>
  <si>
    <t>KOLEJ 49 E1, ROZD. "U", BEZSTYKOVÁ, PR. BET. BEZPODKLADNICOVÝ, UP. PRUŽNÉ</t>
  </si>
  <si>
    <t>nové koleje pro přejezd</t>
  </si>
  <si>
    <t>30m</t>
  </si>
  <si>
    <t>921930</t>
  </si>
  <si>
    <t>ANTIKOROZNÍ PROVEDENÍ UPEVŇOVADEL A JINÉHO DROBNÉHO KOLEJIVA</t>
  </si>
  <si>
    <t>9.50m délka přejezdu + 1m na každou stranu</t>
  </si>
  <si>
    <t>Cenová úrveň odpovídá položce 52D331, upraveno jako R-Položka z důvodu jiné specifikace</t>
  </si>
  <si>
    <t>545122</t>
  </si>
  <si>
    <t>SVAR KOLEJNIC (STEJNÉHO TVARU) 49 E1, T SPOJITĚ</t>
  </si>
  <si>
    <t>KS</t>
  </si>
  <si>
    <t>zřízení bezstykové koleje</t>
  </si>
  <si>
    <t>4 ks(2 kolejnice, před a za přejezdem)</t>
  </si>
  <si>
    <t>543412</t>
  </si>
  <si>
    <t>VÝMĚNA UPEVNĚNÍ (ŠROUBŮ, SPON, SVĚREK, KROUŽKŮ) PRUŽNÉHO</t>
  </si>
  <si>
    <t>2x 50 m kolejí</t>
  </si>
  <si>
    <t>2x50 m kolejí</t>
  </si>
  <si>
    <t>542312</t>
  </si>
  <si>
    <t>NÁSLEDNÁ ÚPRAVA SMĚROVÉHO A VÝŠKOVÉHO USPOŘÁDÁNÍ KOLEJE - PRAŽCE BETONOVÉ</t>
  </si>
  <si>
    <t>vyrovnání nových kolejí na přejezdu dle GPS</t>
  </si>
  <si>
    <t>30m nových + 2x50m směrové a výškové vyrovnání</t>
  </si>
  <si>
    <t xml:space="preserve">  SO 01-13-01</t>
  </si>
  <si>
    <t>Železniční přejezd P2154 v km 99.187
přejezdová konstrukce</t>
  </si>
  <si>
    <t>SO 01-13-01</t>
  </si>
  <si>
    <t>965311</t>
  </si>
  <si>
    <t>ROZEBRÁNÍ PŘEJEZDU, PŘECHODU Z DÍLCŮ</t>
  </si>
  <si>
    <t>demontáž celopryžové přejezdové konstrukce v přejezdu</t>
  </si>
  <si>
    <t>9m*1.5m</t>
  </si>
  <si>
    <t>11343</t>
  </si>
  <si>
    <t>ODSTRANĚNÍ KRYTU ZPEVNĚNÝCH PLOCH S ASFALT POJIVEM</t>
  </si>
  <si>
    <t>vybourání asfaltového krytu vozovky a svrchních vrstev</t>
  </si>
  <si>
    <t>306 m2* 90mm</t>
  </si>
  <si>
    <t>11372</t>
  </si>
  <si>
    <t>FRÉZOVÁNÍ VOZOVEK ASFALTOVÝCH</t>
  </si>
  <si>
    <t>odfrézování asf.vozovky</t>
  </si>
  <si>
    <t>2.52+4.13</t>
  </si>
  <si>
    <t>015130</t>
  </si>
  <si>
    <t>POPLATKY ZA LIKVIDACI ODPADŮ NEKONTAMINOVANÝCH - 17 03 02 VYBOURANÝ ASFALTOVÝ BETON BEZ DEHTU</t>
  </si>
  <si>
    <t>skládka odtěženého nekontaminovaného asfaltu</t>
  </si>
  <si>
    <t>2200 kg/m3</t>
  </si>
  <si>
    <t>11332</t>
  </si>
  <si>
    <t>ODSTRAN PODKL ZPEVNĚNÝCH PLOCH Z KAMENIVA NESTMELENÉHO</t>
  </si>
  <si>
    <t>odtěžení podkladních vrstev PK z kameniva a štěrkopísku, bude znovupoužito do podkladních vrstev</t>
  </si>
  <si>
    <t>16+18)*6.9*0.2</t>
  </si>
  <si>
    <t>015330</t>
  </si>
  <si>
    <t>POPLATKY ZA LIKVIDACI ODPADŮ NEKONTAMINOVANÝCH - 17 05 04 KAMENNÁ SUŤ</t>
  </si>
  <si>
    <t>skládka podkladních vrstev vozovky - v případě nutnosti odvozu na skládku</t>
  </si>
  <si>
    <t>1.45 t/m3</t>
  </si>
  <si>
    <t>567101</t>
  </si>
  <si>
    <t>PODKLADNÍ BETON</t>
  </si>
  <si>
    <t>základy závěrných zídek</t>
  </si>
  <si>
    <t>2x 9.5m x (0.16+0.1)</t>
  </si>
  <si>
    <t>921112</t>
  </si>
  <si>
    <t>ŽELEZNIČNÍ PŘEJEZD CELOPRYŽOVÝ NA BETONOVÝCH PRAŽCÍCH</t>
  </si>
  <si>
    <t>kompletní konstrukce, počítaná po m2</t>
  </si>
  <si>
    <t>3.4*9</t>
  </si>
  <si>
    <t>56335</t>
  </si>
  <si>
    <t>VOZOVKOVÉ VRSTVY ZE ŠTĚRKODRTI TL. DO 250MM</t>
  </si>
  <si>
    <t>nový základ vozovky ze Štěrkodrti</t>
  </si>
  <si>
    <t>odpovídá odtěženým vrstvám</t>
  </si>
  <si>
    <t>56414</t>
  </si>
  <si>
    <t>VOZOVKOVÉ VRSTVY Z ASFALTOCEMENT BETONU TL 50MM</t>
  </si>
  <si>
    <t>OKS I dle TP170</t>
  </si>
  <si>
    <t>36*6.9</t>
  </si>
  <si>
    <t>572211</t>
  </si>
  <si>
    <t>SPOJOVACÍ POSTŘIK Z ASFALTU DO 0,5KG/M2</t>
  </si>
  <si>
    <t>spojovací postřik PS,E</t>
  </si>
  <si>
    <t>0.5 kg/m2; 17*5</t>
  </si>
  <si>
    <t>574I56</t>
  </si>
  <si>
    <t>ASFALTOVÝ KOBEREC MASTIXOVÝ SMA 16+ TL. 40MM</t>
  </si>
  <si>
    <t>Horvní vrstva vozovky</t>
  </si>
</sst>
</file>

<file path=xl/styles.xml><?xml version="1.0" encoding="utf-8"?>
<styleSheet xmlns="http://schemas.openxmlformats.org/spreadsheetml/2006/main">
  <numFmts count="2">
    <numFmt numFmtId="177" formatCode="#,##0.00"/>
    <numFmt numFmtId="178" formatCode="#,##0.000"/>
  </numFmts>
  <fonts count="6">
    <font>
      <sz val="10"/>
      <name val="Arial"/>
      <family val="0"/>
    </font>
    <font>
      <b/>
      <sz val="10"/>
      <name val="Arial"/>
      <family val="0"/>
    </font>
    <font>
      <b/>
      <sz val="16"/>
      <color rgb="FFFFFFFF"/>
      <name val="Arial"/>
      <family val="0"/>
    </font>
    <font>
      <b/>
      <sz val="16"/>
      <name val="Arial"/>
      <family val="0"/>
    </font>
    <font>
      <b/>
      <sz val="11"/>
      <name val="Arial"/>
      <family val="0"/>
    </font>
    <font>
      <i/>
      <sz val="10"/>
      <name val="Arial"/>
      <family val="0"/>
    </font>
  </fonts>
  <fills count="6">
    <fill>
      <patternFill/>
    </fill>
    <fill>
      <patternFill patternType="gray125"/>
    </fill>
    <fill>
      <patternFill patternType="solid">
        <fgColor rgb="FFFF5200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ADD8E6"/>
        <bgColor indexed="64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/>
      <bottom style="thin"/>
    </border>
    <border>
      <left style="thin"/>
      <right/>
      <top/>
      <bottom/>
    </border>
    <border>
      <left/>
      <right/>
      <top style="thin"/>
      <bottom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/>
    </xf>
    <xf numFmtId="0" fontId="0" fillId="3" borderId="1" xfId="0" applyFill="1" applyBorder="1" applyAlignment="1">
      <alignment horizontal="center"/>
    </xf>
    <xf numFmtId="177" fontId="0" fillId="0" borderId="0" xfId="0" applyNumberFormat="1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right" vertical="top"/>
    </xf>
    <xf numFmtId="177" fontId="0" fillId="0" borderId="1" xfId="0" applyNumberFormat="1" applyBorder="1" applyAlignment="1">
      <alignment horizontal="right" vertical="top"/>
    </xf>
    <xf numFmtId="0" fontId="0" fillId="0" borderId="0" xfId="0" applyAlignment="1">
      <alignment vertical="center"/>
    </xf>
    <xf numFmtId="0" fontId="0" fillId="4" borderId="0" xfId="0" applyFill="1"/>
    <xf numFmtId="0" fontId="0" fillId="0" borderId="1" xfId="0" applyBorder="1" applyAlignment="1">
      <alignment horizontal="center" vertical="center"/>
    </xf>
    <xf numFmtId="0" fontId="0" fillId="2" borderId="2" xfId="0" applyFill="1" applyBorder="1"/>
    <xf numFmtId="0" fontId="0" fillId="0" borderId="3" xfId="0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2" xfId="0" applyFill="1" applyBorder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0" xfId="0" applyFont="1" applyAlignment="1">
      <alignment horizontal="right" vertical="center"/>
    </xf>
    <xf numFmtId="0" fontId="1" fillId="0" borderId="4" xfId="0" applyFont="1" applyBorder="1" applyAlignment="1">
      <alignment horizontal="right" vertical="top"/>
    </xf>
    <xf numFmtId="177" fontId="0" fillId="0" borderId="4" xfId="0" applyNumberFormat="1" applyBorder="1" applyAlignment="1">
      <alignment horizontal="center" vertical="top"/>
    </xf>
    <xf numFmtId="0" fontId="1" fillId="0" borderId="4" xfId="0" applyFont="1" applyBorder="1" applyAlignment="1">
      <alignment wrapText="1"/>
    </xf>
    <xf numFmtId="0" fontId="1" fillId="0" borderId="0" xfId="0" applyFont="1" applyAlignment="1">
      <alignment horizontal="right" vertical="top"/>
    </xf>
    <xf numFmtId="177" fontId="0" fillId="0" borderId="0" xfId="0" applyNumberFormat="1" applyAlignment="1">
      <alignment horizontal="center" vertical="top"/>
    </xf>
    <xf numFmtId="0" fontId="1" fillId="0" borderId="0" xfId="0" applyFont="1" applyAlignment="1">
      <alignment wrapText="1"/>
    </xf>
    <xf numFmtId="0" fontId="0" fillId="0" borderId="0" xfId="0" applyAlignment="1">
      <alignment horizontal="right"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178" fontId="0" fillId="0" borderId="0" xfId="0" applyNumberFormat="1" applyAlignment="1">
      <alignment horizontal="center" vertical="top"/>
    </xf>
    <xf numFmtId="177" fontId="0" fillId="5" borderId="0" xfId="0" applyNumberFormat="1" applyFill="1" applyAlignment="1" applyProtection="1">
      <alignment horizontal="center" vertical="top"/>
      <protection locked="0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77" fontId="0" fillId="0" borderId="1" xfId="0" applyNumberFormat="1" applyBorder="1" applyAlignment="1">
      <alignment horizontal="center" vertical="center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styles" Target="styles.xml" /><Relationship Id="rId9" Type="http://schemas.openxmlformats.org/officeDocument/2006/relationships/sharedStrings" Target="sharedStrings.xml" /><Relationship Id="rId10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6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7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3</xdr:row>
      <xdr:rowOff>180975</xdr:rowOff>
    </xdr:from>
    <xdr:to>
      <xdr:col>5</xdr:col>
      <xdr:colOff>866775</xdr:colOff>
      <xdr:row>3</xdr:row>
      <xdr:rowOff>323850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1323975"/>
          <a:ext cx="161925" cy="152400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1657350</xdr:colOff>
      <xdr:row>3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657350" cy="114300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 topLeftCell="A1"/>
  </sheetViews>
  <sheetFormatPr defaultColWidth="9.14285714285714" defaultRowHeight="12.75" customHeight="1"/>
  <cols>
    <col min="1" max="1" width="25.7142857142857" customWidth="1"/>
    <col min="2" max="2" width="66.7142857142857" customWidth="1"/>
    <col min="3" max="5" width="20.7142857142857" customWidth="1"/>
    <col min="6" max="6" width="30.7142857142857" customWidth="1"/>
  </cols>
  <sheetData>
    <row r="1" spans="1:6" ht="57" customHeight="1">
      <c r="B1" s="3" t="s">
        <v>1</v>
      </c>
      <c s="2"/>
      <c s="2"/>
      <c s="2"/>
      <c s="2"/>
    </row>
    <row r="2" spans="2:6" ht="20" customHeight="1">
      <c r="B2" s="2"/>
      <c s="2"/>
      <c s="2"/>
      <c s="2"/>
      <c s="2"/>
    </row>
    <row r="3" spans="2:6" ht="12.75" customHeight="1">
      <c r="B3" s="2"/>
      <c s="2"/>
      <c s="2"/>
      <c s="2"/>
      <c s="2"/>
    </row>
    <row r="4" spans="1:6" ht="40" customHeight="1">
      <c r="A4" s="4" t="s">
        <v>2</v>
      </c>
      <c s="5" t="s">
        <v>3</v>
      </c>
      <c r="F4" s="1" t="s">
        <v>0</v>
      </c>
    </row>
    <row r="5" spans="1:2" ht="30" customHeight="1">
      <c r="A5" s="7" t="s">
        <v>4</v>
      </c>
      <c s="6" t="s">
        <v>5</v>
      </c>
    </row>
    <row r="6" spans="2:3" ht="12.75" customHeight="1">
      <c r="B6" s="8" t="s">
        <v>6</v>
      </c>
      <c s="10">
        <f>0+C10+C13+C15+C17</f>
      </c>
    </row>
    <row r="7" spans="2:3" ht="12.75" customHeight="1">
      <c r="B7" s="8" t="s">
        <v>7</v>
      </c>
      <c s="10">
        <f>0+E10+E13+E15+E17</f>
      </c>
    </row>
    <row r="9" spans="1:6" ht="12.75" customHeight="1">
      <c r="A9" s="9" t="s">
        <v>8</v>
      </c>
      <c s="9" t="s">
        <v>9</v>
      </c>
      <c s="9" t="s">
        <v>10</v>
      </c>
      <c s="9" t="s">
        <v>11</v>
      </c>
      <c s="9" t="s">
        <v>12</v>
      </c>
      <c s="9" t="s">
        <v>13</v>
      </c>
    </row>
    <row r="10" spans="1:6" ht="12.75">
      <c r="A10" s="11" t="s">
        <v>14</v>
      </c>
      <c s="12" t="s">
        <v>15</v>
      </c>
      <c s="14">
        <f>0+C11+C12</f>
      </c>
      <c s="14">
        <f>C10*0.21</f>
      </c>
      <c s="14">
        <f>0+E11+E12</f>
      </c>
      <c s="13">
        <f>0+F11+F12</f>
      </c>
    </row>
    <row r="11" spans="1:6" ht="12.75">
      <c r="A11" s="11" t="s">
        <v>16</v>
      </c>
      <c s="12" t="s">
        <v>17</v>
      </c>
      <c s="14">
        <f>'PS 01-01-31'!K8+'PS 01-01-31'!M8</f>
      </c>
      <c s="14">
        <f>C11*0.21</f>
      </c>
      <c s="14">
        <f>C11+D11</f>
      </c>
      <c s="13">
        <f>'PS 01-01-31'!T7</f>
      </c>
    </row>
    <row r="12" spans="1:6" ht="12.75">
      <c r="A12" s="11" t="s">
        <v>501</v>
      </c>
      <c s="12" t="s">
        <v>502</v>
      </c>
      <c s="14">
        <f>'SO 01-10-99'!K8+'SO 01-10-99'!M8</f>
      </c>
      <c s="14">
        <f>C12*0.21</f>
      </c>
      <c s="14">
        <f>C12+D12</f>
      </c>
      <c s="13">
        <f>'SO 01-10-99'!T7</f>
      </c>
    </row>
    <row r="13" spans="1:6" ht="12.75">
      <c r="A13" s="11" t="s">
        <v>527</v>
      </c>
      <c s="12" t="s">
        <v>528</v>
      </c>
      <c s="14">
        <f>0+C14</f>
      </c>
      <c s="14">
        <f>C13*0.21</f>
      </c>
      <c s="14">
        <f>0+E14</f>
      </c>
      <c s="13">
        <f>0+F14</f>
      </c>
    </row>
    <row r="14" spans="1:6" ht="12.75">
      <c r="A14" s="11" t="s">
        <v>529</v>
      </c>
      <c s="12" t="s">
        <v>530</v>
      </c>
      <c s="14">
        <f>'SO 01-86-01'!K8+'SO 01-86-01'!M8</f>
      </c>
      <c s="14">
        <f>C14*0.21</f>
      </c>
      <c s="14">
        <f>C14+D14</f>
      </c>
      <c s="13">
        <f>'SO 01-86-01'!T7</f>
      </c>
    </row>
    <row r="15" spans="1:6" ht="12.75">
      <c r="A15" s="11" t="s">
        <v>542</v>
      </c>
      <c s="12" t="s">
        <v>543</v>
      </c>
      <c s="14">
        <f>0+C16</f>
      </c>
      <c s="14">
        <f>C15*0.21</f>
      </c>
      <c s="14">
        <f>0+E16</f>
      </c>
      <c s="13">
        <f>0+F16</f>
      </c>
    </row>
    <row r="16" spans="1:6" ht="12.75">
      <c r="A16" s="11" t="s">
        <v>544</v>
      </c>
      <c s="12" t="s">
        <v>545</v>
      </c>
      <c s="14">
        <f>'SO 98-98'!K8+'SO 98-98'!M8</f>
      </c>
      <c s="14">
        <f>C16*0.21</f>
      </c>
      <c s="14">
        <f>C16+D16</f>
      </c>
      <c s="13">
        <f>'SO 98-98'!T7</f>
      </c>
    </row>
    <row r="17" spans="1:6" ht="12.75">
      <c r="A17" s="11" t="s">
        <v>575</v>
      </c>
      <c s="12" t="s">
        <v>576</v>
      </c>
      <c s="14">
        <f>0+C18+C19</f>
      </c>
      <c s="14">
        <f>C17*0.21</f>
      </c>
      <c s="14">
        <f>0+E18+E19</f>
      </c>
      <c s="13">
        <f>0+F18+F19</f>
      </c>
    </row>
    <row r="18" spans="1:6" ht="25.5">
      <c r="A18" s="11" t="s">
        <v>577</v>
      </c>
      <c s="12" t="s">
        <v>578</v>
      </c>
      <c s="14">
        <f>'SO 01-10-01'!K8+'SO 01-10-01'!M8</f>
      </c>
      <c s="14">
        <f>C18*0.21</f>
      </c>
      <c s="14">
        <f>C18+D18</f>
      </c>
      <c s="13">
        <f>'SO 01-10-01'!T7</f>
      </c>
    </row>
    <row r="19" spans="1:6" ht="25.5">
      <c r="A19" s="11" t="s">
        <v>619</v>
      </c>
      <c s="12" t="s">
        <v>620</v>
      </c>
      <c s="14">
        <f>'SO 01-13-01'!K8+'SO 01-13-01'!M8</f>
      </c>
      <c s="14">
        <f>C19*0.21</f>
      </c>
      <c s="14">
        <f>C19+D19</f>
      </c>
      <c s="13">
        <f>'SO 01-13-01'!T7</f>
      </c>
    </row>
  </sheetData>
  <sheetProtection password="923D" sheet="1" objects="1" scenarios="1"/>
  <mergeCells count="4">
    <mergeCell ref="A1:A3"/>
    <mergeCell ref="B1:B3"/>
    <mergeCell ref="B4:E4"/>
    <mergeCell ref="B5:E5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534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14</v>
      </c>
      <c s="41">
        <f>Rekapitulace!C10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14</v>
      </c>
      <c r="E4" s="26" t="s">
        <v>15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COUNTIFS(L8:L531,"=0",A8:A531,"P")+COUNTIFS(L8:L531,"",A8:A531,"P")+SUM(Q8:Q531)</f>
      </c>
    </row>
    <row r="8" spans="1:13" ht="12.75">
      <c r="A8" t="s">
        <v>44</v>
      </c>
      <c r="C8" s="28" t="s">
        <v>45</v>
      </c>
      <c r="E8" s="30" t="s">
        <v>17</v>
      </c>
      <c r="J8" s="29">
        <f>0+J9+J26+J59+J88+J225+J278+J323+J332+J353+J378+J395+J432+J473+J478</f>
      </c>
      <c s="29">
        <f>0+K9+K26+K59+K88+K225+K278+K323+K332+K353+K378+K395+K432+K473+K478</f>
      </c>
      <c s="29">
        <f>0+L9+L26+L59+L88+L225+L278+L323+L332+L353+L378+L395+L432+L473+L478</f>
      </c>
      <c s="29">
        <f>0+M9+M26+M59+M88+M225+M278+M323+M332+M353+M378+M395+M432+M473+M478</f>
      </c>
    </row>
    <row r="9" spans="1:13" ht="12.75">
      <c r="A9" t="s">
        <v>46</v>
      </c>
      <c r="C9" s="31" t="s">
        <v>47</v>
      </c>
      <c r="E9" s="33" t="s">
        <v>48</v>
      </c>
      <c r="J9" s="32">
        <f>0</f>
      </c>
      <c s="32">
        <f>0</f>
      </c>
      <c s="32">
        <f>0+L10+L14+L18+L22</f>
      </c>
      <c s="32">
        <f>0+M10+M14+M18+M22</f>
      </c>
    </row>
    <row r="10" spans="1:16" ht="12.75">
      <c r="A10" t="s">
        <v>49</v>
      </c>
      <c s="34" t="s">
        <v>50</v>
      </c>
      <c s="34" t="s">
        <v>51</v>
      </c>
      <c s="35" t="s">
        <v>52</v>
      </c>
      <c s="6" t="s">
        <v>53</v>
      </c>
      <c s="36" t="s">
        <v>54</v>
      </c>
      <c s="37">
        <v>2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55</v>
      </c>
      <c>
        <f>(M10*21)/100</f>
      </c>
      <c t="s">
        <v>27</v>
      </c>
    </row>
    <row r="11" spans="1:5" ht="12.75">
      <c r="A11" s="35" t="s">
        <v>56</v>
      </c>
      <c r="E11" s="39" t="s">
        <v>52</v>
      </c>
    </row>
    <row r="12" spans="1:5" ht="12.75">
      <c r="A12" s="35" t="s">
        <v>57</v>
      </c>
      <c r="E12" s="40" t="s">
        <v>58</v>
      </c>
    </row>
    <row r="13" spans="1:5" ht="12.75">
      <c r="A13" t="s">
        <v>59</v>
      </c>
      <c r="E13" s="39" t="s">
        <v>60</v>
      </c>
    </row>
    <row r="14" spans="1:16" ht="12.75">
      <c r="A14" t="s">
        <v>49</v>
      </c>
      <c s="34" t="s">
        <v>61</v>
      </c>
      <c s="34" t="s">
        <v>62</v>
      </c>
      <c s="35" t="s">
        <v>52</v>
      </c>
      <c s="6" t="s">
        <v>63</v>
      </c>
      <c s="36" t="s">
        <v>54</v>
      </c>
      <c s="37">
        <v>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55</v>
      </c>
      <c>
        <f>(M14*21)/100</f>
      </c>
      <c t="s">
        <v>27</v>
      </c>
    </row>
    <row r="15" spans="1:5" ht="12.75">
      <c r="A15" s="35" t="s">
        <v>56</v>
      </c>
      <c r="E15" s="39" t="s">
        <v>52</v>
      </c>
    </row>
    <row r="16" spans="1:5" ht="12.75">
      <c r="A16" s="35" t="s">
        <v>57</v>
      </c>
      <c r="E16" s="40" t="s">
        <v>64</v>
      </c>
    </row>
    <row r="17" spans="1:5" ht="12.75">
      <c r="A17" t="s">
        <v>59</v>
      </c>
      <c r="E17" s="39" t="s">
        <v>60</v>
      </c>
    </row>
    <row r="18" spans="1:16" ht="12.75">
      <c r="A18" t="s">
        <v>49</v>
      </c>
      <c s="34" t="s">
        <v>65</v>
      </c>
      <c s="34" t="s">
        <v>66</v>
      </c>
      <c s="35" t="s">
        <v>52</v>
      </c>
      <c s="6" t="s">
        <v>67</v>
      </c>
      <c s="36" t="s">
        <v>54</v>
      </c>
      <c s="37">
        <v>1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55</v>
      </c>
      <c>
        <f>(M18*21)/100</f>
      </c>
      <c t="s">
        <v>27</v>
      </c>
    </row>
    <row r="19" spans="1:5" ht="12.75">
      <c r="A19" s="35" t="s">
        <v>56</v>
      </c>
      <c r="E19" s="39" t="s">
        <v>52</v>
      </c>
    </row>
    <row r="20" spans="1:5" ht="12.75">
      <c r="A20" s="35" t="s">
        <v>57</v>
      </c>
      <c r="E20" s="40" t="s">
        <v>68</v>
      </c>
    </row>
    <row r="21" spans="1:5" ht="12.75">
      <c r="A21" t="s">
        <v>59</v>
      </c>
      <c r="E21" s="39" t="s">
        <v>60</v>
      </c>
    </row>
    <row r="22" spans="1:16" ht="12.75">
      <c r="A22" t="s">
        <v>49</v>
      </c>
      <c s="34" t="s">
        <v>69</v>
      </c>
      <c s="34" t="s">
        <v>70</v>
      </c>
      <c s="35" t="s">
        <v>52</v>
      </c>
      <c s="6" t="s">
        <v>71</v>
      </c>
      <c s="36" t="s">
        <v>54</v>
      </c>
      <c s="37">
        <v>1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55</v>
      </c>
      <c>
        <f>(M22*21)/100</f>
      </c>
      <c t="s">
        <v>27</v>
      </c>
    </row>
    <row r="23" spans="1:5" ht="12.75">
      <c r="A23" s="35" t="s">
        <v>56</v>
      </c>
      <c r="E23" s="39" t="s">
        <v>52</v>
      </c>
    </row>
    <row r="24" spans="1:5" ht="12.75">
      <c r="A24" s="35" t="s">
        <v>57</v>
      </c>
      <c r="E24" s="40" t="s">
        <v>68</v>
      </c>
    </row>
    <row r="25" spans="1:5" ht="12.75">
      <c r="A25" t="s">
        <v>59</v>
      </c>
      <c r="E25" s="39" t="s">
        <v>60</v>
      </c>
    </row>
    <row r="26" spans="1:13" ht="12.75">
      <c r="A26" t="s">
        <v>46</v>
      </c>
      <c r="C26" s="31" t="s">
        <v>72</v>
      </c>
      <c r="E26" s="33" t="s">
        <v>73</v>
      </c>
      <c r="J26" s="32">
        <f>0</f>
      </c>
      <c s="32">
        <f>0</f>
      </c>
      <c s="32">
        <f>0+L27+L31+L35+L39+L43+L47+L51+L55</f>
      </c>
      <c s="32">
        <f>0+M27+M31+M35+M39+M43+M47+M51+M55</f>
      </c>
    </row>
    <row r="27" spans="1:16" ht="25.5">
      <c r="A27" t="s">
        <v>49</v>
      </c>
      <c s="34" t="s">
        <v>74</v>
      </c>
      <c s="34" t="s">
        <v>75</v>
      </c>
      <c s="35" t="s">
        <v>52</v>
      </c>
      <c s="6" t="s">
        <v>76</v>
      </c>
      <c s="36" t="s">
        <v>54</v>
      </c>
      <c s="37">
        <v>1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55</v>
      </c>
      <c>
        <f>(M27*21)/100</f>
      </c>
      <c t="s">
        <v>27</v>
      </c>
    </row>
    <row r="28" spans="1:5" ht="12.75">
      <c r="A28" s="35" t="s">
        <v>56</v>
      </c>
      <c r="E28" s="39" t="s">
        <v>52</v>
      </c>
    </row>
    <row r="29" spans="1:5" ht="12.75">
      <c r="A29" s="35" t="s">
        <v>57</v>
      </c>
      <c r="E29" s="40" t="s">
        <v>77</v>
      </c>
    </row>
    <row r="30" spans="1:5" ht="12.75">
      <c r="A30" t="s">
        <v>59</v>
      </c>
      <c r="E30" s="39" t="s">
        <v>60</v>
      </c>
    </row>
    <row r="31" spans="1:16" ht="12.75">
      <c r="A31" t="s">
        <v>49</v>
      </c>
      <c s="34" t="s">
        <v>78</v>
      </c>
      <c s="34" t="s">
        <v>79</v>
      </c>
      <c s="35" t="s">
        <v>52</v>
      </c>
      <c s="6" t="s">
        <v>80</v>
      </c>
      <c s="36" t="s">
        <v>54</v>
      </c>
      <c s="37">
        <v>1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55</v>
      </c>
      <c>
        <f>(M31*21)/100</f>
      </c>
      <c t="s">
        <v>27</v>
      </c>
    </row>
    <row r="32" spans="1:5" ht="12.75">
      <c r="A32" s="35" t="s">
        <v>56</v>
      </c>
      <c r="E32" s="39" t="s">
        <v>52</v>
      </c>
    </row>
    <row r="33" spans="1:5" ht="12.75">
      <c r="A33" s="35" t="s">
        <v>57</v>
      </c>
      <c r="E33" s="40" t="s">
        <v>77</v>
      </c>
    </row>
    <row r="34" spans="1:5" ht="12.75">
      <c r="A34" t="s">
        <v>59</v>
      </c>
      <c r="E34" s="39" t="s">
        <v>60</v>
      </c>
    </row>
    <row r="35" spans="1:16" ht="12.75">
      <c r="A35" t="s">
        <v>49</v>
      </c>
      <c s="34" t="s">
        <v>81</v>
      </c>
      <c s="34" t="s">
        <v>82</v>
      </c>
      <c s="35" t="s">
        <v>52</v>
      </c>
      <c s="6" t="s">
        <v>83</v>
      </c>
      <c s="36" t="s">
        <v>54</v>
      </c>
      <c s="37">
        <v>1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55</v>
      </c>
      <c>
        <f>(M35*21)/100</f>
      </c>
      <c t="s">
        <v>27</v>
      </c>
    </row>
    <row r="36" spans="1:5" ht="12.75">
      <c r="A36" s="35" t="s">
        <v>56</v>
      </c>
      <c r="E36" s="39" t="s">
        <v>52</v>
      </c>
    </row>
    <row r="37" spans="1:5" ht="12.75">
      <c r="A37" s="35" t="s">
        <v>57</v>
      </c>
      <c r="E37" s="40" t="s">
        <v>77</v>
      </c>
    </row>
    <row r="38" spans="1:5" ht="12.75">
      <c r="A38" t="s">
        <v>59</v>
      </c>
      <c r="E38" s="39" t="s">
        <v>60</v>
      </c>
    </row>
    <row r="39" spans="1:16" ht="12.75">
      <c r="A39" t="s">
        <v>49</v>
      </c>
      <c s="34" t="s">
        <v>84</v>
      </c>
      <c s="34" t="s">
        <v>85</v>
      </c>
      <c s="35" t="s">
        <v>52</v>
      </c>
      <c s="6" t="s">
        <v>86</v>
      </c>
      <c s="36" t="s">
        <v>54</v>
      </c>
      <c s="37">
        <v>1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55</v>
      </c>
      <c>
        <f>(M39*21)/100</f>
      </c>
      <c t="s">
        <v>27</v>
      </c>
    </row>
    <row r="40" spans="1:5" ht="12.75">
      <c r="A40" s="35" t="s">
        <v>56</v>
      </c>
      <c r="E40" s="39" t="s">
        <v>52</v>
      </c>
    </row>
    <row r="41" spans="1:5" ht="12.75">
      <c r="A41" s="35" t="s">
        <v>57</v>
      </c>
      <c r="E41" s="40" t="s">
        <v>77</v>
      </c>
    </row>
    <row r="42" spans="1:5" ht="12.75">
      <c r="A42" t="s">
        <v>59</v>
      </c>
      <c r="E42" s="39" t="s">
        <v>60</v>
      </c>
    </row>
    <row r="43" spans="1:16" ht="12.75">
      <c r="A43" t="s">
        <v>49</v>
      </c>
      <c s="34" t="s">
        <v>87</v>
      </c>
      <c s="34" t="s">
        <v>88</v>
      </c>
      <c s="35" t="s">
        <v>52</v>
      </c>
      <c s="6" t="s">
        <v>89</v>
      </c>
      <c s="36" t="s">
        <v>54</v>
      </c>
      <c s="37">
        <v>5</v>
      </c>
      <c s="36">
        <v>0</v>
      </c>
      <c s="36">
        <f>ROUND(G43*H43,6)</f>
      </c>
      <c r="L43" s="38">
        <v>0</v>
      </c>
      <c s="32">
        <f>ROUND(ROUND(L43,2)*ROUND(G43,3),2)</f>
      </c>
      <c s="36" t="s">
        <v>55</v>
      </c>
      <c>
        <f>(M43*21)/100</f>
      </c>
      <c t="s">
        <v>27</v>
      </c>
    </row>
    <row r="44" spans="1:5" ht="12.75">
      <c r="A44" s="35" t="s">
        <v>56</v>
      </c>
      <c r="E44" s="39" t="s">
        <v>52</v>
      </c>
    </row>
    <row r="45" spans="1:5" ht="12.75">
      <c r="A45" s="35" t="s">
        <v>57</v>
      </c>
      <c r="E45" s="40" t="s">
        <v>77</v>
      </c>
    </row>
    <row r="46" spans="1:5" ht="12.75">
      <c r="A46" t="s">
        <v>59</v>
      </c>
      <c r="E46" s="39" t="s">
        <v>60</v>
      </c>
    </row>
    <row r="47" spans="1:16" ht="12.75">
      <c r="A47" t="s">
        <v>49</v>
      </c>
      <c s="34" t="s">
        <v>90</v>
      </c>
      <c s="34" t="s">
        <v>91</v>
      </c>
      <c s="35" t="s">
        <v>52</v>
      </c>
      <c s="6" t="s">
        <v>92</v>
      </c>
      <c s="36" t="s">
        <v>54</v>
      </c>
      <c s="37">
        <v>5</v>
      </c>
      <c s="36">
        <v>0</v>
      </c>
      <c s="36">
        <f>ROUND(G47*H47,6)</f>
      </c>
      <c r="L47" s="38">
        <v>0</v>
      </c>
      <c s="32">
        <f>ROUND(ROUND(L47,2)*ROUND(G47,3),2)</f>
      </c>
      <c s="36" t="s">
        <v>55</v>
      </c>
      <c>
        <f>(M47*21)/100</f>
      </c>
      <c t="s">
        <v>27</v>
      </c>
    </row>
    <row r="48" spans="1:5" ht="12.75">
      <c r="A48" s="35" t="s">
        <v>56</v>
      </c>
      <c r="E48" s="39" t="s">
        <v>52</v>
      </c>
    </row>
    <row r="49" spans="1:5" ht="12.75">
      <c r="A49" s="35" t="s">
        <v>57</v>
      </c>
      <c r="E49" s="40" t="s">
        <v>77</v>
      </c>
    </row>
    <row r="50" spans="1:5" ht="12.75">
      <c r="A50" t="s">
        <v>59</v>
      </c>
      <c r="E50" s="39" t="s">
        <v>60</v>
      </c>
    </row>
    <row r="51" spans="1:16" ht="12.75">
      <c r="A51" t="s">
        <v>49</v>
      </c>
      <c s="34" t="s">
        <v>93</v>
      </c>
      <c s="34" t="s">
        <v>94</v>
      </c>
      <c s="35" t="s">
        <v>52</v>
      </c>
      <c s="6" t="s">
        <v>95</v>
      </c>
      <c s="36" t="s">
        <v>54</v>
      </c>
      <c s="37">
        <v>2</v>
      </c>
      <c s="36">
        <v>0</v>
      </c>
      <c s="36">
        <f>ROUND(G51*H51,6)</f>
      </c>
      <c r="L51" s="38">
        <v>0</v>
      </c>
      <c s="32">
        <f>ROUND(ROUND(L51,2)*ROUND(G51,3),2)</f>
      </c>
      <c s="36" t="s">
        <v>55</v>
      </c>
      <c>
        <f>(M51*21)/100</f>
      </c>
      <c t="s">
        <v>27</v>
      </c>
    </row>
    <row r="52" spans="1:5" ht="12.75">
      <c r="A52" s="35" t="s">
        <v>56</v>
      </c>
      <c r="E52" s="39" t="s">
        <v>52</v>
      </c>
    </row>
    <row r="53" spans="1:5" ht="12.75">
      <c r="A53" s="35" t="s">
        <v>57</v>
      </c>
      <c r="E53" s="40" t="s">
        <v>77</v>
      </c>
    </row>
    <row r="54" spans="1:5" ht="12.75">
      <c r="A54" t="s">
        <v>59</v>
      </c>
      <c r="E54" s="39" t="s">
        <v>60</v>
      </c>
    </row>
    <row r="55" spans="1:16" ht="12.75">
      <c r="A55" t="s">
        <v>49</v>
      </c>
      <c s="34" t="s">
        <v>96</v>
      </c>
      <c s="34" t="s">
        <v>97</v>
      </c>
      <c s="35" t="s">
        <v>52</v>
      </c>
      <c s="6" t="s">
        <v>98</v>
      </c>
      <c s="36" t="s">
        <v>54</v>
      </c>
      <c s="37">
        <v>2</v>
      </c>
      <c s="36">
        <v>0</v>
      </c>
      <c s="36">
        <f>ROUND(G55*H55,6)</f>
      </c>
      <c r="L55" s="38">
        <v>0</v>
      </c>
      <c s="32">
        <f>ROUND(ROUND(L55,2)*ROUND(G55,3),2)</f>
      </c>
      <c s="36" t="s">
        <v>55</v>
      </c>
      <c>
        <f>(M55*21)/100</f>
      </c>
      <c t="s">
        <v>27</v>
      </c>
    </row>
    <row r="56" spans="1:5" ht="12.75">
      <c r="A56" s="35" t="s">
        <v>56</v>
      </c>
      <c r="E56" s="39" t="s">
        <v>52</v>
      </c>
    </row>
    <row r="57" spans="1:5" ht="12.75">
      <c r="A57" s="35" t="s">
        <v>57</v>
      </c>
      <c r="E57" s="40" t="s">
        <v>77</v>
      </c>
    </row>
    <row r="58" spans="1:5" ht="12.75">
      <c r="A58" t="s">
        <v>59</v>
      </c>
      <c r="E58" s="39" t="s">
        <v>60</v>
      </c>
    </row>
    <row r="59" spans="1:13" ht="12.75">
      <c r="A59" t="s">
        <v>46</v>
      </c>
      <c r="C59" s="31" t="s">
        <v>99</v>
      </c>
      <c r="E59" s="33" t="s">
        <v>100</v>
      </c>
      <c r="J59" s="32">
        <f>0</f>
      </c>
      <c s="32">
        <f>0</f>
      </c>
      <c s="32">
        <f>0+L60+L64+L68+L72+L76+L80+L84</f>
      </c>
      <c s="32">
        <f>0+M60+M64+M68+M72+M76+M80+M84</f>
      </c>
    </row>
    <row r="60" spans="1:16" ht="12.75">
      <c r="A60" t="s">
        <v>49</v>
      </c>
      <c s="34" t="s">
        <v>101</v>
      </c>
      <c s="34" t="s">
        <v>102</v>
      </c>
      <c s="35" t="s">
        <v>52</v>
      </c>
      <c s="6" t="s">
        <v>103</v>
      </c>
      <c s="36" t="s">
        <v>54</v>
      </c>
      <c s="37">
        <v>2</v>
      </c>
      <c s="36">
        <v>0</v>
      </c>
      <c s="36">
        <f>ROUND(G60*H60,6)</f>
      </c>
      <c r="L60" s="38">
        <v>0</v>
      </c>
      <c s="32">
        <f>ROUND(ROUND(L60,2)*ROUND(G60,3),2)</f>
      </c>
      <c s="36" t="s">
        <v>55</v>
      </c>
      <c>
        <f>(M60*21)/100</f>
      </c>
      <c t="s">
        <v>27</v>
      </c>
    </row>
    <row r="61" spans="1:5" ht="12.75">
      <c r="A61" s="35" t="s">
        <v>56</v>
      </c>
      <c r="E61" s="39" t="s">
        <v>52</v>
      </c>
    </row>
    <row r="62" spans="1:5" ht="12.75">
      <c r="A62" s="35" t="s">
        <v>57</v>
      </c>
      <c r="E62" s="40" t="s">
        <v>104</v>
      </c>
    </row>
    <row r="63" spans="1:5" ht="12.75">
      <c r="A63" t="s">
        <v>59</v>
      </c>
      <c r="E63" s="39" t="s">
        <v>60</v>
      </c>
    </row>
    <row r="64" spans="1:16" ht="25.5">
      <c r="A64" t="s">
        <v>49</v>
      </c>
      <c s="34" t="s">
        <v>105</v>
      </c>
      <c s="34" t="s">
        <v>106</v>
      </c>
      <c s="35" t="s">
        <v>52</v>
      </c>
      <c s="6" t="s">
        <v>107</v>
      </c>
      <c s="36" t="s">
        <v>54</v>
      </c>
      <c s="37">
        <v>2</v>
      </c>
      <c s="36">
        <v>0</v>
      </c>
      <c s="36">
        <f>ROUND(G64*H64,6)</f>
      </c>
      <c r="L64" s="38">
        <v>0</v>
      </c>
      <c s="32">
        <f>ROUND(ROUND(L64,2)*ROUND(G64,3),2)</f>
      </c>
      <c s="36" t="s">
        <v>55</v>
      </c>
      <c>
        <f>(M64*21)/100</f>
      </c>
      <c t="s">
        <v>27</v>
      </c>
    </row>
    <row r="65" spans="1:5" ht="12.75">
      <c r="A65" s="35" t="s">
        <v>56</v>
      </c>
      <c r="E65" s="39" t="s">
        <v>52</v>
      </c>
    </row>
    <row r="66" spans="1:5" ht="12.75">
      <c r="A66" s="35" t="s">
        <v>57</v>
      </c>
      <c r="E66" s="40" t="s">
        <v>104</v>
      </c>
    </row>
    <row r="67" spans="1:5" ht="12.75">
      <c r="A67" t="s">
        <v>59</v>
      </c>
      <c r="E67" s="39" t="s">
        <v>60</v>
      </c>
    </row>
    <row r="68" spans="1:16" ht="12.75">
      <c r="A68" t="s">
        <v>49</v>
      </c>
      <c s="34" t="s">
        <v>108</v>
      </c>
      <c s="34" t="s">
        <v>109</v>
      </c>
      <c s="35" t="s">
        <v>52</v>
      </c>
      <c s="6" t="s">
        <v>110</v>
      </c>
      <c s="36" t="s">
        <v>54</v>
      </c>
      <c s="37">
        <v>6</v>
      </c>
      <c s="36">
        <v>0</v>
      </c>
      <c s="36">
        <f>ROUND(G68*H68,6)</f>
      </c>
      <c r="L68" s="38">
        <v>0</v>
      </c>
      <c s="32">
        <f>ROUND(ROUND(L68,2)*ROUND(G68,3),2)</f>
      </c>
      <c s="36" t="s">
        <v>55</v>
      </c>
      <c>
        <f>(M68*21)/100</f>
      </c>
      <c t="s">
        <v>27</v>
      </c>
    </row>
    <row r="69" spans="1:5" ht="12.75">
      <c r="A69" s="35" t="s">
        <v>56</v>
      </c>
      <c r="E69" s="39" t="s">
        <v>52</v>
      </c>
    </row>
    <row r="70" spans="1:5" ht="12.75">
      <c r="A70" s="35" t="s">
        <v>57</v>
      </c>
      <c r="E70" s="40" t="s">
        <v>111</v>
      </c>
    </row>
    <row r="71" spans="1:5" ht="12.75">
      <c r="A71" t="s">
        <v>59</v>
      </c>
      <c r="E71" s="39" t="s">
        <v>60</v>
      </c>
    </row>
    <row r="72" spans="1:16" ht="12.75">
      <c r="A72" t="s">
        <v>49</v>
      </c>
      <c s="34" t="s">
        <v>112</v>
      </c>
      <c s="34" t="s">
        <v>113</v>
      </c>
      <c s="35" t="s">
        <v>52</v>
      </c>
      <c s="6" t="s">
        <v>114</v>
      </c>
      <c s="36" t="s">
        <v>115</v>
      </c>
      <c s="37">
        <v>56</v>
      </c>
      <c s="36">
        <v>0</v>
      </c>
      <c s="36">
        <f>ROUND(G72*H72,6)</f>
      </c>
      <c r="L72" s="38">
        <v>0</v>
      </c>
      <c s="32">
        <f>ROUND(ROUND(L72,2)*ROUND(G72,3),2)</f>
      </c>
      <c s="36" t="s">
        <v>55</v>
      </c>
      <c>
        <f>(M72*21)/100</f>
      </c>
      <c t="s">
        <v>27</v>
      </c>
    </row>
    <row r="73" spans="1:5" ht="12.75">
      <c r="A73" s="35" t="s">
        <v>56</v>
      </c>
      <c r="E73" s="39" t="s">
        <v>52</v>
      </c>
    </row>
    <row r="74" spans="1:5" ht="12.75">
      <c r="A74" s="35" t="s">
        <v>57</v>
      </c>
      <c r="E74" s="40" t="s">
        <v>52</v>
      </c>
    </row>
    <row r="75" spans="1:5" ht="12.75">
      <c r="A75" t="s">
        <v>59</v>
      </c>
      <c r="E75" s="39" t="s">
        <v>60</v>
      </c>
    </row>
    <row r="76" spans="1:16" ht="12.75">
      <c r="A76" t="s">
        <v>49</v>
      </c>
      <c s="34" t="s">
        <v>116</v>
      </c>
      <c s="34" t="s">
        <v>117</v>
      </c>
      <c s="35" t="s">
        <v>52</v>
      </c>
      <c s="6" t="s">
        <v>118</v>
      </c>
      <c s="36" t="s">
        <v>115</v>
      </c>
      <c s="37">
        <v>224</v>
      </c>
      <c s="36">
        <v>0</v>
      </c>
      <c s="36">
        <f>ROUND(G76*H76,6)</f>
      </c>
      <c r="L76" s="38">
        <v>0</v>
      </c>
      <c s="32">
        <f>ROUND(ROUND(L76,2)*ROUND(G76,3),2)</f>
      </c>
      <c s="36" t="s">
        <v>55</v>
      </c>
      <c>
        <f>(M76*21)/100</f>
      </c>
      <c t="s">
        <v>27</v>
      </c>
    </row>
    <row r="77" spans="1:5" ht="12.75">
      <c r="A77" s="35" t="s">
        <v>56</v>
      </c>
      <c r="E77" s="39" t="s">
        <v>52</v>
      </c>
    </row>
    <row r="78" spans="1:5" ht="12.75">
      <c r="A78" s="35" t="s">
        <v>57</v>
      </c>
      <c r="E78" s="40" t="s">
        <v>52</v>
      </c>
    </row>
    <row r="79" spans="1:5" ht="12.75">
      <c r="A79" t="s">
        <v>59</v>
      </c>
      <c r="E79" s="39" t="s">
        <v>60</v>
      </c>
    </row>
    <row r="80" spans="1:16" ht="25.5">
      <c r="A80" t="s">
        <v>49</v>
      </c>
      <c s="34" t="s">
        <v>119</v>
      </c>
      <c s="34" t="s">
        <v>120</v>
      </c>
      <c s="35" t="s">
        <v>52</v>
      </c>
      <c s="6" t="s">
        <v>121</v>
      </c>
      <c s="36" t="s">
        <v>54</v>
      </c>
      <c s="37">
        <v>4</v>
      </c>
      <c s="36">
        <v>0</v>
      </c>
      <c s="36">
        <f>ROUND(G80*H80,6)</f>
      </c>
      <c r="L80" s="38">
        <v>0</v>
      </c>
      <c s="32">
        <f>ROUND(ROUND(L80,2)*ROUND(G80,3),2)</f>
      </c>
      <c s="36" t="s">
        <v>55</v>
      </c>
      <c>
        <f>(M80*21)/100</f>
      </c>
      <c t="s">
        <v>27</v>
      </c>
    </row>
    <row r="81" spans="1:5" ht="12.75">
      <c r="A81" s="35" t="s">
        <v>56</v>
      </c>
      <c r="E81" s="39" t="s">
        <v>52</v>
      </c>
    </row>
    <row r="82" spans="1:5" ht="12.75">
      <c r="A82" s="35" t="s">
        <v>57</v>
      </c>
      <c r="E82" s="40" t="s">
        <v>52</v>
      </c>
    </row>
    <row r="83" spans="1:5" ht="12.75">
      <c r="A83" t="s">
        <v>59</v>
      </c>
      <c r="E83" s="39" t="s">
        <v>60</v>
      </c>
    </row>
    <row r="84" spans="1:16" ht="25.5">
      <c r="A84" t="s">
        <v>49</v>
      </c>
      <c s="34" t="s">
        <v>122</v>
      </c>
      <c s="34" t="s">
        <v>123</v>
      </c>
      <c s="35" t="s">
        <v>52</v>
      </c>
      <c s="6" t="s">
        <v>124</v>
      </c>
      <c s="36" t="s">
        <v>54</v>
      </c>
      <c s="37">
        <v>16</v>
      </c>
      <c s="36">
        <v>0</v>
      </c>
      <c s="36">
        <f>ROUND(G84*H84,6)</f>
      </c>
      <c r="L84" s="38">
        <v>0</v>
      </c>
      <c s="32">
        <f>ROUND(ROUND(L84,2)*ROUND(G84,3),2)</f>
      </c>
      <c s="36" t="s">
        <v>55</v>
      </c>
      <c>
        <f>(M84*21)/100</f>
      </c>
      <c t="s">
        <v>27</v>
      </c>
    </row>
    <row r="85" spans="1:5" ht="12.75">
      <c r="A85" s="35" t="s">
        <v>56</v>
      </c>
      <c r="E85" s="39" t="s">
        <v>52</v>
      </c>
    </row>
    <row r="86" spans="1:5" ht="12.75">
      <c r="A86" s="35" t="s">
        <v>57</v>
      </c>
      <c r="E86" s="40" t="s">
        <v>52</v>
      </c>
    </row>
    <row r="87" spans="1:5" ht="12.75">
      <c r="A87" t="s">
        <v>59</v>
      </c>
      <c r="E87" s="39" t="s">
        <v>60</v>
      </c>
    </row>
    <row r="88" spans="1:13" ht="12.75">
      <c r="A88" t="s">
        <v>46</v>
      </c>
      <c r="C88" s="31" t="s">
        <v>125</v>
      </c>
      <c r="E88" s="33" t="s">
        <v>126</v>
      </c>
      <c r="J88" s="32">
        <f>0</f>
      </c>
      <c s="32">
        <f>0</f>
      </c>
      <c s="32">
        <f>0+L89+L93+L97+L101+L105+L109+L113+L117+L121+L125+L129+L133+L137+L141+L145+L149+L153+L157+L161+L165+L169+L173+L177+L181+L185+L189+L193+L197+L201+L205+L209+L213+L217+L221</f>
      </c>
      <c s="32">
        <f>0+M89+M93+M97+M101+M105+M109+M113+M117+M121+M125+M129+M133+M137+M141+M145+M149+M153+M157+M161+M165+M169+M173+M177+M181+M185+M189+M193+M197+M201+M205+M209+M213+M217+M221</f>
      </c>
    </row>
    <row r="89" spans="1:16" ht="12.75">
      <c r="A89" t="s">
        <v>49</v>
      </c>
      <c s="34" t="s">
        <v>127</v>
      </c>
      <c s="34" t="s">
        <v>128</v>
      </c>
      <c s="35" t="s">
        <v>52</v>
      </c>
      <c s="6" t="s">
        <v>129</v>
      </c>
      <c s="36" t="s">
        <v>130</v>
      </c>
      <c s="37">
        <v>2.2</v>
      </c>
      <c s="36">
        <v>0</v>
      </c>
      <c s="36">
        <f>ROUND(G89*H89,6)</f>
      </c>
      <c r="L89" s="38">
        <v>0</v>
      </c>
      <c s="32">
        <f>ROUND(ROUND(L89,2)*ROUND(G89,3),2)</f>
      </c>
      <c s="36" t="s">
        <v>55</v>
      </c>
      <c>
        <f>(M89*21)/100</f>
      </c>
      <c t="s">
        <v>27</v>
      </c>
    </row>
    <row r="90" spans="1:5" ht="12.75">
      <c r="A90" s="35" t="s">
        <v>56</v>
      </c>
      <c r="E90" s="39" t="s">
        <v>52</v>
      </c>
    </row>
    <row r="91" spans="1:5" ht="12.75">
      <c r="A91" s="35" t="s">
        <v>57</v>
      </c>
      <c r="E91" s="40" t="s">
        <v>131</v>
      </c>
    </row>
    <row r="92" spans="1:5" ht="12.75">
      <c r="A92" t="s">
        <v>59</v>
      </c>
      <c r="E92" s="39" t="s">
        <v>60</v>
      </c>
    </row>
    <row r="93" spans="1:16" ht="12.75">
      <c r="A93" t="s">
        <v>49</v>
      </c>
      <c s="34" t="s">
        <v>132</v>
      </c>
      <c s="34" t="s">
        <v>133</v>
      </c>
      <c s="35" t="s">
        <v>52</v>
      </c>
      <c s="6" t="s">
        <v>134</v>
      </c>
      <c s="36" t="s">
        <v>130</v>
      </c>
      <c s="37">
        <v>2.2</v>
      </c>
      <c s="36">
        <v>0</v>
      </c>
      <c s="36">
        <f>ROUND(G93*H93,6)</f>
      </c>
      <c r="L93" s="38">
        <v>0</v>
      </c>
      <c s="32">
        <f>ROUND(ROUND(L93,2)*ROUND(G93,3),2)</f>
      </c>
      <c s="36" t="s">
        <v>55</v>
      </c>
      <c>
        <f>(M93*21)/100</f>
      </c>
      <c t="s">
        <v>27</v>
      </c>
    </row>
    <row r="94" spans="1:5" ht="12.75">
      <c r="A94" s="35" t="s">
        <v>56</v>
      </c>
      <c r="E94" s="39" t="s">
        <v>52</v>
      </c>
    </row>
    <row r="95" spans="1:5" ht="12.75">
      <c r="A95" s="35" t="s">
        <v>57</v>
      </c>
      <c r="E95" s="40" t="s">
        <v>131</v>
      </c>
    </row>
    <row r="96" spans="1:5" ht="12.75">
      <c r="A96" t="s">
        <v>59</v>
      </c>
      <c r="E96" s="39" t="s">
        <v>60</v>
      </c>
    </row>
    <row r="97" spans="1:16" ht="25.5">
      <c r="A97" t="s">
        <v>49</v>
      </c>
      <c s="34" t="s">
        <v>135</v>
      </c>
      <c s="34" t="s">
        <v>136</v>
      </c>
      <c s="35" t="s">
        <v>52</v>
      </c>
      <c s="6" t="s">
        <v>137</v>
      </c>
      <c s="36" t="s">
        <v>54</v>
      </c>
      <c s="37">
        <v>22</v>
      </c>
      <c s="36">
        <v>0</v>
      </c>
      <c s="36">
        <f>ROUND(G97*H97,6)</f>
      </c>
      <c r="L97" s="38">
        <v>0</v>
      </c>
      <c s="32">
        <f>ROUND(ROUND(L97,2)*ROUND(G97,3),2)</f>
      </c>
      <c s="36" t="s">
        <v>55</v>
      </c>
      <c>
        <f>(M97*21)/100</f>
      </c>
      <c t="s">
        <v>27</v>
      </c>
    </row>
    <row r="98" spans="1:5" ht="12.75">
      <c r="A98" s="35" t="s">
        <v>56</v>
      </c>
      <c r="E98" s="39" t="s">
        <v>52</v>
      </c>
    </row>
    <row r="99" spans="1:5" ht="12.75">
      <c r="A99" s="35" t="s">
        <v>57</v>
      </c>
      <c r="E99" s="40" t="s">
        <v>131</v>
      </c>
    </row>
    <row r="100" spans="1:5" ht="12.75">
      <c r="A100" t="s">
        <v>59</v>
      </c>
      <c r="E100" s="39" t="s">
        <v>60</v>
      </c>
    </row>
    <row r="101" spans="1:16" ht="25.5">
      <c r="A101" t="s">
        <v>49</v>
      </c>
      <c s="34" t="s">
        <v>138</v>
      </c>
      <c s="34" t="s">
        <v>139</v>
      </c>
      <c s="35" t="s">
        <v>52</v>
      </c>
      <c s="6" t="s">
        <v>140</v>
      </c>
      <c s="36" t="s">
        <v>54</v>
      </c>
      <c s="37">
        <v>1</v>
      </c>
      <c s="36">
        <v>0</v>
      </c>
      <c s="36">
        <f>ROUND(G101*H101,6)</f>
      </c>
      <c r="L101" s="38">
        <v>0</v>
      </c>
      <c s="32">
        <f>ROUND(ROUND(L101,2)*ROUND(G101,3),2)</f>
      </c>
      <c s="36" t="s">
        <v>55</v>
      </c>
      <c>
        <f>(M101*21)/100</f>
      </c>
      <c t="s">
        <v>27</v>
      </c>
    </row>
    <row r="102" spans="1:5" ht="12.75">
      <c r="A102" s="35" t="s">
        <v>56</v>
      </c>
      <c r="E102" s="39" t="s">
        <v>52</v>
      </c>
    </row>
    <row r="103" spans="1:5" ht="12.75">
      <c r="A103" s="35" t="s">
        <v>57</v>
      </c>
      <c r="E103" s="40" t="s">
        <v>131</v>
      </c>
    </row>
    <row r="104" spans="1:5" ht="12.75">
      <c r="A104" t="s">
        <v>59</v>
      </c>
      <c r="E104" s="39" t="s">
        <v>60</v>
      </c>
    </row>
    <row r="105" spans="1:16" ht="12.75">
      <c r="A105" t="s">
        <v>49</v>
      </c>
      <c s="34" t="s">
        <v>141</v>
      </c>
      <c s="34" t="s">
        <v>142</v>
      </c>
      <c s="35" t="s">
        <v>52</v>
      </c>
      <c s="6" t="s">
        <v>143</v>
      </c>
      <c s="36" t="s">
        <v>144</v>
      </c>
      <c s="37">
        <v>1</v>
      </c>
      <c s="36">
        <v>0</v>
      </c>
      <c s="36">
        <f>ROUND(G105*H105,6)</f>
      </c>
      <c r="L105" s="38">
        <v>0</v>
      </c>
      <c s="32">
        <f>ROUND(ROUND(L105,2)*ROUND(G105,3),2)</f>
      </c>
      <c s="36" t="s">
        <v>55</v>
      </c>
      <c>
        <f>(M105*21)/100</f>
      </c>
      <c t="s">
        <v>27</v>
      </c>
    </row>
    <row r="106" spans="1:5" ht="12.75">
      <c r="A106" s="35" t="s">
        <v>56</v>
      </c>
      <c r="E106" s="39" t="s">
        <v>52</v>
      </c>
    </row>
    <row r="107" spans="1:5" ht="12.75">
      <c r="A107" s="35" t="s">
        <v>57</v>
      </c>
      <c r="E107" s="40" t="s">
        <v>131</v>
      </c>
    </row>
    <row r="108" spans="1:5" ht="12.75">
      <c r="A108" t="s">
        <v>59</v>
      </c>
      <c r="E108" s="39" t="s">
        <v>60</v>
      </c>
    </row>
    <row r="109" spans="1:16" ht="12.75">
      <c r="A109" t="s">
        <v>49</v>
      </c>
      <c s="34" t="s">
        <v>145</v>
      </c>
      <c s="34" t="s">
        <v>146</v>
      </c>
      <c s="35" t="s">
        <v>52</v>
      </c>
      <c s="6" t="s">
        <v>147</v>
      </c>
      <c s="36" t="s">
        <v>144</v>
      </c>
      <c s="37">
        <v>1</v>
      </c>
      <c s="36">
        <v>0</v>
      </c>
      <c s="36">
        <f>ROUND(G109*H109,6)</f>
      </c>
      <c r="L109" s="38">
        <v>0</v>
      </c>
      <c s="32">
        <f>ROUND(ROUND(L109,2)*ROUND(G109,3),2)</f>
      </c>
      <c s="36" t="s">
        <v>55</v>
      </c>
      <c>
        <f>(M109*21)/100</f>
      </c>
      <c t="s">
        <v>27</v>
      </c>
    </row>
    <row r="110" spans="1:5" ht="12.75">
      <c r="A110" s="35" t="s">
        <v>56</v>
      </c>
      <c r="E110" s="39" t="s">
        <v>52</v>
      </c>
    </row>
    <row r="111" spans="1:5" ht="12.75">
      <c r="A111" s="35" t="s">
        <v>57</v>
      </c>
      <c r="E111" s="40" t="s">
        <v>131</v>
      </c>
    </row>
    <row r="112" spans="1:5" ht="12.75">
      <c r="A112" t="s">
        <v>59</v>
      </c>
      <c r="E112" s="39" t="s">
        <v>60</v>
      </c>
    </row>
    <row r="113" spans="1:16" ht="12.75">
      <c r="A113" t="s">
        <v>49</v>
      </c>
      <c s="34" t="s">
        <v>148</v>
      </c>
      <c s="34" t="s">
        <v>149</v>
      </c>
      <c s="35" t="s">
        <v>52</v>
      </c>
      <c s="6" t="s">
        <v>150</v>
      </c>
      <c s="36" t="s">
        <v>144</v>
      </c>
      <c s="37">
        <v>40</v>
      </c>
      <c s="36">
        <v>0</v>
      </c>
      <c s="36">
        <f>ROUND(G113*H113,6)</f>
      </c>
      <c r="L113" s="38">
        <v>0</v>
      </c>
      <c s="32">
        <f>ROUND(ROUND(L113,2)*ROUND(G113,3),2)</f>
      </c>
      <c s="36" t="s">
        <v>55</v>
      </c>
      <c>
        <f>(M113*21)/100</f>
      </c>
      <c t="s">
        <v>27</v>
      </c>
    </row>
    <row r="114" spans="1:5" ht="12.75">
      <c r="A114" s="35" t="s">
        <v>56</v>
      </c>
      <c r="E114" s="39" t="s">
        <v>52</v>
      </c>
    </row>
    <row r="115" spans="1:5" ht="12.75">
      <c r="A115" s="35" t="s">
        <v>57</v>
      </c>
      <c r="E115" s="40" t="s">
        <v>131</v>
      </c>
    </row>
    <row r="116" spans="1:5" ht="12.75">
      <c r="A116" t="s">
        <v>59</v>
      </c>
      <c r="E116" s="39" t="s">
        <v>60</v>
      </c>
    </row>
    <row r="117" spans="1:16" ht="12.75">
      <c r="A117" t="s">
        <v>49</v>
      </c>
      <c s="34" t="s">
        <v>151</v>
      </c>
      <c s="34" t="s">
        <v>152</v>
      </c>
      <c s="35" t="s">
        <v>52</v>
      </c>
      <c s="6" t="s">
        <v>153</v>
      </c>
      <c s="36" t="s">
        <v>144</v>
      </c>
      <c s="37">
        <v>100</v>
      </c>
      <c s="36">
        <v>0</v>
      </c>
      <c s="36">
        <f>ROUND(G117*H117,6)</f>
      </c>
      <c r="L117" s="38">
        <v>0</v>
      </c>
      <c s="32">
        <f>ROUND(ROUND(L117,2)*ROUND(G117,3),2)</f>
      </c>
      <c s="36" t="s">
        <v>55</v>
      </c>
      <c>
        <f>(M117*21)/100</f>
      </c>
      <c t="s">
        <v>27</v>
      </c>
    </row>
    <row r="118" spans="1:5" ht="12.75">
      <c r="A118" s="35" t="s">
        <v>56</v>
      </c>
      <c r="E118" s="39" t="s">
        <v>52</v>
      </c>
    </row>
    <row r="119" spans="1:5" ht="12.75">
      <c r="A119" s="35" t="s">
        <v>57</v>
      </c>
      <c r="E119" s="40" t="s">
        <v>131</v>
      </c>
    </row>
    <row r="120" spans="1:5" ht="12.75">
      <c r="A120" t="s">
        <v>59</v>
      </c>
      <c r="E120" s="39" t="s">
        <v>60</v>
      </c>
    </row>
    <row r="121" spans="1:16" ht="12.75">
      <c r="A121" t="s">
        <v>49</v>
      </c>
      <c s="34" t="s">
        <v>154</v>
      </c>
      <c s="34" t="s">
        <v>155</v>
      </c>
      <c s="35" t="s">
        <v>52</v>
      </c>
      <c s="6" t="s">
        <v>156</v>
      </c>
      <c s="36" t="s">
        <v>144</v>
      </c>
      <c s="37">
        <v>90</v>
      </c>
      <c s="36">
        <v>0</v>
      </c>
      <c s="36">
        <f>ROUND(G121*H121,6)</f>
      </c>
      <c r="L121" s="38">
        <v>0</v>
      </c>
      <c s="32">
        <f>ROUND(ROUND(L121,2)*ROUND(G121,3),2)</f>
      </c>
      <c s="36" t="s">
        <v>55</v>
      </c>
      <c>
        <f>(M121*21)/100</f>
      </c>
      <c t="s">
        <v>27</v>
      </c>
    </row>
    <row r="122" spans="1:5" ht="12.75">
      <c r="A122" s="35" t="s">
        <v>56</v>
      </c>
      <c r="E122" s="39" t="s">
        <v>52</v>
      </c>
    </row>
    <row r="123" spans="1:5" ht="12.75">
      <c r="A123" s="35" t="s">
        <v>57</v>
      </c>
      <c r="E123" s="40" t="s">
        <v>131</v>
      </c>
    </row>
    <row r="124" spans="1:5" ht="12.75">
      <c r="A124" t="s">
        <v>59</v>
      </c>
      <c r="E124" s="39" t="s">
        <v>60</v>
      </c>
    </row>
    <row r="125" spans="1:16" ht="25.5">
      <c r="A125" t="s">
        <v>49</v>
      </c>
      <c s="34" t="s">
        <v>157</v>
      </c>
      <c s="34" t="s">
        <v>158</v>
      </c>
      <c s="35" t="s">
        <v>52</v>
      </c>
      <c s="6" t="s">
        <v>159</v>
      </c>
      <c s="36" t="s">
        <v>54</v>
      </c>
      <c s="37">
        <v>4</v>
      </c>
      <c s="36">
        <v>0</v>
      </c>
      <c s="36">
        <f>ROUND(G125*H125,6)</f>
      </c>
      <c r="L125" s="38">
        <v>0</v>
      </c>
      <c s="32">
        <f>ROUND(ROUND(L125,2)*ROUND(G125,3),2)</f>
      </c>
      <c s="36" t="s">
        <v>55</v>
      </c>
      <c>
        <f>(M125*21)/100</f>
      </c>
      <c t="s">
        <v>27</v>
      </c>
    </row>
    <row r="126" spans="1:5" ht="12.75">
      <c r="A126" s="35" t="s">
        <v>56</v>
      </c>
      <c r="E126" s="39" t="s">
        <v>52</v>
      </c>
    </row>
    <row r="127" spans="1:5" ht="12.75">
      <c r="A127" s="35" t="s">
        <v>57</v>
      </c>
      <c r="E127" s="40" t="s">
        <v>131</v>
      </c>
    </row>
    <row r="128" spans="1:5" ht="12.75">
      <c r="A128" t="s">
        <v>59</v>
      </c>
      <c r="E128" s="39" t="s">
        <v>60</v>
      </c>
    </row>
    <row r="129" spans="1:16" ht="25.5">
      <c r="A129" t="s">
        <v>49</v>
      </c>
      <c s="34" t="s">
        <v>160</v>
      </c>
      <c s="34" t="s">
        <v>161</v>
      </c>
      <c s="35" t="s">
        <v>52</v>
      </c>
      <c s="6" t="s">
        <v>162</v>
      </c>
      <c s="36" t="s">
        <v>54</v>
      </c>
      <c s="37">
        <v>8</v>
      </c>
      <c s="36">
        <v>0</v>
      </c>
      <c s="36">
        <f>ROUND(G129*H129,6)</f>
      </c>
      <c r="L129" s="38">
        <v>0</v>
      </c>
      <c s="32">
        <f>ROUND(ROUND(L129,2)*ROUND(G129,3),2)</f>
      </c>
      <c s="36" t="s">
        <v>55</v>
      </c>
      <c>
        <f>(M129*21)/100</f>
      </c>
      <c t="s">
        <v>27</v>
      </c>
    </row>
    <row r="130" spans="1:5" ht="12.75">
      <c r="A130" s="35" t="s">
        <v>56</v>
      </c>
      <c r="E130" s="39" t="s">
        <v>52</v>
      </c>
    </row>
    <row r="131" spans="1:5" ht="12.75">
      <c r="A131" s="35" t="s">
        <v>57</v>
      </c>
      <c r="E131" s="40" t="s">
        <v>131</v>
      </c>
    </row>
    <row r="132" spans="1:5" ht="12.75">
      <c r="A132" t="s">
        <v>59</v>
      </c>
      <c r="E132" s="39" t="s">
        <v>60</v>
      </c>
    </row>
    <row r="133" spans="1:16" ht="25.5">
      <c r="A133" t="s">
        <v>49</v>
      </c>
      <c s="34" t="s">
        <v>163</v>
      </c>
      <c s="34" t="s">
        <v>164</v>
      </c>
      <c s="35" t="s">
        <v>52</v>
      </c>
      <c s="6" t="s">
        <v>165</v>
      </c>
      <c s="36" t="s">
        <v>54</v>
      </c>
      <c s="37">
        <v>4</v>
      </c>
      <c s="36">
        <v>0</v>
      </c>
      <c s="36">
        <f>ROUND(G133*H133,6)</f>
      </c>
      <c r="L133" s="38">
        <v>0</v>
      </c>
      <c s="32">
        <f>ROUND(ROUND(L133,2)*ROUND(G133,3),2)</f>
      </c>
      <c s="36" t="s">
        <v>55</v>
      </c>
      <c>
        <f>(M133*21)/100</f>
      </c>
      <c t="s">
        <v>27</v>
      </c>
    </row>
    <row r="134" spans="1:5" ht="12.75">
      <c r="A134" s="35" t="s">
        <v>56</v>
      </c>
      <c r="E134" s="39" t="s">
        <v>52</v>
      </c>
    </row>
    <row r="135" spans="1:5" ht="12.75">
      <c r="A135" s="35" t="s">
        <v>57</v>
      </c>
      <c r="E135" s="40" t="s">
        <v>131</v>
      </c>
    </row>
    <row r="136" spans="1:5" ht="12.75">
      <c r="A136" t="s">
        <v>59</v>
      </c>
      <c r="E136" s="39" t="s">
        <v>60</v>
      </c>
    </row>
    <row r="137" spans="1:16" ht="12.75">
      <c r="A137" t="s">
        <v>49</v>
      </c>
      <c s="34" t="s">
        <v>166</v>
      </c>
      <c s="34" t="s">
        <v>167</v>
      </c>
      <c s="35" t="s">
        <v>52</v>
      </c>
      <c s="6" t="s">
        <v>168</v>
      </c>
      <c s="36" t="s">
        <v>54</v>
      </c>
      <c s="37">
        <v>22</v>
      </c>
      <c s="36">
        <v>0</v>
      </c>
      <c s="36">
        <f>ROUND(G137*H137,6)</f>
      </c>
      <c r="L137" s="38">
        <v>0</v>
      </c>
      <c s="32">
        <f>ROUND(ROUND(L137,2)*ROUND(G137,3),2)</f>
      </c>
      <c s="36" t="s">
        <v>55</v>
      </c>
      <c>
        <f>(M137*21)/100</f>
      </c>
      <c t="s">
        <v>27</v>
      </c>
    </row>
    <row r="138" spans="1:5" ht="12.75">
      <c r="A138" s="35" t="s">
        <v>56</v>
      </c>
      <c r="E138" s="39" t="s">
        <v>52</v>
      </c>
    </row>
    <row r="139" spans="1:5" ht="12.75">
      <c r="A139" s="35" t="s">
        <v>57</v>
      </c>
      <c r="E139" s="40" t="s">
        <v>131</v>
      </c>
    </row>
    <row r="140" spans="1:5" ht="12.75">
      <c r="A140" t="s">
        <v>59</v>
      </c>
      <c r="E140" s="39" t="s">
        <v>60</v>
      </c>
    </row>
    <row r="141" spans="1:16" ht="12.75">
      <c r="A141" t="s">
        <v>49</v>
      </c>
      <c s="34" t="s">
        <v>169</v>
      </c>
      <c s="34" t="s">
        <v>170</v>
      </c>
      <c s="35" t="s">
        <v>52</v>
      </c>
      <c s="6" t="s">
        <v>171</v>
      </c>
      <c s="36" t="s">
        <v>172</v>
      </c>
      <c s="37">
        <v>2.01</v>
      </c>
      <c s="36">
        <v>0</v>
      </c>
      <c s="36">
        <f>ROUND(G141*H141,6)</f>
      </c>
      <c r="L141" s="38">
        <v>0</v>
      </c>
      <c s="32">
        <f>ROUND(ROUND(L141,2)*ROUND(G141,3),2)</f>
      </c>
      <c s="36" t="s">
        <v>55</v>
      </c>
      <c>
        <f>(M141*21)/100</f>
      </c>
      <c t="s">
        <v>27</v>
      </c>
    </row>
    <row r="142" spans="1:5" ht="12.75">
      <c r="A142" s="35" t="s">
        <v>56</v>
      </c>
      <c r="E142" s="39" t="s">
        <v>52</v>
      </c>
    </row>
    <row r="143" spans="1:5" ht="12.75">
      <c r="A143" s="35" t="s">
        <v>57</v>
      </c>
      <c r="E143" s="40" t="s">
        <v>131</v>
      </c>
    </row>
    <row r="144" spans="1:5" ht="12.75">
      <c r="A144" t="s">
        <v>59</v>
      </c>
      <c r="E144" s="39" t="s">
        <v>60</v>
      </c>
    </row>
    <row r="145" spans="1:16" ht="12.75">
      <c r="A145" t="s">
        <v>49</v>
      </c>
      <c s="34" t="s">
        <v>173</v>
      </c>
      <c s="34" t="s">
        <v>174</v>
      </c>
      <c s="35" t="s">
        <v>52</v>
      </c>
      <c s="6" t="s">
        <v>175</v>
      </c>
      <c s="36" t="s">
        <v>172</v>
      </c>
      <c s="37">
        <v>2.4</v>
      </c>
      <c s="36">
        <v>0</v>
      </c>
      <c s="36">
        <f>ROUND(G145*H145,6)</f>
      </c>
      <c r="L145" s="38">
        <v>0</v>
      </c>
      <c s="32">
        <f>ROUND(ROUND(L145,2)*ROUND(G145,3),2)</f>
      </c>
      <c s="36" t="s">
        <v>55</v>
      </c>
      <c>
        <f>(M145*21)/100</f>
      </c>
      <c t="s">
        <v>27</v>
      </c>
    </row>
    <row r="146" spans="1:5" ht="12.75">
      <c r="A146" s="35" t="s">
        <v>56</v>
      </c>
      <c r="E146" s="39" t="s">
        <v>52</v>
      </c>
    </row>
    <row r="147" spans="1:5" ht="12.75">
      <c r="A147" s="35" t="s">
        <v>57</v>
      </c>
      <c r="E147" s="40" t="s">
        <v>131</v>
      </c>
    </row>
    <row r="148" spans="1:5" ht="12.75">
      <c r="A148" t="s">
        <v>59</v>
      </c>
      <c r="E148" s="39" t="s">
        <v>60</v>
      </c>
    </row>
    <row r="149" spans="1:16" ht="25.5">
      <c r="A149" t="s">
        <v>49</v>
      </c>
      <c s="34" t="s">
        <v>176</v>
      </c>
      <c s="34" t="s">
        <v>177</v>
      </c>
      <c s="35" t="s">
        <v>52</v>
      </c>
      <c s="6" t="s">
        <v>178</v>
      </c>
      <c s="36" t="s">
        <v>144</v>
      </c>
      <c s="37">
        <v>910</v>
      </c>
      <c s="36">
        <v>0</v>
      </c>
      <c s="36">
        <f>ROUND(G149*H149,6)</f>
      </c>
      <c r="L149" s="38">
        <v>0</v>
      </c>
      <c s="32">
        <f>ROUND(ROUND(L149,2)*ROUND(G149,3),2)</f>
      </c>
      <c s="36" t="s">
        <v>55</v>
      </c>
      <c>
        <f>(M149*21)/100</f>
      </c>
      <c t="s">
        <v>27</v>
      </c>
    </row>
    <row r="150" spans="1:5" ht="12.75">
      <c r="A150" s="35" t="s">
        <v>56</v>
      </c>
      <c r="E150" s="39" t="s">
        <v>52</v>
      </c>
    </row>
    <row r="151" spans="1:5" ht="12.75">
      <c r="A151" s="35" t="s">
        <v>57</v>
      </c>
      <c r="E151" s="40" t="s">
        <v>131</v>
      </c>
    </row>
    <row r="152" spans="1:5" ht="12.75">
      <c r="A152" t="s">
        <v>59</v>
      </c>
      <c r="E152" s="39" t="s">
        <v>60</v>
      </c>
    </row>
    <row r="153" spans="1:16" ht="12.75">
      <c r="A153" t="s">
        <v>49</v>
      </c>
      <c s="34" t="s">
        <v>179</v>
      </c>
      <c s="34" t="s">
        <v>180</v>
      </c>
      <c s="35" t="s">
        <v>52</v>
      </c>
      <c s="6" t="s">
        <v>181</v>
      </c>
      <c s="36" t="s">
        <v>54</v>
      </c>
      <c s="37">
        <v>12</v>
      </c>
      <c s="36">
        <v>0</v>
      </c>
      <c s="36">
        <f>ROUND(G153*H153,6)</f>
      </c>
      <c r="L153" s="38">
        <v>0</v>
      </c>
      <c s="32">
        <f>ROUND(ROUND(L153,2)*ROUND(G153,3),2)</f>
      </c>
      <c s="36" t="s">
        <v>55</v>
      </c>
      <c>
        <f>(M153*21)/100</f>
      </c>
      <c t="s">
        <v>27</v>
      </c>
    </row>
    <row r="154" spans="1:5" ht="12.75">
      <c r="A154" s="35" t="s">
        <v>56</v>
      </c>
      <c r="E154" s="39" t="s">
        <v>52</v>
      </c>
    </row>
    <row r="155" spans="1:5" ht="12.75">
      <c r="A155" s="35" t="s">
        <v>57</v>
      </c>
      <c r="E155" s="40" t="s">
        <v>131</v>
      </c>
    </row>
    <row r="156" spans="1:5" ht="12.75">
      <c r="A156" t="s">
        <v>59</v>
      </c>
      <c r="E156" s="39" t="s">
        <v>60</v>
      </c>
    </row>
    <row r="157" spans="1:16" ht="12.75">
      <c r="A157" t="s">
        <v>49</v>
      </c>
      <c s="34" t="s">
        <v>182</v>
      </c>
      <c s="34" t="s">
        <v>183</v>
      </c>
      <c s="35" t="s">
        <v>52</v>
      </c>
      <c s="6" t="s">
        <v>184</v>
      </c>
      <c s="36" t="s">
        <v>54</v>
      </c>
      <c s="37">
        <v>2</v>
      </c>
      <c s="36">
        <v>0</v>
      </c>
      <c s="36">
        <f>ROUND(G157*H157,6)</f>
      </c>
      <c r="L157" s="38">
        <v>0</v>
      </c>
      <c s="32">
        <f>ROUND(ROUND(L157,2)*ROUND(G157,3),2)</f>
      </c>
      <c s="36" t="s">
        <v>55</v>
      </c>
      <c>
        <f>(M157*21)/100</f>
      </c>
      <c t="s">
        <v>27</v>
      </c>
    </row>
    <row r="158" spans="1:5" ht="12.75">
      <c r="A158" s="35" t="s">
        <v>56</v>
      </c>
      <c r="E158" s="39" t="s">
        <v>52</v>
      </c>
    </row>
    <row r="159" spans="1:5" ht="12.75">
      <c r="A159" s="35" t="s">
        <v>57</v>
      </c>
      <c r="E159" s="40" t="s">
        <v>131</v>
      </c>
    </row>
    <row r="160" spans="1:5" ht="12.75">
      <c r="A160" t="s">
        <v>59</v>
      </c>
      <c r="E160" s="39" t="s">
        <v>60</v>
      </c>
    </row>
    <row r="161" spans="1:16" ht="12.75">
      <c r="A161" t="s">
        <v>49</v>
      </c>
      <c s="34" t="s">
        <v>185</v>
      </c>
      <c s="34" t="s">
        <v>186</v>
      </c>
      <c s="35" t="s">
        <v>52</v>
      </c>
      <c s="6" t="s">
        <v>187</v>
      </c>
      <c s="36" t="s">
        <v>54</v>
      </c>
      <c s="37">
        <v>16</v>
      </c>
      <c s="36">
        <v>0</v>
      </c>
      <c s="36">
        <f>ROUND(G161*H161,6)</f>
      </c>
      <c r="L161" s="38">
        <v>0</v>
      </c>
      <c s="32">
        <f>ROUND(ROUND(L161,2)*ROUND(G161,3),2)</f>
      </c>
      <c s="36" t="s">
        <v>55</v>
      </c>
      <c>
        <f>(M161*21)/100</f>
      </c>
      <c t="s">
        <v>27</v>
      </c>
    </row>
    <row r="162" spans="1:5" ht="12.75">
      <c r="A162" s="35" t="s">
        <v>56</v>
      </c>
      <c r="E162" s="39" t="s">
        <v>52</v>
      </c>
    </row>
    <row r="163" spans="1:5" ht="12.75">
      <c r="A163" s="35" t="s">
        <v>57</v>
      </c>
      <c r="E163" s="40" t="s">
        <v>131</v>
      </c>
    </row>
    <row r="164" spans="1:5" ht="12.75">
      <c r="A164" t="s">
        <v>59</v>
      </c>
      <c r="E164" s="39" t="s">
        <v>60</v>
      </c>
    </row>
    <row r="165" spans="1:16" ht="12.75">
      <c r="A165" t="s">
        <v>49</v>
      </c>
      <c s="34" t="s">
        <v>188</v>
      </c>
      <c s="34" t="s">
        <v>189</v>
      </c>
      <c s="35" t="s">
        <v>52</v>
      </c>
      <c s="6" t="s">
        <v>190</v>
      </c>
      <c s="36" t="s">
        <v>54</v>
      </c>
      <c s="37">
        <v>16</v>
      </c>
      <c s="36">
        <v>0</v>
      </c>
      <c s="36">
        <f>ROUND(G165*H165,6)</f>
      </c>
      <c r="L165" s="38">
        <v>0</v>
      </c>
      <c s="32">
        <f>ROUND(ROUND(L165,2)*ROUND(G165,3),2)</f>
      </c>
      <c s="36" t="s">
        <v>55</v>
      </c>
      <c>
        <f>(M165*21)/100</f>
      </c>
      <c t="s">
        <v>27</v>
      </c>
    </row>
    <row r="166" spans="1:5" ht="12.75">
      <c r="A166" s="35" t="s">
        <v>56</v>
      </c>
      <c r="E166" s="39" t="s">
        <v>52</v>
      </c>
    </row>
    <row r="167" spans="1:5" ht="12.75">
      <c r="A167" s="35" t="s">
        <v>57</v>
      </c>
      <c r="E167" s="40" t="s">
        <v>131</v>
      </c>
    </row>
    <row r="168" spans="1:5" ht="12.75">
      <c r="A168" t="s">
        <v>59</v>
      </c>
      <c r="E168" s="39" t="s">
        <v>60</v>
      </c>
    </row>
    <row r="169" spans="1:16" ht="12.75">
      <c r="A169" t="s">
        <v>49</v>
      </c>
      <c s="34" t="s">
        <v>191</v>
      </c>
      <c s="34" t="s">
        <v>192</v>
      </c>
      <c s="35" t="s">
        <v>52</v>
      </c>
      <c s="6" t="s">
        <v>193</v>
      </c>
      <c s="36" t="s">
        <v>54</v>
      </c>
      <c s="37">
        <v>3</v>
      </c>
      <c s="36">
        <v>0</v>
      </c>
      <c s="36">
        <f>ROUND(G169*H169,6)</f>
      </c>
      <c r="L169" s="38">
        <v>0</v>
      </c>
      <c s="32">
        <f>ROUND(ROUND(L169,2)*ROUND(G169,3),2)</f>
      </c>
      <c s="36" t="s">
        <v>55</v>
      </c>
      <c>
        <f>(M169*21)/100</f>
      </c>
      <c t="s">
        <v>27</v>
      </c>
    </row>
    <row r="170" spans="1:5" ht="12.75">
      <c r="A170" s="35" t="s">
        <v>56</v>
      </c>
      <c r="E170" s="39" t="s">
        <v>52</v>
      </c>
    </row>
    <row r="171" spans="1:5" ht="12.75">
      <c r="A171" s="35" t="s">
        <v>57</v>
      </c>
      <c r="E171" s="40" t="s">
        <v>131</v>
      </c>
    </row>
    <row r="172" spans="1:5" ht="12.75">
      <c r="A172" t="s">
        <v>59</v>
      </c>
      <c r="E172" s="39" t="s">
        <v>60</v>
      </c>
    </row>
    <row r="173" spans="1:16" ht="12.75">
      <c r="A173" t="s">
        <v>49</v>
      </c>
      <c s="34" t="s">
        <v>194</v>
      </c>
      <c s="34" t="s">
        <v>195</v>
      </c>
      <c s="35" t="s">
        <v>52</v>
      </c>
      <c s="6" t="s">
        <v>196</v>
      </c>
      <c s="36" t="s">
        <v>54</v>
      </c>
      <c s="37">
        <v>3</v>
      </c>
      <c s="36">
        <v>0</v>
      </c>
      <c s="36">
        <f>ROUND(G173*H173,6)</f>
      </c>
      <c r="L173" s="38">
        <v>0</v>
      </c>
      <c s="32">
        <f>ROUND(ROUND(L173,2)*ROUND(G173,3),2)</f>
      </c>
      <c s="36" t="s">
        <v>55</v>
      </c>
      <c>
        <f>(M173*21)/100</f>
      </c>
      <c t="s">
        <v>27</v>
      </c>
    </row>
    <row r="174" spans="1:5" ht="12.75">
      <c r="A174" s="35" t="s">
        <v>56</v>
      </c>
      <c r="E174" s="39" t="s">
        <v>52</v>
      </c>
    </row>
    <row r="175" spans="1:5" ht="12.75">
      <c r="A175" s="35" t="s">
        <v>57</v>
      </c>
      <c r="E175" s="40" t="s">
        <v>131</v>
      </c>
    </row>
    <row r="176" spans="1:5" ht="12.75">
      <c r="A176" t="s">
        <v>59</v>
      </c>
      <c r="E176" s="39" t="s">
        <v>60</v>
      </c>
    </row>
    <row r="177" spans="1:16" ht="12.75">
      <c r="A177" t="s">
        <v>49</v>
      </c>
      <c s="34" t="s">
        <v>197</v>
      </c>
      <c s="34" t="s">
        <v>198</v>
      </c>
      <c s="35" t="s">
        <v>52</v>
      </c>
      <c s="6" t="s">
        <v>199</v>
      </c>
      <c s="36" t="s">
        <v>54</v>
      </c>
      <c s="37">
        <v>42</v>
      </c>
      <c s="36">
        <v>0</v>
      </c>
      <c s="36">
        <f>ROUND(G177*H177,6)</f>
      </c>
      <c r="L177" s="38">
        <v>0</v>
      </c>
      <c s="32">
        <f>ROUND(ROUND(L177,2)*ROUND(G177,3),2)</f>
      </c>
      <c s="36" t="s">
        <v>55</v>
      </c>
      <c>
        <f>(M177*21)/100</f>
      </c>
      <c t="s">
        <v>27</v>
      </c>
    </row>
    <row r="178" spans="1:5" ht="12.75">
      <c r="A178" s="35" t="s">
        <v>56</v>
      </c>
      <c r="E178" s="39" t="s">
        <v>52</v>
      </c>
    </row>
    <row r="179" spans="1:5" ht="12.75">
      <c r="A179" s="35" t="s">
        <v>57</v>
      </c>
      <c r="E179" s="40" t="s">
        <v>131</v>
      </c>
    </row>
    <row r="180" spans="1:5" ht="12.75">
      <c r="A180" t="s">
        <v>59</v>
      </c>
      <c r="E180" s="39" t="s">
        <v>60</v>
      </c>
    </row>
    <row r="181" spans="1:16" ht="12.75">
      <c r="A181" t="s">
        <v>49</v>
      </c>
      <c s="34" t="s">
        <v>200</v>
      </c>
      <c s="34" t="s">
        <v>201</v>
      </c>
      <c s="35" t="s">
        <v>52</v>
      </c>
      <c s="6" t="s">
        <v>202</v>
      </c>
      <c s="36" t="s">
        <v>54</v>
      </c>
      <c s="37">
        <v>8</v>
      </c>
      <c s="36">
        <v>0</v>
      </c>
      <c s="36">
        <f>ROUND(G181*H181,6)</f>
      </c>
      <c r="L181" s="38">
        <v>0</v>
      </c>
      <c s="32">
        <f>ROUND(ROUND(L181,2)*ROUND(G181,3),2)</f>
      </c>
      <c s="36" t="s">
        <v>55</v>
      </c>
      <c>
        <f>(M181*21)/100</f>
      </c>
      <c t="s">
        <v>27</v>
      </c>
    </row>
    <row r="182" spans="1:5" ht="12.75">
      <c r="A182" s="35" t="s">
        <v>56</v>
      </c>
      <c r="E182" s="39" t="s">
        <v>52</v>
      </c>
    </row>
    <row r="183" spans="1:5" ht="12.75">
      <c r="A183" s="35" t="s">
        <v>57</v>
      </c>
      <c r="E183" s="40" t="s">
        <v>131</v>
      </c>
    </row>
    <row r="184" spans="1:5" ht="12.75">
      <c r="A184" t="s">
        <v>59</v>
      </c>
      <c r="E184" s="39" t="s">
        <v>60</v>
      </c>
    </row>
    <row r="185" spans="1:16" ht="12.75">
      <c r="A185" t="s">
        <v>49</v>
      </c>
      <c s="34" t="s">
        <v>203</v>
      </c>
      <c s="34" t="s">
        <v>204</v>
      </c>
      <c s="35" t="s">
        <v>52</v>
      </c>
      <c s="6" t="s">
        <v>205</v>
      </c>
      <c s="36" t="s">
        <v>54</v>
      </c>
      <c s="37">
        <v>29</v>
      </c>
      <c s="36">
        <v>0</v>
      </c>
      <c s="36">
        <f>ROUND(G185*H185,6)</f>
      </c>
      <c r="L185" s="38">
        <v>0</v>
      </c>
      <c s="32">
        <f>ROUND(ROUND(L185,2)*ROUND(G185,3),2)</f>
      </c>
      <c s="36" t="s">
        <v>55</v>
      </c>
      <c>
        <f>(M185*21)/100</f>
      </c>
      <c t="s">
        <v>27</v>
      </c>
    </row>
    <row r="186" spans="1:5" ht="12.75">
      <c r="A186" s="35" t="s">
        <v>56</v>
      </c>
      <c r="E186" s="39" t="s">
        <v>52</v>
      </c>
    </row>
    <row r="187" spans="1:5" ht="12.75">
      <c r="A187" s="35" t="s">
        <v>57</v>
      </c>
      <c r="E187" s="40" t="s">
        <v>131</v>
      </c>
    </row>
    <row r="188" spans="1:5" ht="12.75">
      <c r="A188" t="s">
        <v>59</v>
      </c>
      <c r="E188" s="39" t="s">
        <v>60</v>
      </c>
    </row>
    <row r="189" spans="1:16" ht="25.5">
      <c r="A189" t="s">
        <v>49</v>
      </c>
      <c s="34" t="s">
        <v>206</v>
      </c>
      <c s="34" t="s">
        <v>207</v>
      </c>
      <c s="35" t="s">
        <v>52</v>
      </c>
      <c s="6" t="s">
        <v>208</v>
      </c>
      <c s="36" t="s">
        <v>209</v>
      </c>
      <c s="37">
        <v>20</v>
      </c>
      <c s="36">
        <v>0</v>
      </c>
      <c s="36">
        <f>ROUND(G189*H189,6)</f>
      </c>
      <c r="L189" s="38">
        <v>0</v>
      </c>
      <c s="32">
        <f>ROUND(ROUND(L189,2)*ROUND(G189,3),2)</f>
      </c>
      <c s="36" t="s">
        <v>55</v>
      </c>
      <c>
        <f>(M189*21)/100</f>
      </c>
      <c t="s">
        <v>27</v>
      </c>
    </row>
    <row r="190" spans="1:5" ht="12.75">
      <c r="A190" s="35" t="s">
        <v>56</v>
      </c>
      <c r="E190" s="39" t="s">
        <v>52</v>
      </c>
    </row>
    <row r="191" spans="1:5" ht="12.75">
      <c r="A191" s="35" t="s">
        <v>57</v>
      </c>
      <c r="E191" s="40" t="s">
        <v>52</v>
      </c>
    </row>
    <row r="192" spans="1:5" ht="12.75">
      <c r="A192" t="s">
        <v>59</v>
      </c>
      <c r="E192" s="39" t="s">
        <v>60</v>
      </c>
    </row>
    <row r="193" spans="1:16" ht="12.75">
      <c r="A193" t="s">
        <v>49</v>
      </c>
      <c s="34" t="s">
        <v>210</v>
      </c>
      <c s="34" t="s">
        <v>211</v>
      </c>
      <c s="35" t="s">
        <v>52</v>
      </c>
      <c s="6" t="s">
        <v>212</v>
      </c>
      <c s="36" t="s">
        <v>144</v>
      </c>
      <c s="37">
        <v>252</v>
      </c>
      <c s="36">
        <v>0</v>
      </c>
      <c s="36">
        <f>ROUND(G193*H193,6)</f>
      </c>
      <c r="L193" s="38">
        <v>0</v>
      </c>
      <c s="32">
        <f>ROUND(ROUND(L193,2)*ROUND(G193,3),2)</f>
      </c>
      <c s="36" t="s">
        <v>55</v>
      </c>
      <c>
        <f>(M193*21)/100</f>
      </c>
      <c t="s">
        <v>27</v>
      </c>
    </row>
    <row r="194" spans="1:5" ht="12.75">
      <c r="A194" s="35" t="s">
        <v>56</v>
      </c>
      <c r="E194" s="39" t="s">
        <v>52</v>
      </c>
    </row>
    <row r="195" spans="1:5" ht="12.75">
      <c r="A195" s="35" t="s">
        <v>57</v>
      </c>
      <c r="E195" s="40" t="s">
        <v>213</v>
      </c>
    </row>
    <row r="196" spans="1:5" ht="12.75">
      <c r="A196" t="s">
        <v>59</v>
      </c>
      <c r="E196" s="39" t="s">
        <v>60</v>
      </c>
    </row>
    <row r="197" spans="1:16" ht="12.75">
      <c r="A197" t="s">
        <v>49</v>
      </c>
      <c s="34" t="s">
        <v>214</v>
      </c>
      <c s="34" t="s">
        <v>215</v>
      </c>
      <c s="35" t="s">
        <v>52</v>
      </c>
      <c s="6" t="s">
        <v>216</v>
      </c>
      <c s="36" t="s">
        <v>144</v>
      </c>
      <c s="37">
        <v>252</v>
      </c>
      <c s="36">
        <v>0</v>
      </c>
      <c s="36">
        <f>ROUND(G197*H197,6)</f>
      </c>
      <c r="L197" s="38">
        <v>0</v>
      </c>
      <c s="32">
        <f>ROUND(ROUND(L197,2)*ROUND(G197,3),2)</f>
      </c>
      <c s="36" t="s">
        <v>55</v>
      </c>
      <c>
        <f>(M197*21)/100</f>
      </c>
      <c t="s">
        <v>27</v>
      </c>
    </row>
    <row r="198" spans="1:5" ht="12.75">
      <c r="A198" s="35" t="s">
        <v>56</v>
      </c>
      <c r="E198" s="39" t="s">
        <v>52</v>
      </c>
    </row>
    <row r="199" spans="1:5" ht="12.75">
      <c r="A199" s="35" t="s">
        <v>57</v>
      </c>
      <c r="E199" s="40" t="s">
        <v>213</v>
      </c>
    </row>
    <row r="200" spans="1:5" ht="12.75">
      <c r="A200" t="s">
        <v>59</v>
      </c>
      <c r="E200" s="39" t="s">
        <v>60</v>
      </c>
    </row>
    <row r="201" spans="1:16" ht="12.75">
      <c r="A201" t="s">
        <v>49</v>
      </c>
      <c s="34" t="s">
        <v>217</v>
      </c>
      <c s="34" t="s">
        <v>218</v>
      </c>
      <c s="35" t="s">
        <v>52</v>
      </c>
      <c s="6" t="s">
        <v>219</v>
      </c>
      <c s="36" t="s">
        <v>54</v>
      </c>
      <c s="37">
        <v>4</v>
      </c>
      <c s="36">
        <v>0</v>
      </c>
      <c s="36">
        <f>ROUND(G201*H201,6)</f>
      </c>
      <c r="L201" s="38">
        <v>0</v>
      </c>
      <c s="32">
        <f>ROUND(ROUND(L201,2)*ROUND(G201,3),2)</f>
      </c>
      <c s="36" t="s">
        <v>55</v>
      </c>
      <c>
        <f>(M201*21)/100</f>
      </c>
      <c t="s">
        <v>27</v>
      </c>
    </row>
    <row r="202" spans="1:5" ht="12.75">
      <c r="A202" s="35" t="s">
        <v>56</v>
      </c>
      <c r="E202" s="39" t="s">
        <v>52</v>
      </c>
    </row>
    <row r="203" spans="1:5" ht="12.75">
      <c r="A203" s="35" t="s">
        <v>57</v>
      </c>
      <c r="E203" s="40" t="s">
        <v>213</v>
      </c>
    </row>
    <row r="204" spans="1:5" ht="12.75">
      <c r="A204" t="s">
        <v>59</v>
      </c>
      <c r="E204" s="39" t="s">
        <v>60</v>
      </c>
    </row>
    <row r="205" spans="1:16" ht="12.75">
      <c r="A205" t="s">
        <v>49</v>
      </c>
      <c s="34" t="s">
        <v>220</v>
      </c>
      <c s="34" t="s">
        <v>221</v>
      </c>
      <c s="35" t="s">
        <v>52</v>
      </c>
      <c s="6" t="s">
        <v>222</v>
      </c>
      <c s="36" t="s">
        <v>54</v>
      </c>
      <c s="37">
        <v>4</v>
      </c>
      <c s="36">
        <v>0</v>
      </c>
      <c s="36">
        <f>ROUND(G205*H205,6)</f>
      </c>
      <c r="L205" s="38">
        <v>0</v>
      </c>
      <c s="32">
        <f>ROUND(ROUND(L205,2)*ROUND(G205,3),2)</f>
      </c>
      <c s="36" t="s">
        <v>55</v>
      </c>
      <c>
        <f>(M205*21)/100</f>
      </c>
      <c t="s">
        <v>27</v>
      </c>
    </row>
    <row r="206" spans="1:5" ht="12.75">
      <c r="A206" s="35" t="s">
        <v>56</v>
      </c>
      <c r="E206" s="39" t="s">
        <v>52</v>
      </c>
    </row>
    <row r="207" spans="1:5" ht="12.75">
      <c r="A207" s="35" t="s">
        <v>57</v>
      </c>
      <c r="E207" s="40" t="s">
        <v>213</v>
      </c>
    </row>
    <row r="208" spans="1:5" ht="12.75">
      <c r="A208" t="s">
        <v>59</v>
      </c>
      <c r="E208" s="39" t="s">
        <v>60</v>
      </c>
    </row>
    <row r="209" spans="1:16" ht="12.75">
      <c r="A209" t="s">
        <v>49</v>
      </c>
      <c s="34" t="s">
        <v>223</v>
      </c>
      <c s="34" t="s">
        <v>224</v>
      </c>
      <c s="35" t="s">
        <v>52</v>
      </c>
      <c s="6" t="s">
        <v>225</v>
      </c>
      <c s="36" t="s">
        <v>144</v>
      </c>
      <c s="37">
        <v>252</v>
      </c>
      <c s="36">
        <v>0</v>
      </c>
      <c s="36">
        <f>ROUND(G209*H209,6)</f>
      </c>
      <c r="L209" s="38">
        <v>0</v>
      </c>
      <c s="32">
        <f>ROUND(ROUND(L209,2)*ROUND(G209,3),2)</f>
      </c>
      <c s="36" t="s">
        <v>55</v>
      </c>
      <c>
        <f>(M209*21)/100</f>
      </c>
      <c t="s">
        <v>27</v>
      </c>
    </row>
    <row r="210" spans="1:5" ht="12.75">
      <c r="A210" s="35" t="s">
        <v>56</v>
      </c>
      <c r="E210" s="39" t="s">
        <v>52</v>
      </c>
    </row>
    <row r="211" spans="1:5" ht="12.75">
      <c r="A211" s="35" t="s">
        <v>57</v>
      </c>
      <c r="E211" s="40" t="s">
        <v>213</v>
      </c>
    </row>
    <row r="212" spans="1:5" ht="12.75">
      <c r="A212" t="s">
        <v>59</v>
      </c>
      <c r="E212" s="39" t="s">
        <v>60</v>
      </c>
    </row>
    <row r="213" spans="1:16" ht="12.75">
      <c r="A213" t="s">
        <v>49</v>
      </c>
      <c s="34" t="s">
        <v>226</v>
      </c>
      <c s="34" t="s">
        <v>227</v>
      </c>
      <c s="35" t="s">
        <v>52</v>
      </c>
      <c s="6" t="s">
        <v>228</v>
      </c>
      <c s="36" t="s">
        <v>229</v>
      </c>
      <c s="37">
        <v>1</v>
      </c>
      <c s="36">
        <v>0</v>
      </c>
      <c s="36">
        <f>ROUND(G213*H213,6)</f>
      </c>
      <c r="L213" s="38">
        <v>0</v>
      </c>
      <c s="32">
        <f>ROUND(ROUND(L213,2)*ROUND(G213,3),2)</f>
      </c>
      <c s="36" t="s">
        <v>55</v>
      </c>
      <c>
        <f>(M213*21)/100</f>
      </c>
      <c t="s">
        <v>27</v>
      </c>
    </row>
    <row r="214" spans="1:5" ht="12.75">
      <c r="A214" s="35" t="s">
        <v>56</v>
      </c>
      <c r="E214" s="39" t="s">
        <v>52</v>
      </c>
    </row>
    <row r="215" spans="1:5" ht="12.75">
      <c r="A215" s="35" t="s">
        <v>57</v>
      </c>
      <c r="E215" s="40" t="s">
        <v>213</v>
      </c>
    </row>
    <row r="216" spans="1:5" ht="12.75">
      <c r="A216" t="s">
        <v>59</v>
      </c>
      <c r="E216" s="39" t="s">
        <v>60</v>
      </c>
    </row>
    <row r="217" spans="1:16" ht="12.75">
      <c r="A217" t="s">
        <v>49</v>
      </c>
      <c s="34" t="s">
        <v>230</v>
      </c>
      <c s="34" t="s">
        <v>231</v>
      </c>
      <c s="35" t="s">
        <v>52</v>
      </c>
      <c s="6" t="s">
        <v>232</v>
      </c>
      <c s="36" t="s">
        <v>54</v>
      </c>
      <c s="37">
        <v>3</v>
      </c>
      <c s="36">
        <v>0</v>
      </c>
      <c s="36">
        <f>ROUND(G217*H217,6)</f>
      </c>
      <c r="L217" s="38">
        <v>0</v>
      </c>
      <c s="32">
        <f>ROUND(ROUND(L217,2)*ROUND(G217,3),2)</f>
      </c>
      <c s="36" t="s">
        <v>55</v>
      </c>
      <c>
        <f>(M217*21)/100</f>
      </c>
      <c t="s">
        <v>27</v>
      </c>
    </row>
    <row r="218" spans="1:5" ht="12.75">
      <c r="A218" s="35" t="s">
        <v>56</v>
      </c>
      <c r="E218" s="39" t="s">
        <v>52</v>
      </c>
    </row>
    <row r="219" spans="1:5" ht="12.75">
      <c r="A219" s="35" t="s">
        <v>57</v>
      </c>
      <c r="E219" s="40" t="s">
        <v>213</v>
      </c>
    </row>
    <row r="220" spans="1:5" ht="12.75">
      <c r="A220" t="s">
        <v>59</v>
      </c>
      <c r="E220" s="39" t="s">
        <v>60</v>
      </c>
    </row>
    <row r="221" spans="1:16" ht="12.75">
      <c r="A221" t="s">
        <v>49</v>
      </c>
      <c s="34" t="s">
        <v>233</v>
      </c>
      <c s="34" t="s">
        <v>234</v>
      </c>
      <c s="35" t="s">
        <v>52</v>
      </c>
      <c s="6" t="s">
        <v>235</v>
      </c>
      <c s="36" t="s">
        <v>54</v>
      </c>
      <c s="37">
        <v>3</v>
      </c>
      <c s="36">
        <v>0</v>
      </c>
      <c s="36">
        <f>ROUND(G221*H221,6)</f>
      </c>
      <c r="L221" s="38">
        <v>0</v>
      </c>
      <c s="32">
        <f>ROUND(ROUND(L221,2)*ROUND(G221,3),2)</f>
      </c>
      <c s="36" t="s">
        <v>55</v>
      </c>
      <c>
        <f>(M221*21)/100</f>
      </c>
      <c t="s">
        <v>27</v>
      </c>
    </row>
    <row r="222" spans="1:5" ht="12.75">
      <c r="A222" s="35" t="s">
        <v>56</v>
      </c>
      <c r="E222" s="39" t="s">
        <v>52</v>
      </c>
    </row>
    <row r="223" spans="1:5" ht="12.75">
      <c r="A223" s="35" t="s">
        <v>57</v>
      </c>
      <c r="E223" s="40" t="s">
        <v>213</v>
      </c>
    </row>
    <row r="224" spans="1:5" ht="12.75">
      <c r="A224" t="s">
        <v>59</v>
      </c>
      <c r="E224" s="39" t="s">
        <v>60</v>
      </c>
    </row>
    <row r="225" spans="1:13" ht="12.75">
      <c r="A225" t="s">
        <v>46</v>
      </c>
      <c r="C225" s="31" t="s">
        <v>236</v>
      </c>
      <c r="E225" s="33" t="s">
        <v>237</v>
      </c>
      <c r="J225" s="32">
        <f>0</f>
      </c>
      <c s="32">
        <f>0</f>
      </c>
      <c s="32">
        <f>0+L226+L230+L234+L238+L242+L246+L250+L254+L258+L262+L266+L270+L274</f>
      </c>
      <c s="32">
        <f>0+M226+M230+M234+M238+M242+M246+M250+M254+M258+M262+M266+M270+M274</f>
      </c>
    </row>
    <row r="226" spans="1:16" ht="12.75">
      <c r="A226" t="s">
        <v>49</v>
      </c>
      <c s="34" t="s">
        <v>238</v>
      </c>
      <c s="34" t="s">
        <v>239</v>
      </c>
      <c s="35" t="s">
        <v>52</v>
      </c>
      <c s="6" t="s">
        <v>240</v>
      </c>
      <c s="36" t="s">
        <v>54</v>
      </c>
      <c s="37">
        <v>3</v>
      </c>
      <c s="36">
        <v>0</v>
      </c>
      <c s="36">
        <f>ROUND(G226*H226,6)</f>
      </c>
      <c r="L226" s="38">
        <v>0</v>
      </c>
      <c s="32">
        <f>ROUND(ROUND(L226,2)*ROUND(G226,3),2)</f>
      </c>
      <c s="36" t="s">
        <v>55</v>
      </c>
      <c>
        <f>(M226*21)/100</f>
      </c>
      <c t="s">
        <v>27</v>
      </c>
    </row>
    <row r="227" spans="1:5" ht="12.75">
      <c r="A227" s="35" t="s">
        <v>56</v>
      </c>
      <c r="E227" s="39" t="s">
        <v>52</v>
      </c>
    </row>
    <row r="228" spans="1:5" ht="12.75">
      <c r="A228" s="35" t="s">
        <v>57</v>
      </c>
      <c r="E228" s="40" t="s">
        <v>52</v>
      </c>
    </row>
    <row r="229" spans="1:5" ht="12.75">
      <c r="A229" t="s">
        <v>59</v>
      </c>
      <c r="E229" s="39" t="s">
        <v>60</v>
      </c>
    </row>
    <row r="230" spans="1:16" ht="12.75">
      <c r="A230" t="s">
        <v>49</v>
      </c>
      <c s="34" t="s">
        <v>241</v>
      </c>
      <c s="34" t="s">
        <v>242</v>
      </c>
      <c s="35" t="s">
        <v>52</v>
      </c>
      <c s="6" t="s">
        <v>243</v>
      </c>
      <c s="36" t="s">
        <v>54</v>
      </c>
      <c s="37">
        <v>3</v>
      </c>
      <c s="36">
        <v>0</v>
      </c>
      <c s="36">
        <f>ROUND(G230*H230,6)</f>
      </c>
      <c r="L230" s="38">
        <v>0</v>
      </c>
      <c s="32">
        <f>ROUND(ROUND(L230,2)*ROUND(G230,3),2)</f>
      </c>
      <c s="36" t="s">
        <v>55</v>
      </c>
      <c>
        <f>(M230*21)/100</f>
      </c>
      <c t="s">
        <v>27</v>
      </c>
    </row>
    <row r="231" spans="1:5" ht="12.75">
      <c r="A231" s="35" t="s">
        <v>56</v>
      </c>
      <c r="E231" s="39" t="s">
        <v>52</v>
      </c>
    </row>
    <row r="232" spans="1:5" ht="12.75">
      <c r="A232" s="35" t="s">
        <v>57</v>
      </c>
      <c r="E232" s="40" t="s">
        <v>52</v>
      </c>
    </row>
    <row r="233" spans="1:5" ht="12.75">
      <c r="A233" t="s">
        <v>59</v>
      </c>
      <c r="E233" s="39" t="s">
        <v>60</v>
      </c>
    </row>
    <row r="234" spans="1:16" ht="12.75">
      <c r="A234" t="s">
        <v>49</v>
      </c>
      <c s="34" t="s">
        <v>244</v>
      </c>
      <c s="34" t="s">
        <v>245</v>
      </c>
      <c s="35" t="s">
        <v>52</v>
      </c>
      <c s="6" t="s">
        <v>246</v>
      </c>
      <c s="36" t="s">
        <v>247</v>
      </c>
      <c s="37">
        <v>8.29</v>
      </c>
      <c s="36">
        <v>0</v>
      </c>
      <c s="36">
        <f>ROUND(G234*H234,6)</f>
      </c>
      <c r="L234" s="38">
        <v>0</v>
      </c>
      <c s="32">
        <f>ROUND(ROUND(L234,2)*ROUND(G234,3),2)</f>
      </c>
      <c s="36" t="s">
        <v>55</v>
      </c>
      <c>
        <f>(M234*21)/100</f>
      </c>
      <c t="s">
        <v>27</v>
      </c>
    </row>
    <row r="235" spans="1:5" ht="12.75">
      <c r="A235" s="35" t="s">
        <v>56</v>
      </c>
      <c r="E235" s="39" t="s">
        <v>52</v>
      </c>
    </row>
    <row r="236" spans="1:5" ht="12.75">
      <c r="A236" s="35" t="s">
        <v>57</v>
      </c>
      <c r="E236" s="40" t="s">
        <v>52</v>
      </c>
    </row>
    <row r="237" spans="1:5" ht="12.75">
      <c r="A237" t="s">
        <v>59</v>
      </c>
      <c r="E237" s="39" t="s">
        <v>60</v>
      </c>
    </row>
    <row r="238" spans="1:16" ht="12.75">
      <c r="A238" t="s">
        <v>49</v>
      </c>
      <c s="34" t="s">
        <v>248</v>
      </c>
      <c s="34" t="s">
        <v>249</v>
      </c>
      <c s="35" t="s">
        <v>52</v>
      </c>
      <c s="6" t="s">
        <v>250</v>
      </c>
      <c s="36" t="s">
        <v>144</v>
      </c>
      <c s="37">
        <v>690</v>
      </c>
      <c s="36">
        <v>0</v>
      </c>
      <c s="36">
        <f>ROUND(G238*H238,6)</f>
      </c>
      <c r="L238" s="38">
        <v>0</v>
      </c>
      <c s="32">
        <f>ROUND(ROUND(L238,2)*ROUND(G238,3),2)</f>
      </c>
      <c s="36" t="s">
        <v>55</v>
      </c>
      <c>
        <f>(M238*21)/100</f>
      </c>
      <c t="s">
        <v>27</v>
      </c>
    </row>
    <row r="239" spans="1:5" ht="12.75">
      <c r="A239" s="35" t="s">
        <v>56</v>
      </c>
      <c r="E239" s="39" t="s">
        <v>52</v>
      </c>
    </row>
    <row r="240" spans="1:5" ht="12.75">
      <c r="A240" s="35" t="s">
        <v>57</v>
      </c>
      <c r="E240" s="40" t="s">
        <v>52</v>
      </c>
    </row>
    <row r="241" spans="1:5" ht="12.75">
      <c r="A241" t="s">
        <v>59</v>
      </c>
      <c r="E241" s="39" t="s">
        <v>60</v>
      </c>
    </row>
    <row r="242" spans="1:16" ht="12.75">
      <c r="A242" t="s">
        <v>49</v>
      </c>
      <c s="34" t="s">
        <v>251</v>
      </c>
      <c s="34" t="s">
        <v>252</v>
      </c>
      <c s="35" t="s">
        <v>52</v>
      </c>
      <c s="6" t="s">
        <v>253</v>
      </c>
      <c s="36" t="s">
        <v>54</v>
      </c>
      <c s="37">
        <v>36</v>
      </c>
      <c s="36">
        <v>0</v>
      </c>
      <c s="36">
        <f>ROUND(G242*H242,6)</f>
      </c>
      <c r="L242" s="38">
        <v>0</v>
      </c>
      <c s="32">
        <f>ROUND(ROUND(L242,2)*ROUND(G242,3),2)</f>
      </c>
      <c s="36" t="s">
        <v>55</v>
      </c>
      <c>
        <f>(M242*21)/100</f>
      </c>
      <c t="s">
        <v>27</v>
      </c>
    </row>
    <row r="243" spans="1:5" ht="12.75">
      <c r="A243" s="35" t="s">
        <v>56</v>
      </c>
      <c r="E243" s="39" t="s">
        <v>52</v>
      </c>
    </row>
    <row r="244" spans="1:5" ht="12.75">
      <c r="A244" s="35" t="s">
        <v>57</v>
      </c>
      <c r="E244" s="40" t="s">
        <v>52</v>
      </c>
    </row>
    <row r="245" spans="1:5" ht="12.75">
      <c r="A245" t="s">
        <v>59</v>
      </c>
      <c r="E245" s="39" t="s">
        <v>60</v>
      </c>
    </row>
    <row r="246" spans="1:16" ht="12.75">
      <c r="A246" t="s">
        <v>49</v>
      </c>
      <c s="34" t="s">
        <v>254</v>
      </c>
      <c s="34" t="s">
        <v>255</v>
      </c>
      <c s="35" t="s">
        <v>52</v>
      </c>
      <c s="6" t="s">
        <v>256</v>
      </c>
      <c s="36" t="s">
        <v>54</v>
      </c>
      <c s="37">
        <v>2</v>
      </c>
      <c s="36">
        <v>0</v>
      </c>
      <c s="36">
        <f>ROUND(G246*H246,6)</f>
      </c>
      <c r="L246" s="38">
        <v>0</v>
      </c>
      <c s="32">
        <f>ROUND(ROUND(L246,2)*ROUND(G246,3),2)</f>
      </c>
      <c s="36" t="s">
        <v>55</v>
      </c>
      <c>
        <f>(M246*21)/100</f>
      </c>
      <c t="s">
        <v>27</v>
      </c>
    </row>
    <row r="247" spans="1:5" ht="12.75">
      <c r="A247" s="35" t="s">
        <v>56</v>
      </c>
      <c r="E247" s="39" t="s">
        <v>52</v>
      </c>
    </row>
    <row r="248" spans="1:5" ht="12.75">
      <c r="A248" s="35" t="s">
        <v>57</v>
      </c>
      <c r="E248" s="40" t="s">
        <v>52</v>
      </c>
    </row>
    <row r="249" spans="1:5" ht="12.75">
      <c r="A249" t="s">
        <v>59</v>
      </c>
      <c r="E249" s="39" t="s">
        <v>60</v>
      </c>
    </row>
    <row r="250" spans="1:16" ht="12.75">
      <c r="A250" t="s">
        <v>49</v>
      </c>
      <c s="34" t="s">
        <v>257</v>
      </c>
      <c s="34" t="s">
        <v>258</v>
      </c>
      <c s="35" t="s">
        <v>52</v>
      </c>
      <c s="6" t="s">
        <v>259</v>
      </c>
      <c s="36" t="s">
        <v>54</v>
      </c>
      <c s="37">
        <v>3</v>
      </c>
      <c s="36">
        <v>0</v>
      </c>
      <c s="36">
        <f>ROUND(G250*H250,6)</f>
      </c>
      <c r="L250" s="38">
        <v>0</v>
      </c>
      <c s="32">
        <f>ROUND(ROUND(L250,2)*ROUND(G250,3),2)</f>
      </c>
      <c s="36" t="s">
        <v>55</v>
      </c>
      <c>
        <f>(M250*21)/100</f>
      </c>
      <c t="s">
        <v>27</v>
      </c>
    </row>
    <row r="251" spans="1:5" ht="12.75">
      <c r="A251" s="35" t="s">
        <v>56</v>
      </c>
      <c r="E251" s="39" t="s">
        <v>52</v>
      </c>
    </row>
    <row r="252" spans="1:5" ht="12.75">
      <c r="A252" s="35" t="s">
        <v>57</v>
      </c>
      <c r="E252" s="40" t="s">
        <v>52</v>
      </c>
    </row>
    <row r="253" spans="1:5" ht="12.75">
      <c r="A253" t="s">
        <v>59</v>
      </c>
      <c r="E253" s="39" t="s">
        <v>60</v>
      </c>
    </row>
    <row r="254" spans="1:16" ht="12.75">
      <c r="A254" t="s">
        <v>49</v>
      </c>
      <c s="34" t="s">
        <v>260</v>
      </c>
      <c s="34" t="s">
        <v>261</v>
      </c>
      <c s="35" t="s">
        <v>52</v>
      </c>
      <c s="6" t="s">
        <v>262</v>
      </c>
      <c s="36" t="s">
        <v>54</v>
      </c>
      <c s="37">
        <v>3</v>
      </c>
      <c s="36">
        <v>0</v>
      </c>
      <c s="36">
        <f>ROUND(G254*H254,6)</f>
      </c>
      <c r="L254" s="38">
        <v>0</v>
      </c>
      <c s="32">
        <f>ROUND(ROUND(L254,2)*ROUND(G254,3),2)</f>
      </c>
      <c s="36" t="s">
        <v>55</v>
      </c>
      <c>
        <f>(M254*21)/100</f>
      </c>
      <c t="s">
        <v>27</v>
      </c>
    </row>
    <row r="255" spans="1:5" ht="12.75">
      <c r="A255" s="35" t="s">
        <v>56</v>
      </c>
      <c r="E255" s="39" t="s">
        <v>52</v>
      </c>
    </row>
    <row r="256" spans="1:5" ht="12.75">
      <c r="A256" s="35" t="s">
        <v>57</v>
      </c>
      <c r="E256" s="40" t="s">
        <v>52</v>
      </c>
    </row>
    <row r="257" spans="1:5" ht="12.75">
      <c r="A257" t="s">
        <v>59</v>
      </c>
      <c r="E257" s="39" t="s">
        <v>60</v>
      </c>
    </row>
    <row r="258" spans="1:16" ht="12.75">
      <c r="A258" t="s">
        <v>49</v>
      </c>
      <c s="34" t="s">
        <v>263</v>
      </c>
      <c s="34" t="s">
        <v>264</v>
      </c>
      <c s="35" t="s">
        <v>52</v>
      </c>
      <c s="6" t="s">
        <v>265</v>
      </c>
      <c s="36" t="s">
        <v>266</v>
      </c>
      <c s="37">
        <v>12</v>
      </c>
      <c s="36">
        <v>0</v>
      </c>
      <c s="36">
        <f>ROUND(G258*H258,6)</f>
      </c>
      <c r="L258" s="38">
        <v>0</v>
      </c>
      <c s="32">
        <f>ROUND(ROUND(L258,2)*ROUND(G258,3),2)</f>
      </c>
      <c s="36" t="s">
        <v>55</v>
      </c>
      <c>
        <f>(M258*21)/100</f>
      </c>
      <c t="s">
        <v>27</v>
      </c>
    </row>
    <row r="259" spans="1:5" ht="12.75">
      <c r="A259" s="35" t="s">
        <v>56</v>
      </c>
      <c r="E259" s="39" t="s">
        <v>52</v>
      </c>
    </row>
    <row r="260" spans="1:5" ht="12.75">
      <c r="A260" s="35" t="s">
        <v>57</v>
      </c>
      <c r="E260" s="40" t="s">
        <v>52</v>
      </c>
    </row>
    <row r="261" spans="1:5" ht="12.75">
      <c r="A261" t="s">
        <v>59</v>
      </c>
      <c r="E261" s="39" t="s">
        <v>60</v>
      </c>
    </row>
    <row r="262" spans="1:16" ht="12.75">
      <c r="A262" t="s">
        <v>49</v>
      </c>
      <c s="34" t="s">
        <v>267</v>
      </c>
      <c s="34" t="s">
        <v>268</v>
      </c>
      <c s="35" t="s">
        <v>52</v>
      </c>
      <c s="6" t="s">
        <v>269</v>
      </c>
      <c s="36" t="s">
        <v>54</v>
      </c>
      <c s="37">
        <v>24</v>
      </c>
      <c s="36">
        <v>0</v>
      </c>
      <c s="36">
        <f>ROUND(G262*H262,6)</f>
      </c>
      <c r="L262" s="38">
        <v>0</v>
      </c>
      <c s="32">
        <f>ROUND(ROUND(L262,2)*ROUND(G262,3),2)</f>
      </c>
      <c s="36" t="s">
        <v>55</v>
      </c>
      <c>
        <f>(M262*21)/100</f>
      </c>
      <c t="s">
        <v>27</v>
      </c>
    </row>
    <row r="263" spans="1:5" ht="12.75">
      <c r="A263" s="35" t="s">
        <v>56</v>
      </c>
      <c r="E263" s="39" t="s">
        <v>52</v>
      </c>
    </row>
    <row r="264" spans="1:5" ht="12.75">
      <c r="A264" s="35" t="s">
        <v>57</v>
      </c>
      <c r="E264" s="40" t="s">
        <v>52</v>
      </c>
    </row>
    <row r="265" spans="1:5" ht="12.75">
      <c r="A265" t="s">
        <v>59</v>
      </c>
      <c r="E265" s="39" t="s">
        <v>60</v>
      </c>
    </row>
    <row r="266" spans="1:16" ht="12.75">
      <c r="A266" t="s">
        <v>49</v>
      </c>
      <c s="34" t="s">
        <v>270</v>
      </c>
      <c s="34" t="s">
        <v>271</v>
      </c>
      <c s="35" t="s">
        <v>52</v>
      </c>
      <c s="6" t="s">
        <v>272</v>
      </c>
      <c s="36" t="s">
        <v>54</v>
      </c>
      <c s="37">
        <v>24</v>
      </c>
      <c s="36">
        <v>0</v>
      </c>
      <c s="36">
        <f>ROUND(G266*H266,6)</f>
      </c>
      <c r="L266" s="38">
        <v>0</v>
      </c>
      <c s="32">
        <f>ROUND(ROUND(L266,2)*ROUND(G266,3),2)</f>
      </c>
      <c s="36" t="s">
        <v>55</v>
      </c>
      <c>
        <f>(M266*21)/100</f>
      </c>
      <c t="s">
        <v>27</v>
      </c>
    </row>
    <row r="267" spans="1:5" ht="12.75">
      <c r="A267" s="35" t="s">
        <v>56</v>
      </c>
      <c r="E267" s="39" t="s">
        <v>52</v>
      </c>
    </row>
    <row r="268" spans="1:5" ht="12.75">
      <c r="A268" s="35" t="s">
        <v>57</v>
      </c>
      <c r="E268" s="40" t="s">
        <v>52</v>
      </c>
    </row>
    <row r="269" spans="1:5" ht="12.75">
      <c r="A269" t="s">
        <v>59</v>
      </c>
      <c r="E269" s="39" t="s">
        <v>60</v>
      </c>
    </row>
    <row r="270" spans="1:16" ht="12.75">
      <c r="A270" t="s">
        <v>49</v>
      </c>
      <c s="34" t="s">
        <v>273</v>
      </c>
      <c s="34" t="s">
        <v>274</v>
      </c>
      <c s="35" t="s">
        <v>52</v>
      </c>
      <c s="6" t="s">
        <v>275</v>
      </c>
      <c s="36" t="s">
        <v>54</v>
      </c>
      <c s="37">
        <v>2</v>
      </c>
      <c s="36">
        <v>0</v>
      </c>
      <c s="36">
        <f>ROUND(G270*H270,6)</f>
      </c>
      <c r="L270" s="38">
        <v>0</v>
      </c>
      <c s="32">
        <f>ROUND(ROUND(L270,2)*ROUND(G270,3),2)</f>
      </c>
      <c s="36" t="s">
        <v>55</v>
      </c>
      <c>
        <f>(M270*21)/100</f>
      </c>
      <c t="s">
        <v>27</v>
      </c>
    </row>
    <row r="271" spans="1:5" ht="12.75">
      <c r="A271" s="35" t="s">
        <v>56</v>
      </c>
      <c r="E271" s="39" t="s">
        <v>52</v>
      </c>
    </row>
    <row r="272" spans="1:5" ht="12.75">
      <c r="A272" s="35" t="s">
        <v>57</v>
      </c>
      <c r="E272" s="40" t="s">
        <v>52</v>
      </c>
    </row>
    <row r="273" spans="1:5" ht="12.75">
      <c r="A273" t="s">
        <v>59</v>
      </c>
      <c r="E273" s="39" t="s">
        <v>60</v>
      </c>
    </row>
    <row r="274" spans="1:16" ht="12.75">
      <c r="A274" t="s">
        <v>49</v>
      </c>
      <c s="34" t="s">
        <v>276</v>
      </c>
      <c s="34" t="s">
        <v>277</v>
      </c>
      <c s="35" t="s">
        <v>52</v>
      </c>
      <c s="6" t="s">
        <v>278</v>
      </c>
      <c s="36" t="s">
        <v>54</v>
      </c>
      <c s="37">
        <v>2</v>
      </c>
      <c s="36">
        <v>0</v>
      </c>
      <c s="36">
        <f>ROUND(G274*H274,6)</f>
      </c>
      <c r="L274" s="38">
        <v>0</v>
      </c>
      <c s="32">
        <f>ROUND(ROUND(L274,2)*ROUND(G274,3),2)</f>
      </c>
      <c s="36" t="s">
        <v>55</v>
      </c>
      <c>
        <f>(M274*21)/100</f>
      </c>
      <c t="s">
        <v>27</v>
      </c>
    </row>
    <row r="275" spans="1:5" ht="12.75">
      <c r="A275" s="35" t="s">
        <v>56</v>
      </c>
      <c r="E275" s="39" t="s">
        <v>52</v>
      </c>
    </row>
    <row r="276" spans="1:5" ht="12.75">
      <c r="A276" s="35" t="s">
        <v>57</v>
      </c>
      <c r="E276" s="40" t="s">
        <v>52</v>
      </c>
    </row>
    <row r="277" spans="1:5" ht="12.75">
      <c r="A277" t="s">
        <v>59</v>
      </c>
      <c r="E277" s="39" t="s">
        <v>60</v>
      </c>
    </row>
    <row r="278" spans="1:13" ht="12.75">
      <c r="A278" t="s">
        <v>46</v>
      </c>
      <c r="C278" s="31" t="s">
        <v>279</v>
      </c>
      <c r="E278" s="33" t="s">
        <v>280</v>
      </c>
      <c r="J278" s="32">
        <f>0</f>
      </c>
      <c s="32">
        <f>0</f>
      </c>
      <c s="32">
        <f>0+L279+L283+L287+L291+L295+L299+L303+L307+L311+L315+L319</f>
      </c>
      <c s="32">
        <f>0+M279+M283+M287+M291+M295+M299+M303+M307+M311+M315+M319</f>
      </c>
    </row>
    <row r="279" spans="1:16" ht="12.75">
      <c r="A279" t="s">
        <v>49</v>
      </c>
      <c s="34" t="s">
        <v>281</v>
      </c>
      <c s="34" t="s">
        <v>282</v>
      </c>
      <c s="35" t="s">
        <v>52</v>
      </c>
      <c s="6" t="s">
        <v>283</v>
      </c>
      <c s="36" t="s">
        <v>54</v>
      </c>
      <c s="37">
        <v>1</v>
      </c>
      <c s="36">
        <v>0</v>
      </c>
      <c s="36">
        <f>ROUND(G279*H279,6)</f>
      </c>
      <c r="L279" s="38">
        <v>0</v>
      </c>
      <c s="32">
        <f>ROUND(ROUND(L279,2)*ROUND(G279,3),2)</f>
      </c>
      <c s="36" t="s">
        <v>55</v>
      </c>
      <c>
        <f>(M279*21)/100</f>
      </c>
      <c t="s">
        <v>27</v>
      </c>
    </row>
    <row r="280" spans="1:5" ht="12.75">
      <c r="A280" s="35" t="s">
        <v>56</v>
      </c>
      <c r="E280" s="39" t="s">
        <v>52</v>
      </c>
    </row>
    <row r="281" spans="1:5" ht="12.75">
      <c r="A281" s="35" t="s">
        <v>57</v>
      </c>
      <c r="E281" s="40" t="s">
        <v>284</v>
      </c>
    </row>
    <row r="282" spans="1:5" ht="12.75">
      <c r="A282" t="s">
        <v>59</v>
      </c>
      <c r="E282" s="39" t="s">
        <v>60</v>
      </c>
    </row>
    <row r="283" spans="1:16" ht="12.75">
      <c r="A283" t="s">
        <v>49</v>
      </c>
      <c s="34" t="s">
        <v>285</v>
      </c>
      <c s="34" t="s">
        <v>286</v>
      </c>
      <c s="35" t="s">
        <v>52</v>
      </c>
      <c s="6" t="s">
        <v>287</v>
      </c>
      <c s="36" t="s">
        <v>54</v>
      </c>
      <c s="37">
        <v>1</v>
      </c>
      <c s="36">
        <v>0</v>
      </c>
      <c s="36">
        <f>ROUND(G283*H283,6)</f>
      </c>
      <c r="L283" s="38">
        <v>0</v>
      </c>
      <c s="32">
        <f>ROUND(ROUND(L283,2)*ROUND(G283,3),2)</f>
      </c>
      <c s="36" t="s">
        <v>55</v>
      </c>
      <c>
        <f>(M283*21)/100</f>
      </c>
      <c t="s">
        <v>27</v>
      </c>
    </row>
    <row r="284" spans="1:5" ht="12.75">
      <c r="A284" s="35" t="s">
        <v>56</v>
      </c>
      <c r="E284" s="39" t="s">
        <v>52</v>
      </c>
    </row>
    <row r="285" spans="1:5" ht="12.75">
      <c r="A285" s="35" t="s">
        <v>57</v>
      </c>
      <c r="E285" s="40" t="s">
        <v>284</v>
      </c>
    </row>
    <row r="286" spans="1:5" ht="12.75">
      <c r="A286" t="s">
        <v>59</v>
      </c>
      <c r="E286" s="39" t="s">
        <v>60</v>
      </c>
    </row>
    <row r="287" spans="1:16" ht="12.75">
      <c r="A287" t="s">
        <v>49</v>
      </c>
      <c s="34" t="s">
        <v>288</v>
      </c>
      <c s="34" t="s">
        <v>289</v>
      </c>
      <c s="35" t="s">
        <v>52</v>
      </c>
      <c s="6" t="s">
        <v>290</v>
      </c>
      <c s="36" t="s">
        <v>54</v>
      </c>
      <c s="37">
        <v>2</v>
      </c>
      <c s="36">
        <v>0</v>
      </c>
      <c s="36">
        <f>ROUND(G287*H287,6)</f>
      </c>
      <c r="L287" s="38">
        <v>0</v>
      </c>
      <c s="32">
        <f>ROUND(ROUND(L287,2)*ROUND(G287,3),2)</f>
      </c>
      <c s="36" t="s">
        <v>55</v>
      </c>
      <c>
        <f>(M287*21)/100</f>
      </c>
      <c t="s">
        <v>27</v>
      </c>
    </row>
    <row r="288" spans="1:5" ht="12.75">
      <c r="A288" s="35" t="s">
        <v>56</v>
      </c>
      <c r="E288" s="39" t="s">
        <v>52</v>
      </c>
    </row>
    <row r="289" spans="1:5" ht="12.75">
      <c r="A289" s="35" t="s">
        <v>57</v>
      </c>
      <c r="E289" s="40" t="s">
        <v>284</v>
      </c>
    </row>
    <row r="290" spans="1:5" ht="12.75">
      <c r="A290" t="s">
        <v>59</v>
      </c>
      <c r="E290" s="39" t="s">
        <v>60</v>
      </c>
    </row>
    <row r="291" spans="1:16" ht="12.75">
      <c r="A291" t="s">
        <v>49</v>
      </c>
      <c s="34" t="s">
        <v>291</v>
      </c>
      <c s="34" t="s">
        <v>292</v>
      </c>
      <c s="35" t="s">
        <v>52</v>
      </c>
      <c s="6" t="s">
        <v>293</v>
      </c>
      <c s="36" t="s">
        <v>54</v>
      </c>
      <c s="37">
        <v>2</v>
      </c>
      <c s="36">
        <v>0</v>
      </c>
      <c s="36">
        <f>ROUND(G291*H291,6)</f>
      </c>
      <c r="L291" s="38">
        <v>0</v>
      </c>
      <c s="32">
        <f>ROUND(ROUND(L291,2)*ROUND(G291,3),2)</f>
      </c>
      <c s="36" t="s">
        <v>55</v>
      </c>
      <c>
        <f>(M291*21)/100</f>
      </c>
      <c t="s">
        <v>27</v>
      </c>
    </row>
    <row r="292" spans="1:5" ht="12.75">
      <c r="A292" s="35" t="s">
        <v>56</v>
      </c>
      <c r="E292" s="39" t="s">
        <v>52</v>
      </c>
    </row>
    <row r="293" spans="1:5" ht="12.75">
      <c r="A293" s="35" t="s">
        <v>57</v>
      </c>
      <c r="E293" s="40" t="s">
        <v>284</v>
      </c>
    </row>
    <row r="294" spans="1:5" ht="12.75">
      <c r="A294" t="s">
        <v>59</v>
      </c>
      <c r="E294" s="39" t="s">
        <v>60</v>
      </c>
    </row>
    <row r="295" spans="1:16" ht="12.75">
      <c r="A295" t="s">
        <v>49</v>
      </c>
      <c s="34" t="s">
        <v>294</v>
      </c>
      <c s="34" t="s">
        <v>295</v>
      </c>
      <c s="35" t="s">
        <v>52</v>
      </c>
      <c s="6" t="s">
        <v>296</v>
      </c>
      <c s="36" t="s">
        <v>54</v>
      </c>
      <c s="37">
        <v>1</v>
      </c>
      <c s="36">
        <v>0</v>
      </c>
      <c s="36">
        <f>ROUND(G295*H295,6)</f>
      </c>
      <c r="L295" s="38">
        <v>0</v>
      </c>
      <c s="32">
        <f>ROUND(ROUND(L295,2)*ROUND(G295,3),2)</f>
      </c>
      <c s="36" t="s">
        <v>55</v>
      </c>
      <c>
        <f>(M295*21)/100</f>
      </c>
      <c t="s">
        <v>27</v>
      </c>
    </row>
    <row r="296" spans="1:5" ht="12.75">
      <c r="A296" s="35" t="s">
        <v>56</v>
      </c>
      <c r="E296" s="39" t="s">
        <v>52</v>
      </c>
    </row>
    <row r="297" spans="1:5" ht="12.75">
      <c r="A297" s="35" t="s">
        <v>57</v>
      </c>
      <c r="E297" s="40" t="s">
        <v>284</v>
      </c>
    </row>
    <row r="298" spans="1:5" ht="12.75">
      <c r="A298" t="s">
        <v>59</v>
      </c>
      <c r="E298" s="39" t="s">
        <v>60</v>
      </c>
    </row>
    <row r="299" spans="1:16" ht="12.75">
      <c r="A299" t="s">
        <v>49</v>
      </c>
      <c s="34" t="s">
        <v>297</v>
      </c>
      <c s="34" t="s">
        <v>298</v>
      </c>
      <c s="35" t="s">
        <v>52</v>
      </c>
      <c s="6" t="s">
        <v>299</v>
      </c>
      <c s="36" t="s">
        <v>54</v>
      </c>
      <c s="37">
        <v>1</v>
      </c>
      <c s="36">
        <v>0</v>
      </c>
      <c s="36">
        <f>ROUND(G299*H299,6)</f>
      </c>
      <c r="L299" s="38">
        <v>0</v>
      </c>
      <c s="32">
        <f>ROUND(ROUND(L299,2)*ROUND(G299,3),2)</f>
      </c>
      <c s="36" t="s">
        <v>55</v>
      </c>
      <c>
        <f>(M299*21)/100</f>
      </c>
      <c t="s">
        <v>27</v>
      </c>
    </row>
    <row r="300" spans="1:5" ht="12.75">
      <c r="A300" s="35" t="s">
        <v>56</v>
      </c>
      <c r="E300" s="39" t="s">
        <v>52</v>
      </c>
    </row>
    <row r="301" spans="1:5" ht="12.75">
      <c r="A301" s="35" t="s">
        <v>57</v>
      </c>
      <c r="E301" s="40" t="s">
        <v>284</v>
      </c>
    </row>
    <row r="302" spans="1:5" ht="12.75">
      <c r="A302" t="s">
        <v>59</v>
      </c>
      <c r="E302" s="39" t="s">
        <v>60</v>
      </c>
    </row>
    <row r="303" spans="1:16" ht="12.75">
      <c r="A303" t="s">
        <v>49</v>
      </c>
      <c s="34" t="s">
        <v>300</v>
      </c>
      <c s="34" t="s">
        <v>301</v>
      </c>
      <c s="35" t="s">
        <v>52</v>
      </c>
      <c s="6" t="s">
        <v>302</v>
      </c>
      <c s="36" t="s">
        <v>54</v>
      </c>
      <c s="37">
        <v>1</v>
      </c>
      <c s="36">
        <v>0</v>
      </c>
      <c s="36">
        <f>ROUND(G303*H303,6)</f>
      </c>
      <c r="L303" s="38">
        <v>0</v>
      </c>
      <c s="32">
        <f>ROUND(ROUND(L303,2)*ROUND(G303,3),2)</f>
      </c>
      <c s="36" t="s">
        <v>55</v>
      </c>
      <c>
        <f>(M303*21)/100</f>
      </c>
      <c t="s">
        <v>27</v>
      </c>
    </row>
    <row r="304" spans="1:5" ht="12.75">
      <c r="A304" s="35" t="s">
        <v>56</v>
      </c>
      <c r="E304" s="39" t="s">
        <v>52</v>
      </c>
    </row>
    <row r="305" spans="1:5" ht="12.75">
      <c r="A305" s="35" t="s">
        <v>57</v>
      </c>
      <c r="E305" s="40" t="s">
        <v>284</v>
      </c>
    </row>
    <row r="306" spans="1:5" ht="12.75">
      <c r="A306" t="s">
        <v>59</v>
      </c>
      <c r="E306" s="39" t="s">
        <v>60</v>
      </c>
    </row>
    <row r="307" spans="1:16" ht="12.75">
      <c r="A307" t="s">
        <v>49</v>
      </c>
      <c s="34" t="s">
        <v>303</v>
      </c>
      <c s="34" t="s">
        <v>304</v>
      </c>
      <c s="35" t="s">
        <v>52</v>
      </c>
      <c s="6" t="s">
        <v>305</v>
      </c>
      <c s="36" t="s">
        <v>54</v>
      </c>
      <c s="37">
        <v>1</v>
      </c>
      <c s="36">
        <v>0</v>
      </c>
      <c s="36">
        <f>ROUND(G307*H307,6)</f>
      </c>
      <c r="L307" s="38">
        <v>0</v>
      </c>
      <c s="32">
        <f>ROUND(ROUND(L307,2)*ROUND(G307,3),2)</f>
      </c>
      <c s="36" t="s">
        <v>55</v>
      </c>
      <c>
        <f>(M307*21)/100</f>
      </c>
      <c t="s">
        <v>27</v>
      </c>
    </row>
    <row r="308" spans="1:5" ht="12.75">
      <c r="A308" s="35" t="s">
        <v>56</v>
      </c>
      <c r="E308" s="39" t="s">
        <v>52</v>
      </c>
    </row>
    <row r="309" spans="1:5" ht="12.75">
      <c r="A309" s="35" t="s">
        <v>57</v>
      </c>
      <c r="E309" s="40" t="s">
        <v>284</v>
      </c>
    </row>
    <row r="310" spans="1:5" ht="12.75">
      <c r="A310" t="s">
        <v>59</v>
      </c>
      <c r="E310" s="39" t="s">
        <v>60</v>
      </c>
    </row>
    <row r="311" spans="1:16" ht="12.75">
      <c r="A311" t="s">
        <v>49</v>
      </c>
      <c s="34" t="s">
        <v>306</v>
      </c>
      <c s="34" t="s">
        <v>307</v>
      </c>
      <c s="35" t="s">
        <v>52</v>
      </c>
      <c s="6" t="s">
        <v>308</v>
      </c>
      <c s="36" t="s">
        <v>144</v>
      </c>
      <c s="37">
        <v>150</v>
      </c>
      <c s="36">
        <v>0</v>
      </c>
      <c s="36">
        <f>ROUND(G311*H311,6)</f>
      </c>
      <c r="L311" s="38">
        <v>0</v>
      </c>
      <c s="32">
        <f>ROUND(ROUND(L311,2)*ROUND(G311,3),2)</f>
      </c>
      <c s="36" t="s">
        <v>55</v>
      </c>
      <c>
        <f>(M311*21)/100</f>
      </c>
      <c t="s">
        <v>27</v>
      </c>
    </row>
    <row r="312" spans="1:5" ht="12.75">
      <c r="A312" s="35" t="s">
        <v>56</v>
      </c>
      <c r="E312" s="39" t="s">
        <v>52</v>
      </c>
    </row>
    <row r="313" spans="1:5" ht="12.75">
      <c r="A313" s="35" t="s">
        <v>57</v>
      </c>
      <c r="E313" s="40" t="s">
        <v>284</v>
      </c>
    </row>
    <row r="314" spans="1:5" ht="12.75">
      <c r="A314" t="s">
        <v>59</v>
      </c>
      <c r="E314" s="39" t="s">
        <v>60</v>
      </c>
    </row>
    <row r="315" spans="1:16" ht="12.75">
      <c r="A315" t="s">
        <v>49</v>
      </c>
      <c s="34" t="s">
        <v>309</v>
      </c>
      <c s="34" t="s">
        <v>310</v>
      </c>
      <c s="35" t="s">
        <v>52</v>
      </c>
      <c s="6" t="s">
        <v>311</v>
      </c>
      <c s="36" t="s">
        <v>54</v>
      </c>
      <c s="37">
        <v>4</v>
      </c>
      <c s="36">
        <v>0</v>
      </c>
      <c s="36">
        <f>ROUND(G315*H315,6)</f>
      </c>
      <c r="L315" s="38">
        <v>0</v>
      </c>
      <c s="32">
        <f>ROUND(ROUND(L315,2)*ROUND(G315,3),2)</f>
      </c>
      <c s="36" t="s">
        <v>55</v>
      </c>
      <c>
        <f>(M315*21)/100</f>
      </c>
      <c t="s">
        <v>27</v>
      </c>
    </row>
    <row r="316" spans="1:5" ht="12.75">
      <c r="A316" s="35" t="s">
        <v>56</v>
      </c>
      <c r="E316" s="39" t="s">
        <v>52</v>
      </c>
    </row>
    <row r="317" spans="1:5" ht="12.75">
      <c r="A317" s="35" t="s">
        <v>57</v>
      </c>
      <c r="E317" s="40" t="s">
        <v>52</v>
      </c>
    </row>
    <row r="318" spans="1:5" ht="12.75">
      <c r="A318" t="s">
        <v>59</v>
      </c>
      <c r="E318" s="39" t="s">
        <v>60</v>
      </c>
    </row>
    <row r="319" spans="1:16" ht="12.75">
      <c r="A319" t="s">
        <v>49</v>
      </c>
      <c s="34" t="s">
        <v>312</v>
      </c>
      <c s="34" t="s">
        <v>313</v>
      </c>
      <c s="35" t="s">
        <v>52</v>
      </c>
      <c s="6" t="s">
        <v>314</v>
      </c>
      <c s="36" t="s">
        <v>54</v>
      </c>
      <c s="37">
        <v>4</v>
      </c>
      <c s="36">
        <v>0</v>
      </c>
      <c s="36">
        <f>ROUND(G319*H319,6)</f>
      </c>
      <c r="L319" s="38">
        <v>0</v>
      </c>
      <c s="32">
        <f>ROUND(ROUND(L319,2)*ROUND(G319,3),2)</f>
      </c>
      <c s="36" t="s">
        <v>55</v>
      </c>
      <c>
        <f>(M319*21)/100</f>
      </c>
      <c t="s">
        <v>27</v>
      </c>
    </row>
    <row r="320" spans="1:5" ht="12.75">
      <c r="A320" s="35" t="s">
        <v>56</v>
      </c>
      <c r="E320" s="39" t="s">
        <v>52</v>
      </c>
    </row>
    <row r="321" spans="1:5" ht="12.75">
      <c r="A321" s="35" t="s">
        <v>57</v>
      </c>
      <c r="E321" s="40" t="s">
        <v>284</v>
      </c>
    </row>
    <row r="322" spans="1:5" ht="12.75">
      <c r="A322" t="s">
        <v>59</v>
      </c>
      <c r="E322" s="39" t="s">
        <v>60</v>
      </c>
    </row>
    <row r="323" spans="1:13" ht="12.75">
      <c r="A323" t="s">
        <v>46</v>
      </c>
      <c r="C323" s="31" t="s">
        <v>315</v>
      </c>
      <c r="E323" s="33" t="s">
        <v>316</v>
      </c>
      <c r="J323" s="32">
        <f>0</f>
      </c>
      <c s="32">
        <f>0</f>
      </c>
      <c s="32">
        <f>0+L324+L328</f>
      </c>
      <c s="32">
        <f>0+M324+M328</f>
      </c>
    </row>
    <row r="324" spans="1:16" ht="12.75">
      <c r="A324" t="s">
        <v>49</v>
      </c>
      <c s="34" t="s">
        <v>317</v>
      </c>
      <c s="34" t="s">
        <v>318</v>
      </c>
      <c s="35" t="s">
        <v>52</v>
      </c>
      <c s="6" t="s">
        <v>319</v>
      </c>
      <c s="36" t="s">
        <v>320</v>
      </c>
      <c s="37">
        <v>1</v>
      </c>
      <c s="36">
        <v>0</v>
      </c>
      <c s="36">
        <f>ROUND(G324*H324,6)</f>
      </c>
      <c r="L324" s="38">
        <v>0</v>
      </c>
      <c s="32">
        <f>ROUND(ROUND(L324,2)*ROUND(G324,3),2)</f>
      </c>
      <c s="36" t="s">
        <v>55</v>
      </c>
      <c>
        <f>(M324*21)/100</f>
      </c>
      <c t="s">
        <v>27</v>
      </c>
    </row>
    <row r="325" spans="1:5" ht="12.75">
      <c r="A325" s="35" t="s">
        <v>56</v>
      </c>
      <c r="E325" s="39" t="s">
        <v>321</v>
      </c>
    </row>
    <row r="326" spans="1:5" ht="12.75">
      <c r="A326" s="35" t="s">
        <v>57</v>
      </c>
      <c r="E326" s="40" t="s">
        <v>52</v>
      </c>
    </row>
    <row r="327" spans="1:5" ht="12.75">
      <c r="A327" t="s">
        <v>59</v>
      </c>
      <c r="E327" s="39" t="s">
        <v>60</v>
      </c>
    </row>
    <row r="328" spans="1:16" ht="25.5">
      <c r="A328" t="s">
        <v>49</v>
      </c>
      <c s="34" t="s">
        <v>322</v>
      </c>
      <c s="34" t="s">
        <v>323</v>
      </c>
      <c s="35" t="s">
        <v>52</v>
      </c>
      <c s="6" t="s">
        <v>324</v>
      </c>
      <c s="36" t="s">
        <v>325</v>
      </c>
      <c s="37">
        <v>1</v>
      </c>
      <c s="36">
        <v>0</v>
      </c>
      <c s="36">
        <f>ROUND(G328*H328,6)</f>
      </c>
      <c r="L328" s="38">
        <v>0</v>
      </c>
      <c s="32">
        <f>ROUND(ROUND(L328,2)*ROUND(G328,3),2)</f>
      </c>
      <c s="36" t="s">
        <v>55</v>
      </c>
      <c>
        <f>(M328*21)/100</f>
      </c>
      <c t="s">
        <v>27</v>
      </c>
    </row>
    <row r="329" spans="1:5" ht="12.75">
      <c r="A329" s="35" t="s">
        <v>56</v>
      </c>
      <c r="E329" s="39" t="s">
        <v>52</v>
      </c>
    </row>
    <row r="330" spans="1:5" ht="12.75">
      <c r="A330" s="35" t="s">
        <v>57</v>
      </c>
      <c r="E330" s="40" t="s">
        <v>52</v>
      </c>
    </row>
    <row r="331" spans="1:5" ht="12.75">
      <c r="A331" t="s">
        <v>59</v>
      </c>
      <c r="E331" s="39" t="s">
        <v>60</v>
      </c>
    </row>
    <row r="332" spans="1:13" ht="12.75">
      <c r="A332" t="s">
        <v>46</v>
      </c>
      <c r="C332" s="31" t="s">
        <v>326</v>
      </c>
      <c r="E332" s="33" t="s">
        <v>327</v>
      </c>
      <c r="J332" s="32">
        <f>0</f>
      </c>
      <c s="32">
        <f>0</f>
      </c>
      <c s="32">
        <f>0+L333+L337+L341+L345+L349</f>
      </c>
      <c s="32">
        <f>0+M333+M337+M341+M345+M349</f>
      </c>
    </row>
    <row r="333" spans="1:16" ht="12.75">
      <c r="A333" t="s">
        <v>49</v>
      </c>
      <c s="34" t="s">
        <v>328</v>
      </c>
      <c s="34" t="s">
        <v>329</v>
      </c>
      <c s="35" t="s">
        <v>52</v>
      </c>
      <c s="6" t="s">
        <v>330</v>
      </c>
      <c s="36" t="s">
        <v>54</v>
      </c>
      <c s="37">
        <v>6</v>
      </c>
      <c s="36">
        <v>0</v>
      </c>
      <c s="36">
        <f>ROUND(G333*H333,6)</f>
      </c>
      <c r="L333" s="38">
        <v>0</v>
      </c>
      <c s="32">
        <f>ROUND(ROUND(L333,2)*ROUND(G333,3),2)</f>
      </c>
      <c s="36" t="s">
        <v>55</v>
      </c>
      <c>
        <f>(M333*21)/100</f>
      </c>
      <c t="s">
        <v>27</v>
      </c>
    </row>
    <row r="334" spans="1:5" ht="12.75">
      <c r="A334" s="35" t="s">
        <v>56</v>
      </c>
      <c r="E334" s="39" t="s">
        <v>52</v>
      </c>
    </row>
    <row r="335" spans="1:5" ht="12.75">
      <c r="A335" s="35" t="s">
        <v>57</v>
      </c>
      <c r="E335" s="40" t="s">
        <v>104</v>
      </c>
    </row>
    <row r="336" spans="1:5" ht="12.75">
      <c r="A336" t="s">
        <v>59</v>
      </c>
      <c r="E336" s="39" t="s">
        <v>60</v>
      </c>
    </row>
    <row r="337" spans="1:16" ht="12.75">
      <c r="A337" t="s">
        <v>49</v>
      </c>
      <c s="34" t="s">
        <v>331</v>
      </c>
      <c s="34" t="s">
        <v>332</v>
      </c>
      <c s="35" t="s">
        <v>52</v>
      </c>
      <c s="6" t="s">
        <v>333</v>
      </c>
      <c s="36" t="s">
        <v>54</v>
      </c>
      <c s="37">
        <v>7</v>
      </c>
      <c s="36">
        <v>0</v>
      </c>
      <c s="36">
        <f>ROUND(G337*H337,6)</f>
      </c>
      <c r="L337" s="38">
        <v>0</v>
      </c>
      <c s="32">
        <f>ROUND(ROUND(L337,2)*ROUND(G337,3),2)</f>
      </c>
      <c s="36" t="s">
        <v>55</v>
      </c>
      <c>
        <f>(M337*21)/100</f>
      </c>
      <c t="s">
        <v>27</v>
      </c>
    </row>
    <row r="338" spans="1:5" ht="12.75">
      <c r="A338" s="35" t="s">
        <v>56</v>
      </c>
      <c r="E338" s="39" t="s">
        <v>52</v>
      </c>
    </row>
    <row r="339" spans="1:5" ht="12.75">
      <c r="A339" s="35" t="s">
        <v>57</v>
      </c>
      <c r="E339" s="40" t="s">
        <v>104</v>
      </c>
    </row>
    <row r="340" spans="1:5" ht="12.75">
      <c r="A340" t="s">
        <v>59</v>
      </c>
      <c r="E340" s="39" t="s">
        <v>60</v>
      </c>
    </row>
    <row r="341" spans="1:16" ht="12.75">
      <c r="A341" t="s">
        <v>49</v>
      </c>
      <c s="34" t="s">
        <v>334</v>
      </c>
      <c s="34" t="s">
        <v>335</v>
      </c>
      <c s="35" t="s">
        <v>52</v>
      </c>
      <c s="6" t="s">
        <v>336</v>
      </c>
      <c s="36" t="s">
        <v>54</v>
      </c>
      <c s="37">
        <v>1</v>
      </c>
      <c s="36">
        <v>0</v>
      </c>
      <c s="36">
        <f>ROUND(G341*H341,6)</f>
      </c>
      <c r="L341" s="38">
        <v>0</v>
      </c>
      <c s="32">
        <f>ROUND(ROUND(L341,2)*ROUND(G341,3),2)</f>
      </c>
      <c s="36" t="s">
        <v>55</v>
      </c>
      <c>
        <f>(M341*21)/100</f>
      </c>
      <c t="s">
        <v>27</v>
      </c>
    </row>
    <row r="342" spans="1:5" ht="12.75">
      <c r="A342" s="35" t="s">
        <v>56</v>
      </c>
      <c r="E342" s="39" t="s">
        <v>52</v>
      </c>
    </row>
    <row r="343" spans="1:5" ht="12.75">
      <c r="A343" s="35" t="s">
        <v>57</v>
      </c>
      <c r="E343" s="40" t="s">
        <v>104</v>
      </c>
    </row>
    <row r="344" spans="1:5" ht="12.75">
      <c r="A344" t="s">
        <v>59</v>
      </c>
      <c r="E344" s="39" t="s">
        <v>60</v>
      </c>
    </row>
    <row r="345" spans="1:16" ht="12.75">
      <c r="A345" t="s">
        <v>49</v>
      </c>
      <c s="34" t="s">
        <v>337</v>
      </c>
      <c s="34" t="s">
        <v>338</v>
      </c>
      <c s="35" t="s">
        <v>52</v>
      </c>
      <c s="6" t="s">
        <v>339</v>
      </c>
      <c s="36" t="s">
        <v>54</v>
      </c>
      <c s="37">
        <v>1</v>
      </c>
      <c s="36">
        <v>0</v>
      </c>
      <c s="36">
        <f>ROUND(G345*H345,6)</f>
      </c>
      <c r="L345" s="38">
        <v>0</v>
      </c>
      <c s="32">
        <f>ROUND(ROUND(L345,2)*ROUND(G345,3),2)</f>
      </c>
      <c s="36" t="s">
        <v>55</v>
      </c>
      <c>
        <f>(M345*21)/100</f>
      </c>
      <c t="s">
        <v>27</v>
      </c>
    </row>
    <row r="346" spans="1:5" ht="12.75">
      <c r="A346" s="35" t="s">
        <v>56</v>
      </c>
      <c r="E346" s="39" t="s">
        <v>52</v>
      </c>
    </row>
    <row r="347" spans="1:5" ht="12.75">
      <c r="A347" s="35" t="s">
        <v>57</v>
      </c>
      <c r="E347" s="40" t="s">
        <v>104</v>
      </c>
    </row>
    <row r="348" spans="1:5" ht="12.75">
      <c r="A348" t="s">
        <v>59</v>
      </c>
      <c r="E348" s="39" t="s">
        <v>60</v>
      </c>
    </row>
    <row r="349" spans="1:16" ht="12.75">
      <c r="A349" t="s">
        <v>49</v>
      </c>
      <c s="34" t="s">
        <v>340</v>
      </c>
      <c s="34" t="s">
        <v>341</v>
      </c>
      <c s="35" t="s">
        <v>52</v>
      </c>
      <c s="6" t="s">
        <v>342</v>
      </c>
      <c s="36" t="s">
        <v>54</v>
      </c>
      <c s="37">
        <v>1</v>
      </c>
      <c s="36">
        <v>0</v>
      </c>
      <c s="36">
        <f>ROUND(G349*H349,6)</f>
      </c>
      <c r="L349" s="38">
        <v>0</v>
      </c>
      <c s="32">
        <f>ROUND(ROUND(L349,2)*ROUND(G349,3),2)</f>
      </c>
      <c s="36" t="s">
        <v>55</v>
      </c>
      <c>
        <f>(M349*21)/100</f>
      </c>
      <c t="s">
        <v>27</v>
      </c>
    </row>
    <row r="350" spans="1:5" ht="12.75">
      <c r="A350" s="35" t="s">
        <v>56</v>
      </c>
      <c r="E350" s="39" t="s">
        <v>52</v>
      </c>
    </row>
    <row r="351" spans="1:5" ht="12.75">
      <c r="A351" s="35" t="s">
        <v>57</v>
      </c>
      <c r="E351" s="40" t="s">
        <v>104</v>
      </c>
    </row>
    <row r="352" spans="1:5" ht="12.75">
      <c r="A352" t="s">
        <v>59</v>
      </c>
      <c r="E352" s="39" t="s">
        <v>60</v>
      </c>
    </row>
    <row r="353" spans="1:13" ht="12.75">
      <c r="A353" t="s">
        <v>46</v>
      </c>
      <c r="C353" s="31" t="s">
        <v>343</v>
      </c>
      <c r="E353" s="33" t="s">
        <v>344</v>
      </c>
      <c r="J353" s="32">
        <f>0</f>
      </c>
      <c s="32">
        <f>0</f>
      </c>
      <c s="32">
        <f>0+L354+L358+L362+L366+L370+L374</f>
      </c>
      <c s="32">
        <f>0+M354+M358+M362+M366+M370+M374</f>
      </c>
    </row>
    <row r="354" spans="1:16" ht="12.75">
      <c r="A354" t="s">
        <v>49</v>
      </c>
      <c s="34" t="s">
        <v>345</v>
      </c>
      <c s="34" t="s">
        <v>346</v>
      </c>
      <c s="35" t="s">
        <v>52</v>
      </c>
      <c s="6" t="s">
        <v>347</v>
      </c>
      <c s="36" t="s">
        <v>348</v>
      </c>
      <c s="37">
        <v>150</v>
      </c>
      <c s="36">
        <v>0</v>
      </c>
      <c s="36">
        <f>ROUND(G354*H354,6)</f>
      </c>
      <c r="L354" s="38">
        <v>0</v>
      </c>
      <c s="32">
        <f>ROUND(ROUND(L354,2)*ROUND(G354,3),2)</f>
      </c>
      <c s="36" t="s">
        <v>55</v>
      </c>
      <c>
        <f>(M354*21)/100</f>
      </c>
      <c t="s">
        <v>27</v>
      </c>
    </row>
    <row r="355" spans="1:5" ht="12.75">
      <c r="A355" s="35" t="s">
        <v>56</v>
      </c>
      <c r="E355" s="39" t="s">
        <v>52</v>
      </c>
    </row>
    <row r="356" spans="1:5" ht="12.75">
      <c r="A356" s="35" t="s">
        <v>57</v>
      </c>
      <c r="E356" s="40" t="s">
        <v>52</v>
      </c>
    </row>
    <row r="357" spans="1:5" ht="12.75">
      <c r="A357" t="s">
        <v>59</v>
      </c>
      <c r="E357" s="39" t="s">
        <v>60</v>
      </c>
    </row>
    <row r="358" spans="1:16" ht="12.75">
      <c r="A358" t="s">
        <v>49</v>
      </c>
      <c s="34" t="s">
        <v>349</v>
      </c>
      <c s="34" t="s">
        <v>350</v>
      </c>
      <c s="35" t="s">
        <v>52</v>
      </c>
      <c s="6" t="s">
        <v>351</v>
      </c>
      <c s="36" t="s">
        <v>348</v>
      </c>
      <c s="37">
        <v>32</v>
      </c>
      <c s="36">
        <v>0</v>
      </c>
      <c s="36">
        <f>ROUND(G358*H358,6)</f>
      </c>
      <c r="L358" s="38">
        <v>0</v>
      </c>
      <c s="32">
        <f>ROUND(ROUND(L358,2)*ROUND(G358,3),2)</f>
      </c>
      <c s="36" t="s">
        <v>55</v>
      </c>
      <c>
        <f>(M358*21)/100</f>
      </c>
      <c t="s">
        <v>27</v>
      </c>
    </row>
    <row r="359" spans="1:5" ht="12.75">
      <c r="A359" s="35" t="s">
        <v>56</v>
      </c>
      <c r="E359" s="39" t="s">
        <v>52</v>
      </c>
    </row>
    <row r="360" spans="1:5" ht="12.75">
      <c r="A360" s="35" t="s">
        <v>57</v>
      </c>
      <c r="E360" s="40" t="s">
        <v>52</v>
      </c>
    </row>
    <row r="361" spans="1:5" ht="12.75">
      <c r="A361" t="s">
        <v>59</v>
      </c>
      <c r="E361" s="39" t="s">
        <v>60</v>
      </c>
    </row>
    <row r="362" spans="1:16" ht="25.5">
      <c r="A362" t="s">
        <v>49</v>
      </c>
      <c s="34" t="s">
        <v>352</v>
      </c>
      <c s="34" t="s">
        <v>353</v>
      </c>
      <c s="35" t="s">
        <v>52</v>
      </c>
      <c s="6" t="s">
        <v>354</v>
      </c>
      <c s="36" t="s">
        <v>54</v>
      </c>
      <c s="37">
        <v>1</v>
      </c>
      <c s="36">
        <v>0</v>
      </c>
      <c s="36">
        <f>ROUND(G362*H362,6)</f>
      </c>
      <c r="L362" s="38">
        <v>0</v>
      </c>
      <c s="32">
        <f>ROUND(ROUND(L362,2)*ROUND(G362,3),2)</f>
      </c>
      <c s="36" t="s">
        <v>55</v>
      </c>
      <c>
        <f>(M362*21)/100</f>
      </c>
      <c t="s">
        <v>27</v>
      </c>
    </row>
    <row r="363" spans="1:5" ht="12.75">
      <c r="A363" s="35" t="s">
        <v>56</v>
      </c>
      <c r="E363" s="39" t="s">
        <v>52</v>
      </c>
    </row>
    <row r="364" spans="1:5" ht="12.75">
      <c r="A364" s="35" t="s">
        <v>57</v>
      </c>
      <c r="E364" s="40" t="s">
        <v>52</v>
      </c>
    </row>
    <row r="365" spans="1:5" ht="12.75">
      <c r="A365" t="s">
        <v>59</v>
      </c>
      <c r="E365" s="39" t="s">
        <v>60</v>
      </c>
    </row>
    <row r="366" spans="1:16" ht="12.75">
      <c r="A366" t="s">
        <v>49</v>
      </c>
      <c s="34" t="s">
        <v>355</v>
      </c>
      <c s="34" t="s">
        <v>356</v>
      </c>
      <c s="35" t="s">
        <v>52</v>
      </c>
      <c s="6" t="s">
        <v>357</v>
      </c>
      <c s="36" t="s">
        <v>348</v>
      </c>
      <c s="37">
        <v>48</v>
      </c>
      <c s="36">
        <v>0</v>
      </c>
      <c s="36">
        <f>ROUND(G366*H366,6)</f>
      </c>
      <c r="L366" s="38">
        <v>0</v>
      </c>
      <c s="32">
        <f>ROUND(ROUND(L366,2)*ROUND(G366,3),2)</f>
      </c>
      <c s="36" t="s">
        <v>55</v>
      </c>
      <c>
        <f>(M366*21)/100</f>
      </c>
      <c t="s">
        <v>27</v>
      </c>
    </row>
    <row r="367" spans="1:5" ht="12.75">
      <c r="A367" s="35" t="s">
        <v>56</v>
      </c>
      <c r="E367" s="39" t="s">
        <v>52</v>
      </c>
    </row>
    <row r="368" spans="1:5" ht="12.75">
      <c r="A368" s="35" t="s">
        <v>57</v>
      </c>
      <c r="E368" s="40" t="s">
        <v>52</v>
      </c>
    </row>
    <row r="369" spans="1:5" ht="12.75">
      <c r="A369" t="s">
        <v>59</v>
      </c>
      <c r="E369" s="39" t="s">
        <v>60</v>
      </c>
    </row>
    <row r="370" spans="1:16" ht="12.75">
      <c r="A370" t="s">
        <v>49</v>
      </c>
      <c s="34" t="s">
        <v>358</v>
      </c>
      <c s="34" t="s">
        <v>359</v>
      </c>
      <c s="35" t="s">
        <v>52</v>
      </c>
      <c s="6" t="s">
        <v>360</v>
      </c>
      <c s="36" t="s">
        <v>54</v>
      </c>
      <c s="37">
        <v>8</v>
      </c>
      <c s="36">
        <v>0</v>
      </c>
      <c s="36">
        <f>ROUND(G370*H370,6)</f>
      </c>
      <c r="L370" s="38">
        <v>0</v>
      </c>
      <c s="32">
        <f>ROUND(ROUND(L370,2)*ROUND(G370,3),2)</f>
      </c>
      <c s="36" t="s">
        <v>55</v>
      </c>
      <c>
        <f>(M370*21)/100</f>
      </c>
      <c t="s">
        <v>27</v>
      </c>
    </row>
    <row r="371" spans="1:5" ht="12.75">
      <c r="A371" s="35" t="s">
        <v>56</v>
      </c>
      <c r="E371" s="39" t="s">
        <v>52</v>
      </c>
    </row>
    <row r="372" spans="1:5" ht="12.75">
      <c r="A372" s="35" t="s">
        <v>57</v>
      </c>
      <c r="E372" s="40" t="s">
        <v>52</v>
      </c>
    </row>
    <row r="373" spans="1:5" ht="12.75">
      <c r="A373" t="s">
        <v>59</v>
      </c>
      <c r="E373" s="39" t="s">
        <v>52</v>
      </c>
    </row>
    <row r="374" spans="1:16" ht="12.75">
      <c r="A374" t="s">
        <v>49</v>
      </c>
      <c s="34" t="s">
        <v>361</v>
      </c>
      <c s="34" t="s">
        <v>362</v>
      </c>
      <c s="35" t="s">
        <v>52</v>
      </c>
      <c s="6" t="s">
        <v>363</v>
      </c>
      <c s="36" t="s">
        <v>54</v>
      </c>
      <c s="37">
        <v>4</v>
      </c>
      <c s="36">
        <v>0</v>
      </c>
      <c s="36">
        <f>ROUND(G374*H374,6)</f>
      </c>
      <c r="L374" s="38">
        <v>0</v>
      </c>
      <c s="32">
        <f>ROUND(ROUND(L374,2)*ROUND(G374,3),2)</f>
      </c>
      <c s="36" t="s">
        <v>55</v>
      </c>
      <c>
        <f>(M374*21)/100</f>
      </c>
      <c t="s">
        <v>27</v>
      </c>
    </row>
    <row r="375" spans="1:5" ht="12.75">
      <c r="A375" s="35" t="s">
        <v>56</v>
      </c>
      <c r="E375" s="39" t="s">
        <v>364</v>
      </c>
    </row>
    <row r="376" spans="1:5" ht="12.75">
      <c r="A376" s="35" t="s">
        <v>57</v>
      </c>
      <c r="E376" s="40" t="s">
        <v>52</v>
      </c>
    </row>
    <row r="377" spans="1:5" ht="12.75">
      <c r="A377" t="s">
        <v>59</v>
      </c>
      <c r="E377" s="39" t="s">
        <v>60</v>
      </c>
    </row>
    <row r="378" spans="1:13" ht="12.75">
      <c r="A378" t="s">
        <v>46</v>
      </c>
      <c r="C378" s="31" t="s">
        <v>365</v>
      </c>
      <c r="E378" s="33" t="s">
        <v>366</v>
      </c>
      <c r="J378" s="32">
        <f>0</f>
      </c>
      <c s="32">
        <f>0</f>
      </c>
      <c s="32">
        <f>0+L379+L383+L387+L391</f>
      </c>
      <c s="32">
        <f>0+M379+M383+M387+M391</f>
      </c>
    </row>
    <row r="379" spans="1:16" ht="25.5">
      <c r="A379" t="s">
        <v>49</v>
      </c>
      <c s="34" t="s">
        <v>367</v>
      </c>
      <c s="34" t="s">
        <v>368</v>
      </c>
      <c s="35" t="s">
        <v>52</v>
      </c>
      <c s="6" t="s">
        <v>369</v>
      </c>
      <c s="36" t="s">
        <v>54</v>
      </c>
      <c s="37">
        <v>1</v>
      </c>
      <c s="36">
        <v>0</v>
      </c>
      <c s="36">
        <f>ROUND(G379*H379,6)</f>
      </c>
      <c r="L379" s="38">
        <v>0</v>
      </c>
      <c s="32">
        <f>ROUND(ROUND(L379,2)*ROUND(G379,3),2)</f>
      </c>
      <c s="36" t="s">
        <v>55</v>
      </c>
      <c>
        <f>(M379*21)/100</f>
      </c>
      <c t="s">
        <v>27</v>
      </c>
    </row>
    <row r="380" spans="1:5" ht="12.75">
      <c r="A380" s="35" t="s">
        <v>56</v>
      </c>
      <c r="E380" s="39" t="s">
        <v>52</v>
      </c>
    </row>
    <row r="381" spans="1:5" ht="12.75">
      <c r="A381" s="35" t="s">
        <v>57</v>
      </c>
      <c r="E381" s="40" t="s">
        <v>77</v>
      </c>
    </row>
    <row r="382" spans="1:5" ht="12.75">
      <c r="A382" t="s">
        <v>59</v>
      </c>
      <c r="E382" s="39" t="s">
        <v>60</v>
      </c>
    </row>
    <row r="383" spans="1:16" ht="25.5">
      <c r="A383" t="s">
        <v>49</v>
      </c>
      <c s="34" t="s">
        <v>370</v>
      </c>
      <c s="34" t="s">
        <v>371</v>
      </c>
      <c s="35" t="s">
        <v>52</v>
      </c>
      <c s="6" t="s">
        <v>372</v>
      </c>
      <c s="36" t="s">
        <v>54</v>
      </c>
      <c s="37">
        <v>1</v>
      </c>
      <c s="36">
        <v>0</v>
      </c>
      <c s="36">
        <f>ROUND(G383*H383,6)</f>
      </c>
      <c r="L383" s="38">
        <v>0</v>
      </c>
      <c s="32">
        <f>ROUND(ROUND(L383,2)*ROUND(G383,3),2)</f>
      </c>
      <c s="36" t="s">
        <v>55</v>
      </c>
      <c>
        <f>(M383*21)/100</f>
      </c>
      <c t="s">
        <v>27</v>
      </c>
    </row>
    <row r="384" spans="1:5" ht="12.75">
      <c r="A384" s="35" t="s">
        <v>56</v>
      </c>
      <c r="E384" s="39" t="s">
        <v>52</v>
      </c>
    </row>
    <row r="385" spans="1:5" ht="12.75">
      <c r="A385" s="35" t="s">
        <v>57</v>
      </c>
      <c r="E385" s="40" t="s">
        <v>77</v>
      </c>
    </row>
    <row r="386" spans="1:5" ht="12.75">
      <c r="A386" t="s">
        <v>59</v>
      </c>
      <c r="E386" s="39" t="s">
        <v>60</v>
      </c>
    </row>
    <row r="387" spans="1:16" ht="25.5">
      <c r="A387" t="s">
        <v>49</v>
      </c>
      <c s="34" t="s">
        <v>373</v>
      </c>
      <c s="34" t="s">
        <v>374</v>
      </c>
      <c s="35" t="s">
        <v>52</v>
      </c>
      <c s="6" t="s">
        <v>375</v>
      </c>
      <c s="36" t="s">
        <v>54</v>
      </c>
      <c s="37">
        <v>1</v>
      </c>
      <c s="36">
        <v>0</v>
      </c>
      <c s="36">
        <f>ROUND(G387*H387,6)</f>
      </c>
      <c r="L387" s="38">
        <v>0</v>
      </c>
      <c s="32">
        <f>ROUND(ROUND(L387,2)*ROUND(G387,3),2)</f>
      </c>
      <c s="36" t="s">
        <v>55</v>
      </c>
      <c>
        <f>(M387*21)/100</f>
      </c>
      <c t="s">
        <v>27</v>
      </c>
    </row>
    <row r="388" spans="1:5" ht="12.75">
      <c r="A388" s="35" t="s">
        <v>56</v>
      </c>
      <c r="E388" s="39" t="s">
        <v>52</v>
      </c>
    </row>
    <row r="389" spans="1:5" ht="12.75">
      <c r="A389" s="35" t="s">
        <v>57</v>
      </c>
      <c r="E389" s="40" t="s">
        <v>376</v>
      </c>
    </row>
    <row r="390" spans="1:5" ht="12.75">
      <c r="A390" t="s">
        <v>59</v>
      </c>
      <c r="E390" s="39" t="s">
        <v>60</v>
      </c>
    </row>
    <row r="391" spans="1:16" ht="25.5">
      <c r="A391" t="s">
        <v>49</v>
      </c>
      <c s="34" t="s">
        <v>377</v>
      </c>
      <c s="34" t="s">
        <v>378</v>
      </c>
      <c s="35" t="s">
        <v>52</v>
      </c>
      <c s="6" t="s">
        <v>379</v>
      </c>
      <c s="36" t="s">
        <v>54</v>
      </c>
      <c s="37">
        <v>1</v>
      </c>
      <c s="36">
        <v>0</v>
      </c>
      <c s="36">
        <f>ROUND(G391*H391,6)</f>
      </c>
      <c r="L391" s="38">
        <v>0</v>
      </c>
      <c s="32">
        <f>ROUND(ROUND(L391,2)*ROUND(G391,3),2)</f>
      </c>
      <c s="36" t="s">
        <v>55</v>
      </c>
      <c>
        <f>(M391*21)/100</f>
      </c>
      <c t="s">
        <v>27</v>
      </c>
    </row>
    <row r="392" spans="1:5" ht="12.75">
      <c r="A392" s="35" t="s">
        <v>56</v>
      </c>
      <c r="E392" s="39" t="s">
        <v>52</v>
      </c>
    </row>
    <row r="393" spans="1:5" ht="12.75">
      <c r="A393" s="35" t="s">
        <v>57</v>
      </c>
      <c r="E393" s="40" t="s">
        <v>376</v>
      </c>
    </row>
    <row r="394" spans="1:5" ht="12.75">
      <c r="A394" t="s">
        <v>59</v>
      </c>
      <c r="E394" s="39" t="s">
        <v>60</v>
      </c>
    </row>
    <row r="395" spans="1:13" ht="12.75">
      <c r="A395" t="s">
        <v>46</v>
      </c>
      <c r="C395" s="31" t="s">
        <v>380</v>
      </c>
      <c r="E395" s="33" t="s">
        <v>381</v>
      </c>
      <c r="J395" s="32">
        <f>0</f>
      </c>
      <c s="32">
        <f>0</f>
      </c>
      <c s="32">
        <f>0+L396+L400+L404+L408+L412+L416+L420+L424+L428</f>
      </c>
      <c s="32">
        <f>0+M396+M400+M404+M408+M412+M416+M420+M424+M428</f>
      </c>
    </row>
    <row r="396" spans="1:16" ht="25.5">
      <c r="A396" t="s">
        <v>49</v>
      </c>
      <c s="34" t="s">
        <v>382</v>
      </c>
      <c s="34" t="s">
        <v>383</v>
      </c>
      <c s="35" t="s">
        <v>52</v>
      </c>
      <c s="6" t="s">
        <v>384</v>
      </c>
      <c s="36" t="s">
        <v>54</v>
      </c>
      <c s="37">
        <v>1</v>
      </c>
      <c s="36">
        <v>0</v>
      </c>
      <c s="36">
        <f>ROUND(G396*H396,6)</f>
      </c>
      <c r="L396" s="38">
        <v>0</v>
      </c>
      <c s="32">
        <f>ROUND(ROUND(L396,2)*ROUND(G396,3),2)</f>
      </c>
      <c s="36" t="s">
        <v>55</v>
      </c>
      <c>
        <f>(M396*21)/100</f>
      </c>
      <c t="s">
        <v>27</v>
      </c>
    </row>
    <row r="397" spans="1:5" ht="12.75">
      <c r="A397" s="35" t="s">
        <v>56</v>
      </c>
      <c r="E397" s="39" t="s">
        <v>52</v>
      </c>
    </row>
    <row r="398" spans="1:5" ht="12.75">
      <c r="A398" s="35" t="s">
        <v>57</v>
      </c>
      <c r="E398" s="40" t="s">
        <v>385</v>
      </c>
    </row>
    <row r="399" spans="1:5" ht="12.75">
      <c r="A399" t="s">
        <v>59</v>
      </c>
      <c r="E399" s="39" t="s">
        <v>60</v>
      </c>
    </row>
    <row r="400" spans="1:16" ht="12.75">
      <c r="A400" t="s">
        <v>49</v>
      </c>
      <c s="34" t="s">
        <v>386</v>
      </c>
      <c s="34" t="s">
        <v>387</v>
      </c>
      <c s="35" t="s">
        <v>52</v>
      </c>
      <c s="6" t="s">
        <v>388</v>
      </c>
      <c s="36" t="s">
        <v>54</v>
      </c>
      <c s="37">
        <v>1</v>
      </c>
      <c s="36">
        <v>0</v>
      </c>
      <c s="36">
        <f>ROUND(G400*H400,6)</f>
      </c>
      <c r="L400" s="38">
        <v>0</v>
      </c>
      <c s="32">
        <f>ROUND(ROUND(L400,2)*ROUND(G400,3),2)</f>
      </c>
      <c s="36" t="s">
        <v>55</v>
      </c>
      <c>
        <f>(M400*21)/100</f>
      </c>
      <c t="s">
        <v>27</v>
      </c>
    </row>
    <row r="401" spans="1:5" ht="12.75">
      <c r="A401" s="35" t="s">
        <v>56</v>
      </c>
      <c r="E401" s="39" t="s">
        <v>52</v>
      </c>
    </row>
    <row r="402" spans="1:5" ht="12.75">
      <c r="A402" s="35" t="s">
        <v>57</v>
      </c>
      <c r="E402" s="40" t="s">
        <v>385</v>
      </c>
    </row>
    <row r="403" spans="1:5" ht="12.75">
      <c r="A403" t="s">
        <v>59</v>
      </c>
      <c r="E403" s="39" t="s">
        <v>60</v>
      </c>
    </row>
    <row r="404" spans="1:16" ht="12.75">
      <c r="A404" t="s">
        <v>49</v>
      </c>
      <c s="34" t="s">
        <v>389</v>
      </c>
      <c s="34" t="s">
        <v>390</v>
      </c>
      <c s="35" t="s">
        <v>52</v>
      </c>
      <c s="6" t="s">
        <v>391</v>
      </c>
      <c s="36" t="s">
        <v>54</v>
      </c>
      <c s="37">
        <v>1</v>
      </c>
      <c s="36">
        <v>0</v>
      </c>
      <c s="36">
        <f>ROUND(G404*H404,6)</f>
      </c>
      <c r="L404" s="38">
        <v>0</v>
      </c>
      <c s="32">
        <f>ROUND(ROUND(L404,2)*ROUND(G404,3),2)</f>
      </c>
      <c s="36" t="s">
        <v>55</v>
      </c>
      <c>
        <f>(M404*21)/100</f>
      </c>
      <c t="s">
        <v>27</v>
      </c>
    </row>
    <row r="405" spans="1:5" ht="12.75">
      <c r="A405" s="35" t="s">
        <v>56</v>
      </c>
      <c r="E405" s="39" t="s">
        <v>52</v>
      </c>
    </row>
    <row r="406" spans="1:5" ht="12.75">
      <c r="A406" s="35" t="s">
        <v>57</v>
      </c>
      <c r="E406" s="40" t="s">
        <v>385</v>
      </c>
    </row>
    <row r="407" spans="1:5" ht="12.75">
      <c r="A407" t="s">
        <v>59</v>
      </c>
      <c r="E407" s="39" t="s">
        <v>60</v>
      </c>
    </row>
    <row r="408" spans="1:16" ht="12.75">
      <c r="A408" t="s">
        <v>49</v>
      </c>
      <c s="34" t="s">
        <v>392</v>
      </c>
      <c s="34" t="s">
        <v>393</v>
      </c>
      <c s="35" t="s">
        <v>52</v>
      </c>
      <c s="6" t="s">
        <v>394</v>
      </c>
      <c s="36" t="s">
        <v>144</v>
      </c>
      <c s="37">
        <v>8</v>
      </c>
      <c s="36">
        <v>0</v>
      </c>
      <c s="36">
        <f>ROUND(G408*H408,6)</f>
      </c>
      <c r="L408" s="38">
        <v>0</v>
      </c>
      <c s="32">
        <f>ROUND(ROUND(L408,2)*ROUND(G408,3),2)</f>
      </c>
      <c s="36" t="s">
        <v>55</v>
      </c>
      <c>
        <f>(M408*21)/100</f>
      </c>
      <c t="s">
        <v>27</v>
      </c>
    </row>
    <row r="409" spans="1:5" ht="12.75">
      <c r="A409" s="35" t="s">
        <v>56</v>
      </c>
      <c r="E409" s="39" t="s">
        <v>52</v>
      </c>
    </row>
    <row r="410" spans="1:5" ht="12.75">
      <c r="A410" s="35" t="s">
        <v>57</v>
      </c>
      <c r="E410" s="40" t="s">
        <v>385</v>
      </c>
    </row>
    <row r="411" spans="1:5" ht="12.75">
      <c r="A411" t="s">
        <v>59</v>
      </c>
      <c r="E411" s="39" t="s">
        <v>60</v>
      </c>
    </row>
    <row r="412" spans="1:16" ht="12.75">
      <c r="A412" t="s">
        <v>49</v>
      </c>
      <c s="34" t="s">
        <v>395</v>
      </c>
      <c s="34" t="s">
        <v>396</v>
      </c>
      <c s="35" t="s">
        <v>52</v>
      </c>
      <c s="6" t="s">
        <v>397</v>
      </c>
      <c s="36" t="s">
        <v>144</v>
      </c>
      <c s="37">
        <v>8</v>
      </c>
      <c s="36">
        <v>0</v>
      </c>
      <c s="36">
        <f>ROUND(G412*H412,6)</f>
      </c>
      <c r="L412" s="38">
        <v>0</v>
      </c>
      <c s="32">
        <f>ROUND(ROUND(L412,2)*ROUND(G412,3),2)</f>
      </c>
      <c s="36" t="s">
        <v>55</v>
      </c>
      <c>
        <f>(M412*21)/100</f>
      </c>
      <c t="s">
        <v>27</v>
      </c>
    </row>
    <row r="413" spans="1:5" ht="12.75">
      <c r="A413" s="35" t="s">
        <v>56</v>
      </c>
      <c r="E413" s="39" t="s">
        <v>52</v>
      </c>
    </row>
    <row r="414" spans="1:5" ht="12.75">
      <c r="A414" s="35" t="s">
        <v>57</v>
      </c>
      <c r="E414" s="40" t="s">
        <v>385</v>
      </c>
    </row>
    <row r="415" spans="1:5" ht="12.75">
      <c r="A415" t="s">
        <v>59</v>
      </c>
      <c r="E415" s="39" t="s">
        <v>60</v>
      </c>
    </row>
    <row r="416" spans="1:16" ht="12.75">
      <c r="A416" t="s">
        <v>49</v>
      </c>
      <c s="34" t="s">
        <v>398</v>
      </c>
      <c s="34" t="s">
        <v>359</v>
      </c>
      <c s="35" t="s">
        <v>52</v>
      </c>
      <c s="6" t="s">
        <v>360</v>
      </c>
      <c s="36" t="s">
        <v>54</v>
      </c>
      <c s="37">
        <v>8</v>
      </c>
      <c s="36">
        <v>0</v>
      </c>
      <c s="36">
        <f>ROUND(G416*H416,6)</f>
      </c>
      <c r="L416" s="38">
        <v>0</v>
      </c>
      <c s="32">
        <f>ROUND(ROUND(L416,2)*ROUND(G416,3),2)</f>
      </c>
      <c s="36" t="s">
        <v>55</v>
      </c>
      <c>
        <f>(M416*21)/100</f>
      </c>
      <c t="s">
        <v>27</v>
      </c>
    </row>
    <row r="417" spans="1:5" ht="12.75">
      <c r="A417" s="35" t="s">
        <v>56</v>
      </c>
      <c r="E417" s="39" t="s">
        <v>52</v>
      </c>
    </row>
    <row r="418" spans="1:5" ht="12.75">
      <c r="A418" s="35" t="s">
        <v>57</v>
      </c>
      <c r="E418" s="40" t="s">
        <v>385</v>
      </c>
    </row>
    <row r="419" spans="1:5" ht="12.75">
      <c r="A419" t="s">
        <v>59</v>
      </c>
      <c r="E419" s="39" t="s">
        <v>60</v>
      </c>
    </row>
    <row r="420" spans="1:16" ht="25.5">
      <c r="A420" t="s">
        <v>49</v>
      </c>
      <c s="34" t="s">
        <v>399</v>
      </c>
      <c s="34" t="s">
        <v>400</v>
      </c>
      <c s="35" t="s">
        <v>52</v>
      </c>
      <c s="6" t="s">
        <v>401</v>
      </c>
      <c s="36" t="s">
        <v>54</v>
      </c>
      <c s="37">
        <v>1</v>
      </c>
      <c s="36">
        <v>0</v>
      </c>
      <c s="36">
        <f>ROUND(G420*H420,6)</f>
      </c>
      <c r="L420" s="38">
        <v>0</v>
      </c>
      <c s="32">
        <f>ROUND(ROUND(L420,2)*ROUND(G420,3),2)</f>
      </c>
      <c s="36" t="s">
        <v>55</v>
      </c>
      <c>
        <f>(M420*21)/100</f>
      </c>
      <c t="s">
        <v>27</v>
      </c>
    </row>
    <row r="421" spans="1:5" ht="12.75">
      <c r="A421" s="35" t="s">
        <v>56</v>
      </c>
      <c r="E421" s="39" t="s">
        <v>52</v>
      </c>
    </row>
    <row r="422" spans="1:5" ht="12.75">
      <c r="A422" s="35" t="s">
        <v>57</v>
      </c>
      <c r="E422" s="40" t="s">
        <v>385</v>
      </c>
    </row>
    <row r="423" spans="1:5" ht="12.75">
      <c r="A423" t="s">
        <v>59</v>
      </c>
      <c r="E423" s="39" t="s">
        <v>60</v>
      </c>
    </row>
    <row r="424" spans="1:16" ht="12.75">
      <c r="A424" t="s">
        <v>49</v>
      </c>
      <c s="34" t="s">
        <v>402</v>
      </c>
      <c s="34" t="s">
        <v>356</v>
      </c>
      <c s="35" t="s">
        <v>52</v>
      </c>
      <c s="6" t="s">
        <v>357</v>
      </c>
      <c s="36" t="s">
        <v>348</v>
      </c>
      <c s="37">
        <v>80</v>
      </c>
      <c s="36">
        <v>0</v>
      </c>
      <c s="36">
        <f>ROUND(G424*H424,6)</f>
      </c>
      <c r="L424" s="38">
        <v>0</v>
      </c>
      <c s="32">
        <f>ROUND(ROUND(L424,2)*ROUND(G424,3),2)</f>
      </c>
      <c s="36" t="s">
        <v>55</v>
      </c>
      <c>
        <f>(M424*21)/100</f>
      </c>
      <c t="s">
        <v>27</v>
      </c>
    </row>
    <row r="425" spans="1:5" ht="12.75">
      <c r="A425" s="35" t="s">
        <v>56</v>
      </c>
      <c r="E425" s="39" t="s">
        <v>52</v>
      </c>
    </row>
    <row r="426" spans="1:5" ht="12.75">
      <c r="A426" s="35" t="s">
        <v>57</v>
      </c>
      <c r="E426" s="40" t="s">
        <v>385</v>
      </c>
    </row>
    <row r="427" spans="1:5" ht="12.75">
      <c r="A427" t="s">
        <v>59</v>
      </c>
      <c r="E427" s="39" t="s">
        <v>60</v>
      </c>
    </row>
    <row r="428" spans="1:16" ht="12.75">
      <c r="A428" t="s">
        <v>49</v>
      </c>
      <c s="34" t="s">
        <v>403</v>
      </c>
      <c s="34" t="s">
        <v>404</v>
      </c>
      <c s="35" t="s">
        <v>52</v>
      </c>
      <c s="6" t="s">
        <v>405</v>
      </c>
      <c s="36" t="s">
        <v>54</v>
      </c>
      <c s="37">
        <v>2</v>
      </c>
      <c s="36">
        <v>0</v>
      </c>
      <c s="36">
        <f>ROUND(G428*H428,6)</f>
      </c>
      <c r="L428" s="38">
        <v>0</v>
      </c>
      <c s="32">
        <f>ROUND(ROUND(L428,2)*ROUND(G428,3),2)</f>
      </c>
      <c s="36" t="s">
        <v>55</v>
      </c>
      <c>
        <f>(M428*21)/100</f>
      </c>
      <c t="s">
        <v>27</v>
      </c>
    </row>
    <row r="429" spans="1:5" ht="12.75">
      <c r="A429" s="35" t="s">
        <v>56</v>
      </c>
      <c r="E429" s="39" t="s">
        <v>52</v>
      </c>
    </row>
    <row r="430" spans="1:5" ht="12.75">
      <c r="A430" s="35" t="s">
        <v>57</v>
      </c>
      <c r="E430" s="40" t="s">
        <v>385</v>
      </c>
    </row>
    <row r="431" spans="1:5" ht="12.75">
      <c r="A431" t="s">
        <v>59</v>
      </c>
      <c r="E431" s="39" t="s">
        <v>60</v>
      </c>
    </row>
    <row r="432" spans="1:13" ht="12.75">
      <c r="A432" t="s">
        <v>46</v>
      </c>
      <c r="C432" s="31" t="s">
        <v>406</v>
      </c>
      <c r="E432" s="33" t="s">
        <v>407</v>
      </c>
      <c r="J432" s="32">
        <f>0</f>
      </c>
      <c s="32">
        <f>0</f>
      </c>
      <c s="32">
        <f>0+L433+L437+L441+L445+L449+L453+L457+L461+L465+L469</f>
      </c>
      <c s="32">
        <f>0+M433+M437+M441+M445+M449+M453+M457+M461+M465+M469</f>
      </c>
    </row>
    <row r="433" spans="1:16" ht="12.75">
      <c r="A433" t="s">
        <v>49</v>
      </c>
      <c s="34" t="s">
        <v>408</v>
      </c>
      <c s="34" t="s">
        <v>409</v>
      </c>
      <c s="35" t="s">
        <v>52</v>
      </c>
      <c s="6" t="s">
        <v>410</v>
      </c>
      <c s="36" t="s">
        <v>54</v>
      </c>
      <c s="37">
        <v>2</v>
      </c>
      <c s="36">
        <v>0</v>
      </c>
      <c s="36">
        <f>ROUND(G433*H433,6)</f>
      </c>
      <c r="L433" s="38">
        <v>0</v>
      </c>
      <c s="32">
        <f>ROUND(ROUND(L433,2)*ROUND(G433,3),2)</f>
      </c>
      <c s="36" t="s">
        <v>55</v>
      </c>
      <c>
        <f>(M433*21)/100</f>
      </c>
      <c t="s">
        <v>27</v>
      </c>
    </row>
    <row r="434" spans="1:5" ht="12.75">
      <c r="A434" s="35" t="s">
        <v>56</v>
      </c>
      <c r="E434" s="39" t="s">
        <v>411</v>
      </c>
    </row>
    <row r="435" spans="1:5" ht="12.75">
      <c r="A435" s="35" t="s">
        <v>57</v>
      </c>
      <c r="E435" s="40" t="s">
        <v>412</v>
      </c>
    </row>
    <row r="436" spans="1:5" ht="12.75">
      <c r="A436" t="s">
        <v>59</v>
      </c>
      <c r="E436" s="39" t="s">
        <v>60</v>
      </c>
    </row>
    <row r="437" spans="1:16" ht="12.75">
      <c r="A437" t="s">
        <v>49</v>
      </c>
      <c s="34" t="s">
        <v>413</v>
      </c>
      <c s="34" t="s">
        <v>414</v>
      </c>
      <c s="35" t="s">
        <v>52</v>
      </c>
      <c s="6" t="s">
        <v>415</v>
      </c>
      <c s="36" t="s">
        <v>54</v>
      </c>
      <c s="37">
        <v>2</v>
      </c>
      <c s="36">
        <v>0</v>
      </c>
      <c s="36">
        <f>ROUND(G437*H437,6)</f>
      </c>
      <c r="L437" s="38">
        <v>0</v>
      </c>
      <c s="32">
        <f>ROUND(ROUND(L437,2)*ROUND(G437,3),2)</f>
      </c>
      <c s="36" t="s">
        <v>55</v>
      </c>
      <c>
        <f>(M437*21)/100</f>
      </c>
      <c t="s">
        <v>27</v>
      </c>
    </row>
    <row r="438" spans="1:5" ht="12.75">
      <c r="A438" s="35" t="s">
        <v>56</v>
      </c>
      <c r="E438" s="39" t="s">
        <v>411</v>
      </c>
    </row>
    <row r="439" spans="1:5" ht="12.75">
      <c r="A439" s="35" t="s">
        <v>57</v>
      </c>
      <c r="E439" s="40" t="s">
        <v>412</v>
      </c>
    </row>
    <row r="440" spans="1:5" ht="12.75">
      <c r="A440" t="s">
        <v>59</v>
      </c>
      <c r="E440" s="39" t="s">
        <v>60</v>
      </c>
    </row>
    <row r="441" spans="1:16" ht="12.75">
      <c r="A441" t="s">
        <v>49</v>
      </c>
      <c s="34" t="s">
        <v>416</v>
      </c>
      <c s="34" t="s">
        <v>417</v>
      </c>
      <c s="35" t="s">
        <v>52</v>
      </c>
      <c s="6" t="s">
        <v>418</v>
      </c>
      <c s="36" t="s">
        <v>54</v>
      </c>
      <c s="37">
        <v>2</v>
      </c>
      <c s="36">
        <v>0</v>
      </c>
      <c s="36">
        <f>ROUND(G441*H441,6)</f>
      </c>
      <c r="L441" s="38">
        <v>0</v>
      </c>
      <c s="32">
        <f>ROUND(ROUND(L441,2)*ROUND(G441,3),2)</f>
      </c>
      <c s="36" t="s">
        <v>55</v>
      </c>
      <c>
        <f>(M441*21)/100</f>
      </c>
      <c t="s">
        <v>27</v>
      </c>
    </row>
    <row r="442" spans="1:5" ht="12.75">
      <c r="A442" s="35" t="s">
        <v>56</v>
      </c>
      <c r="E442" s="39" t="s">
        <v>419</v>
      </c>
    </row>
    <row r="443" spans="1:5" ht="12.75">
      <c r="A443" s="35" t="s">
        <v>57</v>
      </c>
      <c r="E443" s="40" t="s">
        <v>412</v>
      </c>
    </row>
    <row r="444" spans="1:5" ht="12.75">
      <c r="A444" t="s">
        <v>59</v>
      </c>
      <c r="E444" s="39" t="s">
        <v>60</v>
      </c>
    </row>
    <row r="445" spans="1:16" ht="12.75">
      <c r="A445" t="s">
        <v>49</v>
      </c>
      <c s="34" t="s">
        <v>420</v>
      </c>
      <c s="34" t="s">
        <v>421</v>
      </c>
      <c s="35" t="s">
        <v>52</v>
      </c>
      <c s="6" t="s">
        <v>422</v>
      </c>
      <c s="36" t="s">
        <v>54</v>
      </c>
      <c s="37">
        <v>2</v>
      </c>
      <c s="36">
        <v>0</v>
      </c>
      <c s="36">
        <f>ROUND(G445*H445,6)</f>
      </c>
      <c r="L445" s="38">
        <v>0</v>
      </c>
      <c s="32">
        <f>ROUND(ROUND(L445,2)*ROUND(G445,3),2)</f>
      </c>
      <c s="36" t="s">
        <v>55</v>
      </c>
      <c>
        <f>(M445*21)/100</f>
      </c>
      <c t="s">
        <v>27</v>
      </c>
    </row>
    <row r="446" spans="1:5" ht="12.75">
      <c r="A446" s="35" t="s">
        <v>56</v>
      </c>
      <c r="E446" s="39" t="s">
        <v>419</v>
      </c>
    </row>
    <row r="447" spans="1:5" ht="12.75">
      <c r="A447" s="35" t="s">
        <v>57</v>
      </c>
      <c r="E447" s="40" t="s">
        <v>412</v>
      </c>
    </row>
    <row r="448" spans="1:5" ht="12.75">
      <c r="A448" t="s">
        <v>59</v>
      </c>
      <c r="E448" s="39" t="s">
        <v>60</v>
      </c>
    </row>
    <row r="449" spans="1:16" ht="12.75">
      <c r="A449" t="s">
        <v>49</v>
      </c>
      <c s="34" t="s">
        <v>423</v>
      </c>
      <c s="34" t="s">
        <v>424</v>
      </c>
      <c s="35" t="s">
        <v>52</v>
      </c>
      <c s="6" t="s">
        <v>425</v>
      </c>
      <c s="36" t="s">
        <v>54</v>
      </c>
      <c s="37">
        <v>2</v>
      </c>
      <c s="36">
        <v>0</v>
      </c>
      <c s="36">
        <f>ROUND(G449*H449,6)</f>
      </c>
      <c r="L449" s="38">
        <v>0</v>
      </c>
      <c s="32">
        <f>ROUND(ROUND(L449,2)*ROUND(G449,3),2)</f>
      </c>
      <c s="36" t="s">
        <v>426</v>
      </c>
      <c>
        <f>(M449*21)/100</f>
      </c>
      <c t="s">
        <v>27</v>
      </c>
    </row>
    <row r="450" spans="1:5" ht="12.75">
      <c r="A450" s="35" t="s">
        <v>56</v>
      </c>
      <c r="E450" s="39" t="s">
        <v>427</v>
      </c>
    </row>
    <row r="451" spans="1:5" ht="12.75">
      <c r="A451" s="35" t="s">
        <v>57</v>
      </c>
      <c r="E451" s="40" t="s">
        <v>412</v>
      </c>
    </row>
    <row r="452" spans="1:5" ht="89.25">
      <c r="A452" t="s">
        <v>59</v>
      </c>
      <c r="E452" s="39" t="s">
        <v>428</v>
      </c>
    </row>
    <row r="453" spans="1:16" ht="12.75">
      <c r="A453" t="s">
        <v>49</v>
      </c>
      <c s="34" t="s">
        <v>429</v>
      </c>
      <c s="34" t="s">
        <v>430</v>
      </c>
      <c s="35" t="s">
        <v>52</v>
      </c>
      <c s="6" t="s">
        <v>431</v>
      </c>
      <c s="36" t="s">
        <v>54</v>
      </c>
      <c s="37">
        <v>2</v>
      </c>
      <c s="36">
        <v>0</v>
      </c>
      <c s="36">
        <f>ROUND(G453*H453,6)</f>
      </c>
      <c r="L453" s="38">
        <v>0</v>
      </c>
      <c s="32">
        <f>ROUND(ROUND(L453,2)*ROUND(G453,3),2)</f>
      </c>
      <c s="36" t="s">
        <v>426</v>
      </c>
      <c>
        <f>(M453*21)/100</f>
      </c>
      <c t="s">
        <v>27</v>
      </c>
    </row>
    <row r="454" spans="1:5" ht="12.75">
      <c r="A454" s="35" t="s">
        <v>56</v>
      </c>
      <c r="E454" s="39" t="s">
        <v>427</v>
      </c>
    </row>
    <row r="455" spans="1:5" ht="12.75">
      <c r="A455" s="35" t="s">
        <v>57</v>
      </c>
      <c r="E455" s="40" t="s">
        <v>412</v>
      </c>
    </row>
    <row r="456" spans="1:5" ht="102">
      <c r="A456" t="s">
        <v>59</v>
      </c>
      <c r="E456" s="39" t="s">
        <v>432</v>
      </c>
    </row>
    <row r="457" spans="1:16" ht="12.75">
      <c r="A457" t="s">
        <v>49</v>
      </c>
      <c s="34" t="s">
        <v>433</v>
      </c>
      <c s="34" t="s">
        <v>434</v>
      </c>
      <c s="35" t="s">
        <v>52</v>
      </c>
      <c s="6" t="s">
        <v>435</v>
      </c>
      <c s="36" t="s">
        <v>54</v>
      </c>
      <c s="37">
        <v>1</v>
      </c>
      <c s="36">
        <v>0</v>
      </c>
      <c s="36">
        <f>ROUND(G457*H457,6)</f>
      </c>
      <c r="L457" s="38">
        <v>0</v>
      </c>
      <c s="32">
        <f>ROUND(ROUND(L457,2)*ROUND(G457,3),2)</f>
      </c>
      <c s="36" t="s">
        <v>55</v>
      </c>
      <c>
        <f>(M457*21)/100</f>
      </c>
      <c t="s">
        <v>27</v>
      </c>
    </row>
    <row r="458" spans="1:5" ht="12.75">
      <c r="A458" s="35" t="s">
        <v>56</v>
      </c>
      <c r="E458" s="39" t="s">
        <v>52</v>
      </c>
    </row>
    <row r="459" spans="1:5" ht="12.75">
      <c r="A459" s="35" t="s">
        <v>57</v>
      </c>
      <c r="E459" s="40" t="s">
        <v>412</v>
      </c>
    </row>
    <row r="460" spans="1:5" ht="12.75">
      <c r="A460" t="s">
        <v>59</v>
      </c>
      <c r="E460" s="39" t="s">
        <v>60</v>
      </c>
    </row>
    <row r="461" spans="1:16" ht="12.75">
      <c r="A461" t="s">
        <v>49</v>
      </c>
      <c s="34" t="s">
        <v>436</v>
      </c>
      <c s="34" t="s">
        <v>437</v>
      </c>
      <c s="35" t="s">
        <v>52</v>
      </c>
      <c s="6" t="s">
        <v>438</v>
      </c>
      <c s="36" t="s">
        <v>54</v>
      </c>
      <c s="37">
        <v>1</v>
      </c>
      <c s="36">
        <v>0</v>
      </c>
      <c s="36">
        <f>ROUND(G461*H461,6)</f>
      </c>
      <c r="L461" s="38">
        <v>0</v>
      </c>
      <c s="32">
        <f>ROUND(ROUND(L461,2)*ROUND(G461,3),2)</f>
      </c>
      <c s="36" t="s">
        <v>55</v>
      </c>
      <c>
        <f>(M461*21)/100</f>
      </c>
      <c t="s">
        <v>27</v>
      </c>
    </row>
    <row r="462" spans="1:5" ht="12.75">
      <c r="A462" s="35" t="s">
        <v>56</v>
      </c>
      <c r="E462" s="39" t="s">
        <v>52</v>
      </c>
    </row>
    <row r="463" spans="1:5" ht="12.75">
      <c r="A463" s="35" t="s">
        <v>57</v>
      </c>
      <c r="E463" s="40" t="s">
        <v>412</v>
      </c>
    </row>
    <row r="464" spans="1:5" ht="12.75">
      <c r="A464" t="s">
        <v>59</v>
      </c>
      <c r="E464" s="39" t="s">
        <v>60</v>
      </c>
    </row>
    <row r="465" spans="1:16" ht="12.75">
      <c r="A465" t="s">
        <v>49</v>
      </c>
      <c s="34" t="s">
        <v>439</v>
      </c>
      <c s="34" t="s">
        <v>440</v>
      </c>
      <c s="35" t="s">
        <v>52</v>
      </c>
      <c s="6" t="s">
        <v>441</v>
      </c>
      <c s="36" t="s">
        <v>54</v>
      </c>
      <c s="37">
        <v>1</v>
      </c>
      <c s="36">
        <v>0</v>
      </c>
      <c s="36">
        <f>ROUND(G465*H465,6)</f>
      </c>
      <c r="L465" s="38">
        <v>0</v>
      </c>
      <c s="32">
        <f>ROUND(ROUND(L465,2)*ROUND(G465,3),2)</f>
      </c>
      <c s="36" t="s">
        <v>55</v>
      </c>
      <c>
        <f>(M465*21)/100</f>
      </c>
      <c t="s">
        <v>27</v>
      </c>
    </row>
    <row r="466" spans="1:5" ht="12.75">
      <c r="A466" s="35" t="s">
        <v>56</v>
      </c>
      <c r="E466" s="39" t="s">
        <v>442</v>
      </c>
    </row>
    <row r="467" spans="1:5" ht="12.75">
      <c r="A467" s="35" t="s">
        <v>57</v>
      </c>
      <c r="E467" s="40" t="s">
        <v>104</v>
      </c>
    </row>
    <row r="468" spans="1:5" ht="12.75">
      <c r="A468" t="s">
        <v>59</v>
      </c>
      <c r="E468" s="39" t="s">
        <v>60</v>
      </c>
    </row>
    <row r="469" spans="1:16" ht="12.75">
      <c r="A469" t="s">
        <v>49</v>
      </c>
      <c s="34" t="s">
        <v>443</v>
      </c>
      <c s="34" t="s">
        <v>444</v>
      </c>
      <c s="35" t="s">
        <v>52</v>
      </c>
      <c s="6" t="s">
        <v>445</v>
      </c>
      <c s="36" t="s">
        <v>54</v>
      </c>
      <c s="37">
        <v>1</v>
      </c>
      <c s="36">
        <v>0</v>
      </c>
      <c s="36">
        <f>ROUND(G469*H469,6)</f>
      </c>
      <c r="L469" s="38">
        <v>0</v>
      </c>
      <c s="32">
        <f>ROUND(ROUND(L469,2)*ROUND(G469,3),2)</f>
      </c>
      <c s="36" t="s">
        <v>55</v>
      </c>
      <c>
        <f>(M469*21)/100</f>
      </c>
      <c t="s">
        <v>27</v>
      </c>
    </row>
    <row r="470" spans="1:5" ht="12.75">
      <c r="A470" s="35" t="s">
        <v>56</v>
      </c>
      <c r="E470" s="39" t="s">
        <v>442</v>
      </c>
    </row>
    <row r="471" spans="1:5" ht="12.75">
      <c r="A471" s="35" t="s">
        <v>57</v>
      </c>
      <c r="E471" s="40" t="s">
        <v>104</v>
      </c>
    </row>
    <row r="472" spans="1:5" ht="12.75">
      <c r="A472" t="s">
        <v>59</v>
      </c>
      <c r="E472" s="39" t="s">
        <v>60</v>
      </c>
    </row>
    <row r="473" spans="1:13" ht="12.75">
      <c r="A473" t="s">
        <v>46</v>
      </c>
      <c r="C473" s="31" t="s">
        <v>446</v>
      </c>
      <c r="E473" s="33" t="s">
        <v>447</v>
      </c>
      <c r="J473" s="32">
        <f>0</f>
      </c>
      <c s="32">
        <f>0</f>
      </c>
      <c s="32">
        <f>0+L474</f>
      </c>
      <c s="32">
        <f>0+M474</f>
      </c>
    </row>
    <row r="474" spans="1:16" ht="12.75">
      <c r="A474" t="s">
        <v>49</v>
      </c>
      <c s="34" t="s">
        <v>448</v>
      </c>
      <c s="34" t="s">
        <v>449</v>
      </c>
      <c s="35" t="s">
        <v>52</v>
      </c>
      <c s="6" t="s">
        <v>450</v>
      </c>
      <c s="36" t="s">
        <v>451</v>
      </c>
      <c s="37">
        <v>1</v>
      </c>
      <c s="36">
        <v>0</v>
      </c>
      <c s="36">
        <f>ROUND(G474*H474,6)</f>
      </c>
      <c r="L474" s="38">
        <v>0</v>
      </c>
      <c s="32">
        <f>ROUND(ROUND(L474,2)*ROUND(G474,3),2)</f>
      </c>
      <c s="36" t="s">
        <v>55</v>
      </c>
      <c>
        <f>(M474*21)/100</f>
      </c>
      <c t="s">
        <v>27</v>
      </c>
    </row>
    <row r="475" spans="1:5" ht="12.75">
      <c r="A475" s="35" t="s">
        <v>56</v>
      </c>
      <c r="E475" s="39" t="s">
        <v>52</v>
      </c>
    </row>
    <row r="476" spans="1:5" ht="12.75">
      <c r="A476" s="35" t="s">
        <v>57</v>
      </c>
      <c r="E476" s="40" t="s">
        <v>52</v>
      </c>
    </row>
    <row r="477" spans="1:5" ht="12.75">
      <c r="A477" t="s">
        <v>59</v>
      </c>
      <c r="E477" s="39" t="s">
        <v>60</v>
      </c>
    </row>
    <row r="478" spans="1:13" ht="12.75">
      <c r="A478" t="s">
        <v>46</v>
      </c>
      <c r="C478" s="31" t="s">
        <v>452</v>
      </c>
      <c r="E478" s="33" t="s">
        <v>453</v>
      </c>
      <c r="J478" s="32">
        <f>0</f>
      </c>
      <c s="32">
        <f>0</f>
      </c>
      <c s="32">
        <f>0+L479+L483+L487+L491+L495+L499+L503+L507+L511+L515+L519+L523+L527+L531</f>
      </c>
      <c s="32">
        <f>0+M479+M483+M487+M491+M495+M499+M503+M507+M511+M515+M519+M523+M527+M531</f>
      </c>
    </row>
    <row r="479" spans="1:16" ht="12.75">
      <c r="A479" t="s">
        <v>49</v>
      </c>
      <c s="34" t="s">
        <v>27</v>
      </c>
      <c s="34" t="s">
        <v>454</v>
      </c>
      <c s="35" t="s">
        <v>52</v>
      </c>
      <c s="6" t="s">
        <v>455</v>
      </c>
      <c s="36" t="s">
        <v>456</v>
      </c>
      <c s="37">
        <v>399</v>
      </c>
      <c s="36">
        <v>0</v>
      </c>
      <c s="36">
        <f>ROUND(G479*H479,6)</f>
      </c>
      <c r="L479" s="38">
        <v>0</v>
      </c>
      <c s="32">
        <f>ROUND(ROUND(L479,2)*ROUND(G479,3),2)</f>
      </c>
      <c s="36" t="s">
        <v>55</v>
      </c>
      <c>
        <f>(M479*21)/100</f>
      </c>
      <c t="s">
        <v>27</v>
      </c>
    </row>
    <row r="480" spans="1:5" ht="12.75">
      <c r="A480" s="35" t="s">
        <v>56</v>
      </c>
      <c r="E480" s="39" t="s">
        <v>52</v>
      </c>
    </row>
    <row r="481" spans="1:5" ht="12.75">
      <c r="A481" s="35" t="s">
        <v>57</v>
      </c>
      <c r="E481" s="40" t="s">
        <v>457</v>
      </c>
    </row>
    <row r="482" spans="1:5" ht="12.75">
      <c r="A482" t="s">
        <v>59</v>
      </c>
      <c r="E482" s="39" t="s">
        <v>60</v>
      </c>
    </row>
    <row r="483" spans="1:16" ht="12.75">
      <c r="A483" t="s">
        <v>49</v>
      </c>
      <c s="34" t="s">
        <v>26</v>
      </c>
      <c s="34" t="s">
        <v>458</v>
      </c>
      <c s="35" t="s">
        <v>52</v>
      </c>
      <c s="6" t="s">
        <v>459</v>
      </c>
      <c s="36" t="s">
        <v>460</v>
      </c>
      <c s="37">
        <v>319.2</v>
      </c>
      <c s="36">
        <v>0</v>
      </c>
      <c s="36">
        <f>ROUND(G483*H483,6)</f>
      </c>
      <c r="L483" s="38">
        <v>0</v>
      </c>
      <c s="32">
        <f>ROUND(ROUND(L483,2)*ROUND(G483,3),2)</f>
      </c>
      <c s="36" t="s">
        <v>55</v>
      </c>
      <c>
        <f>(M483*21)/100</f>
      </c>
      <c t="s">
        <v>27</v>
      </c>
    </row>
    <row r="484" spans="1:5" ht="12.75">
      <c r="A484" s="35" t="s">
        <v>56</v>
      </c>
      <c r="E484" s="39" t="s">
        <v>52</v>
      </c>
    </row>
    <row r="485" spans="1:5" ht="12.75">
      <c r="A485" s="35" t="s">
        <v>57</v>
      </c>
      <c r="E485" s="40" t="s">
        <v>457</v>
      </c>
    </row>
    <row r="486" spans="1:5" ht="12.75">
      <c r="A486" t="s">
        <v>59</v>
      </c>
      <c r="E486" s="39" t="s">
        <v>60</v>
      </c>
    </row>
    <row r="487" spans="1:16" ht="12.75">
      <c r="A487" t="s">
        <v>49</v>
      </c>
      <c s="34" t="s">
        <v>461</v>
      </c>
      <c s="34" t="s">
        <v>462</v>
      </c>
      <c s="35" t="s">
        <v>52</v>
      </c>
      <c s="6" t="s">
        <v>463</v>
      </c>
      <c s="36" t="s">
        <v>460</v>
      </c>
      <c s="37">
        <v>35</v>
      </c>
      <c s="36">
        <v>0</v>
      </c>
      <c s="36">
        <f>ROUND(G487*H487,6)</f>
      </c>
      <c r="L487" s="38">
        <v>0</v>
      </c>
      <c s="32">
        <f>ROUND(ROUND(L487,2)*ROUND(G487,3),2)</f>
      </c>
      <c s="36" t="s">
        <v>55</v>
      </c>
      <c>
        <f>(M487*21)/100</f>
      </c>
      <c t="s">
        <v>27</v>
      </c>
    </row>
    <row r="488" spans="1:5" ht="12.75">
      <c r="A488" s="35" t="s">
        <v>56</v>
      </c>
      <c r="E488" s="39" t="s">
        <v>52</v>
      </c>
    </row>
    <row r="489" spans="1:5" ht="12.75">
      <c r="A489" s="35" t="s">
        <v>57</v>
      </c>
      <c r="E489" s="40" t="s">
        <v>457</v>
      </c>
    </row>
    <row r="490" spans="1:5" ht="12.75">
      <c r="A490" t="s">
        <v>59</v>
      </c>
      <c r="E490" s="39" t="s">
        <v>60</v>
      </c>
    </row>
    <row r="491" spans="1:16" ht="12.75">
      <c r="A491" t="s">
        <v>49</v>
      </c>
      <c s="34" t="s">
        <v>464</v>
      </c>
      <c s="34" t="s">
        <v>465</v>
      </c>
      <c s="35" t="s">
        <v>52</v>
      </c>
      <c s="6" t="s">
        <v>466</v>
      </c>
      <c s="36" t="s">
        <v>460</v>
      </c>
      <c s="37">
        <v>354.2</v>
      </c>
      <c s="36">
        <v>0</v>
      </c>
      <c s="36">
        <f>ROUND(G491*H491,6)</f>
      </c>
      <c r="L491" s="38">
        <v>0</v>
      </c>
      <c s="32">
        <f>ROUND(ROUND(L491,2)*ROUND(G491,3),2)</f>
      </c>
      <c s="36" t="s">
        <v>55</v>
      </c>
      <c>
        <f>(M491*21)/100</f>
      </c>
      <c t="s">
        <v>27</v>
      </c>
    </row>
    <row r="492" spans="1:5" ht="12.75">
      <c r="A492" s="35" t="s">
        <v>56</v>
      </c>
      <c r="E492" s="39" t="s">
        <v>52</v>
      </c>
    </row>
    <row r="493" spans="1:5" ht="12.75">
      <c r="A493" s="35" t="s">
        <v>57</v>
      </c>
      <c r="E493" s="40" t="s">
        <v>457</v>
      </c>
    </row>
    <row r="494" spans="1:5" ht="12.75">
      <c r="A494" t="s">
        <v>59</v>
      </c>
      <c r="E494" s="39" t="s">
        <v>60</v>
      </c>
    </row>
    <row r="495" spans="1:16" ht="12.75">
      <c r="A495" t="s">
        <v>49</v>
      </c>
      <c s="34" t="s">
        <v>467</v>
      </c>
      <c s="34" t="s">
        <v>468</v>
      </c>
      <c s="35" t="s">
        <v>52</v>
      </c>
      <c s="6" t="s">
        <v>469</v>
      </c>
      <c s="36" t="s">
        <v>456</v>
      </c>
      <c s="37">
        <v>399</v>
      </c>
      <c s="36">
        <v>0</v>
      </c>
      <c s="36">
        <f>ROUND(G495*H495,6)</f>
      </c>
      <c r="L495" s="38">
        <v>0</v>
      </c>
      <c s="32">
        <f>ROUND(ROUND(L495,2)*ROUND(G495,3),2)</f>
      </c>
      <c s="36" t="s">
        <v>55</v>
      </c>
      <c>
        <f>(M495*21)/100</f>
      </c>
      <c t="s">
        <v>27</v>
      </c>
    </row>
    <row r="496" spans="1:5" ht="12.75">
      <c r="A496" s="35" t="s">
        <v>56</v>
      </c>
      <c r="E496" s="39" t="s">
        <v>52</v>
      </c>
    </row>
    <row r="497" spans="1:5" ht="12.75">
      <c r="A497" s="35" t="s">
        <v>57</v>
      </c>
      <c r="E497" s="40" t="s">
        <v>457</v>
      </c>
    </row>
    <row r="498" spans="1:5" ht="12.75">
      <c r="A498" t="s">
        <v>59</v>
      </c>
      <c r="E498" s="39" t="s">
        <v>60</v>
      </c>
    </row>
    <row r="499" spans="1:16" ht="12.75">
      <c r="A499" t="s">
        <v>49</v>
      </c>
      <c s="34" t="s">
        <v>470</v>
      </c>
      <c s="34" t="s">
        <v>471</v>
      </c>
      <c s="35" t="s">
        <v>52</v>
      </c>
      <c s="6" t="s">
        <v>472</v>
      </c>
      <c s="36" t="s">
        <v>144</v>
      </c>
      <c s="37">
        <v>28</v>
      </c>
      <c s="36">
        <v>0</v>
      </c>
      <c s="36">
        <f>ROUND(G499*H499,6)</f>
      </c>
      <c r="L499" s="38">
        <v>0</v>
      </c>
      <c s="32">
        <f>ROUND(ROUND(L499,2)*ROUND(G499,3),2)</f>
      </c>
      <c s="36" t="s">
        <v>55</v>
      </c>
      <c>
        <f>(M499*21)/100</f>
      </c>
      <c t="s">
        <v>27</v>
      </c>
    </row>
    <row r="500" spans="1:5" ht="12.75">
      <c r="A500" s="35" t="s">
        <v>56</v>
      </c>
      <c r="E500" s="39" t="s">
        <v>52</v>
      </c>
    </row>
    <row r="501" spans="1:5" ht="12.75">
      <c r="A501" s="35" t="s">
        <v>57</v>
      </c>
      <c r="E501" s="40" t="s">
        <v>473</v>
      </c>
    </row>
    <row r="502" spans="1:5" ht="12.75">
      <c r="A502" t="s">
        <v>59</v>
      </c>
      <c r="E502" s="39" t="s">
        <v>60</v>
      </c>
    </row>
    <row r="503" spans="1:16" ht="12.75">
      <c r="A503" t="s">
        <v>49</v>
      </c>
      <c s="34" t="s">
        <v>474</v>
      </c>
      <c s="34" t="s">
        <v>475</v>
      </c>
      <c s="35" t="s">
        <v>52</v>
      </c>
      <c s="6" t="s">
        <v>476</v>
      </c>
      <c s="36" t="s">
        <v>144</v>
      </c>
      <c s="37">
        <v>1080</v>
      </c>
      <c s="36">
        <v>0</v>
      </c>
      <c s="36">
        <f>ROUND(G503*H503,6)</f>
      </c>
      <c r="L503" s="38">
        <v>0</v>
      </c>
      <c s="32">
        <f>ROUND(ROUND(L503,2)*ROUND(G503,3),2)</f>
      </c>
      <c s="36" t="s">
        <v>55</v>
      </c>
      <c>
        <f>(M503*21)/100</f>
      </c>
      <c t="s">
        <v>27</v>
      </c>
    </row>
    <row r="504" spans="1:5" ht="12.75">
      <c r="A504" s="35" t="s">
        <v>56</v>
      </c>
      <c r="E504" s="39" t="s">
        <v>52</v>
      </c>
    </row>
    <row r="505" spans="1:5" ht="12.75">
      <c r="A505" s="35" t="s">
        <v>57</v>
      </c>
      <c r="E505" s="40" t="s">
        <v>457</v>
      </c>
    </row>
    <row r="506" spans="1:5" ht="12.75">
      <c r="A506" t="s">
        <v>59</v>
      </c>
      <c r="E506" s="39" t="s">
        <v>60</v>
      </c>
    </row>
    <row r="507" spans="1:16" ht="25.5">
      <c r="A507" t="s">
        <v>49</v>
      </c>
      <c s="34" t="s">
        <v>477</v>
      </c>
      <c s="34" t="s">
        <v>478</v>
      </c>
      <c s="35" t="s">
        <v>52</v>
      </c>
      <c s="6" t="s">
        <v>479</v>
      </c>
      <c s="36" t="s">
        <v>144</v>
      </c>
      <c s="37">
        <v>1080</v>
      </c>
      <c s="36">
        <v>0</v>
      </c>
      <c s="36">
        <f>ROUND(G507*H507,6)</f>
      </c>
      <c r="L507" s="38">
        <v>0</v>
      </c>
      <c s="32">
        <f>ROUND(ROUND(L507,2)*ROUND(G507,3),2)</f>
      </c>
      <c s="36" t="s">
        <v>55</v>
      </c>
      <c>
        <f>(M507*21)/100</f>
      </c>
      <c t="s">
        <v>27</v>
      </c>
    </row>
    <row r="508" spans="1:5" ht="12.75">
      <c r="A508" s="35" t="s">
        <v>56</v>
      </c>
      <c r="E508" s="39" t="s">
        <v>52</v>
      </c>
    </row>
    <row r="509" spans="1:5" ht="12.75">
      <c r="A509" s="35" t="s">
        <v>57</v>
      </c>
      <c r="E509" s="40" t="s">
        <v>457</v>
      </c>
    </row>
    <row r="510" spans="1:5" ht="12.75">
      <c r="A510" t="s">
        <v>59</v>
      </c>
      <c r="E510" s="39" t="s">
        <v>60</v>
      </c>
    </row>
    <row r="511" spans="1:16" ht="12.75">
      <c r="A511" t="s">
        <v>49</v>
      </c>
      <c s="34" t="s">
        <v>480</v>
      </c>
      <c s="34" t="s">
        <v>481</v>
      </c>
      <c s="35" t="s">
        <v>52</v>
      </c>
      <c s="6" t="s">
        <v>482</v>
      </c>
      <c s="36" t="s">
        <v>144</v>
      </c>
      <c s="37">
        <v>28</v>
      </c>
      <c s="36">
        <v>0</v>
      </c>
      <c s="36">
        <f>ROUND(G511*H511,6)</f>
      </c>
      <c r="L511" s="38">
        <v>0</v>
      </c>
      <c s="32">
        <f>ROUND(ROUND(L511,2)*ROUND(G511,3),2)</f>
      </c>
      <c s="36" t="s">
        <v>55</v>
      </c>
      <c>
        <f>(M511*21)/100</f>
      </c>
      <c t="s">
        <v>27</v>
      </c>
    </row>
    <row r="512" spans="1:5" ht="12.75">
      <c r="A512" s="35" t="s">
        <v>56</v>
      </c>
      <c r="E512" s="39" t="s">
        <v>52</v>
      </c>
    </row>
    <row r="513" spans="1:5" ht="12.75">
      <c r="A513" s="35" t="s">
        <v>57</v>
      </c>
      <c r="E513" s="40" t="s">
        <v>473</v>
      </c>
    </row>
    <row r="514" spans="1:5" ht="12.75">
      <c r="A514" t="s">
        <v>59</v>
      </c>
      <c r="E514" s="39" t="s">
        <v>60</v>
      </c>
    </row>
    <row r="515" spans="1:16" ht="12.75">
      <c r="A515" t="s">
        <v>49</v>
      </c>
      <c s="34" t="s">
        <v>483</v>
      </c>
      <c s="34" t="s">
        <v>484</v>
      </c>
      <c s="35" t="s">
        <v>52</v>
      </c>
      <c s="6" t="s">
        <v>485</v>
      </c>
      <c s="36" t="s">
        <v>144</v>
      </c>
      <c s="37">
        <v>28</v>
      </c>
      <c s="36">
        <v>0</v>
      </c>
      <c s="36">
        <f>ROUND(G515*H515,6)</f>
      </c>
      <c r="L515" s="38">
        <v>0</v>
      </c>
      <c s="32">
        <f>ROUND(ROUND(L515,2)*ROUND(G515,3),2)</f>
      </c>
      <c s="36" t="s">
        <v>55</v>
      </c>
      <c>
        <f>(M515*21)/100</f>
      </c>
      <c t="s">
        <v>27</v>
      </c>
    </row>
    <row r="516" spans="1:5" ht="12.75">
      <c r="A516" s="35" t="s">
        <v>56</v>
      </c>
      <c r="E516" s="39" t="s">
        <v>52</v>
      </c>
    </row>
    <row r="517" spans="1:5" ht="12.75">
      <c r="A517" s="35" t="s">
        <v>57</v>
      </c>
      <c r="E517" s="40" t="s">
        <v>486</v>
      </c>
    </row>
    <row r="518" spans="1:5" ht="12.75">
      <c r="A518" t="s">
        <v>59</v>
      </c>
      <c r="E518" s="39" t="s">
        <v>60</v>
      </c>
    </row>
    <row r="519" spans="1:16" ht="12.75">
      <c r="A519" t="s">
        <v>49</v>
      </c>
      <c s="34" t="s">
        <v>487</v>
      </c>
      <c s="34" t="s">
        <v>488</v>
      </c>
      <c s="35" t="s">
        <v>52</v>
      </c>
      <c s="6" t="s">
        <v>489</v>
      </c>
      <c s="36" t="s">
        <v>144</v>
      </c>
      <c s="37">
        <v>1080</v>
      </c>
      <c s="36">
        <v>0</v>
      </c>
      <c s="36">
        <f>ROUND(G519*H519,6)</f>
      </c>
      <c r="L519" s="38">
        <v>0</v>
      </c>
      <c s="32">
        <f>ROUND(ROUND(L519,2)*ROUND(G519,3),2)</f>
      </c>
      <c s="36" t="s">
        <v>55</v>
      </c>
      <c>
        <f>(M519*21)/100</f>
      </c>
      <c t="s">
        <v>27</v>
      </c>
    </row>
    <row r="520" spans="1:5" ht="12.75">
      <c r="A520" s="35" t="s">
        <v>56</v>
      </c>
      <c r="E520" s="39" t="s">
        <v>52</v>
      </c>
    </row>
    <row r="521" spans="1:5" ht="12.75">
      <c r="A521" s="35" t="s">
        <v>57</v>
      </c>
      <c r="E521" s="40" t="s">
        <v>457</v>
      </c>
    </row>
    <row r="522" spans="1:5" ht="12.75">
      <c r="A522" t="s">
        <v>59</v>
      </c>
      <c r="E522" s="39" t="s">
        <v>60</v>
      </c>
    </row>
    <row r="523" spans="1:16" ht="12.75">
      <c r="A523" t="s">
        <v>49</v>
      </c>
      <c s="34" t="s">
        <v>490</v>
      </c>
      <c s="34" t="s">
        <v>491</v>
      </c>
      <c s="35" t="s">
        <v>52</v>
      </c>
      <c s="6" t="s">
        <v>492</v>
      </c>
      <c s="36" t="s">
        <v>54</v>
      </c>
      <c s="37">
        <v>6</v>
      </c>
      <c s="36">
        <v>0</v>
      </c>
      <c s="36">
        <f>ROUND(G523*H523,6)</f>
      </c>
      <c r="L523" s="38">
        <v>0</v>
      </c>
      <c s="32">
        <f>ROUND(ROUND(L523,2)*ROUND(G523,3),2)</f>
      </c>
      <c s="36" t="s">
        <v>55</v>
      </c>
      <c>
        <f>(M523*21)/100</f>
      </c>
      <c t="s">
        <v>27</v>
      </c>
    </row>
    <row r="524" spans="1:5" ht="12.75">
      <c r="A524" s="35" t="s">
        <v>56</v>
      </c>
      <c r="E524" s="39" t="s">
        <v>52</v>
      </c>
    </row>
    <row r="525" spans="1:5" ht="12.75">
      <c r="A525" s="35" t="s">
        <v>57</v>
      </c>
      <c r="E525" s="40" t="s">
        <v>52</v>
      </c>
    </row>
    <row r="526" spans="1:5" ht="12.75">
      <c r="A526" t="s">
        <v>59</v>
      </c>
      <c r="E526" s="39" t="s">
        <v>60</v>
      </c>
    </row>
    <row r="527" spans="1:16" ht="25.5">
      <c r="A527" t="s">
        <v>49</v>
      </c>
      <c s="34" t="s">
        <v>493</v>
      </c>
      <c s="34" t="s">
        <v>494</v>
      </c>
      <c s="35" t="s">
        <v>52</v>
      </c>
      <c s="6" t="s">
        <v>495</v>
      </c>
      <c s="36" t="s">
        <v>54</v>
      </c>
      <c s="37">
        <v>6</v>
      </c>
      <c s="36">
        <v>0</v>
      </c>
      <c s="36">
        <f>ROUND(G527*H527,6)</f>
      </c>
      <c r="L527" s="38">
        <v>0</v>
      </c>
      <c s="32">
        <f>ROUND(ROUND(L527,2)*ROUND(G527,3),2)</f>
      </c>
      <c s="36" t="s">
        <v>55</v>
      </c>
      <c>
        <f>(M527*21)/100</f>
      </c>
      <c t="s">
        <v>27</v>
      </c>
    </row>
    <row r="528" spans="1:5" ht="12.75">
      <c r="A528" s="35" t="s">
        <v>56</v>
      </c>
      <c r="E528" s="39" t="s">
        <v>52</v>
      </c>
    </row>
    <row r="529" spans="1:5" ht="12.75">
      <c r="A529" s="35" t="s">
        <v>57</v>
      </c>
      <c r="E529" s="40" t="s">
        <v>496</v>
      </c>
    </row>
    <row r="530" spans="1:5" ht="12.75">
      <c r="A530" t="s">
        <v>59</v>
      </c>
      <c r="E530" s="39" t="s">
        <v>60</v>
      </c>
    </row>
    <row r="531" spans="1:16" ht="12.75">
      <c r="A531" t="s">
        <v>49</v>
      </c>
      <c s="34" t="s">
        <v>497</v>
      </c>
      <c s="34" t="s">
        <v>498</v>
      </c>
      <c s="35" t="s">
        <v>52</v>
      </c>
      <c s="6" t="s">
        <v>499</v>
      </c>
      <c s="36" t="s">
        <v>460</v>
      </c>
      <c s="37">
        <v>5</v>
      </c>
      <c s="36">
        <v>0</v>
      </c>
      <c s="36">
        <f>ROUND(G531*H531,6)</f>
      </c>
      <c r="L531" s="38">
        <v>0</v>
      </c>
      <c s="32">
        <f>ROUND(ROUND(L531,2)*ROUND(G531,3),2)</f>
      </c>
      <c s="36" t="s">
        <v>55</v>
      </c>
      <c>
        <f>(M531*21)/100</f>
      </c>
      <c t="s">
        <v>27</v>
      </c>
    </row>
    <row r="532" spans="1:5" ht="12.75">
      <c r="A532" s="35" t="s">
        <v>56</v>
      </c>
      <c r="E532" s="39" t="s">
        <v>52</v>
      </c>
    </row>
    <row r="533" spans="1:5" ht="12.75">
      <c r="A533" s="35" t="s">
        <v>57</v>
      </c>
      <c r="E533" s="40" t="s">
        <v>500</v>
      </c>
    </row>
    <row r="534" spans="1:5" ht="12.75">
      <c r="A534" t="s">
        <v>59</v>
      </c>
      <c r="E534" s="39" t="s">
        <v>60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T51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14</v>
      </c>
      <c s="41">
        <f>Rekapitulace!C10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14</v>
      </c>
      <c r="E4" s="26" t="s">
        <v>15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COUNTIFS(L8:L48,"=0",A8:A48,"P")+COUNTIFS(L8:L48,"",A8:A48,"P")+SUM(Q8:Q48)</f>
      </c>
    </row>
    <row r="8" spans="1:13" ht="12.75">
      <c r="A8" t="s">
        <v>44</v>
      </c>
      <c r="C8" s="28" t="s">
        <v>503</v>
      </c>
      <c r="E8" s="30" t="s">
        <v>502</v>
      </c>
      <c r="J8" s="29">
        <f>0+J9+J18+J43</f>
      </c>
      <c s="29">
        <f>0+K9+K18+K43</f>
      </c>
      <c s="29">
        <f>0+L9+L18+L43</f>
      </c>
      <c s="29">
        <f>0+M9+M18+M43</f>
      </c>
    </row>
    <row r="9" spans="1:13" ht="12.75">
      <c r="A9" t="s">
        <v>46</v>
      </c>
      <c r="C9" s="31" t="s">
        <v>47</v>
      </c>
      <c r="E9" s="33" t="s">
        <v>48</v>
      </c>
      <c r="J9" s="32">
        <f>0</f>
      </c>
      <c s="32">
        <f>0</f>
      </c>
      <c s="32">
        <f>0+L10+L14</f>
      </c>
      <c s="32">
        <f>0+M10+M14</f>
      </c>
    </row>
    <row r="10" spans="1:16" ht="25.5">
      <c r="A10" t="s">
        <v>49</v>
      </c>
      <c s="34" t="s">
        <v>477</v>
      </c>
      <c s="34" t="s">
        <v>504</v>
      </c>
      <c s="35" t="s">
        <v>52</v>
      </c>
      <c s="6" t="s">
        <v>505</v>
      </c>
      <c s="36" t="s">
        <v>54</v>
      </c>
      <c s="37">
        <v>4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55</v>
      </c>
      <c>
        <f>(M10*21)/100</f>
      </c>
      <c t="s">
        <v>27</v>
      </c>
    </row>
    <row r="11" spans="1:5" ht="12.75">
      <c r="A11" s="35" t="s">
        <v>56</v>
      </c>
      <c r="E11" s="39" t="s">
        <v>52</v>
      </c>
    </row>
    <row r="12" spans="1:5" ht="12.75">
      <c r="A12" s="35" t="s">
        <v>57</v>
      </c>
      <c r="E12" s="40" t="s">
        <v>52</v>
      </c>
    </row>
    <row r="13" spans="1:5" ht="12.75">
      <c r="A13" t="s">
        <v>59</v>
      </c>
      <c r="E13" s="39" t="s">
        <v>60</v>
      </c>
    </row>
    <row r="14" spans="1:16" ht="25.5">
      <c r="A14" t="s">
        <v>49</v>
      </c>
      <c s="34" t="s">
        <v>480</v>
      </c>
      <c s="34" t="s">
        <v>506</v>
      </c>
      <c s="35" t="s">
        <v>52</v>
      </c>
      <c s="6" t="s">
        <v>507</v>
      </c>
      <c s="36" t="s">
        <v>54</v>
      </c>
      <c s="37">
        <v>4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55</v>
      </c>
      <c>
        <f>(M14*21)/100</f>
      </c>
      <c t="s">
        <v>27</v>
      </c>
    </row>
    <row r="15" spans="1:5" ht="12.75">
      <c r="A15" s="35" t="s">
        <v>56</v>
      </c>
      <c r="E15" s="39" t="s">
        <v>52</v>
      </c>
    </row>
    <row r="16" spans="1:5" ht="12.75">
      <c r="A16" s="35" t="s">
        <v>57</v>
      </c>
      <c r="E16" s="40" t="s">
        <v>52</v>
      </c>
    </row>
    <row r="17" spans="1:5" ht="12.75">
      <c r="A17" t="s">
        <v>59</v>
      </c>
      <c r="E17" s="39" t="s">
        <v>60</v>
      </c>
    </row>
    <row r="18" spans="1:13" ht="12.75">
      <c r="A18" t="s">
        <v>46</v>
      </c>
      <c r="C18" s="31" t="s">
        <v>406</v>
      </c>
      <c r="E18" s="33" t="s">
        <v>407</v>
      </c>
      <c r="J18" s="32">
        <f>0</f>
      </c>
      <c s="32">
        <f>0</f>
      </c>
      <c s="32">
        <f>0+L19+L23+L27+L31+L35+L39</f>
      </c>
      <c s="32">
        <f>0+M19+M23+M27+M31+M35+M39</f>
      </c>
    </row>
    <row r="19" spans="1:16" ht="12.75">
      <c r="A19" t="s">
        <v>49</v>
      </c>
      <c s="34" t="s">
        <v>26</v>
      </c>
      <c s="34" t="s">
        <v>508</v>
      </c>
      <c s="35" t="s">
        <v>52</v>
      </c>
      <c s="6" t="s">
        <v>509</v>
      </c>
      <c s="36" t="s">
        <v>510</v>
      </c>
      <c s="37">
        <v>1.176</v>
      </c>
      <c s="36">
        <v>0</v>
      </c>
      <c s="36">
        <f>ROUND(G19*H19,6)</f>
      </c>
      <c r="L19" s="38">
        <v>0</v>
      </c>
      <c s="32">
        <f>ROUND(ROUND(L19,2)*ROUND(G19,3),2)</f>
      </c>
      <c s="36" t="s">
        <v>511</v>
      </c>
      <c>
        <f>(M19*21)/100</f>
      </c>
      <c t="s">
        <v>27</v>
      </c>
    </row>
    <row r="20" spans="1:5" ht="12.75">
      <c r="A20" s="35" t="s">
        <v>56</v>
      </c>
      <c r="E20" s="39" t="s">
        <v>52</v>
      </c>
    </row>
    <row r="21" spans="1:5" ht="12.75">
      <c r="A21" s="35" t="s">
        <v>57</v>
      </c>
      <c r="E21" s="40" t="s">
        <v>52</v>
      </c>
    </row>
    <row r="22" spans="1:5" ht="12.75">
      <c r="A22" t="s">
        <v>59</v>
      </c>
      <c r="E22" s="39" t="s">
        <v>60</v>
      </c>
    </row>
    <row r="23" spans="1:16" ht="12.75">
      <c r="A23" t="s">
        <v>49</v>
      </c>
      <c s="34" t="s">
        <v>461</v>
      </c>
      <c s="34" t="s">
        <v>512</v>
      </c>
      <c s="35" t="s">
        <v>52</v>
      </c>
      <c s="6" t="s">
        <v>513</v>
      </c>
      <c s="36" t="s">
        <v>144</v>
      </c>
      <c s="37">
        <v>24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55</v>
      </c>
      <c>
        <f>(M23*21)/100</f>
      </c>
      <c t="s">
        <v>27</v>
      </c>
    </row>
    <row r="24" spans="1:5" ht="12.75">
      <c r="A24" s="35" t="s">
        <v>56</v>
      </c>
      <c r="E24" s="39" t="s">
        <v>52</v>
      </c>
    </row>
    <row r="25" spans="1:5" ht="12.75">
      <c r="A25" s="35" t="s">
        <v>57</v>
      </c>
      <c r="E25" s="40" t="s">
        <v>52</v>
      </c>
    </row>
    <row r="26" spans="1:5" ht="12.75">
      <c r="A26" t="s">
        <v>59</v>
      </c>
      <c r="E26" s="39" t="s">
        <v>60</v>
      </c>
    </row>
    <row r="27" spans="1:16" ht="12.75">
      <c r="A27" t="s">
        <v>49</v>
      </c>
      <c s="34" t="s">
        <v>464</v>
      </c>
      <c s="34" t="s">
        <v>514</v>
      </c>
      <c s="35" t="s">
        <v>52</v>
      </c>
      <c s="6" t="s">
        <v>515</v>
      </c>
      <c s="36" t="s">
        <v>516</v>
      </c>
      <c s="37">
        <v>48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55</v>
      </c>
      <c>
        <f>(M27*21)/100</f>
      </c>
      <c t="s">
        <v>27</v>
      </c>
    </row>
    <row r="28" spans="1:5" ht="12.75">
      <c r="A28" s="35" t="s">
        <v>56</v>
      </c>
      <c r="E28" s="39" t="s">
        <v>52</v>
      </c>
    </row>
    <row r="29" spans="1:5" ht="12.75">
      <c r="A29" s="35" t="s">
        <v>57</v>
      </c>
      <c r="E29" s="40" t="s">
        <v>52</v>
      </c>
    </row>
    <row r="30" spans="1:5" ht="12.75">
      <c r="A30" t="s">
        <v>59</v>
      </c>
      <c r="E30" s="39" t="s">
        <v>60</v>
      </c>
    </row>
    <row r="31" spans="1:16" ht="12.75">
      <c r="A31" t="s">
        <v>49</v>
      </c>
      <c s="34" t="s">
        <v>467</v>
      </c>
      <c s="34" t="s">
        <v>517</v>
      </c>
      <c s="35" t="s">
        <v>52</v>
      </c>
      <c s="6" t="s">
        <v>518</v>
      </c>
      <c s="36" t="s">
        <v>54</v>
      </c>
      <c s="37">
        <v>16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55</v>
      </c>
      <c>
        <f>(M31*21)/100</f>
      </c>
      <c t="s">
        <v>27</v>
      </c>
    </row>
    <row r="32" spans="1:5" ht="12.75">
      <c r="A32" s="35" t="s">
        <v>56</v>
      </c>
      <c r="E32" s="39" t="s">
        <v>52</v>
      </c>
    </row>
    <row r="33" spans="1:5" ht="12.75">
      <c r="A33" s="35" t="s">
        <v>57</v>
      </c>
      <c r="E33" s="40" t="s">
        <v>52</v>
      </c>
    </row>
    <row r="34" spans="1:5" ht="12.75">
      <c r="A34" t="s">
        <v>59</v>
      </c>
      <c r="E34" s="39" t="s">
        <v>60</v>
      </c>
    </row>
    <row r="35" spans="1:16" ht="12.75">
      <c r="A35" t="s">
        <v>49</v>
      </c>
      <c s="34" t="s">
        <v>470</v>
      </c>
      <c s="34" t="s">
        <v>519</v>
      </c>
      <c s="35" t="s">
        <v>52</v>
      </c>
      <c s="6" t="s">
        <v>520</v>
      </c>
      <c s="36" t="s">
        <v>54</v>
      </c>
      <c s="37">
        <v>8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55</v>
      </c>
      <c>
        <f>(M35*21)/100</f>
      </c>
      <c t="s">
        <v>27</v>
      </c>
    </row>
    <row r="36" spans="1:5" ht="12.75">
      <c r="A36" s="35" t="s">
        <v>56</v>
      </c>
      <c r="E36" s="39" t="s">
        <v>52</v>
      </c>
    </row>
    <row r="37" spans="1:5" ht="12.75">
      <c r="A37" s="35" t="s">
        <v>57</v>
      </c>
      <c r="E37" s="40" t="s">
        <v>52</v>
      </c>
    </row>
    <row r="38" spans="1:5" ht="12.75">
      <c r="A38" t="s">
        <v>59</v>
      </c>
      <c r="E38" s="39" t="s">
        <v>60</v>
      </c>
    </row>
    <row r="39" spans="1:16" ht="25.5">
      <c r="A39" t="s">
        <v>49</v>
      </c>
      <c s="34" t="s">
        <v>474</v>
      </c>
      <c s="34" t="s">
        <v>521</v>
      </c>
      <c s="35" t="s">
        <v>52</v>
      </c>
      <c s="6" t="s">
        <v>522</v>
      </c>
      <c s="36" t="s">
        <v>144</v>
      </c>
      <c s="37">
        <v>24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55</v>
      </c>
      <c>
        <f>(M39*21)/100</f>
      </c>
      <c t="s">
        <v>27</v>
      </c>
    </row>
    <row r="40" spans="1:5" ht="12.75">
      <c r="A40" s="35" t="s">
        <v>56</v>
      </c>
      <c r="E40" s="39" t="s">
        <v>52</v>
      </c>
    </row>
    <row r="41" spans="1:5" ht="12.75">
      <c r="A41" s="35" t="s">
        <v>57</v>
      </c>
      <c r="E41" s="40" t="s">
        <v>52</v>
      </c>
    </row>
    <row r="42" spans="1:5" ht="12.75">
      <c r="A42" t="s">
        <v>59</v>
      </c>
      <c r="E42" s="39" t="s">
        <v>60</v>
      </c>
    </row>
    <row r="43" spans="1:13" ht="12.75">
      <c r="A43" t="s">
        <v>46</v>
      </c>
      <c r="C43" s="31" t="s">
        <v>446</v>
      </c>
      <c r="E43" s="33" t="s">
        <v>447</v>
      </c>
      <c r="J43" s="32">
        <f>0</f>
      </c>
      <c s="32">
        <f>0</f>
      </c>
      <c s="32">
        <f>0+L44+L48</f>
      </c>
      <c s="32">
        <f>0+M44+M48</f>
      </c>
    </row>
    <row r="44" spans="1:16" ht="25.5">
      <c r="A44" t="s">
        <v>49</v>
      </c>
      <c s="34" t="s">
        <v>448</v>
      </c>
      <c s="34" t="s">
        <v>523</v>
      </c>
      <c s="35" t="s">
        <v>52</v>
      </c>
      <c s="6" t="s">
        <v>524</v>
      </c>
      <c s="36" t="s">
        <v>510</v>
      </c>
      <c s="37">
        <v>0.5</v>
      </c>
      <c s="36">
        <v>0</v>
      </c>
      <c s="36">
        <f>ROUND(G44*H44,6)</f>
      </c>
      <c r="L44" s="38">
        <v>0</v>
      </c>
      <c s="32">
        <f>ROUND(ROUND(L44,2)*ROUND(G44,3),2)</f>
      </c>
      <c s="36" t="s">
        <v>55</v>
      </c>
      <c>
        <f>(M44*21)/100</f>
      </c>
      <c t="s">
        <v>27</v>
      </c>
    </row>
    <row r="45" spans="1:5" ht="12.75">
      <c r="A45" s="35" t="s">
        <v>56</v>
      </c>
      <c r="E45" s="39" t="s">
        <v>52</v>
      </c>
    </row>
    <row r="46" spans="1:5" ht="12.75">
      <c r="A46" s="35" t="s">
        <v>57</v>
      </c>
      <c r="E46" s="40" t="s">
        <v>52</v>
      </c>
    </row>
    <row r="47" spans="1:5" ht="12.75">
      <c r="A47" t="s">
        <v>59</v>
      </c>
      <c r="E47" s="39" t="s">
        <v>60</v>
      </c>
    </row>
    <row r="48" spans="1:16" ht="25.5">
      <c r="A48" t="s">
        <v>49</v>
      </c>
      <c s="34" t="s">
        <v>27</v>
      </c>
      <c s="34" t="s">
        <v>525</v>
      </c>
      <c s="35" t="s">
        <v>52</v>
      </c>
      <c s="6" t="s">
        <v>526</v>
      </c>
      <c s="36" t="s">
        <v>510</v>
      </c>
      <c s="37">
        <v>0.5</v>
      </c>
      <c s="36">
        <v>0</v>
      </c>
      <c s="36">
        <f>ROUND(G48*H48,6)</f>
      </c>
      <c r="L48" s="38">
        <v>0</v>
      </c>
      <c s="32">
        <f>ROUND(ROUND(L48,2)*ROUND(G48,3),2)</f>
      </c>
      <c s="36" t="s">
        <v>55</v>
      </c>
      <c>
        <f>(M48*21)/100</f>
      </c>
      <c t="s">
        <v>27</v>
      </c>
    </row>
    <row r="49" spans="1:5" ht="12.75">
      <c r="A49" s="35" t="s">
        <v>56</v>
      </c>
      <c r="E49" s="39" t="s">
        <v>52</v>
      </c>
    </row>
    <row r="50" spans="1:5" ht="12.75">
      <c r="A50" s="35" t="s">
        <v>57</v>
      </c>
      <c r="E50" s="40" t="s">
        <v>52</v>
      </c>
    </row>
    <row r="51" spans="1:5" ht="12.75">
      <c r="A51" t="s">
        <v>59</v>
      </c>
      <c r="E51" s="39" t="s">
        <v>60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T101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527</v>
      </c>
      <c s="41">
        <f>Rekapitulace!C13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527</v>
      </c>
      <c r="E4" s="26" t="s">
        <v>528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COUNTIFS(L8:L98,"=0",A8:A98,"P")+COUNTIFS(L8:L98,"",A8:A98,"P")+SUM(Q8:Q98)</f>
      </c>
    </row>
    <row r="8" spans="1:13" ht="12.75">
      <c r="A8" t="s">
        <v>44</v>
      </c>
      <c r="C8" s="28" t="s">
        <v>531</v>
      </c>
      <c r="E8" s="30" t="s">
        <v>530</v>
      </c>
      <c r="J8" s="29">
        <f>0+J9+J14+J31+J44+J61</f>
      </c>
      <c s="29">
        <f>0+K9+K14+K31+K44+K61</f>
      </c>
      <c s="29">
        <f>0+L9+L14+L31+L44+L61</f>
      </c>
      <c s="29">
        <f>0+M9+M14+M31+M44+M61</f>
      </c>
    </row>
    <row r="9" spans="1:13" ht="12.75">
      <c r="A9" t="s">
        <v>46</v>
      </c>
      <c r="C9" s="31" t="s">
        <v>47</v>
      </c>
      <c r="E9" s="33" t="s">
        <v>48</v>
      </c>
      <c r="J9" s="32">
        <f>0</f>
      </c>
      <c s="32">
        <f>0</f>
      </c>
      <c s="32">
        <f>0+L10</f>
      </c>
      <c s="32">
        <f>0+M10</f>
      </c>
    </row>
    <row r="10" spans="1:16" ht="12.75">
      <c r="A10" t="s">
        <v>49</v>
      </c>
      <c s="34" t="s">
        <v>135</v>
      </c>
      <c s="34" t="s">
        <v>532</v>
      </c>
      <c s="35" t="s">
        <v>52</v>
      </c>
      <c s="6" t="s">
        <v>533</v>
      </c>
      <c s="36" t="s">
        <v>54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55</v>
      </c>
      <c>
        <f>(M10*21)/100</f>
      </c>
      <c t="s">
        <v>27</v>
      </c>
    </row>
    <row r="11" spans="1:5" ht="12.75">
      <c r="A11" s="35" t="s">
        <v>56</v>
      </c>
      <c r="E11" s="39" t="s">
        <v>52</v>
      </c>
    </row>
    <row r="12" spans="1:5" ht="12.75">
      <c r="A12" s="35" t="s">
        <v>57</v>
      </c>
      <c r="E12" s="40" t="s">
        <v>52</v>
      </c>
    </row>
    <row r="13" spans="1:5" ht="12.75">
      <c r="A13" t="s">
        <v>59</v>
      </c>
      <c r="E13" s="39" t="s">
        <v>60</v>
      </c>
    </row>
    <row r="14" spans="1:13" ht="12.75">
      <c r="A14" t="s">
        <v>46</v>
      </c>
      <c r="C14" s="31" t="s">
        <v>125</v>
      </c>
      <c r="E14" s="33" t="s">
        <v>126</v>
      </c>
      <c r="J14" s="32">
        <f>0</f>
      </c>
      <c s="32">
        <f>0</f>
      </c>
      <c s="32">
        <f>0+L15+L19+L23+L27</f>
      </c>
      <c s="32">
        <f>0+M15+M19+M23+M27</f>
      </c>
    </row>
    <row r="15" spans="1:16" ht="12.75">
      <c r="A15" t="s">
        <v>49</v>
      </c>
      <c s="34" t="s">
        <v>483</v>
      </c>
      <c s="34" t="s">
        <v>152</v>
      </c>
      <c s="35" t="s">
        <v>52</v>
      </c>
      <c s="6" t="s">
        <v>153</v>
      </c>
      <c s="36" t="s">
        <v>144</v>
      </c>
      <c s="37">
        <v>30</v>
      </c>
      <c s="36">
        <v>0</v>
      </c>
      <c s="36">
        <f>ROUND(G15*H15,6)</f>
      </c>
      <c r="L15" s="38">
        <v>0</v>
      </c>
      <c s="32">
        <f>ROUND(ROUND(L15,2)*ROUND(G15,3),2)</f>
      </c>
      <c s="36" t="s">
        <v>55</v>
      </c>
      <c>
        <f>(M15*21)/100</f>
      </c>
      <c t="s">
        <v>27</v>
      </c>
    </row>
    <row r="16" spans="1:5" ht="12.75">
      <c r="A16" s="35" t="s">
        <v>56</v>
      </c>
      <c r="E16" s="39" t="s">
        <v>52</v>
      </c>
    </row>
    <row r="17" spans="1:5" ht="12.75">
      <c r="A17" s="35" t="s">
        <v>57</v>
      </c>
      <c r="E17" s="40" t="s">
        <v>534</v>
      </c>
    </row>
    <row r="18" spans="1:5" ht="12.75">
      <c r="A18" t="s">
        <v>59</v>
      </c>
      <c r="E18" s="39" t="s">
        <v>60</v>
      </c>
    </row>
    <row r="19" spans="1:16" ht="25.5">
      <c r="A19" t="s">
        <v>49</v>
      </c>
      <c s="34" t="s">
        <v>487</v>
      </c>
      <c s="34" t="s">
        <v>161</v>
      </c>
      <c s="35" t="s">
        <v>52</v>
      </c>
      <c s="6" t="s">
        <v>162</v>
      </c>
      <c s="36" t="s">
        <v>54</v>
      </c>
      <c s="37">
        <v>2</v>
      </c>
      <c s="36">
        <v>0</v>
      </c>
      <c s="36">
        <f>ROUND(G19*H19,6)</f>
      </c>
      <c r="L19" s="38">
        <v>0</v>
      </c>
      <c s="32">
        <f>ROUND(ROUND(L19,2)*ROUND(G19,3),2)</f>
      </c>
      <c s="36" t="s">
        <v>55</v>
      </c>
      <c>
        <f>(M19*21)/100</f>
      </c>
      <c t="s">
        <v>27</v>
      </c>
    </row>
    <row r="20" spans="1:5" ht="12.75">
      <c r="A20" s="35" t="s">
        <v>56</v>
      </c>
      <c r="E20" s="39" t="s">
        <v>52</v>
      </c>
    </row>
    <row r="21" spans="1:5" ht="12.75">
      <c r="A21" s="35" t="s">
        <v>57</v>
      </c>
      <c r="E21" s="40" t="s">
        <v>131</v>
      </c>
    </row>
    <row r="22" spans="1:5" ht="12.75">
      <c r="A22" t="s">
        <v>59</v>
      </c>
      <c r="E22" s="39" t="s">
        <v>60</v>
      </c>
    </row>
    <row r="23" spans="1:16" ht="12.75">
      <c r="A23" t="s">
        <v>49</v>
      </c>
      <c s="34" t="s">
        <v>490</v>
      </c>
      <c s="34" t="s">
        <v>167</v>
      </c>
      <c s="35" t="s">
        <v>52</v>
      </c>
      <c s="6" t="s">
        <v>168</v>
      </c>
      <c s="36" t="s">
        <v>54</v>
      </c>
      <c s="37">
        <v>2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55</v>
      </c>
      <c>
        <f>(M23*21)/100</f>
      </c>
      <c t="s">
        <v>27</v>
      </c>
    </row>
    <row r="24" spans="1:5" ht="12.75">
      <c r="A24" s="35" t="s">
        <v>56</v>
      </c>
      <c r="E24" s="39" t="s">
        <v>52</v>
      </c>
    </row>
    <row r="25" spans="1:5" ht="12.75">
      <c r="A25" s="35" t="s">
        <v>57</v>
      </c>
      <c r="E25" s="40" t="s">
        <v>131</v>
      </c>
    </row>
    <row r="26" spans="1:5" ht="12.75">
      <c r="A26" t="s">
        <v>59</v>
      </c>
      <c r="E26" s="39" t="s">
        <v>60</v>
      </c>
    </row>
    <row r="27" spans="1:16" ht="12.75">
      <c r="A27" t="s">
        <v>49</v>
      </c>
      <c s="34" t="s">
        <v>493</v>
      </c>
      <c s="34" t="s">
        <v>201</v>
      </c>
      <c s="35" t="s">
        <v>52</v>
      </c>
      <c s="6" t="s">
        <v>202</v>
      </c>
      <c s="36" t="s">
        <v>54</v>
      </c>
      <c s="37">
        <v>2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55</v>
      </c>
      <c>
        <f>(M27*21)/100</f>
      </c>
      <c t="s">
        <v>27</v>
      </c>
    </row>
    <row r="28" spans="1:5" ht="12.75">
      <c r="A28" s="35" t="s">
        <v>56</v>
      </c>
      <c r="E28" s="39" t="s">
        <v>52</v>
      </c>
    </row>
    <row r="29" spans="1:5" ht="12.75">
      <c r="A29" s="35" t="s">
        <v>57</v>
      </c>
      <c r="E29" s="40" t="s">
        <v>131</v>
      </c>
    </row>
    <row r="30" spans="1:5" ht="12.75">
      <c r="A30" t="s">
        <v>59</v>
      </c>
      <c r="E30" s="39" t="s">
        <v>60</v>
      </c>
    </row>
    <row r="31" spans="1:13" ht="12.75">
      <c r="A31" t="s">
        <v>46</v>
      </c>
      <c r="C31" s="31" t="s">
        <v>279</v>
      </c>
      <c r="E31" s="33" t="s">
        <v>280</v>
      </c>
      <c r="J31" s="32">
        <f>0</f>
      </c>
      <c s="32">
        <f>0</f>
      </c>
      <c s="32">
        <f>0+L32+L36+L40</f>
      </c>
      <c s="32">
        <f>0+M32+M36+M40</f>
      </c>
    </row>
    <row r="32" spans="1:16" ht="12.75">
      <c r="A32" t="s">
        <v>49</v>
      </c>
      <c s="34" t="s">
        <v>497</v>
      </c>
      <c s="34" t="s">
        <v>444</v>
      </c>
      <c s="35" t="s">
        <v>52</v>
      </c>
      <c s="6" t="s">
        <v>445</v>
      </c>
      <c s="36" t="s">
        <v>54</v>
      </c>
      <c s="37">
        <v>1</v>
      </c>
      <c s="36">
        <v>0</v>
      </c>
      <c s="36">
        <f>ROUND(G32*H32,6)</f>
      </c>
      <c r="L32" s="38">
        <v>0</v>
      </c>
      <c s="32">
        <f>ROUND(ROUND(L32,2)*ROUND(G32,3),2)</f>
      </c>
      <c s="36" t="s">
        <v>55</v>
      </c>
      <c>
        <f>(M32*21)/100</f>
      </c>
      <c t="s">
        <v>27</v>
      </c>
    </row>
    <row r="33" spans="1:5" ht="12.75">
      <c r="A33" s="35" t="s">
        <v>56</v>
      </c>
      <c r="E33" s="39" t="s">
        <v>52</v>
      </c>
    </row>
    <row r="34" spans="1:5" ht="12.75">
      <c r="A34" s="35" t="s">
        <v>57</v>
      </c>
      <c r="E34" s="40" t="s">
        <v>284</v>
      </c>
    </row>
    <row r="35" spans="1:5" ht="12.75">
      <c r="A35" t="s">
        <v>59</v>
      </c>
      <c r="E35" s="39" t="s">
        <v>60</v>
      </c>
    </row>
    <row r="36" spans="1:16" ht="12.75">
      <c r="A36" t="s">
        <v>49</v>
      </c>
      <c s="34" t="s">
        <v>127</v>
      </c>
      <c s="34" t="s">
        <v>310</v>
      </c>
      <c s="35" t="s">
        <v>52</v>
      </c>
      <c s="6" t="s">
        <v>311</v>
      </c>
      <c s="36" t="s">
        <v>54</v>
      </c>
      <c s="37">
        <v>4</v>
      </c>
      <c s="36">
        <v>0</v>
      </c>
      <c s="36">
        <f>ROUND(G36*H36,6)</f>
      </c>
      <c r="L36" s="38">
        <v>0</v>
      </c>
      <c s="32">
        <f>ROUND(ROUND(L36,2)*ROUND(G36,3),2)</f>
      </c>
      <c s="36" t="s">
        <v>55</v>
      </c>
      <c>
        <f>(M36*21)/100</f>
      </c>
      <c t="s">
        <v>27</v>
      </c>
    </row>
    <row r="37" spans="1:5" ht="12.75">
      <c r="A37" s="35" t="s">
        <v>56</v>
      </c>
      <c r="E37" s="39" t="s">
        <v>52</v>
      </c>
    </row>
    <row r="38" spans="1:5" ht="12.75">
      <c r="A38" s="35" t="s">
        <v>57</v>
      </c>
      <c r="E38" s="40" t="s">
        <v>52</v>
      </c>
    </row>
    <row r="39" spans="1:5" ht="12.75">
      <c r="A39" t="s">
        <v>59</v>
      </c>
      <c r="E39" s="39" t="s">
        <v>60</v>
      </c>
    </row>
    <row r="40" spans="1:16" ht="12.75">
      <c r="A40" t="s">
        <v>49</v>
      </c>
      <c s="34" t="s">
        <v>132</v>
      </c>
      <c s="34" t="s">
        <v>313</v>
      </c>
      <c s="35" t="s">
        <v>52</v>
      </c>
      <c s="6" t="s">
        <v>314</v>
      </c>
      <c s="36" t="s">
        <v>54</v>
      </c>
      <c s="37">
        <v>4</v>
      </c>
      <c s="36">
        <v>0</v>
      </c>
      <c s="36">
        <f>ROUND(G40*H40,6)</f>
      </c>
      <c r="L40" s="38">
        <v>0</v>
      </c>
      <c s="32">
        <f>ROUND(ROUND(L40,2)*ROUND(G40,3),2)</f>
      </c>
      <c s="36" t="s">
        <v>55</v>
      </c>
      <c>
        <f>(M40*21)/100</f>
      </c>
      <c t="s">
        <v>27</v>
      </c>
    </row>
    <row r="41" spans="1:5" ht="12.75">
      <c r="A41" s="35" t="s">
        <v>56</v>
      </c>
      <c r="E41" s="39" t="s">
        <v>52</v>
      </c>
    </row>
    <row r="42" spans="1:5" ht="12.75">
      <c r="A42" s="35" t="s">
        <v>57</v>
      </c>
      <c r="E42" s="40" t="s">
        <v>284</v>
      </c>
    </row>
    <row r="43" spans="1:5" ht="12.75">
      <c r="A43" t="s">
        <v>59</v>
      </c>
      <c r="E43" s="39" t="s">
        <v>60</v>
      </c>
    </row>
    <row r="44" spans="1:13" ht="12.75">
      <c r="A44" t="s">
        <v>46</v>
      </c>
      <c r="C44" s="31" t="s">
        <v>343</v>
      </c>
      <c r="E44" s="33" t="s">
        <v>344</v>
      </c>
      <c r="J44" s="32">
        <f>0</f>
      </c>
      <c s="32">
        <f>0</f>
      </c>
      <c s="32">
        <f>0+L45+L49+L53+L57</f>
      </c>
      <c s="32">
        <f>0+M45+M49+M53+M57</f>
      </c>
    </row>
    <row r="45" spans="1:16" ht="12.75">
      <c r="A45" t="s">
        <v>49</v>
      </c>
      <c s="34" t="s">
        <v>138</v>
      </c>
      <c s="34" t="s">
        <v>350</v>
      </c>
      <c s="35" t="s">
        <v>52</v>
      </c>
      <c s="6" t="s">
        <v>351</v>
      </c>
      <c s="36" t="s">
        <v>348</v>
      </c>
      <c s="37">
        <v>16</v>
      </c>
      <c s="36">
        <v>0</v>
      </c>
      <c s="36">
        <f>ROUND(G45*H45,6)</f>
      </c>
      <c r="L45" s="38">
        <v>0</v>
      </c>
      <c s="32">
        <f>ROUND(ROUND(L45,2)*ROUND(G45,3),2)</f>
      </c>
      <c s="36" t="s">
        <v>55</v>
      </c>
      <c>
        <f>(M45*21)/100</f>
      </c>
      <c t="s">
        <v>27</v>
      </c>
    </row>
    <row r="46" spans="1:5" ht="12.75">
      <c r="A46" s="35" t="s">
        <v>56</v>
      </c>
      <c r="E46" s="39" t="s">
        <v>52</v>
      </c>
    </row>
    <row r="47" spans="1:5" ht="12.75">
      <c r="A47" s="35" t="s">
        <v>57</v>
      </c>
      <c r="E47" s="40" t="s">
        <v>52</v>
      </c>
    </row>
    <row r="48" spans="1:5" ht="12.75">
      <c r="A48" t="s">
        <v>59</v>
      </c>
      <c r="E48" s="39" t="s">
        <v>60</v>
      </c>
    </row>
    <row r="49" spans="1:16" ht="12.75">
      <c r="A49" t="s">
        <v>49</v>
      </c>
      <c s="34" t="s">
        <v>141</v>
      </c>
      <c s="34" t="s">
        <v>535</v>
      </c>
      <c s="35" t="s">
        <v>52</v>
      </c>
      <c s="6" t="s">
        <v>536</v>
      </c>
      <c s="36" t="s">
        <v>54</v>
      </c>
      <c s="37">
        <v>1</v>
      </c>
      <c s="36">
        <v>0</v>
      </c>
      <c s="36">
        <f>ROUND(G49*H49,6)</f>
      </c>
      <c r="L49" s="38">
        <v>0</v>
      </c>
      <c s="32">
        <f>ROUND(ROUND(L49,2)*ROUND(G49,3),2)</f>
      </c>
      <c s="36" t="s">
        <v>55</v>
      </c>
      <c>
        <f>(M49*21)/100</f>
      </c>
      <c t="s">
        <v>27</v>
      </c>
    </row>
    <row r="50" spans="1:5" ht="12.75">
      <c r="A50" s="35" t="s">
        <v>56</v>
      </c>
      <c r="E50" s="39" t="s">
        <v>52</v>
      </c>
    </row>
    <row r="51" spans="1:5" ht="12.75">
      <c r="A51" s="35" t="s">
        <v>57</v>
      </c>
      <c r="E51" s="40" t="s">
        <v>52</v>
      </c>
    </row>
    <row r="52" spans="1:5" ht="12.75">
      <c r="A52" t="s">
        <v>59</v>
      </c>
      <c r="E52" s="39" t="s">
        <v>60</v>
      </c>
    </row>
    <row r="53" spans="1:16" ht="12.75">
      <c r="A53" t="s">
        <v>49</v>
      </c>
      <c s="34" t="s">
        <v>145</v>
      </c>
      <c s="34" t="s">
        <v>362</v>
      </c>
      <c s="35" t="s">
        <v>52</v>
      </c>
      <c s="6" t="s">
        <v>363</v>
      </c>
      <c s="36" t="s">
        <v>54</v>
      </c>
      <c s="37">
        <v>1</v>
      </c>
      <c s="36">
        <v>0</v>
      </c>
      <c s="36">
        <f>ROUND(G53*H53,6)</f>
      </c>
      <c r="L53" s="38">
        <v>0</v>
      </c>
      <c s="32">
        <f>ROUND(ROUND(L53,2)*ROUND(G53,3),2)</f>
      </c>
      <c s="36" t="s">
        <v>55</v>
      </c>
      <c>
        <f>(M53*21)/100</f>
      </c>
      <c t="s">
        <v>27</v>
      </c>
    </row>
    <row r="54" spans="1:5" ht="12.75">
      <c r="A54" s="35" t="s">
        <v>56</v>
      </c>
      <c r="E54" s="39" t="s">
        <v>364</v>
      </c>
    </row>
    <row r="55" spans="1:5" ht="12.75">
      <c r="A55" s="35" t="s">
        <v>57</v>
      </c>
      <c r="E55" s="40" t="s">
        <v>52</v>
      </c>
    </row>
    <row r="56" spans="1:5" ht="12.75">
      <c r="A56" t="s">
        <v>59</v>
      </c>
      <c r="E56" s="39" t="s">
        <v>52</v>
      </c>
    </row>
    <row r="57" spans="1:16" ht="12.75">
      <c r="A57" t="s">
        <v>49</v>
      </c>
      <c s="34" t="s">
        <v>148</v>
      </c>
      <c s="34" t="s">
        <v>537</v>
      </c>
      <c s="35" t="s">
        <v>52</v>
      </c>
      <c s="6" t="s">
        <v>538</v>
      </c>
      <c s="36" t="s">
        <v>54</v>
      </c>
      <c s="37">
        <v>1</v>
      </c>
      <c s="36">
        <v>0</v>
      </c>
      <c s="36">
        <f>ROUND(G57*H57,6)</f>
      </c>
      <c r="L57" s="38">
        <v>0</v>
      </c>
      <c s="32">
        <f>ROUND(ROUND(L57,2)*ROUND(G57,3),2)</f>
      </c>
      <c s="36" t="s">
        <v>55</v>
      </c>
      <c>
        <f>(M57*21)/100</f>
      </c>
      <c t="s">
        <v>27</v>
      </c>
    </row>
    <row r="58" spans="1:5" ht="12.75">
      <c r="A58" s="35" t="s">
        <v>56</v>
      </c>
      <c r="E58" s="39" t="s">
        <v>539</v>
      </c>
    </row>
    <row r="59" spans="1:5" ht="12.75">
      <c r="A59" s="35" t="s">
        <v>57</v>
      </c>
      <c r="E59" s="40" t="s">
        <v>52</v>
      </c>
    </row>
    <row r="60" spans="1:5" ht="12.75">
      <c r="A60" t="s">
        <v>59</v>
      </c>
      <c r="E60" s="39" t="s">
        <v>60</v>
      </c>
    </row>
    <row r="61" spans="1:13" ht="12.75">
      <c r="A61" t="s">
        <v>46</v>
      </c>
      <c r="C61" s="31" t="s">
        <v>452</v>
      </c>
      <c r="E61" s="33" t="s">
        <v>453</v>
      </c>
      <c r="J61" s="32">
        <f>0</f>
      </c>
      <c s="32">
        <f>0</f>
      </c>
      <c s="32">
        <f>0+L62+L66+L70+L74+L78+L82+L86+L90+L94+L98</f>
      </c>
      <c s="32">
        <f>0+M62+M66+M70+M74+M78+M82+M86+M90+M94+M98</f>
      </c>
    </row>
    <row r="62" spans="1:16" ht="12.75">
      <c r="A62" t="s">
        <v>49</v>
      </c>
      <c s="34" t="s">
        <v>448</v>
      </c>
      <c s="34" t="s">
        <v>454</v>
      </c>
      <c s="35" t="s">
        <v>52</v>
      </c>
      <c s="6" t="s">
        <v>455</v>
      </c>
      <c s="36" t="s">
        <v>456</v>
      </c>
      <c s="37">
        <v>7</v>
      </c>
      <c s="36">
        <v>0</v>
      </c>
      <c s="36">
        <f>ROUND(G62*H62,6)</f>
      </c>
      <c r="L62" s="38">
        <v>0</v>
      </c>
      <c s="32">
        <f>ROUND(ROUND(L62,2)*ROUND(G62,3),2)</f>
      </c>
      <c s="36" t="s">
        <v>55</v>
      </c>
      <c>
        <f>(M62*21)/100</f>
      </c>
      <c t="s">
        <v>27</v>
      </c>
    </row>
    <row r="63" spans="1:5" ht="12.75">
      <c r="A63" s="35" t="s">
        <v>56</v>
      </c>
      <c r="E63" s="39" t="s">
        <v>52</v>
      </c>
    </row>
    <row r="64" spans="1:5" ht="12.75">
      <c r="A64" s="35" t="s">
        <v>57</v>
      </c>
      <c r="E64" s="40" t="s">
        <v>457</v>
      </c>
    </row>
    <row r="65" spans="1:5" ht="12.75">
      <c r="A65" t="s">
        <v>59</v>
      </c>
      <c r="E65" s="39" t="s">
        <v>60</v>
      </c>
    </row>
    <row r="66" spans="1:16" ht="12.75">
      <c r="A66" t="s">
        <v>49</v>
      </c>
      <c s="34" t="s">
        <v>27</v>
      </c>
      <c s="34" t="s">
        <v>458</v>
      </c>
      <c s="35" t="s">
        <v>52</v>
      </c>
      <c s="6" t="s">
        <v>459</v>
      </c>
      <c s="36" t="s">
        <v>460</v>
      </c>
      <c s="37">
        <v>8.75</v>
      </c>
      <c s="36">
        <v>0</v>
      </c>
      <c s="36">
        <f>ROUND(G66*H66,6)</f>
      </c>
      <c r="L66" s="38">
        <v>0</v>
      </c>
      <c s="32">
        <f>ROUND(ROUND(L66,2)*ROUND(G66,3),2)</f>
      </c>
      <c s="36" t="s">
        <v>55</v>
      </c>
      <c>
        <f>(M66*21)/100</f>
      </c>
      <c t="s">
        <v>27</v>
      </c>
    </row>
    <row r="67" spans="1:5" ht="12.75">
      <c r="A67" s="35" t="s">
        <v>56</v>
      </c>
      <c r="E67" s="39" t="s">
        <v>52</v>
      </c>
    </row>
    <row r="68" spans="1:5" ht="12.75">
      <c r="A68" s="35" t="s">
        <v>57</v>
      </c>
      <c r="E68" s="40" t="s">
        <v>457</v>
      </c>
    </row>
    <row r="69" spans="1:5" ht="12.75">
      <c r="A69" t="s">
        <v>59</v>
      </c>
      <c r="E69" s="39" t="s">
        <v>60</v>
      </c>
    </row>
    <row r="70" spans="1:16" ht="12.75">
      <c r="A70" t="s">
        <v>49</v>
      </c>
      <c s="34" t="s">
        <v>26</v>
      </c>
      <c s="34" t="s">
        <v>540</v>
      </c>
      <c s="35" t="s">
        <v>52</v>
      </c>
      <c s="6" t="s">
        <v>541</v>
      </c>
      <c s="36" t="s">
        <v>460</v>
      </c>
      <c s="37">
        <v>2</v>
      </c>
      <c s="36">
        <v>0</v>
      </c>
      <c s="36">
        <f>ROUND(G70*H70,6)</f>
      </c>
      <c r="L70" s="38">
        <v>0</v>
      </c>
      <c s="32">
        <f>ROUND(ROUND(L70,2)*ROUND(G70,3),2)</f>
      </c>
      <c s="36" t="s">
        <v>55</v>
      </c>
      <c>
        <f>(M70*21)/100</f>
      </c>
      <c t="s">
        <v>27</v>
      </c>
    </row>
    <row r="71" spans="1:5" ht="12.75">
      <c r="A71" s="35" t="s">
        <v>56</v>
      </c>
      <c r="E71" s="39" t="s">
        <v>52</v>
      </c>
    </row>
    <row r="72" spans="1:5" ht="12.75">
      <c r="A72" s="35" t="s">
        <v>57</v>
      </c>
      <c r="E72" s="40" t="s">
        <v>457</v>
      </c>
    </row>
    <row r="73" spans="1:5" ht="12.75">
      <c r="A73" t="s">
        <v>59</v>
      </c>
      <c r="E73" s="39" t="s">
        <v>60</v>
      </c>
    </row>
    <row r="74" spans="1:16" ht="12.75">
      <c r="A74" t="s">
        <v>49</v>
      </c>
      <c s="34" t="s">
        <v>461</v>
      </c>
      <c s="34" t="s">
        <v>465</v>
      </c>
      <c s="35" t="s">
        <v>52</v>
      </c>
      <c s="6" t="s">
        <v>466</v>
      </c>
      <c s="36" t="s">
        <v>460</v>
      </c>
      <c s="37">
        <v>10.75</v>
      </c>
      <c s="36">
        <v>0</v>
      </c>
      <c s="36">
        <f>ROUND(G74*H74,6)</f>
      </c>
      <c r="L74" s="38">
        <v>0</v>
      </c>
      <c s="32">
        <f>ROUND(ROUND(L74,2)*ROUND(G74,3),2)</f>
      </c>
      <c s="36" t="s">
        <v>55</v>
      </c>
      <c>
        <f>(M74*21)/100</f>
      </c>
      <c t="s">
        <v>27</v>
      </c>
    </row>
    <row r="75" spans="1:5" ht="12.75">
      <c r="A75" s="35" t="s">
        <v>56</v>
      </c>
      <c r="E75" s="39" t="s">
        <v>52</v>
      </c>
    </row>
    <row r="76" spans="1:5" ht="12.75">
      <c r="A76" s="35" t="s">
        <v>57</v>
      </c>
      <c r="E76" s="40" t="s">
        <v>457</v>
      </c>
    </row>
    <row r="77" spans="1:5" ht="12.75">
      <c r="A77" t="s">
        <v>59</v>
      </c>
      <c r="E77" s="39" t="s">
        <v>60</v>
      </c>
    </row>
    <row r="78" spans="1:16" ht="12.75">
      <c r="A78" t="s">
        <v>49</v>
      </c>
      <c s="34" t="s">
        <v>464</v>
      </c>
      <c s="34" t="s">
        <v>468</v>
      </c>
      <c s="35" t="s">
        <v>52</v>
      </c>
      <c s="6" t="s">
        <v>469</v>
      </c>
      <c s="36" t="s">
        <v>456</v>
      </c>
      <c s="37">
        <v>7</v>
      </c>
      <c s="36">
        <v>0</v>
      </c>
      <c s="36">
        <f>ROUND(G78*H78,6)</f>
      </c>
      <c r="L78" s="38">
        <v>0</v>
      </c>
      <c s="32">
        <f>ROUND(ROUND(L78,2)*ROUND(G78,3),2)</f>
      </c>
      <c s="36" t="s">
        <v>55</v>
      </c>
      <c>
        <f>(M78*21)/100</f>
      </c>
      <c t="s">
        <v>27</v>
      </c>
    </row>
    <row r="79" spans="1:5" ht="12.75">
      <c r="A79" s="35" t="s">
        <v>56</v>
      </c>
      <c r="E79" s="39" t="s">
        <v>52</v>
      </c>
    </row>
    <row r="80" spans="1:5" ht="12.75">
      <c r="A80" s="35" t="s">
        <v>57</v>
      </c>
      <c r="E80" s="40" t="s">
        <v>457</v>
      </c>
    </row>
    <row r="81" spans="1:5" ht="12.75">
      <c r="A81" t="s">
        <v>59</v>
      </c>
      <c r="E81" s="39" t="s">
        <v>60</v>
      </c>
    </row>
    <row r="82" spans="1:16" ht="12.75">
      <c r="A82" t="s">
        <v>49</v>
      </c>
      <c s="34" t="s">
        <v>467</v>
      </c>
      <c s="34" t="s">
        <v>475</v>
      </c>
      <c s="35" t="s">
        <v>52</v>
      </c>
      <c s="6" t="s">
        <v>476</v>
      </c>
      <c s="36" t="s">
        <v>144</v>
      </c>
      <c s="37">
        <v>25</v>
      </c>
      <c s="36">
        <v>0</v>
      </c>
      <c s="36">
        <f>ROUND(G82*H82,6)</f>
      </c>
      <c r="L82" s="38">
        <v>0</v>
      </c>
      <c s="32">
        <f>ROUND(ROUND(L82,2)*ROUND(G82,3),2)</f>
      </c>
      <c s="36" t="s">
        <v>55</v>
      </c>
      <c>
        <f>(M82*21)/100</f>
      </c>
      <c t="s">
        <v>27</v>
      </c>
    </row>
    <row r="83" spans="1:5" ht="12.75">
      <c r="A83" s="35" t="s">
        <v>56</v>
      </c>
      <c r="E83" s="39" t="s">
        <v>52</v>
      </c>
    </row>
    <row r="84" spans="1:5" ht="12.75">
      <c r="A84" s="35" t="s">
        <v>57</v>
      </c>
      <c r="E84" s="40" t="s">
        <v>457</v>
      </c>
    </row>
    <row r="85" spans="1:5" ht="12.75">
      <c r="A85" t="s">
        <v>59</v>
      </c>
      <c r="E85" s="39" t="s">
        <v>60</v>
      </c>
    </row>
    <row r="86" spans="1:16" ht="25.5">
      <c r="A86" t="s">
        <v>49</v>
      </c>
      <c s="34" t="s">
        <v>470</v>
      </c>
      <c s="34" t="s">
        <v>478</v>
      </c>
      <c s="35" t="s">
        <v>52</v>
      </c>
      <c s="6" t="s">
        <v>479</v>
      </c>
      <c s="36" t="s">
        <v>144</v>
      </c>
      <c s="37">
        <v>25</v>
      </c>
      <c s="36">
        <v>0</v>
      </c>
      <c s="36">
        <f>ROUND(G86*H86,6)</f>
      </c>
      <c r="L86" s="38">
        <v>0</v>
      </c>
      <c s="32">
        <f>ROUND(ROUND(L86,2)*ROUND(G86,3),2)</f>
      </c>
      <c s="36" t="s">
        <v>55</v>
      </c>
      <c>
        <f>(M86*21)/100</f>
      </c>
      <c t="s">
        <v>27</v>
      </c>
    </row>
    <row r="87" spans="1:5" ht="12.75">
      <c r="A87" s="35" t="s">
        <v>56</v>
      </c>
      <c r="E87" s="39" t="s">
        <v>52</v>
      </c>
    </row>
    <row r="88" spans="1:5" ht="12.75">
      <c r="A88" s="35" t="s">
        <v>57</v>
      </c>
      <c r="E88" s="40" t="s">
        <v>457</v>
      </c>
    </row>
    <row r="89" spans="1:5" ht="12.75">
      <c r="A89" t="s">
        <v>59</v>
      </c>
      <c r="E89" s="39" t="s">
        <v>60</v>
      </c>
    </row>
    <row r="90" spans="1:16" ht="12.75">
      <c r="A90" t="s">
        <v>49</v>
      </c>
      <c s="34" t="s">
        <v>474</v>
      </c>
      <c s="34" t="s">
        <v>481</v>
      </c>
      <c s="35" t="s">
        <v>52</v>
      </c>
      <c s="6" t="s">
        <v>482</v>
      </c>
      <c s="36" t="s">
        <v>144</v>
      </c>
      <c s="37">
        <v>25</v>
      </c>
      <c s="36">
        <v>0</v>
      </c>
      <c s="36">
        <f>ROUND(G90*H90,6)</f>
      </c>
      <c r="L90" s="38">
        <v>0</v>
      </c>
      <c s="32">
        <f>ROUND(ROUND(L90,2)*ROUND(G90,3),2)</f>
      </c>
      <c s="36" t="s">
        <v>55</v>
      </c>
      <c>
        <f>(M90*21)/100</f>
      </c>
      <c t="s">
        <v>27</v>
      </c>
    </row>
    <row r="91" spans="1:5" ht="12.75">
      <c r="A91" s="35" t="s">
        <v>56</v>
      </c>
      <c r="E91" s="39" t="s">
        <v>52</v>
      </c>
    </row>
    <row r="92" spans="1:5" ht="12.75">
      <c r="A92" s="35" t="s">
        <v>57</v>
      </c>
      <c r="E92" s="40" t="s">
        <v>457</v>
      </c>
    </row>
    <row r="93" spans="1:5" ht="12.75">
      <c r="A93" t="s">
        <v>59</v>
      </c>
      <c r="E93" s="39" t="s">
        <v>60</v>
      </c>
    </row>
    <row r="94" spans="1:16" ht="12.75">
      <c r="A94" t="s">
        <v>49</v>
      </c>
      <c s="34" t="s">
        <v>477</v>
      </c>
      <c s="34" t="s">
        <v>484</v>
      </c>
      <c s="35" t="s">
        <v>52</v>
      </c>
      <c s="6" t="s">
        <v>485</v>
      </c>
      <c s="36" t="s">
        <v>144</v>
      </c>
      <c s="37">
        <v>25</v>
      </c>
      <c s="36">
        <v>0</v>
      </c>
      <c s="36">
        <f>ROUND(G94*H94,6)</f>
      </c>
      <c r="L94" s="38">
        <v>0</v>
      </c>
      <c s="32">
        <f>ROUND(ROUND(L94,2)*ROUND(G94,3),2)</f>
      </c>
      <c s="36" t="s">
        <v>55</v>
      </c>
      <c>
        <f>(M94*21)/100</f>
      </c>
      <c t="s">
        <v>27</v>
      </c>
    </row>
    <row r="95" spans="1:5" ht="12.75">
      <c r="A95" s="35" t="s">
        <v>56</v>
      </c>
      <c r="E95" s="39" t="s">
        <v>52</v>
      </c>
    </row>
    <row r="96" spans="1:5" ht="12.75">
      <c r="A96" s="35" t="s">
        <v>57</v>
      </c>
      <c r="E96" s="40" t="s">
        <v>457</v>
      </c>
    </row>
    <row r="97" spans="1:5" ht="12.75">
      <c r="A97" t="s">
        <v>59</v>
      </c>
      <c r="E97" s="39" t="s">
        <v>60</v>
      </c>
    </row>
    <row r="98" spans="1:16" ht="12.75">
      <c r="A98" t="s">
        <v>49</v>
      </c>
      <c s="34" t="s">
        <v>480</v>
      </c>
      <c s="34" t="s">
        <v>488</v>
      </c>
      <c s="35" t="s">
        <v>52</v>
      </c>
      <c s="6" t="s">
        <v>489</v>
      </c>
      <c s="36" t="s">
        <v>144</v>
      </c>
      <c s="37">
        <v>25</v>
      </c>
      <c s="36">
        <v>0</v>
      </c>
      <c s="36">
        <f>ROUND(G98*H98,6)</f>
      </c>
      <c r="L98" s="38">
        <v>0</v>
      </c>
      <c s="32">
        <f>ROUND(ROUND(L98,2)*ROUND(G98,3),2)</f>
      </c>
      <c s="36" t="s">
        <v>55</v>
      </c>
      <c>
        <f>(M98*21)/100</f>
      </c>
      <c t="s">
        <v>27</v>
      </c>
    </row>
    <row r="99" spans="1:5" ht="12.75">
      <c r="A99" s="35" t="s">
        <v>56</v>
      </c>
      <c r="E99" s="39" t="s">
        <v>52</v>
      </c>
    </row>
    <row r="100" spans="1:5" ht="12.75">
      <c r="A100" s="35" t="s">
        <v>57</v>
      </c>
      <c r="E100" s="40" t="s">
        <v>457</v>
      </c>
    </row>
    <row r="101" spans="1:5" ht="12.75">
      <c r="A101" t="s">
        <v>59</v>
      </c>
      <c r="E101" s="39" t="s">
        <v>60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T38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542</v>
      </c>
      <c s="41">
        <f>Rekapitulace!C15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542</v>
      </c>
      <c r="E4" s="26" t="s">
        <v>543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COUNTIFS(L8:L35,"=0",A8:A35,"P")+COUNTIFS(L8:L35,"",A8:A35,"P")+SUM(Q8:Q35)</f>
      </c>
    </row>
    <row r="8" spans="1:13" ht="12.75">
      <c r="A8" t="s">
        <v>44</v>
      </c>
      <c r="C8" s="28" t="s">
        <v>546</v>
      </c>
      <c r="E8" s="30" t="s">
        <v>545</v>
      </c>
      <c r="J8" s="29">
        <f>0+J9+J22</f>
      </c>
      <c s="29">
        <f>0+K9+K22</f>
      </c>
      <c s="29">
        <f>0+L9+L22</f>
      </c>
      <c s="29">
        <f>0+M9+M22</f>
      </c>
    </row>
    <row r="9" spans="1:13" ht="12.75">
      <c r="A9" t="s">
        <v>46</v>
      </c>
      <c r="C9" s="31" t="s">
        <v>448</v>
      </c>
      <c r="E9" s="33" t="s">
        <v>547</v>
      </c>
      <c r="J9" s="32">
        <f>0</f>
      </c>
      <c s="32">
        <f>0</f>
      </c>
      <c s="32">
        <f>0+L10+L14+L18</f>
      </c>
      <c s="32">
        <f>0+M10+M14+M18</f>
      </c>
    </row>
    <row r="10" spans="1:16" ht="12.75">
      <c r="A10" t="s">
        <v>49</v>
      </c>
      <c s="34" t="s">
        <v>448</v>
      </c>
      <c s="34" t="s">
        <v>548</v>
      </c>
      <c s="35" t="s">
        <v>52</v>
      </c>
      <c s="6" t="s">
        <v>549</v>
      </c>
      <c s="36" t="s">
        <v>320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426</v>
      </c>
      <c>
        <f>(M10*21)/100</f>
      </c>
      <c t="s">
        <v>27</v>
      </c>
    </row>
    <row r="11" spans="1:5" ht="12.75">
      <c r="A11" s="35" t="s">
        <v>56</v>
      </c>
      <c r="E11" s="39" t="s">
        <v>550</v>
      </c>
    </row>
    <row r="12" spans="1:5" ht="12.75">
      <c r="A12" s="35" t="s">
        <v>57</v>
      </c>
      <c r="E12" s="40" t="s">
        <v>551</v>
      </c>
    </row>
    <row r="13" spans="1:5" ht="140.25">
      <c r="A13" t="s">
        <v>59</v>
      </c>
      <c r="E13" s="39" t="s">
        <v>552</v>
      </c>
    </row>
    <row r="14" spans="1:16" ht="12.75">
      <c r="A14" t="s">
        <v>49</v>
      </c>
      <c s="34" t="s">
        <v>27</v>
      </c>
      <c s="34" t="s">
        <v>553</v>
      </c>
      <c s="35" t="s">
        <v>52</v>
      </c>
      <c s="6" t="s">
        <v>554</v>
      </c>
      <c s="36" t="s">
        <v>320</v>
      </c>
      <c s="37">
        <v>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426</v>
      </c>
      <c>
        <f>(M14*21)/100</f>
      </c>
      <c t="s">
        <v>27</v>
      </c>
    </row>
    <row r="15" spans="1:5" ht="12.75">
      <c r="A15" s="35" t="s">
        <v>56</v>
      </c>
      <c r="E15" s="39" t="s">
        <v>550</v>
      </c>
    </row>
    <row r="16" spans="1:5" ht="12.75">
      <c r="A16" s="35" t="s">
        <v>57</v>
      </c>
      <c r="E16" s="40" t="s">
        <v>551</v>
      </c>
    </row>
    <row r="17" spans="1:5" ht="89.25">
      <c r="A17" t="s">
        <v>59</v>
      </c>
      <c r="E17" s="39" t="s">
        <v>555</v>
      </c>
    </row>
    <row r="18" spans="1:16" ht="12.75">
      <c r="A18" t="s">
        <v>49</v>
      </c>
      <c s="34" t="s">
        <v>26</v>
      </c>
      <c s="34" t="s">
        <v>556</v>
      </c>
      <c s="35" t="s">
        <v>52</v>
      </c>
      <c s="6" t="s">
        <v>557</v>
      </c>
      <c s="36" t="s">
        <v>320</v>
      </c>
      <c s="37">
        <v>1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426</v>
      </c>
      <c>
        <f>(M18*21)/100</f>
      </c>
      <c t="s">
        <v>27</v>
      </c>
    </row>
    <row r="19" spans="1:5" ht="12.75">
      <c r="A19" s="35" t="s">
        <v>56</v>
      </c>
      <c r="E19" s="39" t="s">
        <v>550</v>
      </c>
    </row>
    <row r="20" spans="1:5" ht="12.75">
      <c r="A20" s="35" t="s">
        <v>57</v>
      </c>
      <c r="E20" s="40" t="s">
        <v>551</v>
      </c>
    </row>
    <row r="21" spans="1:5" ht="89.25">
      <c r="A21" t="s">
        <v>59</v>
      </c>
      <c r="E21" s="39" t="s">
        <v>558</v>
      </c>
    </row>
    <row r="22" spans="1:13" ht="12.75">
      <c r="A22" t="s">
        <v>46</v>
      </c>
      <c r="C22" s="31" t="s">
        <v>27</v>
      </c>
      <c r="E22" s="33" t="s">
        <v>316</v>
      </c>
      <c r="J22" s="32">
        <f>0</f>
      </c>
      <c s="32">
        <f>0</f>
      </c>
      <c s="32">
        <f>0+L23+L27+L31+L35</f>
      </c>
      <c s="32">
        <f>0+M23+M27+M31+M35</f>
      </c>
    </row>
    <row r="23" spans="1:16" ht="12.75">
      <c r="A23" t="s">
        <v>49</v>
      </c>
      <c s="34" t="s">
        <v>461</v>
      </c>
      <c s="34" t="s">
        <v>559</v>
      </c>
      <c s="35" t="s">
        <v>52</v>
      </c>
      <c s="6" t="s">
        <v>560</v>
      </c>
      <c s="36" t="s">
        <v>320</v>
      </c>
      <c s="37">
        <v>1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426</v>
      </c>
      <c>
        <f>(M23*21)/100</f>
      </c>
      <c t="s">
        <v>27</v>
      </c>
    </row>
    <row r="24" spans="1:5" ht="12.75">
      <c r="A24" s="35" t="s">
        <v>56</v>
      </c>
      <c r="E24" s="39" t="s">
        <v>561</v>
      </c>
    </row>
    <row r="25" spans="1:5" ht="12.75">
      <c r="A25" s="35" t="s">
        <v>57</v>
      </c>
      <c r="E25" s="40" t="s">
        <v>551</v>
      </c>
    </row>
    <row r="26" spans="1:5" ht="89.25">
      <c r="A26" t="s">
        <v>59</v>
      </c>
      <c r="E26" s="39" t="s">
        <v>562</v>
      </c>
    </row>
    <row r="27" spans="1:16" ht="12.75">
      <c r="A27" t="s">
        <v>49</v>
      </c>
      <c s="34" t="s">
        <v>464</v>
      </c>
      <c s="34" t="s">
        <v>563</v>
      </c>
      <c s="35" t="s">
        <v>52</v>
      </c>
      <c s="6" t="s">
        <v>564</v>
      </c>
      <c s="36" t="s">
        <v>320</v>
      </c>
      <c s="37">
        <v>1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426</v>
      </c>
      <c>
        <f>(M27*21)/100</f>
      </c>
      <c t="s">
        <v>27</v>
      </c>
    </row>
    <row r="28" spans="1:5" ht="12.75">
      <c r="A28" s="35" t="s">
        <v>56</v>
      </c>
      <c r="E28" s="39" t="s">
        <v>565</v>
      </c>
    </row>
    <row r="29" spans="1:5" ht="12.75">
      <c r="A29" s="35" t="s">
        <v>57</v>
      </c>
      <c r="E29" s="40" t="s">
        <v>551</v>
      </c>
    </row>
    <row r="30" spans="1:5" ht="76.5">
      <c r="A30" t="s">
        <v>59</v>
      </c>
      <c r="E30" s="39" t="s">
        <v>566</v>
      </c>
    </row>
    <row r="31" spans="1:16" ht="12.75">
      <c r="A31" t="s">
        <v>49</v>
      </c>
      <c s="34" t="s">
        <v>467</v>
      </c>
      <c s="34" t="s">
        <v>567</v>
      </c>
      <c s="35" t="s">
        <v>52</v>
      </c>
      <c s="6" t="s">
        <v>568</v>
      </c>
      <c s="36" t="s">
        <v>320</v>
      </c>
      <c s="37">
        <v>1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426</v>
      </c>
      <c>
        <f>(M31*21)/100</f>
      </c>
      <c t="s">
        <v>27</v>
      </c>
    </row>
    <row r="32" spans="1:5" ht="25.5">
      <c r="A32" s="35" t="s">
        <v>56</v>
      </c>
      <c r="E32" s="39" t="s">
        <v>569</v>
      </c>
    </row>
    <row r="33" spans="1:5" ht="12.75">
      <c r="A33" s="35" t="s">
        <v>57</v>
      </c>
      <c r="E33" s="40" t="s">
        <v>551</v>
      </c>
    </row>
    <row r="34" spans="1:5" ht="89.25">
      <c r="A34" t="s">
        <v>59</v>
      </c>
      <c r="E34" s="39" t="s">
        <v>570</v>
      </c>
    </row>
    <row r="35" spans="1:16" ht="12.75">
      <c r="A35" t="s">
        <v>49</v>
      </c>
      <c s="34" t="s">
        <v>470</v>
      </c>
      <c s="34" t="s">
        <v>571</v>
      </c>
      <c s="35" t="s">
        <v>52</v>
      </c>
      <c s="6" t="s">
        <v>572</v>
      </c>
      <c s="36" t="s">
        <v>320</v>
      </c>
      <c s="37">
        <v>1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426</v>
      </c>
      <c>
        <f>(M35*21)/100</f>
      </c>
      <c t="s">
        <v>27</v>
      </c>
    </row>
    <row r="36" spans="1:5" ht="12.75">
      <c r="A36" s="35" t="s">
        <v>56</v>
      </c>
      <c r="E36" s="39" t="s">
        <v>573</v>
      </c>
    </row>
    <row r="37" spans="1:5" ht="12.75">
      <c r="A37" s="35" t="s">
        <v>57</v>
      </c>
      <c r="E37" s="40" t="s">
        <v>574</v>
      </c>
    </row>
    <row r="38" spans="1:5" ht="12.75">
      <c r="A38" t="s">
        <v>59</v>
      </c>
      <c r="E38" s="39" t="s">
        <v>52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T50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575</v>
      </c>
      <c s="41">
        <f>Rekapitulace!C17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575</v>
      </c>
      <c r="E4" s="26" t="s">
        <v>576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COUNTIFS(L8:L47,"=0",A8:A47,"P")+COUNTIFS(L8:L47,"",A8:A47,"P")+SUM(Q8:Q47)</f>
      </c>
    </row>
    <row r="8" spans="1:13" ht="25.5">
      <c r="A8" t="s">
        <v>44</v>
      </c>
      <c r="C8" s="28" t="s">
        <v>579</v>
      </c>
      <c r="E8" s="30" t="s">
        <v>578</v>
      </c>
      <c r="J8" s="29">
        <f>0+J9+J22</f>
      </c>
      <c s="29">
        <f>0+K9+K22</f>
      </c>
      <c s="29">
        <f>0+L9+L22</f>
      </c>
      <c s="29">
        <f>0+M9+M22</f>
      </c>
    </row>
    <row r="9" spans="1:13" ht="12.75">
      <c r="A9" t="s">
        <v>46</v>
      </c>
      <c r="C9" s="31" t="s">
        <v>448</v>
      </c>
      <c r="E9" s="33" t="s">
        <v>580</v>
      </c>
      <c r="J9" s="32">
        <f>0</f>
      </c>
      <c s="32">
        <f>0</f>
      </c>
      <c s="32">
        <f>0+L10+L14+L18</f>
      </c>
      <c s="32">
        <f>0+M10+M14+M18</f>
      </c>
    </row>
    <row r="10" spans="1:16" ht="25.5">
      <c r="A10" t="s">
        <v>49</v>
      </c>
      <c s="34" t="s">
        <v>448</v>
      </c>
      <c s="34" t="s">
        <v>581</v>
      </c>
      <c s="35" t="s">
        <v>448</v>
      </c>
      <c s="6" t="s">
        <v>582</v>
      </c>
      <c s="36" t="s">
        <v>144</v>
      </c>
      <c s="37">
        <v>30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55</v>
      </c>
      <c>
        <f>(M10*21)/100</f>
      </c>
      <c t="s">
        <v>27</v>
      </c>
    </row>
    <row r="11" spans="1:5" ht="12.75">
      <c r="A11" s="35" t="s">
        <v>56</v>
      </c>
      <c r="E11" s="39" t="s">
        <v>583</v>
      </c>
    </row>
    <row r="12" spans="1:5" ht="12.75">
      <c r="A12" s="35" t="s">
        <v>57</v>
      </c>
      <c r="E12" s="40" t="s">
        <v>584</v>
      </c>
    </row>
    <row r="13" spans="1:5" ht="12.75">
      <c r="A13" t="s">
        <v>59</v>
      </c>
      <c r="E13" s="39" t="s">
        <v>585</v>
      </c>
    </row>
    <row r="14" spans="1:16" ht="12.75">
      <c r="A14" t="s">
        <v>49</v>
      </c>
      <c s="34" t="s">
        <v>27</v>
      </c>
      <c s="34" t="s">
        <v>586</v>
      </c>
      <c s="35" t="s">
        <v>448</v>
      </c>
      <c s="6" t="s">
        <v>587</v>
      </c>
      <c s="36" t="s">
        <v>460</v>
      </c>
      <c s="37">
        <v>51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55</v>
      </c>
      <c>
        <f>(M14*21)/100</f>
      </c>
      <c t="s">
        <v>27</v>
      </c>
    </row>
    <row r="15" spans="1:5" ht="12.75">
      <c r="A15" s="35" t="s">
        <v>56</v>
      </c>
      <c r="E15" s="39" t="s">
        <v>588</v>
      </c>
    </row>
    <row r="16" spans="1:5" ht="12.75">
      <c r="A16" s="35" t="s">
        <v>57</v>
      </c>
      <c r="E16" s="40" t="s">
        <v>589</v>
      </c>
    </row>
    <row r="17" spans="1:5" ht="12.75">
      <c r="A17" t="s">
        <v>59</v>
      </c>
      <c r="E17" s="39" t="s">
        <v>585</v>
      </c>
    </row>
    <row r="18" spans="1:16" ht="12.75">
      <c r="A18" t="s">
        <v>49</v>
      </c>
      <c s="34" t="s">
        <v>26</v>
      </c>
      <c s="34" t="s">
        <v>590</v>
      </c>
      <c s="35" t="s">
        <v>448</v>
      </c>
      <c s="6" t="s">
        <v>591</v>
      </c>
      <c s="36" t="s">
        <v>460</v>
      </c>
      <c s="37">
        <v>51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55</v>
      </c>
      <c>
        <f>(M18*21)/100</f>
      </c>
      <c t="s">
        <v>27</v>
      </c>
    </row>
    <row r="19" spans="1:5" ht="12.75">
      <c r="A19" s="35" t="s">
        <v>56</v>
      </c>
      <c r="E19" s="39" t="s">
        <v>592</v>
      </c>
    </row>
    <row r="20" spans="1:5" ht="12.75">
      <c r="A20" s="35" t="s">
        <v>57</v>
      </c>
      <c r="E20" s="40" t="s">
        <v>52</v>
      </c>
    </row>
    <row r="21" spans="1:5" ht="12.75">
      <c r="A21" t="s">
        <v>59</v>
      </c>
      <c r="E21" s="39" t="s">
        <v>585</v>
      </c>
    </row>
    <row r="22" spans="1:13" ht="12.75">
      <c r="A22" t="s">
        <v>46</v>
      </c>
      <c r="C22" s="31" t="s">
        <v>593</v>
      </c>
      <c r="E22" s="33" t="s">
        <v>580</v>
      </c>
      <c r="J22" s="32">
        <f>0</f>
      </c>
      <c s="32">
        <f>0</f>
      </c>
      <c s="32">
        <f>0+L23+L27+L31+L35+L39+L43+L47</f>
      </c>
      <c s="32">
        <f>0+M23+M27+M31+M35+M39+M43+M47</f>
      </c>
    </row>
    <row r="23" spans="1:16" ht="12.75">
      <c r="A23" t="s">
        <v>49</v>
      </c>
      <c s="34" t="s">
        <v>461</v>
      </c>
      <c s="34" t="s">
        <v>594</v>
      </c>
      <c s="35" t="s">
        <v>448</v>
      </c>
      <c s="6" t="s">
        <v>595</v>
      </c>
      <c s="36" t="s">
        <v>460</v>
      </c>
      <c s="37">
        <v>51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55</v>
      </c>
      <c>
        <f>(M23*21)/100</f>
      </c>
      <c t="s">
        <v>27</v>
      </c>
    </row>
    <row r="24" spans="1:5" ht="12.75">
      <c r="A24" s="35" t="s">
        <v>56</v>
      </c>
      <c r="E24" s="39" t="s">
        <v>596</v>
      </c>
    </row>
    <row r="25" spans="1:5" ht="12.75">
      <c r="A25" s="35" t="s">
        <v>57</v>
      </c>
      <c r="E25" s="40" t="s">
        <v>597</v>
      </c>
    </row>
    <row r="26" spans="1:5" ht="12.75">
      <c r="A26" t="s">
        <v>59</v>
      </c>
      <c r="E26" s="39" t="s">
        <v>585</v>
      </c>
    </row>
    <row r="27" spans="1:16" ht="25.5">
      <c r="A27" t="s">
        <v>49</v>
      </c>
      <c s="34" t="s">
        <v>464</v>
      </c>
      <c s="34" t="s">
        <v>598</v>
      </c>
      <c s="35" t="s">
        <v>448</v>
      </c>
      <c s="6" t="s">
        <v>599</v>
      </c>
      <c s="36" t="s">
        <v>144</v>
      </c>
      <c s="37">
        <v>30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55</v>
      </c>
      <c>
        <f>(M27*21)/100</f>
      </c>
      <c t="s">
        <v>27</v>
      </c>
    </row>
    <row r="28" spans="1:5" ht="12.75">
      <c r="A28" s="35" t="s">
        <v>56</v>
      </c>
      <c r="E28" s="39" t="s">
        <v>600</v>
      </c>
    </row>
    <row r="29" spans="1:5" ht="12.75">
      <c r="A29" s="35" t="s">
        <v>57</v>
      </c>
      <c r="E29" s="40" t="s">
        <v>601</v>
      </c>
    </row>
    <row r="30" spans="1:5" ht="12.75">
      <c r="A30" t="s">
        <v>59</v>
      </c>
      <c r="E30" s="39" t="s">
        <v>585</v>
      </c>
    </row>
    <row r="31" spans="1:16" ht="12.75">
      <c r="A31" t="s">
        <v>49</v>
      </c>
      <c s="34" t="s">
        <v>467</v>
      </c>
      <c s="34" t="s">
        <v>602</v>
      </c>
      <c s="35" t="s">
        <v>448</v>
      </c>
      <c s="6" t="s">
        <v>603</v>
      </c>
      <c s="36" t="s">
        <v>144</v>
      </c>
      <c s="37">
        <v>12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55</v>
      </c>
      <c>
        <f>(M31*21)/100</f>
      </c>
      <c t="s">
        <v>27</v>
      </c>
    </row>
    <row r="32" spans="1:5" ht="12.75">
      <c r="A32" s="35" t="s">
        <v>56</v>
      </c>
      <c r="E32" s="39" t="s">
        <v>52</v>
      </c>
    </row>
    <row r="33" spans="1:5" ht="12.75">
      <c r="A33" s="35" t="s">
        <v>57</v>
      </c>
      <c r="E33" s="40" t="s">
        <v>604</v>
      </c>
    </row>
    <row r="34" spans="1:5" ht="25.5">
      <c r="A34" t="s">
        <v>59</v>
      </c>
      <c r="E34" s="39" t="s">
        <v>605</v>
      </c>
    </row>
    <row r="35" spans="1:16" ht="12.75">
      <c r="A35" t="s">
        <v>49</v>
      </c>
      <c s="34" t="s">
        <v>470</v>
      </c>
      <c s="34" t="s">
        <v>606</v>
      </c>
      <c s="35" t="s">
        <v>448</v>
      </c>
      <c s="6" t="s">
        <v>607</v>
      </c>
      <c s="36" t="s">
        <v>608</v>
      </c>
      <c s="37">
        <v>4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55</v>
      </c>
      <c>
        <f>(M35*21)/100</f>
      </c>
      <c t="s">
        <v>27</v>
      </c>
    </row>
    <row r="36" spans="1:5" ht="12.75">
      <c r="A36" s="35" t="s">
        <v>56</v>
      </c>
      <c r="E36" s="39" t="s">
        <v>609</v>
      </c>
    </row>
    <row r="37" spans="1:5" ht="12.75">
      <c r="A37" s="35" t="s">
        <v>57</v>
      </c>
      <c r="E37" s="40" t="s">
        <v>610</v>
      </c>
    </row>
    <row r="38" spans="1:5" ht="12.75">
      <c r="A38" t="s">
        <v>59</v>
      </c>
      <c r="E38" s="39" t="s">
        <v>585</v>
      </c>
    </row>
    <row r="39" spans="1:16" ht="12.75">
      <c r="A39" t="s">
        <v>49</v>
      </c>
      <c s="34" t="s">
        <v>474</v>
      </c>
      <c s="34" t="s">
        <v>611</v>
      </c>
      <c s="35" t="s">
        <v>448</v>
      </c>
      <c s="6" t="s">
        <v>612</v>
      </c>
      <c s="36" t="s">
        <v>516</v>
      </c>
      <c s="37">
        <v>166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55</v>
      </c>
      <c>
        <f>(M39*21)/100</f>
      </c>
      <c t="s">
        <v>27</v>
      </c>
    </row>
    <row r="40" spans="1:5" ht="12.75">
      <c r="A40" s="35" t="s">
        <v>56</v>
      </c>
      <c r="E40" s="39" t="s">
        <v>613</v>
      </c>
    </row>
    <row r="41" spans="1:5" ht="12.75">
      <c r="A41" s="35" t="s">
        <v>57</v>
      </c>
      <c r="E41" s="40" t="s">
        <v>52</v>
      </c>
    </row>
    <row r="42" spans="1:5" ht="12.75">
      <c r="A42" t="s">
        <v>59</v>
      </c>
      <c r="E42" s="39" t="s">
        <v>585</v>
      </c>
    </row>
    <row r="43" spans="1:16" ht="12.75">
      <c r="A43" t="s">
        <v>49</v>
      </c>
      <c s="34" t="s">
        <v>477</v>
      </c>
      <c s="34" t="s">
        <v>514</v>
      </c>
      <c s="35" t="s">
        <v>448</v>
      </c>
      <c s="6" t="s">
        <v>515</v>
      </c>
      <c s="36" t="s">
        <v>516</v>
      </c>
      <c s="37">
        <v>166</v>
      </c>
      <c s="36">
        <v>0</v>
      </c>
      <c s="36">
        <f>ROUND(G43*H43,6)</f>
      </c>
      <c r="L43" s="38">
        <v>0</v>
      </c>
      <c s="32">
        <f>ROUND(ROUND(L43,2)*ROUND(G43,3),2)</f>
      </c>
      <c s="36" t="s">
        <v>55</v>
      </c>
      <c>
        <f>(M43*21)/100</f>
      </c>
      <c t="s">
        <v>27</v>
      </c>
    </row>
    <row r="44" spans="1:5" ht="12.75">
      <c r="A44" s="35" t="s">
        <v>56</v>
      </c>
      <c r="E44" s="39" t="s">
        <v>614</v>
      </c>
    </row>
    <row r="45" spans="1:5" ht="12.75">
      <c r="A45" s="35" t="s">
        <v>57</v>
      </c>
      <c r="E45" s="40" t="s">
        <v>52</v>
      </c>
    </row>
    <row r="46" spans="1:5" ht="12.75">
      <c r="A46" t="s">
        <v>59</v>
      </c>
      <c r="E46" s="39" t="s">
        <v>52</v>
      </c>
    </row>
    <row r="47" spans="1:16" ht="25.5">
      <c r="A47" t="s">
        <v>49</v>
      </c>
      <c s="34" t="s">
        <v>480</v>
      </c>
      <c s="34" t="s">
        <v>615</v>
      </c>
      <c s="35" t="s">
        <v>448</v>
      </c>
      <c s="6" t="s">
        <v>616</v>
      </c>
      <c s="36" t="s">
        <v>144</v>
      </c>
      <c s="37">
        <v>130</v>
      </c>
      <c s="36">
        <v>0</v>
      </c>
      <c s="36">
        <f>ROUND(G47*H47,6)</f>
      </c>
      <c r="L47" s="38">
        <v>0</v>
      </c>
      <c s="32">
        <f>ROUND(ROUND(L47,2)*ROUND(G47,3),2)</f>
      </c>
      <c s="36" t="s">
        <v>55</v>
      </c>
      <c>
        <f>(M47*21)/100</f>
      </c>
      <c t="s">
        <v>27</v>
      </c>
    </row>
    <row r="48" spans="1:5" ht="12.75">
      <c r="A48" s="35" t="s">
        <v>56</v>
      </c>
      <c r="E48" s="39" t="s">
        <v>617</v>
      </c>
    </row>
    <row r="49" spans="1:5" ht="12.75">
      <c r="A49" s="35" t="s">
        <v>57</v>
      </c>
      <c r="E49" s="40" t="s">
        <v>618</v>
      </c>
    </row>
    <row r="50" spans="1:5" ht="12.75">
      <c r="A50" t="s">
        <v>59</v>
      </c>
      <c r="E50" s="39" t="s">
        <v>585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T58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575</v>
      </c>
      <c s="41">
        <f>Rekapitulace!C17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575</v>
      </c>
      <c r="E4" s="26" t="s">
        <v>576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COUNTIFS(L8:L55,"=0",A8:A55,"P")+COUNTIFS(L8:L55,"",A8:A55,"P")+SUM(Q8:Q55)</f>
      </c>
    </row>
    <row r="8" spans="1:13" ht="25.5">
      <c r="A8" t="s">
        <v>44</v>
      </c>
      <c r="C8" s="28" t="s">
        <v>621</v>
      </c>
      <c r="E8" s="30" t="s">
        <v>620</v>
      </c>
      <c r="J8" s="29">
        <f>0+J9+J34</f>
      </c>
      <c s="29">
        <f>0+K9+K34</f>
      </c>
      <c s="29">
        <f>0+L9+L34</f>
      </c>
      <c s="29">
        <f>0+M9+M34</f>
      </c>
    </row>
    <row r="9" spans="1:13" ht="12.75">
      <c r="A9" t="s">
        <v>46</v>
      </c>
      <c r="C9" s="31" t="s">
        <v>448</v>
      </c>
      <c r="E9" s="33" t="s">
        <v>580</v>
      </c>
      <c r="J9" s="32">
        <f>0</f>
      </c>
      <c s="32">
        <f>0</f>
      </c>
      <c s="32">
        <f>0+L10+L14+L18+L22+L26+L30</f>
      </c>
      <c s="32">
        <f>0+M10+M14+M18+M22+M26+M30</f>
      </c>
    </row>
    <row r="10" spans="1:16" ht="12.75">
      <c r="A10" t="s">
        <v>49</v>
      </c>
      <c s="34" t="s">
        <v>448</v>
      </c>
      <c s="34" t="s">
        <v>622</v>
      </c>
      <c s="35" t="s">
        <v>448</v>
      </c>
      <c s="6" t="s">
        <v>623</v>
      </c>
      <c s="36" t="s">
        <v>456</v>
      </c>
      <c s="37">
        <v>13.5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55</v>
      </c>
      <c>
        <f>(M10*21)/100</f>
      </c>
      <c t="s">
        <v>27</v>
      </c>
    </row>
    <row r="11" spans="1:5" ht="12.75">
      <c r="A11" s="35" t="s">
        <v>56</v>
      </c>
      <c r="E11" s="39" t="s">
        <v>624</v>
      </c>
    </row>
    <row r="12" spans="1:5" ht="12.75">
      <c r="A12" s="35" t="s">
        <v>57</v>
      </c>
      <c r="E12" s="40" t="s">
        <v>625</v>
      </c>
    </row>
    <row r="13" spans="1:5" ht="12.75">
      <c r="A13" t="s">
        <v>59</v>
      </c>
      <c r="E13" s="39" t="s">
        <v>585</v>
      </c>
    </row>
    <row r="14" spans="1:16" ht="12.75">
      <c r="A14" t="s">
        <v>49</v>
      </c>
      <c s="34" t="s">
        <v>27</v>
      </c>
      <c s="34" t="s">
        <v>626</v>
      </c>
      <c s="35" t="s">
        <v>448</v>
      </c>
      <c s="6" t="s">
        <v>627</v>
      </c>
      <c s="36" t="s">
        <v>460</v>
      </c>
      <c s="37">
        <v>27.54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55</v>
      </c>
      <c>
        <f>(M14*21)/100</f>
      </c>
      <c t="s">
        <v>27</v>
      </c>
    </row>
    <row r="15" spans="1:5" ht="12.75">
      <c r="A15" s="35" t="s">
        <v>56</v>
      </c>
      <c r="E15" s="39" t="s">
        <v>628</v>
      </c>
    </row>
    <row r="16" spans="1:5" ht="12.75">
      <c r="A16" s="35" t="s">
        <v>57</v>
      </c>
      <c r="E16" s="40" t="s">
        <v>629</v>
      </c>
    </row>
    <row r="17" spans="1:5" ht="12.75">
      <c r="A17" t="s">
        <v>59</v>
      </c>
      <c r="E17" s="39" t="s">
        <v>585</v>
      </c>
    </row>
    <row r="18" spans="1:16" ht="12.75">
      <c r="A18" t="s">
        <v>49</v>
      </c>
      <c s="34" t="s">
        <v>26</v>
      </c>
      <c s="34" t="s">
        <v>630</v>
      </c>
      <c s="35" t="s">
        <v>448</v>
      </c>
      <c s="6" t="s">
        <v>631</v>
      </c>
      <c s="36" t="s">
        <v>460</v>
      </c>
      <c s="37">
        <v>6.65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55</v>
      </c>
      <c>
        <f>(M18*21)/100</f>
      </c>
      <c t="s">
        <v>27</v>
      </c>
    </row>
    <row r="19" spans="1:5" ht="12.75">
      <c r="A19" s="35" t="s">
        <v>56</v>
      </c>
      <c r="E19" s="39" t="s">
        <v>632</v>
      </c>
    </row>
    <row r="20" spans="1:5" ht="12.75">
      <c r="A20" s="35" t="s">
        <v>57</v>
      </c>
      <c r="E20" s="40" t="s">
        <v>633</v>
      </c>
    </row>
    <row r="21" spans="1:5" ht="12.75">
      <c r="A21" t="s">
        <v>59</v>
      </c>
      <c r="E21" s="39" t="s">
        <v>585</v>
      </c>
    </row>
    <row r="22" spans="1:16" ht="25.5">
      <c r="A22" t="s">
        <v>49</v>
      </c>
      <c s="34" t="s">
        <v>461</v>
      </c>
      <c s="34" t="s">
        <v>634</v>
      </c>
      <c s="35" t="s">
        <v>448</v>
      </c>
      <c s="6" t="s">
        <v>635</v>
      </c>
      <c s="36" t="s">
        <v>510</v>
      </c>
      <c s="37">
        <v>60.588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55</v>
      </c>
      <c>
        <f>(M22*21)/100</f>
      </c>
      <c t="s">
        <v>27</v>
      </c>
    </row>
    <row r="23" spans="1:5" ht="12.75">
      <c r="A23" s="35" t="s">
        <v>56</v>
      </c>
      <c r="E23" s="39" t="s">
        <v>636</v>
      </c>
    </row>
    <row r="24" spans="1:5" ht="12.75">
      <c r="A24" s="35" t="s">
        <v>57</v>
      </c>
      <c r="E24" s="40" t="s">
        <v>637</v>
      </c>
    </row>
    <row r="25" spans="1:5" ht="12.75">
      <c r="A25" t="s">
        <v>59</v>
      </c>
      <c r="E25" s="39" t="s">
        <v>585</v>
      </c>
    </row>
    <row r="26" spans="1:16" ht="12.75">
      <c r="A26" t="s">
        <v>49</v>
      </c>
      <c s="34" t="s">
        <v>464</v>
      </c>
      <c s="34" t="s">
        <v>638</v>
      </c>
      <c s="35" t="s">
        <v>448</v>
      </c>
      <c s="6" t="s">
        <v>639</v>
      </c>
      <c s="36" t="s">
        <v>460</v>
      </c>
      <c s="37">
        <v>46.92</v>
      </c>
      <c s="36">
        <v>0</v>
      </c>
      <c s="36">
        <f>ROUND(G26*H26,6)</f>
      </c>
      <c r="L26" s="38">
        <v>0</v>
      </c>
      <c s="32">
        <f>ROUND(ROUND(L26,2)*ROUND(G26,3),2)</f>
      </c>
      <c s="36" t="s">
        <v>55</v>
      </c>
      <c>
        <f>(M26*21)/100</f>
      </c>
      <c t="s">
        <v>27</v>
      </c>
    </row>
    <row r="27" spans="1:5" ht="25.5">
      <c r="A27" s="35" t="s">
        <v>56</v>
      </c>
      <c r="E27" s="39" t="s">
        <v>640</v>
      </c>
    </row>
    <row r="28" spans="1:5" ht="12.75">
      <c r="A28" s="35" t="s">
        <v>57</v>
      </c>
      <c r="E28" s="40" t="s">
        <v>641</v>
      </c>
    </row>
    <row r="29" spans="1:5" ht="12.75">
      <c r="A29" t="s">
        <v>59</v>
      </c>
      <c r="E29" s="39" t="s">
        <v>585</v>
      </c>
    </row>
    <row r="30" spans="1:16" ht="25.5">
      <c r="A30" t="s">
        <v>49</v>
      </c>
      <c s="34" t="s">
        <v>467</v>
      </c>
      <c s="34" t="s">
        <v>642</v>
      </c>
      <c s="35" t="s">
        <v>448</v>
      </c>
      <c s="6" t="s">
        <v>643</v>
      </c>
      <c s="36" t="s">
        <v>510</v>
      </c>
      <c s="37">
        <v>68.034</v>
      </c>
      <c s="36">
        <v>0</v>
      </c>
      <c s="36">
        <f>ROUND(G30*H30,6)</f>
      </c>
      <c r="L30" s="38">
        <v>0</v>
      </c>
      <c s="32">
        <f>ROUND(ROUND(L30,2)*ROUND(G30,3),2)</f>
      </c>
      <c s="36" t="s">
        <v>55</v>
      </c>
      <c>
        <f>(M30*21)/100</f>
      </c>
      <c t="s">
        <v>27</v>
      </c>
    </row>
    <row r="31" spans="1:5" ht="12.75">
      <c r="A31" s="35" t="s">
        <v>56</v>
      </c>
      <c r="E31" s="39" t="s">
        <v>644</v>
      </c>
    </row>
    <row r="32" spans="1:5" ht="12.75">
      <c r="A32" s="35" t="s">
        <v>57</v>
      </c>
      <c r="E32" s="40" t="s">
        <v>645</v>
      </c>
    </row>
    <row r="33" spans="1:5" ht="12.75">
      <c r="A33" t="s">
        <v>59</v>
      </c>
      <c r="E33" s="39" t="s">
        <v>585</v>
      </c>
    </row>
    <row r="34" spans="1:13" ht="12.75">
      <c r="A34" t="s">
        <v>46</v>
      </c>
      <c r="C34" s="31" t="s">
        <v>593</v>
      </c>
      <c r="E34" s="33" t="s">
        <v>580</v>
      </c>
      <c r="J34" s="32">
        <f>0</f>
      </c>
      <c s="32">
        <f>0</f>
      </c>
      <c s="32">
        <f>0+L35+L39+L43+L47+L51+L55</f>
      </c>
      <c s="32">
        <f>0+M35+M39+M43+M47+M51+M55</f>
      </c>
    </row>
    <row r="35" spans="1:16" ht="12.75">
      <c r="A35" t="s">
        <v>49</v>
      </c>
      <c s="34" t="s">
        <v>470</v>
      </c>
      <c s="34" t="s">
        <v>646</v>
      </c>
      <c s="35" t="s">
        <v>448</v>
      </c>
      <c s="6" t="s">
        <v>647</v>
      </c>
      <c s="36" t="s">
        <v>460</v>
      </c>
      <c s="37">
        <v>5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55</v>
      </c>
      <c>
        <f>(M35*21)/100</f>
      </c>
      <c t="s">
        <v>27</v>
      </c>
    </row>
    <row r="36" spans="1:5" ht="12.75">
      <c r="A36" s="35" t="s">
        <v>56</v>
      </c>
      <c r="E36" s="39" t="s">
        <v>648</v>
      </c>
    </row>
    <row r="37" spans="1:5" ht="12.75">
      <c r="A37" s="35" t="s">
        <v>57</v>
      </c>
      <c r="E37" s="40" t="s">
        <v>649</v>
      </c>
    </row>
    <row r="38" spans="1:5" ht="12.75">
      <c r="A38" t="s">
        <v>59</v>
      </c>
      <c r="E38" s="39" t="s">
        <v>585</v>
      </c>
    </row>
    <row r="39" spans="1:16" ht="12.75">
      <c r="A39" t="s">
        <v>49</v>
      </c>
      <c s="34" t="s">
        <v>474</v>
      </c>
      <c s="34" t="s">
        <v>650</v>
      </c>
      <c s="35" t="s">
        <v>448</v>
      </c>
      <c s="6" t="s">
        <v>651</v>
      </c>
      <c s="36" t="s">
        <v>456</v>
      </c>
      <c s="37">
        <v>30.6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55</v>
      </c>
      <c>
        <f>(M39*21)/100</f>
      </c>
      <c t="s">
        <v>27</v>
      </c>
    </row>
    <row r="40" spans="1:5" ht="12.75">
      <c r="A40" s="35" t="s">
        <v>56</v>
      </c>
      <c r="E40" s="39" t="s">
        <v>652</v>
      </c>
    </row>
    <row r="41" spans="1:5" ht="12.75">
      <c r="A41" s="35" t="s">
        <v>57</v>
      </c>
      <c r="E41" s="40" t="s">
        <v>653</v>
      </c>
    </row>
    <row r="42" spans="1:5" ht="12.75">
      <c r="A42" t="s">
        <v>59</v>
      </c>
      <c r="E42" s="39" t="s">
        <v>585</v>
      </c>
    </row>
    <row r="43" spans="1:16" ht="12.75">
      <c r="A43" t="s">
        <v>49</v>
      </c>
      <c s="34" t="s">
        <v>477</v>
      </c>
      <c s="34" t="s">
        <v>654</v>
      </c>
      <c s="35" t="s">
        <v>448</v>
      </c>
      <c s="6" t="s">
        <v>655</v>
      </c>
      <c s="36" t="s">
        <v>456</v>
      </c>
      <c s="37">
        <v>46.92</v>
      </c>
      <c s="36">
        <v>0</v>
      </c>
      <c s="36">
        <f>ROUND(G43*H43,6)</f>
      </c>
      <c r="L43" s="38">
        <v>0</v>
      </c>
      <c s="32">
        <f>ROUND(ROUND(L43,2)*ROUND(G43,3),2)</f>
      </c>
      <c s="36" t="s">
        <v>55</v>
      </c>
      <c>
        <f>(M43*21)/100</f>
      </c>
      <c t="s">
        <v>27</v>
      </c>
    </row>
    <row r="44" spans="1:5" ht="12.75">
      <c r="A44" s="35" t="s">
        <v>56</v>
      </c>
      <c r="E44" s="39" t="s">
        <v>656</v>
      </c>
    </row>
    <row r="45" spans="1:5" ht="12.75">
      <c r="A45" s="35" t="s">
        <v>57</v>
      </c>
      <c r="E45" s="40" t="s">
        <v>657</v>
      </c>
    </row>
    <row r="46" spans="1:5" ht="12.75">
      <c r="A46" t="s">
        <v>59</v>
      </c>
      <c r="E46" s="39" t="s">
        <v>585</v>
      </c>
    </row>
    <row r="47" spans="1:16" ht="12.75">
      <c r="A47" t="s">
        <v>49</v>
      </c>
      <c s="34" t="s">
        <v>480</v>
      </c>
      <c s="34" t="s">
        <v>658</v>
      </c>
      <c s="35" t="s">
        <v>448</v>
      </c>
      <c s="6" t="s">
        <v>659</v>
      </c>
      <c s="36" t="s">
        <v>456</v>
      </c>
      <c s="37">
        <v>292</v>
      </c>
      <c s="36">
        <v>0</v>
      </c>
      <c s="36">
        <f>ROUND(G47*H47,6)</f>
      </c>
      <c r="L47" s="38">
        <v>0</v>
      </c>
      <c s="32">
        <f>ROUND(ROUND(L47,2)*ROUND(G47,3),2)</f>
      </c>
      <c s="36" t="s">
        <v>55</v>
      </c>
      <c>
        <f>(M47*21)/100</f>
      </c>
      <c t="s">
        <v>27</v>
      </c>
    </row>
    <row r="48" spans="1:5" ht="12.75">
      <c r="A48" s="35" t="s">
        <v>56</v>
      </c>
      <c r="E48" s="39" t="s">
        <v>660</v>
      </c>
    </row>
    <row r="49" spans="1:5" ht="12.75">
      <c r="A49" s="35" t="s">
        <v>57</v>
      </c>
      <c r="E49" s="40" t="s">
        <v>661</v>
      </c>
    </row>
    <row r="50" spans="1:5" ht="12.75">
      <c r="A50" t="s">
        <v>59</v>
      </c>
      <c r="E50" s="39" t="s">
        <v>585</v>
      </c>
    </row>
    <row r="51" spans="1:16" ht="12.75">
      <c r="A51" t="s">
        <v>49</v>
      </c>
      <c s="34" t="s">
        <v>483</v>
      </c>
      <c s="34" t="s">
        <v>662</v>
      </c>
      <c s="35" t="s">
        <v>448</v>
      </c>
      <c s="6" t="s">
        <v>663</v>
      </c>
      <c s="36" t="s">
        <v>456</v>
      </c>
      <c s="37">
        <v>306</v>
      </c>
      <c s="36">
        <v>0</v>
      </c>
      <c s="36">
        <f>ROUND(G51*H51,6)</f>
      </c>
      <c r="L51" s="38">
        <v>0</v>
      </c>
      <c s="32">
        <f>ROUND(ROUND(L51,2)*ROUND(G51,3),2)</f>
      </c>
      <c s="36" t="s">
        <v>55</v>
      </c>
      <c>
        <f>(M51*21)/100</f>
      </c>
      <c t="s">
        <v>27</v>
      </c>
    </row>
    <row r="52" spans="1:5" ht="12.75">
      <c r="A52" s="35" t="s">
        <v>56</v>
      </c>
      <c r="E52" s="39" t="s">
        <v>664</v>
      </c>
    </row>
    <row r="53" spans="1:5" ht="12.75">
      <c r="A53" s="35" t="s">
        <v>57</v>
      </c>
      <c r="E53" s="40" t="s">
        <v>665</v>
      </c>
    </row>
    <row r="54" spans="1:5" ht="12.75">
      <c r="A54" t="s">
        <v>59</v>
      </c>
      <c r="E54" s="39" t="s">
        <v>585</v>
      </c>
    </row>
    <row r="55" spans="1:16" ht="12.75">
      <c r="A55" t="s">
        <v>49</v>
      </c>
      <c s="34" t="s">
        <v>487</v>
      </c>
      <c s="34" t="s">
        <v>666</v>
      </c>
      <c s="35" t="s">
        <v>448</v>
      </c>
      <c s="6" t="s">
        <v>667</v>
      </c>
      <c s="36" t="s">
        <v>456</v>
      </c>
      <c s="37">
        <v>306</v>
      </c>
      <c s="36">
        <v>0</v>
      </c>
      <c s="36">
        <f>ROUND(G55*H55,6)</f>
      </c>
      <c r="L55" s="38">
        <v>0</v>
      </c>
      <c s="32">
        <f>ROUND(ROUND(L55,2)*ROUND(G55,3),2)</f>
      </c>
      <c s="36" t="s">
        <v>55</v>
      </c>
      <c>
        <f>(M55*21)/100</f>
      </c>
      <c t="s">
        <v>27</v>
      </c>
    </row>
    <row r="56" spans="1:5" ht="12.75">
      <c r="A56" s="35" t="s">
        <v>56</v>
      </c>
      <c r="E56" s="39" t="s">
        <v>668</v>
      </c>
    </row>
    <row r="57" spans="1:5" ht="12.75">
      <c r="A57" s="35" t="s">
        <v>57</v>
      </c>
      <c r="E57" s="40" t="s">
        <v>585</v>
      </c>
    </row>
    <row r="58" spans="1:5" ht="12.75">
      <c r="A58" t="s">
        <v>59</v>
      </c>
      <c r="E58" s="39" t="s">
        <v>52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