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-01" sheetId="2" r:id="rId2"/>
    <sheet name="PS 1501" sheetId="3" r:id="rId3"/>
    <sheet name="SO 2101" sheetId="4" r:id="rId4"/>
    <sheet name="SO 2301" sheetId="5" r:id="rId5"/>
    <sheet name="SO 26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<sst xmlns="http://schemas.openxmlformats.org/spreadsheetml/2006/main" count="4914" uniqueCount="1051">
  <si>
    <t>Aspe</t>
  </si>
  <si>
    <t>Rekapitulace ceny</t>
  </si>
  <si>
    <t>S632000212-zm04</t>
  </si>
  <si>
    <t>Rekonstrukce přejezdu v km 3,448 P2541 a v km 3,459 P2542 trati Roudnice nad Labem - Straškov</t>
  </si>
  <si>
    <t>ZŘ</t>
  </si>
  <si>
    <t>20240723-VZ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</si>
  <si>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</si>
  <si>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</si>
  <si>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</si>
  <si>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</si>
  <si>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</si>
  <si>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</si>
  <si>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</si>
  <si>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</si>
  <si>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</si>
  <si>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</si>
  <si>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13-01</t>
  </si>
  <si>
    <t>P2542 a P2542,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</si>
  <si>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</si>
  <si>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</si>
  <si>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</si>
  <si>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</si>
  <si>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</si>
  <si>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</si>
  <si>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</si>
  <si>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</si>
  <si>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</si>
  <si>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</si>
  <si>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</si>
  <si>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</si>
  <si>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</si>
  <si>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</si>
  <si>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</si>
  <si>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</si>
  <si>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</si>
  <si>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</si>
  <si>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</si>
  <si>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</si>
  <si>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</si>
  <si>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</si>
  <si>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</si>
  <si>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</si>
  <si>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</si>
  <si>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</si>
  <si>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</si>
  <si>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13-01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</si>
  <si>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</si>
  <si>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</si>
  <si>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</si>
  <si>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</si>
  <si>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</si>
  <si>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</si>
  <si>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</si>
  <si>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</si>
  <si>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</si>
  <si>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</si>
  <si>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popis položky</t>
  </si>
  <si>
    <t>VV</t>
  </si>
  <si>
    <t>výkaz výměr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</si>
  <si>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</si>
  <si>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</si>
  <si>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</si>
  <si>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</si>
  <si>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</si>
  <si>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</si>
  <si>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</si>
  <si>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</si>
  <si>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</si>
  <si>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</si>
  <si>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</si>
  <si>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</si>
  <si>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</si>
  <si>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</si>
  <si>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</si>
  <si>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</si>
  <si>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</si>
  <si>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</si>
  <si>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</si>
  <si>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</si>
  <si>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</si>
  <si>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</si>
  <si>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112037</t>
  </si>
  <si>
    <t>KÁCENÍ STROMŮ D KMENE PŘES 0,9M S ODSTR PAŘEZŮ, ODVOZ DO 16KM</t>
  </si>
  <si>
    <t>KUS</t>
  </si>
  <si>
    <t>2023_OTSKP</t>
  </si>
  <si>
    <t>Technická specifikace položky odpovídá příslušné cenové soustavě.</t>
  </si>
  <si>
    <t>10</t>
  </si>
  <si>
    <t>112227</t>
  </si>
  <si>
    <t>ODSTRANĚNÍ PAŘEZŮ D DO 0,9M, ODVOZ DO 16KM</t>
  </si>
  <si>
    <t>11</t>
  </si>
  <si>
    <t>11241</t>
  </si>
  <si>
    <t>ÚPRAVA STROMŮ D DO 0,5M ŘEZEM VĚTVÍ</t>
  </si>
  <si>
    <t>12</t>
  </si>
  <si>
    <t>13173A</t>
  </si>
  <si>
    <t>HLOUBENÍ JAM ZAPAŽ I NEPAŽ TŘ. I - BEZ DOPRAVY</t>
  </si>
  <si>
    <t>M3</t>
  </si>
  <si>
    <t>13</t>
  </si>
  <si>
    <t>132737</t>
  </si>
  <si>
    <t>HLOUBENÍ RÝH ŠÍŘ DO 2M PAŽ I NEPAŽ TŘ. I, ODVOZ DO 16KM</t>
  </si>
  <si>
    <t>14</t>
  </si>
  <si>
    <t>132738</t>
  </si>
  <si>
    <t>HLOUBENÍ RÝH ŠÍŘ DO 2M PAŽ I NEPAŽ TŘ. I, ODVOZ DO 20KM</t>
  </si>
  <si>
    <t>15</t>
  </si>
  <si>
    <t>132837</t>
  </si>
  <si>
    <t>HLOUBENÍ RÝH ŠÍŘ DO 2M PAŽ I NEPAŽ TŘ. II, ODVOZ DO 16KM</t>
  </si>
  <si>
    <t>16</t>
  </si>
  <si>
    <t>17411</t>
  </si>
  <si>
    <t>ZÁSYP JAM A RÝH ZEMINOU SE ZHUTNĚNÍM</t>
  </si>
  <si>
    <t>17</t>
  </si>
  <si>
    <t>18210</t>
  </si>
  <si>
    <t>ÚPRAVA POVRCHŮ SROVNÁNÍM ÚZEMÍ</t>
  </si>
  <si>
    <t>18</t>
  </si>
  <si>
    <t>18245</t>
  </si>
  <si>
    <t>ZALOŽENÍ TRÁVNÍKU ZATRAVŇOVACÍ TEXTILIÍ (ROHOŽÍ)</t>
  </si>
  <si>
    <t>M2</t>
  </si>
  <si>
    <t>19</t>
  </si>
  <si>
    <t>18247</t>
  </si>
  <si>
    <t>OŠETŘOVÁNÍ TRÁVNÍKU</t>
  </si>
  <si>
    <t>20</t>
  </si>
  <si>
    <t>183511</t>
  </si>
  <si>
    <t>CHEMICKÉ ODPLEVELENÍ CELOPLOŠNÉ</t>
  </si>
  <si>
    <t>21</t>
  </si>
  <si>
    <t>702111</t>
  </si>
  <si>
    <t>KABELOVÝ ŽLAB ZEMNÍ VČETNĚ KRYTU SVĚTLÉ ŠÍŘKY DO 120 MM</t>
  </si>
  <si>
    <t>M</t>
  </si>
  <si>
    <t>22</t>
  </si>
  <si>
    <t>702212</t>
  </si>
  <si>
    <t>KABELOVÁ CHRÁNIČKA ZEMNÍ DN PŘES 100 DO 200 MM</t>
  </si>
  <si>
    <t>23</t>
  </si>
  <si>
    <t>702522</t>
  </si>
  <si>
    <t>PRŮRAZ ZDIVEM (PŘÍČKOU) BETONOVÝM TLOUŠŤKY PŘES 45 DO 60 CM</t>
  </si>
  <si>
    <t>24</t>
  </si>
  <si>
    <t>702901</t>
  </si>
  <si>
    <t>ZASYPÁNÍ KABELOVÉHO ŽLABU VRSTVOU Z PŘESÁTÉHO PÍSKU ČI VÝKOPKU SVĚTLÉ ŠÍŘKY DO 120 MM</t>
  </si>
  <si>
    <t>26</t>
  </si>
  <si>
    <t>703755</t>
  </si>
  <si>
    <t>PROTIPOŽÁRNÍ UCPÁVKA PROSTUPU KABELOVÉHO PR. DO 200MM, DO EI 90 MIN.</t>
  </si>
  <si>
    <t>27</t>
  </si>
  <si>
    <t>709110</t>
  </si>
  <si>
    <t>PROVIZORNÍ ZAJIŠTĚNÍ KABELU VE VÝKOPU</t>
  </si>
  <si>
    <t>28</t>
  </si>
  <si>
    <t>742G62</t>
  </si>
  <si>
    <t>KABEL NN DVOU- A TŘÍŽÍLOVÝ CU BEZHALOGENOVÝ OHNIODOLNÝ SE ZACHOVÁNÍM FUNKČNOSTI OD 4 DO 16 MM2</t>
  </si>
  <si>
    <t>29</t>
  </si>
  <si>
    <t>742H12</t>
  </si>
  <si>
    <t>KABEL NN ČTYŘ- A PĚTIŽÍLOVÝ CU S PLASTOVOU IZOLACÍ OD 4 DO 16 MM2</t>
  </si>
  <si>
    <t>30</t>
  </si>
  <si>
    <t>742L12</t>
  </si>
  <si>
    <t>UKONČENÍ DVOU AŽ PĚTIŽÍLOVÉHO KABELU V ROZVADĚČI NEBO NA PŘÍSTROJI OD 4 DO 16 MM2</t>
  </si>
  <si>
    <t>31</t>
  </si>
  <si>
    <t>75A131</t>
  </si>
  <si>
    <t>KABEL METALICKÝ DVOUPLÁŠŤOVÝ DO 12 PÁRŮ - DODÁVKA</t>
  </si>
  <si>
    <t>KMPÁR</t>
  </si>
  <si>
    <t>32</t>
  </si>
  <si>
    <t>75A141</t>
  </si>
  <si>
    <t>KABEL METALICKÝ DVOUPLÁŠŤOVÝ PŘES 12 PÁRŮ - DODÁVKA</t>
  </si>
  <si>
    <t>33</t>
  </si>
  <si>
    <t>75A151</t>
  </si>
  <si>
    <t>KABEL METALICKÝ SE STÍNĚNÍM DO 12 PÁRŮ - DODÁVKA</t>
  </si>
  <si>
    <t>34</t>
  </si>
  <si>
    <t>75A217</t>
  </si>
  <si>
    <t>ZATAŽENÍ A SPOJKOVÁNÍ KABELŮ DO 12 PÁRŮ - MONTÁŽ</t>
  </si>
  <si>
    <t>35</t>
  </si>
  <si>
    <t>75A227</t>
  </si>
  <si>
    <t>ZATAŽENÍ A SPOJKOVÁNÍ KABELŮ PŘES 12 PÁRŮ - MONTÁŽ</t>
  </si>
  <si>
    <t>36</t>
  </si>
  <si>
    <t>75A237</t>
  </si>
  <si>
    <t>ZATAŽENÍ A SPOJKOVÁNÍ KABELŮ SE STÍNĚNÍM DO 12 PÁRŮ - MONTÁŽ</t>
  </si>
  <si>
    <t>37</t>
  </si>
  <si>
    <t>75A311</t>
  </si>
  <si>
    <t>KABELOVÁ FORMA (UKONČENÍ KABELŮ) PRO KABELY ZABEZPEČOVACÍ DO 12 PÁRŮ</t>
  </si>
  <si>
    <t>38</t>
  </si>
  <si>
    <t>75A312</t>
  </si>
  <si>
    <t>KABELOVÁ FORMA (UKONČENÍ KABELŮ) PRO KABELY ZABEZPEČOVACÍ PŘES 12 PÁRŮ</t>
  </si>
  <si>
    <t>39</t>
  </si>
  <si>
    <t>75A331</t>
  </si>
  <si>
    <t>SPOJKA ROVNÁ PRO PLASTOVÉ KABELY SE STÍNĚNÍM S JÁDRY O PRŮMĚRU 1 MM2 DO 12 PÁRŮ</t>
  </si>
  <si>
    <t>40</t>
  </si>
  <si>
    <t>75A341</t>
  </si>
  <si>
    <t>KONDENZÁTOR PRO UZEMNĚNÍ PLÁŠTĚ KABELŮ - DODÁVKA</t>
  </si>
  <si>
    <t>41</t>
  </si>
  <si>
    <t>75A347</t>
  </si>
  <si>
    <t>KONDENZÁTOR PRO UZEMNĚNÍ PLÁŠTĚ KABELŮ - MONTÁŽ</t>
  </si>
  <si>
    <t>42</t>
  </si>
  <si>
    <t>75A410</t>
  </si>
  <si>
    <t>OZNAČENÍ KABELŮ ZNAČKOVACÍ KABELOVÝM ŠTÍTKEM</t>
  </si>
  <si>
    <t>43</t>
  </si>
  <si>
    <t>75B111</t>
  </si>
  <si>
    <t>VNITŘNÍ KABELOVÉ ROZVODY DO 20 KABELŮ - DODÁVKA</t>
  </si>
  <si>
    <t>44</t>
  </si>
  <si>
    <t>75B117</t>
  </si>
  <si>
    <t>VNITŘNÍ KABELOVÉ ROZVODY DO 20 KABELŮ - MONTÁŽ</t>
  </si>
  <si>
    <t>45</t>
  </si>
  <si>
    <t>75B391</t>
  </si>
  <si>
    <t>TERMINÁL ŘÍZENÍ PZZ - DODÁVKA</t>
  </si>
  <si>
    <t>46</t>
  </si>
  <si>
    <t>75B397</t>
  </si>
  <si>
    <t>TERMINÁL ŘÍZENÍ PZZ - MONTÁŽ</t>
  </si>
  <si>
    <t>47</t>
  </si>
  <si>
    <t>75B6M1</t>
  </si>
  <si>
    <t>BEZÚDRŽBOVÁ BATERIE 24 V/250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</si>
  <si>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</si>
  <si>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48</t>
  </si>
  <si>
    <t>75B6T7</t>
  </si>
  <si>
    <t>BATERIE - MONTÁŽ</t>
  </si>
  <si>
    <t>49</t>
  </si>
  <si>
    <t>75B742</t>
  </si>
  <si>
    <t>OCHRANNÁ OPATŘENÍ PROTI ATMOSFÉRICKÝM VLIVŮM - JEDNOKOLEJNÁ TRAŤ BEZ TRAKCÍ</t>
  </si>
  <si>
    <t>KM</t>
  </si>
  <si>
    <t>50</t>
  </si>
  <si>
    <t>75B951</t>
  </si>
  <si>
    <t>SW PRO ELEKTRONICKÉ PŘEJEZDOVÉ ZABEZPEČOVACÍ ZAŘÍZENÍ NA JEDNOKOLEJNÉ TRATI - DODÁVKA</t>
  </si>
  <si>
    <t>51</t>
  </si>
  <si>
    <t>75B957</t>
  </si>
  <si>
    <t>SW PRO ELEKTRONICKÉ PŘEJEZDOVÉ ZABEZPEČOVACÍ ZAŘÍZENÍ NA JEDNOKOLEJNÉ TRATI - MONTÁŽ</t>
  </si>
  <si>
    <t>52</t>
  </si>
  <si>
    <t>75C721</t>
  </si>
  <si>
    <t>VZDÁLENOSTNÍ UPOZORNOVADLO, NEPROMĚNNÉ NÁVĚSTIDLO SE ZÁKLADEM - DODÁVKA</t>
  </si>
  <si>
    <t>53</t>
  </si>
  <si>
    <t>75C727</t>
  </si>
  <si>
    <t>VZDÁLENOSTNÍ UPOZORNOVADLO, NEPROMĚNNÉ NÁVĚSTIDLO SE ZÁKLADEM - MONTÁŽ</t>
  </si>
  <si>
    <t>54</t>
  </si>
  <si>
    <t>75C871</t>
  </si>
  <si>
    <t>KOLEJOVÁ PROPOJKA VÝHYBKOVÁ - DODÁVKA</t>
  </si>
  <si>
    <t>55</t>
  </si>
  <si>
    <t>75C877</t>
  </si>
  <si>
    <t>KOLEJOVÁ PROPOJKA VÝHYBKOVÁ - MONTÁŽ</t>
  </si>
  <si>
    <t>56</t>
  </si>
  <si>
    <t>75C911</t>
  </si>
  <si>
    <t>SNÍMAČ POČÍTAČE NÁPRAV - DODÁVKA</t>
  </si>
  <si>
    <t>57</t>
  </si>
  <si>
    <t>75C917</t>
  </si>
  <si>
    <t>SNÍMAČ POČÍTAČE NÁPRAV - MONTÁŽ</t>
  </si>
  <si>
    <t>58</t>
  </si>
  <si>
    <t>75C931</t>
  </si>
  <si>
    <t>SKŘÍŇ S POČÍTAČI NÁPRAV 8 BODŮ/7 ÚSEKŮ - DODÁVKA</t>
  </si>
  <si>
    <t>59</t>
  </si>
  <si>
    <t>75C937</t>
  </si>
  <si>
    <t>SKŘÍŇ S POČÍTAČI NÁPRAV 8 BODŮ/7 ÚSEKŮ - MONTÁŽ</t>
  </si>
  <si>
    <t>60</t>
  </si>
  <si>
    <t>75D121</t>
  </si>
  <si>
    <t>SKŘÍŇ LOGIKY ELEKTRONICKÉHO PŘEJEZDOVÉHO ZABEZPEČOVACÍHO ZAŘÍZENÍ - DODÁVKA</t>
  </si>
  <si>
    <t>61</t>
  </si>
  <si>
    <t>75D127</t>
  </si>
  <si>
    <t>SKŘÍŇ LOGIKY ELEKTRONICKÉHO PŘEJEZDOVÉHO ZABEZPEČOVACÍHO ZAŘÍZENÍ - MONTÁŽ</t>
  </si>
  <si>
    <t>62</t>
  </si>
  <si>
    <t>75D161</t>
  </si>
  <si>
    <t>RELÉOVÝ DOMEK (DO 18 M2) PREFABRIKOVANÝ, IZOLOVANÝ, S KLIMATIZACÍ A VNITŘNÍ KABELIZACÍ - DODÁVKA</t>
  </si>
  <si>
    <t>63</t>
  </si>
  <si>
    <t>75D167</t>
  </si>
  <si>
    <t>RELÉOVÝ DOMEK (DO 18 M2) PREFABRIKOVANÝ - MONTÁŽ</t>
  </si>
  <si>
    <t>64</t>
  </si>
  <si>
    <t>75D181</t>
  </si>
  <si>
    <t>NAPÁJECÍ SKŘÍŇ PŘEJEZDOVÉHO ZABEZPEČOVACÍHO ZAŘÍZENÍ - DODÁVKA</t>
  </si>
  <si>
    <t>65</t>
  </si>
  <si>
    <t>75D187</t>
  </si>
  <si>
    <t>NAPÁJECÍ SKŘÍŇ PŘEJEZDOVÉHO ZABEZPEČOVACÍHO ZAŘÍZENÍ - MONTÁŽ</t>
  </si>
  <si>
    <t>66</t>
  </si>
  <si>
    <t>75D211</t>
  </si>
  <si>
    <t>VÝSTRAŽNÍK SE ZÁVOROU, 1 SKŘÍŇ - DODÁVKA</t>
  </si>
  <si>
    <t>67</t>
  </si>
  <si>
    <t>75D217</t>
  </si>
  <si>
    <t>VÝSTRAŽNÍK SE ZÁVOROU, 1 SKŘÍŇ - MONTÁŽ</t>
  </si>
  <si>
    <t>68</t>
  </si>
  <si>
    <t>75D231</t>
  </si>
  <si>
    <t>VÝSTRAŽNÍK SE ZÁVOROU, 2 SKŘÍNĚ - DODÁVKA</t>
  </si>
  <si>
    <t>69</t>
  </si>
  <si>
    <t>75D237</t>
  </si>
  <si>
    <t>VÝSTRAŽNÍK SE ZÁVOROU, 2 SKŘÍNĚ - MONTÁŽ</t>
  </si>
  <si>
    <t>70</t>
  </si>
  <si>
    <t>75D261</t>
  </si>
  <si>
    <t>PŘEJEZDNÍK - DODÁVKA</t>
  </si>
  <si>
    <t>71</t>
  </si>
  <si>
    <t>75D267</t>
  </si>
  <si>
    <t>PŘEJEZDNÍK - MONTÁŽ</t>
  </si>
  <si>
    <t>72</t>
  </si>
  <si>
    <t>75D271</t>
  </si>
  <si>
    <t>ZAŘÍZENÍ (PZZ) PRO NEVIDOMÉ - DODÁVKA</t>
  </si>
  <si>
    <t>73</t>
  </si>
  <si>
    <t>75D277</t>
  </si>
  <si>
    <t>ZAŘÍZENÍ (PZZ) PRO NEVIDOMÉ - MONTÁŽ</t>
  </si>
  <si>
    <t>74</t>
  </si>
  <si>
    <t>75E117</t>
  </si>
  <si>
    <t>DOZOR PRACOVNÍKŮ PROVOZOVATELE PŘI PRÁCI NA ŽIVÉM ZAŘÍZENÍ</t>
  </si>
  <si>
    <t>HOD</t>
  </si>
  <si>
    <t>75</t>
  </si>
  <si>
    <t>75E127</t>
  </si>
  <si>
    <t>CELKOVÁ PROHLÍDKA ZAŘÍZENÍ A VYHOTOVENÍ REVIZNÍ ZPRÁVY</t>
  </si>
  <si>
    <t>76</t>
  </si>
  <si>
    <t>75E137</t>
  </si>
  <si>
    <t>PŘEZKOUŠENÍ VLAKOVÝCH CEST</t>
  </si>
  <si>
    <t>77</t>
  </si>
  <si>
    <t>75E187</t>
  </si>
  <si>
    <t>PŘÍPRAVA A CELKOVÉ ZKOUŠKY ELEKTRONICKÉHO STAVĚDLA PRO JEDNU VLAKOVOU CESTU</t>
  </si>
  <si>
    <t>78</t>
  </si>
  <si>
    <t>75E197</t>
  </si>
  <si>
    <t>PŘÍPRAVA A CELKOVÉ ZKOUŠKY PŘEJEZDOVÉHO ZABEZPEČOVACÍHO ZAŘÍZENÍ PRO JEDNU KOLEJ</t>
  </si>
  <si>
    <t>79</t>
  </si>
  <si>
    <t>75E1B7</t>
  </si>
  <si>
    <t>REGULACE A ZKOUŠENÍ ZABEZPEČOVACÍHO ZAŘÍZENÍ</t>
  </si>
  <si>
    <t>80</t>
  </si>
  <si>
    <t>75E1C7</t>
  </si>
  <si>
    <t>PROTOKOL UTZ</t>
  </si>
  <si>
    <t>81</t>
  </si>
  <si>
    <t>75IH91</t>
  </si>
  <si>
    <t>UKONČENÍ KABELU ŠTÍTEK KABELOVÝ - DODÁVKA</t>
  </si>
  <si>
    <t>82</t>
  </si>
  <si>
    <t>75IH9X</t>
  </si>
  <si>
    <t>UKONČENÍ KABELU ŠTÍTEK KABELOVÝ - MONTÁŽ</t>
  </si>
  <si>
    <t>83</t>
  </si>
  <si>
    <t>923441</t>
  </si>
  <si>
    <t>NÁVĚST "POSUN ZAKÁZÁN"</t>
  </si>
  <si>
    <t>84</t>
  </si>
  <si>
    <t>923461</t>
  </si>
  <si>
    <t>NÁVĚST "PÍSKEJTE"</t>
  </si>
  <si>
    <t>85</t>
  </si>
  <si>
    <t>923811</t>
  </si>
  <si>
    <t>SLOUPEK DN 127 PRO NÁVĚST</t>
  </si>
  <si>
    <t>Přidružená stavební výroba</t>
  </si>
  <si>
    <t>86</t>
  </si>
  <si>
    <t>701004</t>
  </si>
  <si>
    <t>VYHLEDÁVACÍ MARKER ZEMNÍ</t>
  </si>
  <si>
    <t>1. Položka obsahuje: 
 – veškeré práce a materiál obsažený v názvu položky 
2. Položka neobsahuje: 
 X 
3. Způsob měření: 
Udává se počet kusů kompletní konstrukce nebo práce.</t>
  </si>
  <si>
    <t>87</t>
  </si>
  <si>
    <t>701005</t>
  </si>
  <si>
    <t>VYHLEDÁVACÍ MARKER ZEMNÍ S MOŽNOSTÍ ZÁPISU</t>
  </si>
  <si>
    <t>D.1.2</t>
  </si>
  <si>
    <t>Sdělovací zařízení</t>
  </si>
  <si>
    <t xml:space="preserve">  PS 1501</t>
  </si>
  <si>
    <t>P2541 a P2542, Úprava DOK, TK</t>
  </si>
  <si>
    <t>PS 1501</t>
  </si>
  <si>
    <t>Zemní práce</t>
  </si>
  <si>
    <t>R701011</t>
  </si>
  <si>
    <t>VYTÝČENÍ TRASY</t>
  </si>
  <si>
    <t>R-POLOŽKA</t>
  </si>
  <si>
    <t>Technická specifikace</t>
  </si>
  <si>
    <t>13173</t>
  </si>
  <si>
    <t>HLOUBENÍ JAM ZAPAŽ I NEPAŽ TŘ. I</t>
  </si>
  <si>
    <t>viz textová a výkresová část projektové dokumentace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</si>
  <si>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</si>
  <si>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</si>
  <si>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</si>
  <si>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</si>
  <si>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</si>
  <si>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14173</t>
  </si>
  <si>
    <t>PROTLAČOVÁNÍ POTRUBÍ Z PLAST HMOT DN DO 200MM</t>
  </si>
  <si>
    <t>702232</t>
  </si>
  <si>
    <t>KABELOVÁ CHRÁNIČKA ZEMNÍ DĚLENÁ DN PŘES 100 DO 200 MM</t>
  </si>
  <si>
    <t>702312</t>
  </si>
  <si>
    <t>ZAKRYTÍ KABELŮ VÝSTRAŽNOU FÓLIÍ ŠÍŘKY PŘES 20 DO 40 CM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</si>
  <si>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</si>
  <si>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</si>
  <si>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</si>
  <si>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</si>
  <si>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</si>
  <si>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</si>
  <si>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</si>
  <si>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</si>
  <si>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</si>
  <si>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</si>
  <si>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</si>
  <si>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</si>
  <si>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</si>
  <si>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</si>
  <si>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</si>
  <si>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</si>
  <si>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</si>
  <si>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</si>
  <si>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</si>
  <si>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</si>
  <si>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</si>
  <si>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</si>
  <si>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</si>
  <si>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</si>
  <si>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25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</si>
  <si>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</si>
  <si>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</si>
  <si>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</si>
  <si>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</si>
  <si>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</si>
  <si>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</si>
  <si>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</si>
  <si>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</si>
  <si>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</si>
  <si>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</si>
  <si>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</si>
  <si>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</si>
  <si>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</si>
  <si>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</si>
  <si>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</si>
  <si>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</si>
  <si>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</si>
  <si>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</si>
  <si>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</si>
  <si>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</si>
  <si>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</si>
  <si>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</si>
  <si>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</si>
  <si>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</si>
  <si>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</si>
  <si>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</si>
  <si>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</si>
  <si>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</si>
  <si>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</si>
  <si>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</si>
  <si>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</si>
  <si>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</si>
  <si>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</si>
  <si>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</si>
  <si>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</si>
  <si>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</si>
  <si>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</si>
  <si>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</si>
  <si>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</si>
  <si>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</si>
  <si>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</si>
  <si>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</si>
  <si>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</si>
  <si>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</si>
  <si>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</si>
  <si>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</si>
  <si>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</si>
  <si>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</si>
  <si>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</si>
  <si>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</si>
  <si>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</si>
  <si>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</si>
  <si>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</si>
  <si>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</si>
  <si>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</si>
  <si>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</si>
  <si>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</si>
  <si>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</si>
  <si>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</si>
  <si>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</si>
  <si>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</si>
  <si>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</si>
  <si>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</si>
  <si>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</si>
  <si>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</si>
  <si>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</si>
  <si>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</si>
  <si>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</si>
  <si>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</si>
  <si>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</si>
  <si>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</si>
  <si>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</si>
  <si>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</si>
  <si>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</si>
  <si>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</si>
  <si>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</si>
  <si>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</si>
  <si>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</si>
  <si>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</si>
  <si>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</si>
  <si>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</si>
  <si>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</si>
  <si>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</si>
  <si>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</si>
  <si>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</si>
  <si>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</si>
  <si>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</si>
  <si>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</si>
  <si>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</si>
  <si>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</si>
  <si>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</si>
  <si>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</si>
  <si>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</si>
  <si>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</si>
  <si>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</si>
  <si>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</si>
  <si>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</si>
  <si>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</si>
  <si>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</si>
  <si>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</si>
  <si>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</si>
  <si>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</si>
  <si>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</si>
  <si>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</si>
  <si>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</si>
  <si>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</si>
  <si>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75II62</t>
  </si>
  <si>
    <t>SPOJKA - ODBOČOVACÍ SOUPRAVA STŘEDNÍ - DODÁVKA</t>
  </si>
  <si>
    <t>75II6X</t>
  </si>
  <si>
    <t>SPOJKA - ODBOČOVACÍ SOUPRAVA - MONTÁŽ</t>
  </si>
  <si>
    <t>75IJ11</t>
  </si>
  <si>
    <t>MĚŘENÍ - ZŘÍZENÍ VÝVODU KABELOVÉHO PLÁŠTĚ PRO MĚŘENÍ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</si>
  <si>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</si>
  <si>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</si>
  <si>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</si>
  <si>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</si>
  <si>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</si>
  <si>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</si>
  <si>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75K112</t>
  </si>
  <si>
    <t>TRANSFORMÁTOR ODDĚLOVACÍ (OCHRANNÝ) PŘES 1000 VA - DODÁVKA</t>
  </si>
  <si>
    <t>75K11X</t>
  </si>
  <si>
    <t>TRANSFORMÁTOR ODDĚLOVACÍ (OCHRANNÝ) - MONTÁŽ</t>
  </si>
  <si>
    <t>703511</t>
  </si>
  <si>
    <t>ELEKTROINSTALAČNÍ LIŠTA ŠÍŘKY DO 30 MM</t>
  </si>
  <si>
    <t>89</t>
  </si>
  <si>
    <t>R1501001</t>
  </si>
  <si>
    <t>OSTATNÍ POŽADAVKY - VYPRACOVÁNÍ RDS</t>
  </si>
  <si>
    <t>KPL</t>
  </si>
  <si>
    <t>zahrnuje veškeré náklady spojené s vypracováním realizační dokumentace tohoto provozního souboru</t>
  </si>
  <si>
    <t>101</t>
  </si>
  <si>
    <t>75II21</t>
  </si>
  <si>
    <t>SPOJKA PRO CELOPLASTOVÉ KABELY S PANCÍŘEM DO 100 ŽIL - DODÁVKA</t>
  </si>
  <si>
    <t>1. Položka obsahuje: 
 – dodávku specifikovaného bloku/zařízení včetně potřebného drobného montážního materiálu 
 – dodávku souvisejícího příslušenství pro specifikovaný blok/zařízení 
 – náklady na dopravu a skladování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a práce.</t>
  </si>
  <si>
    <t>102</t>
  </si>
  <si>
    <t>75II2X</t>
  </si>
  <si>
    <t>SPOJKA PRO CELOPLASTOVÉ KABELY S PANCÍŘEM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</si>
  <si>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</si>
  <si>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99</t>
  </si>
  <si>
    <t>Poplatky za skládky</t>
  </si>
  <si>
    <t>90</t>
  </si>
  <si>
    <t>901</t>
  </si>
  <si>
    <t>POPLATKY ZA LIKVIDACŮ ODPADŮ NEKONTAMINOVANÝCH - 17 05 04 VYTĚŽENÉ ZEMINY A HORNINY - I. TŘÍDA TĚŽITELNOSTI VČETNĚ DOPRAVY</t>
  </si>
  <si>
    <t>91</t>
  </si>
  <si>
    <t>904</t>
  </si>
  <si>
    <t>POPLATKY ZA LIKVIDACŮ ODPADŮ NEKONTAMINOVANÝCH - 17 06 04 ZBYTKY IZOLAČNÍCH MATERIÁLŮ VČETNĚ DOPRAVY</t>
  </si>
  <si>
    <t>92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</si>
  <si>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</si>
  <si>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</si>
  <si>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</si>
  <si>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</si>
  <si>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</si>
  <si>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2101</t>
  </si>
  <si>
    <t>P2541 a P2542, železniční svršek a spodek</t>
  </si>
  <si>
    <t>SO 2101</t>
  </si>
  <si>
    <t>0</t>
  </si>
  <si>
    <t>Všeobecné konstrukce a práce</t>
  </si>
  <si>
    <t>02620</t>
  </si>
  <si>
    <t>ZKOUŠENÍ KONSTRUKCÍ A PRACÍ NEZÁVISLOU ZKUŠEBNOU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</si>
  <si>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</si>
  <si>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</si>
  <si>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</si>
  <si>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</si>
  <si>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</si>
  <si>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</si>
  <si>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02831</t>
  </si>
  <si>
    <t>PRŮZKUMNÉ PRÁCE HYDROLOGICKÉ NA POVRCHU</t>
  </si>
  <si>
    <t>Průzkum pro určení koeficientu vsaku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</si>
  <si>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</si>
  <si>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</si>
  <si>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</si>
  <si>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</si>
  <si>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LIKVIDACŮ ODPADŮ NEKONTAMINOVANÝCH - 17 05 04 VYTĚŽENÉ ZEMINY A HORNINY - I. TŘÍDA TĚŽITELNOSTI</t>
  </si>
  <si>
    <t>395,023*2=790,046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</si>
  <si>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</si>
  <si>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</si>
  <si>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LIKVIDACŮ ODPADŮ NEKONTAMINOVANÝCH - 17 01 01 BETON Z DEMOLIC OBJEKTŮ, ZÁKLADŮ TV</t>
  </si>
  <si>
    <t>015150</t>
  </si>
  <si>
    <t>POPLATKY ZA LIKVIDACŮ ODPADŮ NEKONTAMINOVANÝCH - 17 05 08 ŠTĚRK Z KOLEJIŠTĚ (ODPAD PO RECYKLACI)</t>
  </si>
  <si>
    <t>303*1,8=545,400 [A]</t>
  </si>
  <si>
    <t>015210</t>
  </si>
  <si>
    <t>POPLATKY ZA LIKVIDACŮ ODPADŮ NEKONTAMINOVANÝCH - 17 01 01 ŽELEZNIČNÍ PRAŽCE BETONOVÉ</t>
  </si>
  <si>
    <t>164*0,290=47,560 [A]</t>
  </si>
  <si>
    <t>015250</t>
  </si>
  <si>
    <t>POPLATKY ZA LIKVIDACŮ ODPADŮ NEKONTAMINOVANÝCH - 17 02 03 POLYETYLÉNOVÉ PODLOŽKY (ŽEL. SVRŠEK)</t>
  </si>
  <si>
    <t>(328+46)*0,00008=0,030 [A]</t>
  </si>
  <si>
    <t>015260</t>
  </si>
  <si>
    <t>POPLATKY ZA LIKVIDACŮ ODPADŮ NEKONTAMINOVANÝCH - 07 02 99 PRYŽOVÉ PODLOŽKY (ŽEL. SVRŠEK)</t>
  </si>
  <si>
    <t>EVIDENČNÍ POLOŽKA. Položka se neoceňuje v objektu SO/PS, položka se oceňuje pouze v objektu SO 90-90</t>
  </si>
  <si>
    <t>(328+46)*0,000214=0,080 [A]</t>
  </si>
  <si>
    <t>015520</t>
  </si>
  <si>
    <t>POPLATKY ZA LIKVIDACŮ ODPADŮ NEBEZPEČNÝCH - 17 02 04* ŽELEZNIČNÍ PRAŽCE DŘEVĚNÉ</t>
  </si>
  <si>
    <t>29*0,090=2,610 [A]</t>
  </si>
  <si>
    <t>12373</t>
  </si>
  <si>
    <t>ODKOP PRO SPOD STAVBU SILNIC A ŽELEZNIC TŘ. I</t>
  </si>
  <si>
    <t>107*0,5=53,5 [A]  ZKPP  
112=112,00 [B] ZKPP  
44=44,00 [C] Trativod  
39,523=39,523svodné a ochranné potrubí  
146=146 [E] vsakovací tunel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</si>
  <si>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</si>
  <si>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</si>
  <si>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</si>
  <si>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</si>
  <si>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395,023*23=9085,529</t>
  </si>
  <si>
    <t>Položka zahrnuje samostatnou dopravu zeminy. Množství se určí jako součin kubatutry [m3] a požadované vzdálenosti [km].</t>
  </si>
  <si>
    <t>17481</t>
  </si>
  <si>
    <t>ZÁSYP JAM A RÝH Z NAKUPOVANÝCH MATERIÁLŮ</t>
  </si>
  <si>
    <t>Zásyp a obsyp vsakovacího tunelu</t>
  </si>
  <si>
    <t>28,5+88=116,5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</si>
  <si>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</si>
  <si>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</si>
  <si>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</si>
  <si>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PTŽS vč. hutnění   
Úprava pláně ve sklonu 5% se zhutněním</t>
  </si>
  <si>
    <t>3*107=321,000 [A]  
395=395,000 [B]  
110*6,2=682,000 [C]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</si>
  <si>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</si>
  <si>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</si>
  <si>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</si>
  <si>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</si>
  <si>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 a ve vsakovacím tunelu</t>
  </si>
  <si>
    <t>210+105=315,00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</si>
  <si>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</si>
  <si>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</si>
  <si>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</si>
  <si>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</si>
  <si>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Komunikace</t>
  </si>
  <si>
    <t>502941</t>
  </si>
  <si>
    <t>ZŘÍZENÍ KONSTRU NÍ VRSTVY TĚLESA ŽELEZNIČNÍHO SPODKU Z GEOTEXTILIE</t>
  </si>
  <si>
    <t>415=415,000 [A] konstrukční vrstva žel. spodku</t>
  </si>
  <si>
    <t>1. Položka obsahuje:   
 – nákup a dodání geosyntetika v požadované kvalitě   
 – očištění a urovnání podkladu   
 – uložení geosyntetika dle předepsaného technologického předpisu   
 – zřízení konstrukční vrstvy z geosyntetika bez rozlišení šířky, pokládání vrstvy po etapách, včetně pracovních spar a spojů   
 – průkazní zkoušky, kontrolní zkoušky a kontrolní měření   
 – úpravu napojení, ukončení a těsnění podél trativodů, vpustí, šachet a pod.   
 – úpravu povrchu vrstvy   
2. Položka neobsahuje:   
 X   
3. Způsob měření:   
Měří se metr čtverečný projektované nebo skutečné plochy, přičemž do výměry je již zahrnuto ztratné, přesahy, prořezy.</t>
  </si>
  <si>
    <t>501101</t>
  </si>
  <si>
    <t>ZŘÍZENÍ KONSTRUKČNÍ VRSTVY TĚLESA ŽELEZNIČNÍHO SPODKU ZE ŠTĚRKODRTI NOVÉ</t>
  </si>
  <si>
    <t>Vyrovnávací vrstva ze štěrkodrti fr. 8/16 pod vsakovací tunel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</si>
  <si>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</si>
  <si>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512550</t>
  </si>
  <si>
    <t>KOLEJOVÉ LOŽE - ZŘÍZENÍ Z KAMENIVA HRUBÉHO DRCENÉHO (ŠTĚRK)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</si>
  <si>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</si>
  <si>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</si>
  <si>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</si>
  <si>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Doštěrkování v místě propracování + posun a ojedinělá výměna pražců + zásyp stezky</t>
  </si>
  <si>
    <t>70+2,5+130=202,500 [A]</t>
  </si>
  <si>
    <t>528352</t>
  </si>
  <si>
    <t>KOLEJ 49 E1, ROZD. "U", BEZSTYKOVÁ, PR. BET. BEZPODKLADNICOVÝ, UP. PRUŽNÉ</t>
  </si>
  <si>
    <t>125=125,000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</si>
  <si>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</si>
  <si>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</si>
  <si>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</si>
  <si>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</si>
  <si>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 
 – odkopání kolejového lože na úroveň ložné plochy pražců   
 – povolení upevňovadel   
 – posunutí pražce do nové polohy   
 – utažení upevňovadel, popř. náhradu poškozených upevňovacích prvků a podložek za užité nebo nové   
 – nahrnutí kolejového lože zpět včetně zhutnění   
 – směrovou a výškovou úpravu koleje   
 – příplatky za ztížené podmínky při práci v koleji, např. překážky po stranách koleje, práci v tunelu ap.   
2. Položka neobsahuje:   
 – případné doplnění štěrkového lože   
3. Způsob měření:   
Udává se počet kusů kompletní konstrukce nebo práce.</t>
  </si>
  <si>
    <t>542121</t>
  </si>
  <si>
    <t>SMĚROVÉ A VÝŠKOVÉ VYROVNÁNÍ KOLEJE NA PRAŽCÍCH BETONOVÝCH DO 0,05 M</t>
  </si>
  <si>
    <t>125=125,000 [A] 2. podbití v místě trhání  
2*463,84=927,680 [B] podbití stávajících úseků  
A+B=1 052,680 [C]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</si>
  <si>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</si>
  <si>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</si>
  <si>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</si>
  <si>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km 3,011 343 - 3,600 183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</si>
  <si>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</si>
  <si>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543241</t>
  </si>
  <si>
    <t>VÝMĚNA JEDNOTLIVÉHO PRAŽCE BETONOVÉHO PODKLADNICOVÉHO REGENEROVANÉHO, UPEVNĚNÍ TUHÉ</t>
  </si>
  <si>
    <t>Na stycích nového úseku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</si>
  <si>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</si>
  <si>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545121</t>
  </si>
  <si>
    <t>SVAR KOLEJNIC (STEJNÉHO TVARU) 49 E1, T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</si>
  <si>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</si>
  <si>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549311</t>
  </si>
  <si>
    <t>ZRUŠENÍ A ZNOVUZŘÍZENÍ BEZSTYKOVÉ KOLEJE NA NEDEMONTOVANÝCH ÚSECÍCH V KOLEJI</t>
  </si>
  <si>
    <t>2*(125+50)=350,000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</si>
  <si>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</si>
  <si>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56112</t>
  </si>
  <si>
    <t>PODKLADNÍ BETON TL. DO 100MM</t>
  </si>
  <si>
    <t>Podbetonování úseku Š1-Š2-Š3-Š4 + opěrky v úseku Š4-Š5-Š6 + základ svodného potrubí</t>
  </si>
  <si>
    <t>1,3+1,1+0,33+7,8=10,530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</si>
  <si>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</si>
  <si>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561462</t>
  </si>
  <si>
    <t>KAMENIVO ZPEVNĚNÉ CEMENTEM TŘ. II TL. DO 300MM</t>
  </si>
  <si>
    <t>SC 0/32, C5/6</t>
  </si>
  <si>
    <t>56334</t>
  </si>
  <si>
    <t>VOZOVKOVÉ VRSTVY ZE ŠTĚRKODRTI TL. DO 200MM</t>
  </si>
  <si>
    <t>107=107,000 [A]  štěrkodrť fr. 0/63  
395=395,000 [B]  štěrkodrť fr. 0/32  
A+B=502,000 [C]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</si>
  <si>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</si>
  <si>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Potrubí</t>
  </si>
  <si>
    <t>87434</t>
  </si>
  <si>
    <t>POTRUBÍ Z TRUB PLASTOVÝCH ODPADNÍCH DN DO 200MM</t>
  </si>
  <si>
    <t>Svodné potrubí</t>
  </si>
  <si>
    <t>6+64=70,00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</si>
  <si>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úprav, zásypový materiál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</si>
  <si>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87445</t>
  </si>
  <si>
    <t>POTRUBÍ Z TRUB PLASTOVÝCH ODPADNÍCH DN DO 300MM</t>
  </si>
  <si>
    <t>Svodné potrubí + ochrané potrubí</t>
  </si>
  <si>
    <t>59+1,1=60,100</t>
  </si>
  <si>
    <t>895811</t>
  </si>
  <si>
    <t>DRENÁŽNÍ ŠACHTICE NORMÁLNÍ Z PLAST DÍLCŮ ŠN 60</t>
  </si>
  <si>
    <t>PE-HD DN400 vč. poklopu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</si>
  <si>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</si>
  <si>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8853R</t>
  </si>
  <si>
    <t>VSAKOVACÍ TUNEL Z PP</t>
  </si>
  <si>
    <t>š. 0,8m, 300l</t>
  </si>
  <si>
    <t>zahrnuje:  
- dodání veškerého materiálu (vsak. tunel, zakončení tunelu, odvětrávací hlavice,  spojovací a těsnící  materiál a pod.), podpěrných, závěsných a upevňovacích prvků, včetně potřebných úprav  
- úprava a příprava podkladu, očištění a ošetření podkladu   
- zřízení plně funkčního tunelu, kompletní soustavy, podle příslušného technologického předpisu  
- zřízení vsaku i jednotlivých částí po etapách, včetně pracovních spar a spojů, pracovního zaslepení konců a pod.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</si>
  <si>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</si>
  <si>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921930</t>
  </si>
  <si>
    <t>ANTIKOROZNÍ PROVEDENÍ UPEVŇOVADEL A JINÉHO DROBNÉHO KOLEJIVA</t>
  </si>
  <si>
    <t>15,6=15,600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</si>
  <si>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</si>
  <si>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923122</t>
  </si>
  <si>
    <t>HEKTOMETROVNÍK Z UŽITÉHO MATERIÁLU</t>
  </si>
  <si>
    <t>Přemístění stávajících hektometrů</t>
  </si>
  <si>
    <t>1. Položka obsahuje:   
 – dodávku a osazení včetně nutných zemních prací a obetonování   
 – případnou obnovu nátěru   
 – odrazky nebo retroreflexní fólie   
2. Položka neobsahuje:   
 X   
3. Způsob měření:   
Udává se počet kusů kompletní konstrukce nebo práce.</t>
  </si>
  <si>
    <t>923311</t>
  </si>
  <si>
    <t>PŘEDVĚSTNÍK N - TROJÚHELNÍKOVÝ ŠTÍT</t>
  </si>
  <si>
    <t>km 3,125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</si>
  <si>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</si>
  <si>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923341</t>
  </si>
  <si>
    <t>RYCHLOSTNÍK N - TABULE</t>
  </si>
  <si>
    <t>923451</t>
  </si>
  <si>
    <t>NÁVĚST "ZKRÁCENÁ VZDÁLENOST"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</si>
  <si>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</si>
  <si>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92345R</t>
  </si>
  <si>
    <t>NÁVĚST LOKOMOTIVA V BÍLÉM POLI</t>
  </si>
  <si>
    <t>km 3,612</t>
  </si>
  <si>
    <t>923481</t>
  </si>
  <si>
    <t>STANIČNÍK - TABULE "ÚZKÁ"</t>
  </si>
  <si>
    <t>Oboustranný plechový staničník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</si>
  <si>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</si>
  <si>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</si>
  <si>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</si>
  <si>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</si>
  <si>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923941</t>
  </si>
  <si>
    <t>ZAJIŠŤOVACÍ ZNAČKA KONZOLOVÁ (K) VČETNĚ OCELOVÉHO SLOUPKU</t>
  </si>
  <si>
    <t>1. Položka obsahuje:   
 – geodetické zaměření a kontrolu připravenosti pro osazení značky   
 – dodávku konzolové zajišťovací značky a slopku v požadovaném provedení   
 – vykopání jamky, osazení a zabetonování sloupku a upevnění podpůrné konstrukce na sloupek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</si>
  <si>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>925110</t>
  </si>
  <si>
    <t>DRÁŽNÍ STEZKY Z DRTI TL. DO 50 MM</t>
  </si>
  <si>
    <t>"1.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stezkou."</t>
  </si>
  <si>
    <t>965010</t>
  </si>
  <si>
    <t>ODSTRANĚNÍ KOLEJOVÉHO LOŽE A DRÁŽNÍCH STEZEK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</si>
  <si>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</si>
  <si>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965114</t>
  </si>
  <si>
    <t>DEMONTÁŽ KOLEJE NA BETONOVÝCH PRAŽCÍCH ROZEBRÁNÍM DO SOUČÁSTÍ</t>
  </si>
  <si>
    <t>((3,492440-3,367440)-0,014)*1000=111,000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</si>
  <si>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</si>
  <si>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</si>
  <si>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</si>
  <si>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</si>
  <si>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(320*0,0075)*10=24,000 [C] podkladnice  
(1312*0,00057)*10=7,478 [D] vrtule  
(222*0,04939)*10 =109,646 [E] kolejnice  
A+B+C+D+E=151,848 [F]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</si>
  <si>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</si>
  <si>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</si>
  <si>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</si>
  <si>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Odvoz betonových pražců na skládku</t>
  </si>
  <si>
    <t>47,56*20=951,200</t>
  </si>
  <si>
    <t>965124</t>
  </si>
  <si>
    <t>DEMONTÁŽ KOLEJE NA DŘEVĚNÝCH PRAŽCÍCH ROZEBRÁNÍM DO SOUČÁSTÍ</t>
  </si>
  <si>
    <t>km 3,447 – km 3,461</t>
  </si>
  <si>
    <t>14=14,000 [A]</t>
  </si>
  <si>
    <t>965125</t>
  </si>
  <si>
    <t>DEMONTÁŽ KOLEJE NA DŘEVĚNÝCH PRAŽCÍCH - ODVOZ ROZEBRANÝCH SOUČÁSTÍ NA MONTÁŽNÍ ZÁKLADNU</t>
  </si>
  <si>
    <t>(28*0,4939)*10 [A] kolejnice  
(92*0,00122)*10=138,292000 [B] komplety  
(46*0,00891)*10=4,098600 [C] podkladnice  
(184*0,00061)*10=1,122400 [D] vrtule vč. kroužků  
(20*0,00987)*10=1,974000 [E] spojky vč. upevnění  
A+B+C+D+E=138,292 [E]</t>
  </si>
  <si>
    <t>965126</t>
  </si>
  <si>
    <t>DEMONTÁŽ KOLEJE NA DŘEVĚNÝCH PRAŽCÍCH - ODVOZ ROZEBRANÝCH SOUČÁSTÍ (Z MÍSTA DEMONTÁŽE NEBO Z MONTÁŽNÍ ZÁKLADNY) K LIKVIDACI</t>
  </si>
  <si>
    <t>Odvoz dřevěných pražců na skládku</t>
  </si>
  <si>
    <t>2,61*60=156,600</t>
  </si>
  <si>
    <t>965821</t>
  </si>
  <si>
    <t>DEMONTÁŽ KILOMETROVNÍKU, HEKTOMETROVNÍKU, MEZNÍKU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</si>
  <si>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</si>
  <si>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</si>
  <si>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</si>
  <si>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</si>
  <si>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</si>
  <si>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  
(2*0,16)*20=6,400 [C] hektometry  
B+C=6,550 [D]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</si>
  <si>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tun vybouraného materiálu v původním stavu a jednotlivých vzdáleností v kilometrech.</t>
  </si>
  <si>
    <t>D.2.1.3</t>
  </si>
  <si>
    <t>Přejezdy a přechody</t>
  </si>
  <si>
    <t xml:space="preserve">  SO 2301</t>
  </si>
  <si>
    <t>P2541 a P2542, přejezdová konstrukce</t>
  </si>
  <si>
    <t>SO 2301</t>
  </si>
  <si>
    <t>76+77=153,000</t>
  </si>
  <si>
    <t>015130</t>
  </si>
  <si>
    <t>POPLATKY ZA LIKVIDACŮ ODPADŮ NEKONTAMINOVANÝCH - 17 03 02 VYBOURANÝ ASFALTOVÝ BETON BEZ DEHTU</t>
  </si>
  <si>
    <t>3+52=55,000 [A]</t>
  </si>
  <si>
    <t>2+38,7=40,700 [A]</t>
  </si>
  <si>
    <t>015170</t>
  </si>
  <si>
    <t>POPLATKY ZA LIKVIDACŮ ODPADŮ NEKONTAMINOVANÝCH - 17 02 01 DŘEVO PO STAVEBNÍM POUŽITÍ, Z DEMOLIC</t>
  </si>
  <si>
    <t>11130</t>
  </si>
  <si>
    <t>SEJMUTÍ DRNU</t>
  </si>
  <si>
    <t>Skrývka ornice pro konstrukci chodníku</t>
  </si>
  <si>
    <t>včetně vodorovné dopravy  a uložení na skládku</t>
  </si>
  <si>
    <t>113138</t>
  </si>
  <si>
    <t>ODSTRANĚNÍ KRYTU ZPEVNĚNÝCH PLOCH S ASFALT POJIVEM, ODVOZ DO 20KM</t>
  </si>
  <si>
    <t>Stávající kryt přejezdu P2542 včetně dřevěných součástí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</si>
  <si>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</si>
  <si>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</si>
  <si>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</si>
  <si>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Demontáž betonových tvárnic na posledním parkovacím místě komunikace</t>
  </si>
  <si>
    <t>3,2*0,08=0,256 [A]</t>
  </si>
  <si>
    <t>113328</t>
  </si>
  <si>
    <t>ODSTRAN PODKL ZPEVNĚNÝCH PLOCH Z KAMENIVA NESTMEL, ODVOZ DO 20KM</t>
  </si>
  <si>
    <t>Odstranění štěrkodrti</t>
  </si>
  <si>
    <t>113488</t>
  </si>
  <si>
    <t>ODSTRANĚNÍ KRYTU ZPEVNĚNÝCH PLOCH Z DLAŽDIC VČETNĚ PODKLADU, ODVOZ DO 20KM</t>
  </si>
  <si>
    <t>66*0,15=9,900 [A]</t>
  </si>
  <si>
    <t>11352</t>
  </si>
  <si>
    <t>ODSTRANĚNÍ CHODNÍKOVÝCH A SILNIČNÍCH OBRUBNÍKŮ BETONOVÝCH</t>
  </si>
  <si>
    <t>35+33=68,000 [A]</t>
  </si>
  <si>
    <t>11352B</t>
  </si>
  <si>
    <t>ODSTRANĚNÍ CHODNÍKOVÝCH A SILNIČNÍCH OBRUBNÍKŮ BETONOVÝCH - DOPRAVA</t>
  </si>
  <si>
    <t>2*20=40,00</t>
  </si>
  <si>
    <t>113728</t>
  </si>
  <si>
    <t>FRÉZOVÁNÍ ZPEVNĚNÝCH PLOCH ASFALTOVÝCH, ODVOZ DO 20KM</t>
  </si>
  <si>
    <t>Frézování vozovky</t>
  </si>
  <si>
    <t>231*0,15=34,650</t>
  </si>
  <si>
    <t>12273</t>
  </si>
  <si>
    <t>ODKOPÁVKY A PROKOPÁVKY OBECNÉ TŘ. I</t>
  </si>
  <si>
    <t>Konstrukce chodníku a vozovky</t>
  </si>
  <si>
    <t>11,5+34=45,500 [A]</t>
  </si>
  <si>
    <t>12273B</t>
  </si>
  <si>
    <t>ODKOPÁVKY A PROKOPÁVKY OBECNÉ TŘ. I - DOPRAVA</t>
  </si>
  <si>
    <t>Odvoz výkopku na skládku</t>
  </si>
  <si>
    <t>45,5*20=910,00</t>
  </si>
  <si>
    <t>122938</t>
  </si>
  <si>
    <t>ODKOPÁVKY A PROKOPÁVKY OBECNÉ TŘ. III, ODVOZ DO 20KM</t>
  </si>
  <si>
    <t>Odtěžení kameniva zpevněného cementem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</si>
  <si>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</si>
  <si>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17110</t>
  </si>
  <si>
    <t>ULOŽENÍ SYPANINY DO NÁSYPŮ SE ZHUTNĚNÍM</t>
  </si>
  <si>
    <t>Zhutněný nenamrzavý materiál Id=0,80; PS=100% hutněn po max. vrstvách 0,2 m pro konstrukci chodníku + zásyp u prahové vpusti</t>
  </si>
  <si>
    <t>7,695+0,98=8,675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</si>
  <si>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</si>
  <si>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</si>
  <si>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</si>
  <si>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Krajinice komunikace vlevo před přejezdem fr. 0/32</t>
  </si>
  <si>
    <t>12*0,2=2,400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</si>
  <si>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</si>
  <si>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Zásyp vhodným propustným nenamrzavým materiálem</t>
  </si>
  <si>
    <t>15=15,000 [B] Zásyp v místě ocelových trub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</si>
  <si>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</si>
  <si>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42,5*2=85,000 [A] Úprava a zhutnění pod konstrukcí chodníku  
202*2=404,000 [B] úprava v místě přejezdu  
A+B=489,000 [C]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</si>
  <si>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</si>
  <si>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</si>
  <si>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</si>
  <si>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27152</t>
  </si>
  <si>
    <t>POLŠTÁŘE POD ZÁKLADY Z KAMENIVA DRCENÉHO</t>
  </si>
  <si>
    <t>Pod základ prahové vpusti</t>
  </si>
  <si>
    <t>2,4=2,400 [A]</t>
  </si>
  <si>
    <t>položka zahrnuje dodávku předepsaného kameniva, mimostaveništní a vnitrostaveništní dopravu a jeho uložení   
není-li v zadávací dokumentaci uvedeno jinak, jedná se o nakupovaný materiál</t>
  </si>
  <si>
    <t>272315</t>
  </si>
  <si>
    <t>ZÁKLADY Z PROSTÉHO BETONU DO C30/37</t>
  </si>
  <si>
    <t>Beton pro prahovou vpust pod komunikací</t>
  </si>
  <si>
    <t>4,3+0,13+1,31=5,740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</si>
  <si>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</si>
  <si>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Svislé konstrukce</t>
  </si>
  <si>
    <t>353366</t>
  </si>
  <si>
    <t>VÝZTUŽ ZDIVA STOK Z KARI SÍTÍ</t>
  </si>
  <si>
    <t>KARI SÍŤ 150/150 na lapač splavenin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</si>
  <si>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</si>
  <si>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562101</t>
  </si>
  <si>
    <t>VOZOVKOVÉ VRSTVY Z MATERIÁLŮ STABIL CEMENTEM TŘ I</t>
  </si>
  <si>
    <t>SC 8/10</t>
  </si>
  <si>
    <t>208*0,150=31,200 [A]</t>
  </si>
  <si>
    <t>56335</t>
  </si>
  <si>
    <t>VOZOVKOVÉ VRSTVY ZE ŠTĚRKODRTI TL. DO 250MM</t>
  </si>
  <si>
    <t>Konstrukční vrstva dlažby fr. 0/32</t>
  </si>
  <si>
    <t>Konstrukční vrstva vozovky fr. 32/63</t>
  </si>
  <si>
    <t>572121</t>
  </si>
  <si>
    <t>INFILTRAČNÍ POSTŘIK ASFALTOVÝ DO 1,0KG/M2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</si>
  <si>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</si>
  <si>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</si>
  <si>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</si>
  <si>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574E56</t>
  </si>
  <si>
    <t>ASFALTOVÝ BETON PRO PODKLADNÍ VRSTVY ACP 16+, 16S TL. 60MM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</si>
  <si>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</si>
  <si>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574B33</t>
  </si>
  <si>
    <t>ASFALTOVÝ BETON PRO OBRUSNÉ VRSTVY MODIFIK ACO 11 TL. 40MM</t>
  </si>
  <si>
    <t>577A1</t>
  </si>
  <si>
    <t>VÝSPRAVA TRHLIN ASFALTOVOU ZÁLIVKOU</t>
  </si>
  <si>
    <t>(6,3+6,5)*3=38,400 [A]  
39*3=117,000 [B] podélné pracovní spáry  
2*7=14,000 [C] u závěrných zídek  
45=45,000 [D] u obrubníků  
A+B+C+D=214,400 [E]</t>
  </si>
  <si>
    <t>- vyfrézování drážky šířky do 20mm hloubky do 40mm   
- vyčištění   
- nátěr   
- výplň předepsanou zálivkovou hmotou</t>
  </si>
  <si>
    <t>58251</t>
  </si>
  <si>
    <t>DLÁŽDĚNÉ KRYTY Z BETONOVÝCH DLAŽDIC DO LOŽE Z KAMENIVA</t>
  </si>
  <si>
    <t>5,5=5,500 [A]  Dlažba betonová bez sražené hrany, min. 200x200 mm  
3,2=3,200 [B] Zpětná montáž betonových tvárnic na parkovacím místě  
A+B=8,700 [C]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</si>
  <si>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</si>
  <si>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</si>
  <si>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</si>
  <si>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58261B</t>
  </si>
  <si>
    <t>KRYTY Z BETON DLAŽDIC SE ZÁMKEM BAREV RELIÉF TL 80MM DO LOŽE Z KAM</t>
  </si>
  <si>
    <t>Signální a varovný pás barevně kontrastní</t>
  </si>
  <si>
    <t>87433</t>
  </si>
  <si>
    <t>POTRUBÍ Z TRUB PLASTOVÝCH ODPADNÍCH DN DO 150MM</t>
  </si>
  <si>
    <t>0,5=0,5 [A] Svodné potrubí u prahové vpusti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</si>
  <si>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</si>
  <si>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</si>
  <si>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</si>
  <si>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</si>
  <si>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711112</t>
  </si>
  <si>
    <t>IZOLACE BĚŽNÝCH KONSTRUKCÍ PROTI ZEMNÍ VLHKOSTI ASFALTOVÝMI PÁSY</t>
  </si>
  <si>
    <t>U prostupu šachty vložení modifikovaného asfaltového pásu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</si>
  <si>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</si>
  <si>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914121</t>
  </si>
  <si>
    <t>DOPRAVNÍ ZNAČKY ZÁKLADNÍ VELIKOSTI OCELOVÉ FÓLIE TŘ 1 - DODÁVKA A MONTÁŽ</t>
  </si>
  <si>
    <t>Značka B20a, bez sloupku - umístěna na sloupu VO</t>
  </si>
  <si>
    <t>položka zahrnuje:  
- dodávku a montáž značek v požadovaném provedení</t>
  </si>
  <si>
    <t>9111A3</t>
  </si>
  <si>
    <t>ZÁBRADLÍ SILNIČNÍ S VODOR MADLY - DEMONTÁŽ S PŘESUNEM</t>
  </si>
  <si>
    <t>včetně patek</t>
  </si>
  <si>
    <t>položka zahrnuje:   
- demontáž a odstranění zařízení   
- jeho odvoz na předepsané místo</t>
  </si>
  <si>
    <t>914123</t>
  </si>
  <si>
    <t>DOPRAVNÍ ZNAČKY ZÁKLADNÍ VELIKOSTI OCELOVÉ FÓLIE TŘ 1 - DEMONTÁŽ</t>
  </si>
  <si>
    <t>A6b</t>
  </si>
  <si>
    <t>Položka zahrnuje odstranění, demontáž a odklizení materiálu s odvozem na předepsané místo</t>
  </si>
  <si>
    <t>(2*2)+2+2+(3*2)+1+1+1=17,000</t>
  </si>
  <si>
    <t>položka zahrnuje:   
- dodávku a montáž značek v požadovaném provedení</t>
  </si>
  <si>
    <t>914921</t>
  </si>
  <si>
    <t>SLOUPKY A STOJKY DOPRAVNÍCH ZNAČEK Z OCEL TRUBEK DO PATKY - DODÁVKA A MONTÁŽ</t>
  </si>
  <si>
    <t>položka zahrnuje:   
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</si>
  <si>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</si>
  <si>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</si>
  <si>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</si>
  <si>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41*0,125=5,125 [A]</t>
  </si>
  <si>
    <t>položka zahrnuje:   
- dodání a pokládku nátěrového materiálu (měří se pouze natíraná plocha)   
- předznačení a reflexní úpravu</t>
  </si>
  <si>
    <t>915221</t>
  </si>
  <si>
    <t>VODOR DOPRAV ZNAČ PLASTEM STRUKTURÁLNÍ NEHLUČNÉ - DOD A POKLÁDKA</t>
  </si>
  <si>
    <t>V20 - piktogramový koridor pro cyklisty</t>
  </si>
  <si>
    <t>917223</t>
  </si>
  <si>
    <t>SILNIČNÍ A CHODNÍKOVÉ OBRUBY Z BETONOVÝCH OBRUBNÍKŮ ŠÍŘ 100MM</t>
  </si>
  <si>
    <t>Betonový základ C16/20</t>
  </si>
  <si>
    <t>55+46=101,00 [A]</t>
  </si>
  <si>
    <t>Položka zahrnuje:   
dodání a pokládku betonových obrubníků o rozměrech předepsaných zadávací dokumentací   
betonové lože i boční betonovou opěrku.</t>
  </si>
  <si>
    <t>919114</t>
  </si>
  <si>
    <t>ŘEZÁNÍ ASFALTOVÉHO KRYTU VOZOVEK TL DO 200MM</t>
  </si>
  <si>
    <t>(6,3+6,5)*3=38,400 [A] zaříznutí spáry   
3*39=117,000 [B] zaříznutí spáry v podélných pracovních spárách   
14=14,000 [C] zaříznutí spáry u prahové vpusti pro vložení pružného těsnění  
A+B+C=169,400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</si>
  <si>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</si>
  <si>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</si>
  <si>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</si>
  <si>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</si>
  <si>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</si>
  <si>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</si>
  <si>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93133</t>
  </si>
  <si>
    <t>TĚSNĚNÍ DILATAČNÍCH SPAR POLYURETANOVÝM TMELEM</t>
  </si>
  <si>
    <t>Vložení pružného tmelu kolem trativodní trubky</t>
  </si>
  <si>
    <t>položka zahrnuje dodávku a osazení předepsaného materiálu, očištění ploch spáry před úpravou, očištění okolí spáry po úpravě   
nezahrnuje těsnící profil</t>
  </si>
  <si>
    <t>93543</t>
  </si>
  <si>
    <t>ŽLABY Z DÍLCŮ Z POLYMERBETONU SVĚTLÉ ŠÍŘKY DO 200MM VČETNĚ MŘÍŽÍ</t>
  </si>
  <si>
    <t>Prahová vpust včetně revizních a koncových dílů a čelních stěn</t>
  </si>
  <si>
    <t>8,5=8,500 [A] komunikace  
2,5=2,500 [B] chodník  
A+B=11,000 [C]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</si>
  <si>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</si>
  <si>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93641</t>
  </si>
  <si>
    <t>LAPAČ SPLAVENIN</t>
  </si>
  <si>
    <t>Monolitický lapač splavenin ze ŽB  C30/37</t>
  </si>
  <si>
    <t>Položka zahrnuje veškerý materiál, výrobky a polotovary, podsyp, plastovou mříž, ocelový rámeček, otvory s těsněním, včetně mimostaveništní a vnitrostaveništní dopravy (rovněž přesuny), včetně naložení a složení,případně s uložením.</t>
  </si>
  <si>
    <t>965311</t>
  </si>
  <si>
    <t>ROZEBRÁNÍ PŘEJEZDU, PŘECHODU Z DÍLCŮ</t>
  </si>
  <si>
    <t>P2541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</si>
  <si>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</si>
  <si>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966345</t>
  </si>
  <si>
    <t>BOURÁNÍ PROPUSTŮ Z TRUB DN DO 300MM</t>
  </si>
  <si>
    <t>Odstranění stávajícího ocelového zatrubnění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</si>
  <si>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</si>
  <si>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96656</t>
  </si>
  <si>
    <t>ODSTRANĚNÍ ŽLABŮ Z DÍLCŮ (VČET ŠTĚRBINOVÝCH) ŠÍŘKY 400MM</t>
  </si>
  <si>
    <t>včetně betonového základu</t>
  </si>
  <si>
    <t>- zahrnuje vybourání žlabů včetně podkladních vrstev a eventuelních mříží   
- zahrnuje veškerou manipulaci s vybouranou sutí a hmotami včetně uložení na skládku 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</si>
  <si>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D.2.3.6</t>
  </si>
  <si>
    <t>Rozvody VN, NN, osvětlení a dálkové ovládání odpojovačů</t>
  </si>
  <si>
    <t xml:space="preserve">  SO 2601</t>
  </si>
  <si>
    <t>P2541 a P2542, přípojka nn</t>
  </si>
  <si>
    <t>SO 2601</t>
  </si>
  <si>
    <t>Hloubené vykopávky</t>
  </si>
  <si>
    <t>Dle příloh č.1,2 / 5x0,35x0,6=1,053m3</t>
  </si>
  <si>
    <t>R132738</t>
  </si>
  <si>
    <t>HLOUBENÍ RÝH ŠÍŘ DO 2M PAŽ I NEPAŽ TŘ. I, ODVOZ DO 20KM, LIKVIDACE ODPADU VČ. SKLÁDKY</t>
  </si>
  <si>
    <t>Dle příloh č.1,2 / 30x0,35x0,2=2,1m3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</si>
  <si>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zahrnuje uložení zeminy (na skládku, do násypu) a poplatky za skládku</t>
  </si>
  <si>
    <t>R131738</t>
  </si>
  <si>
    <t>HLOUBENÍ JAM ZAPAŽ I NEPAŽ TŘ. I, ODVOZ DO 20KM, LIKVIDACE ODPADU VČ. SKLÁDKY</t>
  </si>
  <si>
    <t>Dle příloh č.1,2 / 2x0,6x0,8x0,6=0,56m3</t>
  </si>
  <si>
    <t>Dle příloh č.1,2 / 5x0,5=2,5m2</t>
  </si>
  <si>
    <t>27231</t>
  </si>
  <si>
    <t>ZÁKLADY Z PROSTÉHO BETONU</t>
  </si>
  <si>
    <t>Dle příloh č.2,3 / 2x0,6x0,3x0,6=0,22m3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</si>
  <si>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</si>
  <si>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</si>
  <si>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</si>
  <si>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</si>
  <si>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742H25</t>
  </si>
  <si>
    <t>KABEL NN ČTYŘ- A PĚTIŽÍLOVÝ AL S PLASTOVOU IZOLACÍ OD 150 DO 240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</si>
  <si>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</si>
  <si>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Všeobecné práce pro silnoproud a slaboproud</t>
  </si>
  <si>
    <t>702221</t>
  </si>
  <si>
    <t>KABELOVÁ CHRÁNIČKA ZEMNÍ UV STABILNÍ DO DN 100 MM</t>
  </si>
  <si>
    <t>Dle příloh č.1, 2</t>
  </si>
  <si>
    <t>Dle příloh č.1,2</t>
  </si>
  <si>
    <t>ZASYPÁNÍ KABELOVÉHO ŽLABU VRSTVOU Z PŘESÁTÉHO PÍSKU SVĚTLÉ ŠÍŘKY DO 120 MM</t>
  </si>
  <si>
    <t>Silnoproudé rozvody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</si>
  <si>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</si>
  <si>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</si>
  <si>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</si>
  <si>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</si>
  <si>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2023 OTSKP</t>
  </si>
  <si>
    <t>742L11</t>
  </si>
  <si>
    <t>UKONČENÍ DVOU AŽ PĚTIŽÍLOVÉHO KABELU V ROZVADĚČI NEBO NA PŘÍSTROJI DO 2,5 MM2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</si>
  <si>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</si>
  <si>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</si>
  <si>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</si>
  <si>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</si>
  <si>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RP743611</t>
  </si>
  <si>
    <t>ROZVADĚČ PRO NAPÁJENÍ PŘEJEZDOVÉHO ZAŘÍZENÍ V KOMPAKTNÍM PILÍŘI</t>
  </si>
  <si>
    <t>KS</t>
  </si>
  <si>
    <t>Položka obsahuje: Dodávku a montáž atypického rozváděče vč. příslušenství ( průchodky, rozv. zámek s klíčem OŘ SEE, dle výkresu 2.002) a pomocného materiálu, vyhotovení a dodání atestu. Dále obsahuje cenu za pom. mechanismy včetně všech ostatních vedlejších nákladů.</t>
  </si>
  <si>
    <t>Dle příloh č.3,4</t>
  </si>
  <si>
    <t>1. Položka obsahuje: 
 – instalaci rozvaděče do terénu/rozvodny včetně softwaru k PLC pro možnost chodu rozvaděče a jeho oživení, zhotovení výrobní dokumentace 
 – technický popis viz. projektová dokumentace 
2. Položka neobsahuje: 
 – zemní práce 
3. Způsob měření: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</si>
  <si>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</si>
  <si>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</si>
  <si>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 – instalaci do terénu vč. potřebného základu, zhutnění a zapojení  
 – technický popis viz. projektová dokumentace  
2. Položka neobsahuje:  
 – zemní práce (výkop)  
3. Způsob měření:  
Udává se počet kusů kompletní konstrukce nebo práce.</t>
  </si>
  <si>
    <t>748151</t>
  </si>
  <si>
    <t>BEZPEČNOSTNÍ TABULKA</t>
  </si>
  <si>
    <t>744I01</t>
  </si>
  <si>
    <t>POJISTKOVÁ VLOŽKA DO 160 A</t>
  </si>
  <si>
    <t>Dle příloh č.1, 3, 4</t>
  </si>
  <si>
    <t>741911</t>
  </si>
  <si>
    <t>UZEMŇOVACÍ VODIČ V ZEMI FEZN DO 120 MM2</t>
  </si>
  <si>
    <t>741C05</t>
  </si>
  <si>
    <t>SPOJOVÁNÍ UZEMŇOVACÍCH VODIČŮ</t>
  </si>
  <si>
    <t>Dle příloh č.1, 3</t>
  </si>
  <si>
    <t>741C07</t>
  </si>
  <si>
    <t>VYVEDENÍ UZEMŇOVACÍCH VODIČŮ NA POVRCH/KONSTRUKCI</t>
  </si>
  <si>
    <t>Dle příloh č.2,3</t>
  </si>
  <si>
    <t>748241</t>
  </si>
  <si>
    <t>PÍSMENA A ČÍSLICE VÝŠKY DO 40 MM</t>
  </si>
  <si>
    <t>Dle příloh č.1,3</t>
  </si>
  <si>
    <t>747701</t>
  </si>
  <si>
    <t>DOKONČOVACÍ MONTÁŽNÍ PRÁCE NA ELEKTRICKÉM ZAŘÍZENÍ</t>
  </si>
  <si>
    <t>Dle příloh č.1</t>
  </si>
  <si>
    <t>747705</t>
  </si>
  <si>
    <t>MANIPULACE NA ZAŘÍZENÍCH PROVÁDĚNÉ PROVOZOVATELEM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</si>
  <si>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</si>
  <si>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</si>
  <si>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</si>
  <si>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</si>
  <si>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</si>
  <si>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</si>
  <si>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</si>
  <si>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</si>
  <si>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</si>
  <si>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</si>
  <si>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</si>
  <si>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</si>
  <si>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</si>
  <si>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</si>
  <si>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</si>
  <si>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</si>
  <si>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</si>
  <si>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</si>
  <si>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</si>
  <si>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</si>
  <si>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</si>
  <si>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</si>
  <si>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</si>
  <si>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</si>
  <si>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</si>
  <si>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</si>
  <si>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1301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</si>
  <si>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</si>
  <si>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</si>
  <si>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</si>
  <si>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</si>
  <si>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</si>
  <si>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</si>
  <si>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</si>
  <si>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</si>
  <si>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</si>
  <si>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</si>
  <si>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</si>
  <si>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</si>
  <si>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</si>
  <si>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</si>
  <si>
    <t>VSEOB008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</si>
  <si>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</si>
  <si>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</si>
  <si>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</si>
  <si>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VSEOB009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</si>
  <si>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</si>
  <si>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</si>
  <si>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</si>
  <si>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"Položka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</si>
</sst>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13-01'!K8+'PS 13-01'!M8</f>
      </c>
      <c s="14">
        <f>C11*0.21</f>
      </c>
      <c s="14">
        <f>C11+D11</f>
      </c>
      <c s="13">
        <f>'PS 13-01'!T7</f>
      </c>
    </row>
    <row r="12" spans="1:6" ht="12.75">
      <c r="A12" s="11" t="s">
        <v>326</v>
      </c>
      <c s="12" t="s">
        <v>327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328</v>
      </c>
      <c s="12" t="s">
        <v>329</v>
      </c>
      <c s="14">
        <f>'PS 1501'!K8+'PS 1501'!M8</f>
      </c>
      <c s="14">
        <f>C13*0.21</f>
      </c>
      <c s="14">
        <f>C13+D13</f>
      </c>
      <c s="13">
        <f>'PS 1501'!T7</f>
      </c>
    </row>
    <row r="14" spans="1:6" ht="12.75">
      <c r="A14" s="11" t="s">
        <v>524</v>
      </c>
      <c s="12" t="s">
        <v>525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526</v>
      </c>
      <c s="12" t="s">
        <v>527</v>
      </c>
      <c s="14">
        <f>'SO 2101'!K8+'SO 2101'!M8</f>
      </c>
      <c s="14">
        <f>C15*0.21</f>
      </c>
      <c s="14">
        <f>C15+D15</f>
      </c>
      <c s="13">
        <f>'SO 2101'!T7</f>
      </c>
    </row>
    <row r="16" spans="1:6" ht="12.75">
      <c r="A16" s="11" t="s">
        <v>738</v>
      </c>
      <c s="12" t="s">
        <v>739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740</v>
      </c>
      <c s="12" t="s">
        <v>741</v>
      </c>
      <c s="14">
        <f>'SO 2301'!K8+'SO 2301'!M8</f>
      </c>
      <c s="14">
        <f>C17*0.21</f>
      </c>
      <c s="14">
        <f>C17+D17</f>
      </c>
      <c s="13">
        <f>'SO 2301'!T7</f>
      </c>
    </row>
    <row r="18" spans="1:6" ht="12.75">
      <c r="A18" s="11" t="s">
        <v>928</v>
      </c>
      <c s="12" t="s">
        <v>929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930</v>
      </c>
      <c s="12" t="s">
        <v>931</v>
      </c>
      <c s="14">
        <f>'SO 2601'!K8+'SO 2601'!M8</f>
      </c>
      <c s="14">
        <f>C19*0.21</f>
      </c>
      <c s="14">
        <f>C19+D19</f>
      </c>
      <c s="13">
        <f>'SO 2601'!T7</f>
      </c>
    </row>
    <row r="20" spans="1:6" ht="12.75">
      <c r="A20" s="11" t="s">
        <v>1006</v>
      </c>
      <c s="12" t="s">
        <v>1007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1008</v>
      </c>
      <c s="12" t="s">
        <v>1009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COUNTIFS(L8:L351,"=0",A8:A351,"P")+COUNTIFS(L8:L351,"",A8:A351,"P")+SUM(Q8:Q351)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0+J9+J346</f>
      </c>
      <c s="29">
        <f>0+K9+K346</f>
      </c>
      <c s="29">
        <f>0+L9+L346</f>
      </c>
      <c s="29">
        <f>0+M9+M346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11.78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38.2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65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0.24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65.75">
      <c r="A21" t="s">
        <v>59</v>
      </c>
      <c r="E21" s="39" t="s">
        <v>60</v>
      </c>
    </row>
    <row r="22" spans="1:16" ht="25.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65.75">
      <c r="A25" t="s">
        <v>59</v>
      </c>
      <c r="E25" s="39" t="s">
        <v>60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0.31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65.75">
      <c r="A29" t="s">
        <v>59</v>
      </c>
      <c r="E29" s="39" t="s">
        <v>60</v>
      </c>
    </row>
    <row r="30" spans="1:16" ht="25.5">
      <c r="A30" t="s">
        <v>49</v>
      </c>
      <c s="34" t="s">
        <v>71</v>
      </c>
      <c s="34" t="s">
        <v>72</v>
      </c>
      <c s="35" t="s">
        <v>51</v>
      </c>
      <c s="6" t="s">
        <v>73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65.75">
      <c r="A33" t="s">
        <v>59</v>
      </c>
      <c r="E33" s="39" t="s">
        <v>60</v>
      </c>
    </row>
    <row r="34" spans="1:16" ht="25.5">
      <c r="A34" t="s">
        <v>49</v>
      </c>
      <c s="34" t="s">
        <v>74</v>
      </c>
      <c s="34" t="s">
        <v>75</v>
      </c>
      <c s="35" t="s">
        <v>51</v>
      </c>
      <c s="6" t="s">
        <v>76</v>
      </c>
      <c s="36" t="s">
        <v>53</v>
      </c>
      <c s="37">
        <v>0.008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65.75">
      <c r="A37" t="s">
        <v>59</v>
      </c>
      <c r="E37" s="39" t="s">
        <v>60</v>
      </c>
    </row>
    <row r="38" spans="1:16" ht="38.25">
      <c r="A38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2.04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65.75">
      <c r="A41" t="s">
        <v>59</v>
      </c>
      <c r="E41" s="39" t="s">
        <v>60</v>
      </c>
    </row>
    <row r="42" spans="1:16" ht="12.75">
      <c r="A42" t="s">
        <v>49</v>
      </c>
      <c s="34" t="s">
        <v>80</v>
      </c>
      <c s="34" t="s">
        <v>81</v>
      </c>
      <c s="35" t="s">
        <v>51</v>
      </c>
      <c s="6" t="s">
        <v>82</v>
      </c>
      <c s="36" t="s">
        <v>83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85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85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83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85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95</v>
      </c>
      <c s="37">
        <v>344.52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51</v>
      </c>
    </row>
    <row r="57" spans="1:5" ht="12.75">
      <c r="A57" t="s">
        <v>59</v>
      </c>
      <c r="E57" s="39" t="s">
        <v>85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95</v>
      </c>
      <c s="37">
        <v>11.78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51</v>
      </c>
    </row>
    <row r="61" spans="1:5" ht="12.75">
      <c r="A61" t="s">
        <v>59</v>
      </c>
      <c r="E61" s="39" t="s">
        <v>85</v>
      </c>
    </row>
    <row r="62" spans="1:16" ht="12.75">
      <c r="A6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95</v>
      </c>
      <c s="37">
        <v>2.95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51</v>
      </c>
    </row>
    <row r="65" spans="1:5" ht="12.75">
      <c r="A65" t="s">
        <v>59</v>
      </c>
      <c r="E65" s="39" t="s">
        <v>85</v>
      </c>
    </row>
    <row r="66" spans="1:16" ht="12.75">
      <c r="A66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95</v>
      </c>
      <c s="37">
        <v>2.95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51</v>
      </c>
    </row>
    <row r="69" spans="1:5" ht="12.75">
      <c r="A69" t="s">
        <v>59</v>
      </c>
      <c r="E69" s="39" t="s">
        <v>85</v>
      </c>
    </row>
    <row r="70" spans="1:16" ht="12.75">
      <c r="A70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95</v>
      </c>
      <c s="37">
        <v>344.52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51</v>
      </c>
    </row>
    <row r="73" spans="1:5" ht="12.75">
      <c r="A73" t="s">
        <v>59</v>
      </c>
      <c r="E73" s="39" t="s">
        <v>85</v>
      </c>
    </row>
    <row r="74" spans="1:16" ht="12.75">
      <c r="A74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95</v>
      </c>
      <c s="37">
        <v>360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51</v>
      </c>
    </row>
    <row r="77" spans="1:5" ht="12.75">
      <c r="A77" t="s">
        <v>59</v>
      </c>
      <c r="E77" s="39" t="s">
        <v>85</v>
      </c>
    </row>
    <row r="78" spans="1:16" ht="12.75">
      <c r="A78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114</v>
      </c>
      <c s="37">
        <v>360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51</v>
      </c>
    </row>
    <row r="81" spans="1:5" ht="12.75">
      <c r="A81" t="s">
        <v>59</v>
      </c>
      <c r="E81" s="39" t="s">
        <v>85</v>
      </c>
    </row>
    <row r="82" spans="1:16" ht="12.75">
      <c r="A82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114</v>
      </c>
      <c s="37">
        <v>360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51</v>
      </c>
    </row>
    <row r="85" spans="1:5" ht="12.75">
      <c r="A85" t="s">
        <v>59</v>
      </c>
      <c r="E85" s="39" t="s">
        <v>85</v>
      </c>
    </row>
    <row r="86" spans="1:16" ht="12.75">
      <c r="A86" t="s">
        <v>49</v>
      </c>
      <c s="34" t="s">
        <v>118</v>
      </c>
      <c s="34" t="s">
        <v>119</v>
      </c>
      <c s="35" t="s">
        <v>51</v>
      </c>
      <c s="6" t="s">
        <v>120</v>
      </c>
      <c s="36" t="s">
        <v>114</v>
      </c>
      <c s="37">
        <v>360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51</v>
      </c>
    </row>
    <row r="89" spans="1:5" ht="12.75">
      <c r="A89" t="s">
        <v>59</v>
      </c>
      <c r="E89" s="39" t="s">
        <v>85</v>
      </c>
    </row>
    <row r="90" spans="1:16" ht="12.75">
      <c r="A9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124</v>
      </c>
      <c s="37">
        <v>1273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51</v>
      </c>
    </row>
    <row r="93" spans="1:5" ht="12.75">
      <c r="A93" t="s">
        <v>59</v>
      </c>
      <c r="E93" s="39" t="s">
        <v>85</v>
      </c>
    </row>
    <row r="94" spans="1:16" ht="12.75">
      <c r="A94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124</v>
      </c>
      <c s="37">
        <v>196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51</v>
      </c>
    </row>
    <row r="97" spans="1:5" ht="12.75">
      <c r="A97" t="s">
        <v>59</v>
      </c>
      <c r="E97" s="39" t="s">
        <v>85</v>
      </c>
    </row>
    <row r="98" spans="1:16" ht="12.75">
      <c r="A98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83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51</v>
      </c>
    </row>
    <row r="101" spans="1:5" ht="12.75">
      <c r="A101" t="s">
        <v>59</v>
      </c>
      <c r="E101" s="39" t="s">
        <v>85</v>
      </c>
    </row>
    <row r="102" spans="1:16" ht="25.5">
      <c r="A102" t="s">
        <v>49</v>
      </c>
      <c s="34" t="s">
        <v>131</v>
      </c>
      <c s="34" t="s">
        <v>132</v>
      </c>
      <c s="35" t="s">
        <v>51</v>
      </c>
      <c s="6" t="s">
        <v>133</v>
      </c>
      <c s="36" t="s">
        <v>124</v>
      </c>
      <c s="37">
        <v>1273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57</v>
      </c>
      <c r="E104" s="40" t="s">
        <v>51</v>
      </c>
    </row>
    <row r="105" spans="1:5" ht="12.75">
      <c r="A105" t="s">
        <v>59</v>
      </c>
      <c r="E105" s="39" t="s">
        <v>85</v>
      </c>
    </row>
    <row r="106" spans="1:16" ht="25.5">
      <c r="A106" t="s">
        <v>49</v>
      </c>
      <c s="34" t="s">
        <v>134</v>
      </c>
      <c s="34" t="s">
        <v>135</v>
      </c>
      <c s="35" t="s">
        <v>51</v>
      </c>
      <c s="6" t="s">
        <v>136</v>
      </c>
      <c s="36" t="s">
        <v>83</v>
      </c>
      <c s="37">
        <v>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57</v>
      </c>
      <c r="E108" s="40" t="s">
        <v>51</v>
      </c>
    </row>
    <row r="109" spans="1:5" ht="12.75">
      <c r="A109" t="s">
        <v>59</v>
      </c>
      <c r="E109" s="39" t="s">
        <v>85</v>
      </c>
    </row>
    <row r="110" spans="1:16" ht="12.75">
      <c r="A110" t="s">
        <v>49</v>
      </c>
      <c s="34" t="s">
        <v>137</v>
      </c>
      <c s="34" t="s">
        <v>138</v>
      </c>
      <c s="35" t="s">
        <v>51</v>
      </c>
      <c s="6" t="s">
        <v>139</v>
      </c>
      <c s="36" t="s">
        <v>83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57</v>
      </c>
      <c r="E112" s="40" t="s">
        <v>51</v>
      </c>
    </row>
    <row r="113" spans="1:5" ht="12.75">
      <c r="A113" t="s">
        <v>59</v>
      </c>
      <c r="E113" s="39" t="s">
        <v>85</v>
      </c>
    </row>
    <row r="114" spans="1:16" ht="25.5">
      <c r="A114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124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51</v>
      </c>
    </row>
    <row r="117" spans="1:5" ht="12.75">
      <c r="A117" t="s">
        <v>59</v>
      </c>
      <c r="E117" s="39" t="s">
        <v>85</v>
      </c>
    </row>
    <row r="118" spans="1:16" ht="12.75">
      <c r="A118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124</v>
      </c>
      <c s="37">
        <v>165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51</v>
      </c>
    </row>
    <row r="121" spans="1:5" ht="12.75">
      <c r="A121" t="s">
        <v>59</v>
      </c>
      <c r="E121" s="39" t="s">
        <v>85</v>
      </c>
    </row>
    <row r="122" spans="1:16" ht="25.5">
      <c r="A122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83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57</v>
      </c>
      <c r="E124" s="40" t="s">
        <v>51</v>
      </c>
    </row>
    <row r="125" spans="1:5" ht="12.75">
      <c r="A125" t="s">
        <v>59</v>
      </c>
      <c r="E125" s="39" t="s">
        <v>85</v>
      </c>
    </row>
    <row r="126" spans="1:16" ht="12.75">
      <c r="A126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152</v>
      </c>
      <c s="37">
        <v>3.4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12.75">
      <c r="A129" t="s">
        <v>59</v>
      </c>
      <c r="E129" s="39" t="s">
        <v>85</v>
      </c>
    </row>
    <row r="130" spans="1:16" ht="12.75">
      <c r="A130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152</v>
      </c>
      <c s="37">
        <v>0.6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12.75">
      <c r="A133" t="s">
        <v>59</v>
      </c>
      <c r="E133" s="39" t="s">
        <v>85</v>
      </c>
    </row>
    <row r="134" spans="1:16" ht="12.75">
      <c r="A134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152</v>
      </c>
      <c s="37">
        <v>7.545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2.75">
      <c r="A137" t="s">
        <v>59</v>
      </c>
      <c r="E137" s="39" t="s">
        <v>85</v>
      </c>
    </row>
    <row r="138" spans="1:16" ht="12.75">
      <c r="A138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152</v>
      </c>
      <c s="37">
        <v>3.4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2.75">
      <c r="A141" t="s">
        <v>59</v>
      </c>
      <c r="E141" s="39" t="s">
        <v>85</v>
      </c>
    </row>
    <row r="142" spans="1:16" ht="12.75">
      <c r="A142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152</v>
      </c>
      <c s="37">
        <v>0.6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57</v>
      </c>
      <c r="E144" s="40" t="s">
        <v>51</v>
      </c>
    </row>
    <row r="145" spans="1:5" ht="12.75">
      <c r="A145" t="s">
        <v>59</v>
      </c>
      <c r="E145" s="39" t="s">
        <v>85</v>
      </c>
    </row>
    <row r="146" spans="1:16" ht="12.75">
      <c r="A146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152</v>
      </c>
      <c s="37">
        <v>7.545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51</v>
      </c>
    </row>
    <row r="149" spans="1:5" ht="12.75">
      <c r="A149" t="s">
        <v>59</v>
      </c>
      <c r="E149" s="39" t="s">
        <v>85</v>
      </c>
    </row>
    <row r="150" spans="1:16" ht="25.5">
      <c r="A150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83</v>
      </c>
      <c s="37">
        <v>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2.75">
      <c r="A153" t="s">
        <v>59</v>
      </c>
      <c r="E153" s="39" t="s">
        <v>85</v>
      </c>
    </row>
    <row r="154" spans="1:16" ht="25.5">
      <c r="A154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83</v>
      </c>
      <c s="37">
        <v>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51</v>
      </c>
    </row>
    <row r="157" spans="1:5" ht="12.75">
      <c r="A157" t="s">
        <v>59</v>
      </c>
      <c r="E157" s="39" t="s">
        <v>85</v>
      </c>
    </row>
    <row r="158" spans="1:16" ht="25.5">
      <c r="A15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83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57</v>
      </c>
      <c r="E160" s="40" t="s">
        <v>51</v>
      </c>
    </row>
    <row r="161" spans="1:5" ht="12.75">
      <c r="A161" t="s">
        <v>59</v>
      </c>
      <c r="E161" s="39" t="s">
        <v>85</v>
      </c>
    </row>
    <row r="162" spans="1:16" ht="12.75">
      <c r="A162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83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51</v>
      </c>
    </row>
    <row r="165" spans="1:5" ht="12.75">
      <c r="A165" t="s">
        <v>59</v>
      </c>
      <c r="E165" s="39" t="s">
        <v>85</v>
      </c>
    </row>
    <row r="166" spans="1:16" ht="12.75">
      <c r="A166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83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51</v>
      </c>
    </row>
    <row r="169" spans="1:5" ht="12.75">
      <c r="A169" t="s">
        <v>59</v>
      </c>
      <c r="E169" s="39" t="s">
        <v>85</v>
      </c>
    </row>
    <row r="170" spans="1:16" ht="12.75">
      <c r="A170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83</v>
      </c>
      <c s="37">
        <v>146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51</v>
      </c>
    </row>
    <row r="173" spans="1:5" ht="12.75">
      <c r="A173" t="s">
        <v>59</v>
      </c>
      <c r="E173" s="39" t="s">
        <v>85</v>
      </c>
    </row>
    <row r="174" spans="1:16" ht="12.75">
      <c r="A174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124</v>
      </c>
      <c s="37">
        <v>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51</v>
      </c>
    </row>
    <row r="177" spans="1:5" ht="12.75">
      <c r="A177" t="s">
        <v>59</v>
      </c>
      <c r="E177" s="39" t="s">
        <v>85</v>
      </c>
    </row>
    <row r="178" spans="1:16" ht="12.75">
      <c r="A178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124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51</v>
      </c>
    </row>
    <row r="181" spans="1:5" ht="12.75">
      <c r="A181" t="s">
        <v>59</v>
      </c>
      <c r="E181" s="39" t="s">
        <v>85</v>
      </c>
    </row>
    <row r="182" spans="1:16" ht="12.75">
      <c r="A182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83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51</v>
      </c>
    </row>
    <row r="185" spans="1:5" ht="12.75">
      <c r="A185" t="s">
        <v>59</v>
      </c>
      <c r="E185" s="39" t="s">
        <v>85</v>
      </c>
    </row>
    <row r="186" spans="1:16" ht="12.75">
      <c r="A186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83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51</v>
      </c>
    </row>
    <row r="189" spans="1:5" ht="12.75">
      <c r="A189" t="s">
        <v>59</v>
      </c>
      <c r="E189" s="39" t="s">
        <v>85</v>
      </c>
    </row>
    <row r="190" spans="1:16" ht="12.75">
      <c r="A190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83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51</v>
      </c>
    </row>
    <row r="193" spans="1:5" ht="114.75">
      <c r="A193" t="s">
        <v>59</v>
      </c>
      <c r="E193" s="39" t="s">
        <v>201</v>
      </c>
    </row>
    <row r="194" spans="1:16" ht="12.75">
      <c r="A194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83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51</v>
      </c>
    </row>
    <row r="197" spans="1:5" ht="12.75">
      <c r="A197" t="s">
        <v>59</v>
      </c>
      <c r="E197" s="39" t="s">
        <v>85</v>
      </c>
    </row>
    <row r="198" spans="1:16" ht="25.5">
      <c r="A198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208</v>
      </c>
      <c s="37">
        <v>1.33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57</v>
      </c>
      <c r="E200" s="40" t="s">
        <v>51</v>
      </c>
    </row>
    <row r="201" spans="1:5" ht="12.75">
      <c r="A201" t="s">
        <v>59</v>
      </c>
      <c r="E201" s="39" t="s">
        <v>85</v>
      </c>
    </row>
    <row r="202" spans="1:16" ht="25.5">
      <c r="A202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83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51</v>
      </c>
    </row>
    <row r="205" spans="1:5" ht="12.75">
      <c r="A205" t="s">
        <v>59</v>
      </c>
      <c r="E205" s="39" t="s">
        <v>85</v>
      </c>
    </row>
    <row r="206" spans="1:16" ht="25.5">
      <c r="A206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83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51</v>
      </c>
    </row>
    <row r="209" spans="1:5" ht="12.75">
      <c r="A209" t="s">
        <v>59</v>
      </c>
      <c r="E209" s="39" t="s">
        <v>85</v>
      </c>
    </row>
    <row r="210" spans="1:16" ht="25.5">
      <c r="A210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83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57</v>
      </c>
      <c r="E212" s="40" t="s">
        <v>51</v>
      </c>
    </row>
    <row r="213" spans="1:5" ht="12.75">
      <c r="A213" t="s">
        <v>59</v>
      </c>
      <c r="E213" s="39" t="s">
        <v>85</v>
      </c>
    </row>
    <row r="214" spans="1:16" ht="25.5">
      <c r="A214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83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57</v>
      </c>
      <c r="E216" s="40" t="s">
        <v>51</v>
      </c>
    </row>
    <row r="217" spans="1:5" ht="12.75">
      <c r="A217" t="s">
        <v>59</v>
      </c>
      <c r="E217" s="39" t="s">
        <v>85</v>
      </c>
    </row>
    <row r="218" spans="1:16" ht="12.75">
      <c r="A218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83</v>
      </c>
      <c s="37">
        <v>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57</v>
      </c>
      <c r="E220" s="40" t="s">
        <v>51</v>
      </c>
    </row>
    <row r="221" spans="1:5" ht="12.75">
      <c r="A221" t="s">
        <v>59</v>
      </c>
      <c r="E221" s="39" t="s">
        <v>85</v>
      </c>
    </row>
    <row r="222" spans="1:16" ht="12.75">
      <c r="A222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83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57</v>
      </c>
      <c r="E224" s="40" t="s">
        <v>51</v>
      </c>
    </row>
    <row r="225" spans="1:5" ht="12.75">
      <c r="A225" t="s">
        <v>59</v>
      </c>
      <c r="E225" s="39" t="s">
        <v>85</v>
      </c>
    </row>
    <row r="226" spans="1:16" ht="12.75">
      <c r="A226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83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57</v>
      </c>
      <c r="E228" s="40" t="s">
        <v>51</v>
      </c>
    </row>
    <row r="229" spans="1:5" ht="12.75">
      <c r="A229" t="s">
        <v>59</v>
      </c>
      <c r="E229" s="39" t="s">
        <v>85</v>
      </c>
    </row>
    <row r="230" spans="1:16" ht="12.75">
      <c r="A230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83</v>
      </c>
      <c s="37">
        <v>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57</v>
      </c>
      <c r="E232" s="40" t="s">
        <v>51</v>
      </c>
    </row>
    <row r="233" spans="1:5" ht="12.75">
      <c r="A233" t="s">
        <v>59</v>
      </c>
      <c r="E233" s="39" t="s">
        <v>85</v>
      </c>
    </row>
    <row r="234" spans="1:16" ht="12.75">
      <c r="A234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83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.75">
      <c r="A237" t="s">
        <v>59</v>
      </c>
      <c r="E237" s="39" t="s">
        <v>85</v>
      </c>
    </row>
    <row r="238" spans="1:16" ht="12.75">
      <c r="A238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83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2.75">
      <c r="A241" t="s">
        <v>59</v>
      </c>
      <c r="E241" s="39" t="s">
        <v>85</v>
      </c>
    </row>
    <row r="242" spans="1:16" ht="25.5">
      <c r="A242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83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2.75">
      <c r="A245" t="s">
        <v>59</v>
      </c>
      <c r="E245" s="39" t="s">
        <v>85</v>
      </c>
    </row>
    <row r="246" spans="1:16" ht="25.5">
      <c r="A246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83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.75">
      <c r="A249" t="s">
        <v>59</v>
      </c>
      <c r="E249" s="39" t="s">
        <v>85</v>
      </c>
    </row>
    <row r="250" spans="1:16" ht="25.5">
      <c r="A250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83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.75">
      <c r="A253" t="s">
        <v>59</v>
      </c>
      <c r="E253" s="39" t="s">
        <v>85</v>
      </c>
    </row>
    <row r="254" spans="1:16" ht="12.75">
      <c r="A25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83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57</v>
      </c>
      <c r="E256" s="40" t="s">
        <v>51</v>
      </c>
    </row>
    <row r="257" spans="1:5" ht="12.75">
      <c r="A257" t="s">
        <v>59</v>
      </c>
      <c r="E257" s="39" t="s">
        <v>85</v>
      </c>
    </row>
    <row r="258" spans="1:16" ht="12.75">
      <c r="A25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83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84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57</v>
      </c>
      <c r="E260" s="40" t="s">
        <v>51</v>
      </c>
    </row>
    <row r="261" spans="1:5" ht="12.75">
      <c r="A261" t="s">
        <v>59</v>
      </c>
      <c r="E261" s="39" t="s">
        <v>85</v>
      </c>
    </row>
    <row r="262" spans="1:16" ht="12.75">
      <c r="A262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83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84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57</v>
      </c>
      <c r="E264" s="40" t="s">
        <v>51</v>
      </c>
    </row>
    <row r="265" spans="1:5" ht="12.75">
      <c r="A265" t="s">
        <v>59</v>
      </c>
      <c r="E265" s="39" t="s">
        <v>85</v>
      </c>
    </row>
    <row r="266" spans="1:16" ht="12.75">
      <c r="A266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83</v>
      </c>
      <c s="37">
        <v>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84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57</v>
      </c>
      <c r="E268" s="40" t="s">
        <v>51</v>
      </c>
    </row>
    <row r="269" spans="1:5" ht="12.75">
      <c r="A269" t="s">
        <v>59</v>
      </c>
      <c r="E269" s="39" t="s">
        <v>85</v>
      </c>
    </row>
    <row r="270" spans="1:16" ht="12.75">
      <c r="A270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83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84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57</v>
      </c>
      <c r="E272" s="40" t="s">
        <v>51</v>
      </c>
    </row>
    <row r="273" spans="1:5" ht="12.75">
      <c r="A273" t="s">
        <v>59</v>
      </c>
      <c r="E273" s="39" t="s">
        <v>85</v>
      </c>
    </row>
    <row r="274" spans="1:16" ht="12.75">
      <c r="A274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83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2.75">
      <c r="A277" t="s">
        <v>59</v>
      </c>
      <c r="E277" s="39" t="s">
        <v>85</v>
      </c>
    </row>
    <row r="278" spans="1:16" ht="12.75">
      <c r="A278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83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.75">
      <c r="A281" t="s">
        <v>59</v>
      </c>
      <c r="E281" s="39" t="s">
        <v>85</v>
      </c>
    </row>
    <row r="282" spans="1:16" ht="12.75">
      <c r="A282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83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2.75">
      <c r="A285" t="s">
        <v>59</v>
      </c>
      <c r="E285" s="39" t="s">
        <v>85</v>
      </c>
    </row>
    <row r="286" spans="1:16" ht="12.75">
      <c r="A286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83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.75">
      <c r="A289" t="s">
        <v>59</v>
      </c>
      <c r="E289" s="39" t="s">
        <v>85</v>
      </c>
    </row>
    <row r="290" spans="1:16" ht="12.75">
      <c r="A290" t="s">
        <v>49</v>
      </c>
      <c s="34" t="s">
        <v>275</v>
      </c>
      <c s="34" t="s">
        <v>276</v>
      </c>
      <c s="35" t="s">
        <v>51</v>
      </c>
      <c s="6" t="s">
        <v>277</v>
      </c>
      <c s="36" t="s">
        <v>83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2.75">
      <c r="A293" t="s">
        <v>59</v>
      </c>
      <c r="E293" s="39" t="s">
        <v>85</v>
      </c>
    </row>
    <row r="294" spans="1:16" ht="12.75">
      <c r="A294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83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84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57</v>
      </c>
      <c r="E296" s="40" t="s">
        <v>51</v>
      </c>
    </row>
    <row r="297" spans="1:5" ht="12.75">
      <c r="A297" t="s">
        <v>59</v>
      </c>
      <c r="E297" s="39" t="s">
        <v>85</v>
      </c>
    </row>
    <row r="298" spans="1:16" ht="12.75">
      <c r="A298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284</v>
      </c>
      <c s="37">
        <v>60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84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57</v>
      </c>
      <c r="E300" s="40" t="s">
        <v>51</v>
      </c>
    </row>
    <row r="301" spans="1:5" ht="12.75">
      <c r="A301" t="s">
        <v>59</v>
      </c>
      <c r="E301" s="39" t="s">
        <v>85</v>
      </c>
    </row>
    <row r="302" spans="1:16" ht="12.75">
      <c r="A302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284</v>
      </c>
      <c s="37">
        <v>32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84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57</v>
      </c>
      <c r="E304" s="40" t="s">
        <v>51</v>
      </c>
    </row>
    <row r="305" spans="1:5" ht="12.75">
      <c r="A305" t="s">
        <v>59</v>
      </c>
      <c r="E305" s="39" t="s">
        <v>85</v>
      </c>
    </row>
    <row r="306" spans="1:16" ht="12.75">
      <c r="A306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83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84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57</v>
      </c>
      <c r="E308" s="40" t="s">
        <v>51</v>
      </c>
    </row>
    <row r="309" spans="1:5" ht="12.75">
      <c r="A309" t="s">
        <v>59</v>
      </c>
      <c r="E309" s="39" t="s">
        <v>85</v>
      </c>
    </row>
    <row r="310" spans="1:16" ht="25.5">
      <c r="A310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83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84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57</v>
      </c>
      <c r="E312" s="40" t="s">
        <v>51</v>
      </c>
    </row>
    <row r="313" spans="1:5" ht="12.75">
      <c r="A313" t="s">
        <v>59</v>
      </c>
      <c r="E313" s="39" t="s">
        <v>85</v>
      </c>
    </row>
    <row r="314" spans="1:16" ht="25.5">
      <c r="A314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83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84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57</v>
      </c>
      <c r="E316" s="40" t="s">
        <v>51</v>
      </c>
    </row>
    <row r="317" spans="1:5" ht="12.75">
      <c r="A317" t="s">
        <v>59</v>
      </c>
      <c r="E317" s="39" t="s">
        <v>85</v>
      </c>
    </row>
    <row r="318" spans="1:16" ht="12.75">
      <c r="A318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284</v>
      </c>
      <c s="37">
        <v>52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84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57</v>
      </c>
      <c r="E320" s="40" t="s">
        <v>51</v>
      </c>
    </row>
    <row r="321" spans="1:5" ht="12.75">
      <c r="A321" t="s">
        <v>59</v>
      </c>
      <c r="E321" s="39" t="s">
        <v>85</v>
      </c>
    </row>
    <row r="322" spans="1:16" ht="12.75">
      <c r="A322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83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84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57</v>
      </c>
      <c r="E324" s="40" t="s">
        <v>51</v>
      </c>
    </row>
    <row r="325" spans="1:5" ht="12.75">
      <c r="A325" t="s">
        <v>59</v>
      </c>
      <c r="E325" s="39" t="s">
        <v>85</v>
      </c>
    </row>
    <row r="326" spans="1:16" ht="12.75">
      <c r="A326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83</v>
      </c>
      <c s="37">
        <v>22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84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57</v>
      </c>
      <c r="E328" s="40" t="s">
        <v>51</v>
      </c>
    </row>
    <row r="329" spans="1:5" ht="12.75">
      <c r="A329" t="s">
        <v>59</v>
      </c>
      <c r="E329" s="39" t="s">
        <v>85</v>
      </c>
    </row>
    <row r="330" spans="1:16" ht="12.75">
      <c r="A330" t="s">
        <v>49</v>
      </c>
      <c s="34" t="s">
        <v>306</v>
      </c>
      <c s="34" t="s">
        <v>307</v>
      </c>
      <c s="35" t="s">
        <v>51</v>
      </c>
      <c s="6" t="s">
        <v>308</v>
      </c>
      <c s="36" t="s">
        <v>83</v>
      </c>
      <c s="37">
        <v>22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84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57</v>
      </c>
      <c r="E332" s="40" t="s">
        <v>51</v>
      </c>
    </row>
    <row r="333" spans="1:5" ht="12.75">
      <c r="A333" t="s">
        <v>59</v>
      </c>
      <c r="E333" s="39" t="s">
        <v>85</v>
      </c>
    </row>
    <row r="334" spans="1:16" ht="12.75">
      <c r="A334" t="s">
        <v>49</v>
      </c>
      <c s="34" t="s">
        <v>309</v>
      </c>
      <c s="34" t="s">
        <v>310</v>
      </c>
      <c s="35" t="s">
        <v>51</v>
      </c>
      <c s="6" t="s">
        <v>311</v>
      </c>
      <c s="36" t="s">
        <v>83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84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57</v>
      </c>
      <c r="E336" s="40" t="s">
        <v>51</v>
      </c>
    </row>
    <row r="337" spans="1:5" ht="12.75">
      <c r="A337" t="s">
        <v>59</v>
      </c>
      <c r="E337" s="39" t="s">
        <v>85</v>
      </c>
    </row>
    <row r="338" spans="1:16" ht="12.75">
      <c r="A338" t="s">
        <v>49</v>
      </c>
      <c s="34" t="s">
        <v>312</v>
      </c>
      <c s="34" t="s">
        <v>313</v>
      </c>
      <c s="35" t="s">
        <v>51</v>
      </c>
      <c s="6" t="s">
        <v>314</v>
      </c>
      <c s="36" t="s">
        <v>83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84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57</v>
      </c>
      <c r="E340" s="40" t="s">
        <v>51</v>
      </c>
    </row>
    <row r="341" spans="1:5" ht="12.75">
      <c r="A341" t="s">
        <v>59</v>
      </c>
      <c r="E341" s="39" t="s">
        <v>85</v>
      </c>
    </row>
    <row r="342" spans="1:16" ht="12.75">
      <c r="A342" t="s">
        <v>49</v>
      </c>
      <c s="34" t="s">
        <v>315</v>
      </c>
      <c s="34" t="s">
        <v>316</v>
      </c>
      <c s="35" t="s">
        <v>51</v>
      </c>
      <c s="6" t="s">
        <v>317</v>
      </c>
      <c s="36" t="s">
        <v>83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84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57</v>
      </c>
      <c r="E344" s="40" t="s">
        <v>51</v>
      </c>
    </row>
    <row r="345" spans="1:5" ht="12.75">
      <c r="A345" t="s">
        <v>59</v>
      </c>
      <c r="E345" s="39" t="s">
        <v>85</v>
      </c>
    </row>
    <row r="346" spans="1:13" ht="12.75">
      <c r="A346" t="s">
        <v>46</v>
      </c>
      <c r="C346" s="31" t="s">
        <v>74</v>
      </c>
      <c r="E346" s="33" t="s">
        <v>318</v>
      </c>
      <c r="J346" s="32">
        <f>0</f>
      </c>
      <c s="32">
        <f>0</f>
      </c>
      <c s="32">
        <f>0+L347+L351</f>
      </c>
      <c s="32">
        <f>0+M347+M351</f>
      </c>
    </row>
    <row r="347" spans="1:16" ht="12.75">
      <c r="A347" t="s">
        <v>49</v>
      </c>
      <c s="34" t="s">
        <v>319</v>
      </c>
      <c s="34" t="s">
        <v>320</v>
      </c>
      <c s="35" t="s">
        <v>51</v>
      </c>
      <c s="6" t="s">
        <v>321</v>
      </c>
      <c s="36" t="s">
        <v>83</v>
      </c>
      <c s="37">
        <v>25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84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57</v>
      </c>
      <c r="E349" s="40" t="s">
        <v>51</v>
      </c>
    </row>
    <row r="350" spans="1:5" ht="76.5">
      <c r="A350" t="s">
        <v>59</v>
      </c>
      <c r="E350" s="39" t="s">
        <v>322</v>
      </c>
    </row>
    <row r="351" spans="1:16" ht="12.75">
      <c r="A351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83</v>
      </c>
      <c s="37">
        <v>35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84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57</v>
      </c>
      <c r="E353" s="40" t="s">
        <v>51</v>
      </c>
    </row>
    <row r="354" spans="1:5" ht="76.5">
      <c r="A354" t="s">
        <v>59</v>
      </c>
      <c r="E354" s="39" t="s">
        <v>322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326</v>
      </c>
      <c r="E4" s="26" t="s">
        <v>327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COUNTIFS(L8:L372,"=0",A8:A372,"P")+COUNTIFS(L8:L372,"",A8:A372,"P")+SUM(Q8:Q372)</f>
      </c>
    </row>
    <row r="8" spans="1:13" ht="12.75">
      <c r="A8" t="s">
        <v>44</v>
      </c>
      <c r="C8" s="28" t="s">
        <v>330</v>
      </c>
      <c r="E8" s="30" t="s">
        <v>329</v>
      </c>
      <c r="J8" s="29">
        <f>0+J9+J102+J363</f>
      </c>
      <c s="29">
        <f>0+K9+K102+K363</f>
      </c>
      <c s="29">
        <f>0+L9+L102+L363</f>
      </c>
      <c s="29">
        <f>0+M9+M102+M363</f>
      </c>
    </row>
    <row r="9" spans="1:13" ht="12.75">
      <c r="A9" t="s">
        <v>46</v>
      </c>
      <c r="C9" s="31" t="s">
        <v>47</v>
      </c>
      <c r="E9" s="33" t="s">
        <v>331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332</v>
      </c>
      <c s="35" t="s">
        <v>51</v>
      </c>
      <c s="6" t="s">
        <v>333</v>
      </c>
      <c s="36" t="s">
        <v>208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335</v>
      </c>
    </row>
    <row r="14" spans="1:16" ht="12.75">
      <c r="A14" t="s">
        <v>49</v>
      </c>
      <c s="34" t="s">
        <v>27</v>
      </c>
      <c s="34" t="s">
        <v>336</v>
      </c>
      <c s="35" t="s">
        <v>51</v>
      </c>
      <c s="6" t="s">
        <v>337</v>
      </c>
      <c s="36" t="s">
        <v>95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338</v>
      </c>
    </row>
    <row r="17" spans="1:5" ht="12.75">
      <c r="A17" t="s">
        <v>59</v>
      </c>
      <c r="E17" s="39" t="s">
        <v>339</v>
      </c>
    </row>
    <row r="18" spans="1:16" ht="12.75">
      <c r="A18" t="s">
        <v>49</v>
      </c>
      <c s="34" t="s">
        <v>26</v>
      </c>
      <c s="34" t="s">
        <v>340</v>
      </c>
      <c s="35" t="s">
        <v>51</v>
      </c>
      <c s="6" t="s">
        <v>341</v>
      </c>
      <c s="36" t="s">
        <v>95</v>
      </c>
      <c s="37">
        <v>203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338</v>
      </c>
    </row>
    <row r="21" spans="1:5" ht="12.75">
      <c r="A21" t="s">
        <v>59</v>
      </c>
      <c r="E21" s="39" t="s">
        <v>339</v>
      </c>
    </row>
    <row r="22" spans="1:16" ht="12.75">
      <c r="A22" t="s">
        <v>49</v>
      </c>
      <c s="34" t="s">
        <v>65</v>
      </c>
      <c s="34" t="s">
        <v>106</v>
      </c>
      <c s="35" t="s">
        <v>51</v>
      </c>
      <c s="6" t="s">
        <v>107</v>
      </c>
      <c s="36" t="s">
        <v>95</v>
      </c>
      <c s="37">
        <v>182.7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338</v>
      </c>
    </row>
    <row r="25" spans="1:5" ht="12.75">
      <c r="A25" t="s">
        <v>59</v>
      </c>
      <c r="E25" s="39" t="s">
        <v>339</v>
      </c>
    </row>
    <row r="26" spans="1:16" ht="12.75">
      <c r="A26" t="s">
        <v>49</v>
      </c>
      <c s="34" t="s">
        <v>68</v>
      </c>
      <c s="34" t="s">
        <v>342</v>
      </c>
      <c s="35" t="s">
        <v>51</v>
      </c>
      <c s="6" t="s">
        <v>343</v>
      </c>
      <c s="36" t="s">
        <v>95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338</v>
      </c>
    </row>
    <row r="29" spans="1:5" ht="12.75">
      <c r="A29" t="s">
        <v>59</v>
      </c>
      <c r="E29" s="39" t="s">
        <v>339</v>
      </c>
    </row>
    <row r="30" spans="1:16" ht="12.75">
      <c r="A30" t="s">
        <v>49</v>
      </c>
      <c s="34" t="s">
        <v>71</v>
      </c>
      <c s="34" t="s">
        <v>344</v>
      </c>
      <c s="35" t="s">
        <v>51</v>
      </c>
      <c s="6" t="s">
        <v>345</v>
      </c>
      <c s="36" t="s">
        <v>124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338</v>
      </c>
    </row>
    <row r="33" spans="1:5" ht="12.75">
      <c r="A33" t="s">
        <v>59</v>
      </c>
      <c r="E33" s="39" t="s">
        <v>339</v>
      </c>
    </row>
    <row r="34" spans="1:16" ht="12.75">
      <c r="A34" t="s">
        <v>49</v>
      </c>
      <c s="34" t="s">
        <v>74</v>
      </c>
      <c s="34" t="s">
        <v>122</v>
      </c>
      <c s="35" t="s">
        <v>51</v>
      </c>
      <c s="6" t="s">
        <v>123</v>
      </c>
      <c s="36" t="s">
        <v>124</v>
      </c>
      <c s="37">
        <v>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338</v>
      </c>
    </row>
    <row r="37" spans="1:5" ht="12.75">
      <c r="A37" t="s">
        <v>59</v>
      </c>
      <c r="E37" s="39" t="s">
        <v>339</v>
      </c>
    </row>
    <row r="38" spans="1:16" ht="25.5">
      <c r="A38" t="s">
        <v>49</v>
      </c>
      <c s="34" t="s">
        <v>77</v>
      </c>
      <c s="34" t="s">
        <v>132</v>
      </c>
      <c s="35" t="s">
        <v>51</v>
      </c>
      <c s="6" t="s">
        <v>133</v>
      </c>
      <c s="36" t="s">
        <v>124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338</v>
      </c>
    </row>
    <row r="41" spans="1:5" ht="12.75">
      <c r="A41" t="s">
        <v>59</v>
      </c>
      <c r="E41" s="39" t="s">
        <v>339</v>
      </c>
    </row>
    <row r="42" spans="1:16" ht="12.75">
      <c r="A42" t="s">
        <v>49</v>
      </c>
      <c s="34" t="s">
        <v>80</v>
      </c>
      <c s="34" t="s">
        <v>346</v>
      </c>
      <c s="35" t="s">
        <v>51</v>
      </c>
      <c s="6" t="s">
        <v>347</v>
      </c>
      <c s="36" t="s">
        <v>124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338</v>
      </c>
    </row>
    <row r="45" spans="1:5" ht="12.75">
      <c r="A45" t="s">
        <v>59</v>
      </c>
      <c r="E45" s="39" t="s">
        <v>339</v>
      </c>
    </row>
    <row r="46" spans="1:16" ht="12.75">
      <c r="A46" t="s">
        <v>49</v>
      </c>
      <c s="34" t="s">
        <v>86</v>
      </c>
      <c s="34" t="s">
        <v>126</v>
      </c>
      <c s="35" t="s">
        <v>51</v>
      </c>
      <c s="6" t="s">
        <v>127</v>
      </c>
      <c s="36" t="s">
        <v>124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338</v>
      </c>
    </row>
    <row r="49" spans="1:5" ht="12.75">
      <c r="A49" t="s">
        <v>59</v>
      </c>
      <c r="E49" s="39" t="s">
        <v>339</v>
      </c>
    </row>
    <row r="50" spans="1:16" ht="12.75">
      <c r="A50" t="s">
        <v>49</v>
      </c>
      <c s="34" t="s">
        <v>89</v>
      </c>
      <c s="34" t="s">
        <v>348</v>
      </c>
      <c s="35" t="s">
        <v>51</v>
      </c>
      <c s="6" t="s">
        <v>349</v>
      </c>
      <c s="36" t="s">
        <v>124</v>
      </c>
      <c s="37">
        <v>1450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338</v>
      </c>
    </row>
    <row r="53" spans="1:5" ht="12.75">
      <c r="A53" t="s">
        <v>59</v>
      </c>
      <c r="E53" s="39" t="s">
        <v>339</v>
      </c>
    </row>
    <row r="54" spans="1:16" ht="25.5">
      <c r="A54" t="s">
        <v>49</v>
      </c>
      <c s="34" t="s">
        <v>92</v>
      </c>
      <c s="34" t="s">
        <v>350</v>
      </c>
      <c s="35" t="s">
        <v>51</v>
      </c>
      <c s="6" t="s">
        <v>351</v>
      </c>
      <c s="36" t="s">
        <v>83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338</v>
      </c>
    </row>
    <row r="57" spans="1:5" ht="76.5">
      <c r="A57" t="s">
        <v>59</v>
      </c>
      <c r="E57" s="39" t="s">
        <v>352</v>
      </c>
    </row>
    <row r="58" spans="1:16" ht="25.5">
      <c r="A58" t="s">
        <v>49</v>
      </c>
      <c s="34" t="s">
        <v>96</v>
      </c>
      <c s="34" t="s">
        <v>353</v>
      </c>
      <c s="35" t="s">
        <v>51</v>
      </c>
      <c s="6" t="s">
        <v>354</v>
      </c>
      <c s="36" t="s">
        <v>83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338</v>
      </c>
    </row>
    <row r="61" spans="1:5" ht="12.75">
      <c r="A61" t="s">
        <v>59</v>
      </c>
      <c r="E61" s="39" t="s">
        <v>339</v>
      </c>
    </row>
    <row r="62" spans="1:16" ht="25.5">
      <c r="A62" t="s">
        <v>49</v>
      </c>
      <c s="34" t="s">
        <v>99</v>
      </c>
      <c s="34" t="s">
        <v>355</v>
      </c>
      <c s="35" t="s">
        <v>51</v>
      </c>
      <c s="6" t="s">
        <v>356</v>
      </c>
      <c s="36" t="s">
        <v>83</v>
      </c>
      <c s="37">
        <v>16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338</v>
      </c>
    </row>
    <row r="65" spans="1:5" ht="12.75">
      <c r="A65" t="s">
        <v>59</v>
      </c>
      <c r="E65" s="39" t="s">
        <v>339</v>
      </c>
    </row>
    <row r="66" spans="1:16" ht="12.75">
      <c r="A66" t="s">
        <v>49</v>
      </c>
      <c s="34" t="s">
        <v>102</v>
      </c>
      <c s="34" t="s">
        <v>138</v>
      </c>
      <c s="35" t="s">
        <v>51</v>
      </c>
      <c s="6" t="s">
        <v>139</v>
      </c>
      <c s="36" t="s">
        <v>83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338</v>
      </c>
    </row>
    <row r="69" spans="1:5" ht="12.75">
      <c r="A69" t="s">
        <v>59</v>
      </c>
      <c r="E69" s="39" t="s">
        <v>339</v>
      </c>
    </row>
    <row r="70" spans="1:16" ht="12.75">
      <c r="A70" t="s">
        <v>49</v>
      </c>
      <c s="34" t="s">
        <v>105</v>
      </c>
      <c s="34" t="s">
        <v>357</v>
      </c>
      <c s="35" t="s">
        <v>51</v>
      </c>
      <c s="6" t="s">
        <v>358</v>
      </c>
      <c s="36" t="s">
        <v>83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338</v>
      </c>
    </row>
    <row r="73" spans="1:5" ht="12.75">
      <c r="A73" t="s">
        <v>59</v>
      </c>
      <c r="E73" s="39" t="s">
        <v>339</v>
      </c>
    </row>
    <row r="74" spans="1:16" ht="25.5">
      <c r="A74" t="s">
        <v>49</v>
      </c>
      <c s="34" t="s">
        <v>108</v>
      </c>
      <c s="34" t="s">
        <v>359</v>
      </c>
      <c s="35" t="s">
        <v>51</v>
      </c>
      <c s="6" t="s">
        <v>360</v>
      </c>
      <c s="36" t="s">
        <v>83</v>
      </c>
      <c s="37">
        <v>14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338</v>
      </c>
    </row>
    <row r="77" spans="1:5" ht="12.75">
      <c r="A77" t="s">
        <v>59</v>
      </c>
      <c r="E77" s="39" t="s">
        <v>339</v>
      </c>
    </row>
    <row r="78" spans="1:16" ht="25.5">
      <c r="A78" t="s">
        <v>49</v>
      </c>
      <c s="34" t="s">
        <v>111</v>
      </c>
      <c s="34" t="s">
        <v>361</v>
      </c>
      <c s="35" t="s">
        <v>51</v>
      </c>
      <c s="6" t="s">
        <v>362</v>
      </c>
      <c s="36" t="s">
        <v>83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338</v>
      </c>
    </row>
    <row r="81" spans="1:5" ht="12.75">
      <c r="A81" t="s">
        <v>59</v>
      </c>
      <c r="E81" s="39" t="s">
        <v>339</v>
      </c>
    </row>
    <row r="82" spans="1:16" ht="12.75">
      <c r="A82" t="s">
        <v>49</v>
      </c>
      <c s="34" t="s">
        <v>115</v>
      </c>
      <c s="34" t="s">
        <v>363</v>
      </c>
      <c s="35" t="s">
        <v>51</v>
      </c>
      <c s="6" t="s">
        <v>364</v>
      </c>
      <c s="36" t="s">
        <v>83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338</v>
      </c>
    </row>
    <row r="85" spans="1:5" ht="12.75">
      <c r="A85" t="s">
        <v>59</v>
      </c>
      <c r="E85" s="39" t="s">
        <v>339</v>
      </c>
    </row>
    <row r="86" spans="1:16" ht="12.75">
      <c r="A86" t="s">
        <v>49</v>
      </c>
      <c s="34" t="s">
        <v>118</v>
      </c>
      <c s="34" t="s">
        <v>320</v>
      </c>
      <c s="35" t="s">
        <v>51</v>
      </c>
      <c s="6" t="s">
        <v>321</v>
      </c>
      <c s="36" t="s">
        <v>83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338</v>
      </c>
    </row>
    <row r="89" spans="1:5" ht="12.75">
      <c r="A89" t="s">
        <v>59</v>
      </c>
      <c r="E89" s="39" t="s">
        <v>339</v>
      </c>
    </row>
    <row r="90" spans="1:16" ht="12.75">
      <c r="A90" t="s">
        <v>49</v>
      </c>
      <c s="34" t="s">
        <v>121</v>
      </c>
      <c s="34" t="s">
        <v>324</v>
      </c>
      <c s="35" t="s">
        <v>51</v>
      </c>
      <c s="6" t="s">
        <v>325</v>
      </c>
      <c s="36" t="s">
        <v>83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338</v>
      </c>
    </row>
    <row r="93" spans="1:5" ht="12.75">
      <c r="A93" t="s">
        <v>59</v>
      </c>
      <c r="E93" s="39" t="s">
        <v>339</v>
      </c>
    </row>
    <row r="94" spans="1:16" ht="25.5">
      <c r="A94" t="s">
        <v>49</v>
      </c>
      <c s="34" t="s">
        <v>125</v>
      </c>
      <c s="34" t="s">
        <v>365</v>
      </c>
      <c s="35" t="s">
        <v>51</v>
      </c>
      <c s="6" t="s">
        <v>366</v>
      </c>
      <c s="36" t="s">
        <v>208</v>
      </c>
      <c s="37">
        <v>1.5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338</v>
      </c>
    </row>
    <row r="97" spans="1:5" ht="89.25">
      <c r="A97" t="s">
        <v>59</v>
      </c>
      <c r="E97" s="39" t="s">
        <v>367</v>
      </c>
    </row>
    <row r="98" spans="1:16" ht="12.75">
      <c r="A98" t="s">
        <v>49</v>
      </c>
      <c s="34" t="s">
        <v>128</v>
      </c>
      <c s="34" t="s">
        <v>368</v>
      </c>
      <c s="35" t="s">
        <v>51</v>
      </c>
      <c s="6" t="s">
        <v>369</v>
      </c>
      <c s="36" t="s">
        <v>208</v>
      </c>
      <c s="37">
        <v>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338</v>
      </c>
    </row>
    <row r="101" spans="1:5" ht="89.25">
      <c r="A101" t="s">
        <v>59</v>
      </c>
      <c r="E101" s="39" t="s">
        <v>370</v>
      </c>
    </row>
    <row r="102" spans="1:13" ht="12.75">
      <c r="A102" t="s">
        <v>46</v>
      </c>
      <c r="C102" s="31" t="s">
        <v>27</v>
      </c>
      <c r="E102" s="33" t="s">
        <v>371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</f>
      </c>
    </row>
    <row r="103" spans="1:16" ht="12.75">
      <c r="A103" t="s">
        <v>49</v>
      </c>
      <c s="34" t="s">
        <v>131</v>
      </c>
      <c s="34" t="s">
        <v>372</v>
      </c>
      <c s="35" t="s">
        <v>51</v>
      </c>
      <c s="6" t="s">
        <v>373</v>
      </c>
      <c s="36" t="s">
        <v>83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338</v>
      </c>
    </row>
    <row r="106" spans="1:5" ht="12.75">
      <c r="A106" t="s">
        <v>59</v>
      </c>
      <c r="E106" s="39" t="s">
        <v>339</v>
      </c>
    </row>
    <row r="107" spans="1:16" ht="12.75">
      <c r="A107" t="s">
        <v>49</v>
      </c>
      <c s="34" t="s">
        <v>374</v>
      </c>
      <c s="34" t="s">
        <v>375</v>
      </c>
      <c s="35" t="s">
        <v>51</v>
      </c>
      <c s="6" t="s">
        <v>376</v>
      </c>
      <c s="36" t="s">
        <v>83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338</v>
      </c>
    </row>
    <row r="110" spans="1:5" ht="12.75">
      <c r="A110" t="s">
        <v>59</v>
      </c>
      <c r="E110" s="39" t="s">
        <v>339</v>
      </c>
    </row>
    <row r="111" spans="1:16" ht="12.75">
      <c r="A111" t="s">
        <v>49</v>
      </c>
      <c s="34" t="s">
        <v>134</v>
      </c>
      <c s="34" t="s">
        <v>377</v>
      </c>
      <c s="35" t="s">
        <v>51</v>
      </c>
      <c s="6" t="s">
        <v>378</v>
      </c>
      <c s="36" t="s">
        <v>379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338</v>
      </c>
    </row>
    <row r="114" spans="1:5" ht="12.75">
      <c r="A114" t="s">
        <v>59</v>
      </c>
      <c r="E114" s="39" t="s">
        <v>339</v>
      </c>
    </row>
    <row r="115" spans="1:16" ht="12.75">
      <c r="A115" t="s">
        <v>49</v>
      </c>
      <c s="34" t="s">
        <v>137</v>
      </c>
      <c s="34" t="s">
        <v>380</v>
      </c>
      <c s="35" t="s">
        <v>51</v>
      </c>
      <c s="6" t="s">
        <v>381</v>
      </c>
      <c s="36" t="s">
        <v>379</v>
      </c>
      <c s="37">
        <v>15.5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338</v>
      </c>
    </row>
    <row r="118" spans="1:5" ht="12.75">
      <c r="A118" t="s">
        <v>59</v>
      </c>
      <c r="E118" s="39" t="s">
        <v>339</v>
      </c>
    </row>
    <row r="119" spans="1:16" ht="12.75">
      <c r="A119" t="s">
        <v>49</v>
      </c>
      <c s="34" t="s">
        <v>140</v>
      </c>
      <c s="34" t="s">
        <v>382</v>
      </c>
      <c s="35" t="s">
        <v>51</v>
      </c>
      <c s="6" t="s">
        <v>383</v>
      </c>
      <c s="36" t="s">
        <v>152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338</v>
      </c>
    </row>
    <row r="122" spans="1:5" ht="12.75">
      <c r="A122" t="s">
        <v>59</v>
      </c>
      <c r="E122" s="39" t="s">
        <v>339</v>
      </c>
    </row>
    <row r="123" spans="1:16" ht="25.5">
      <c r="A123" t="s">
        <v>49</v>
      </c>
      <c s="34" t="s">
        <v>143</v>
      </c>
      <c s="34" t="s">
        <v>384</v>
      </c>
      <c s="35" t="s">
        <v>51</v>
      </c>
      <c s="6" t="s">
        <v>385</v>
      </c>
      <c s="36" t="s">
        <v>124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84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57</v>
      </c>
      <c r="E125" s="40" t="s">
        <v>338</v>
      </c>
    </row>
    <row r="126" spans="1:5" ht="12.75">
      <c r="A126" t="s">
        <v>59</v>
      </c>
      <c r="E126" s="39" t="s">
        <v>339</v>
      </c>
    </row>
    <row r="127" spans="1:16" ht="12.75">
      <c r="A127" t="s">
        <v>49</v>
      </c>
      <c s="34" t="s">
        <v>146</v>
      </c>
      <c s="34" t="s">
        <v>386</v>
      </c>
      <c s="35" t="s">
        <v>51</v>
      </c>
      <c s="6" t="s">
        <v>387</v>
      </c>
      <c s="36" t="s">
        <v>124</v>
      </c>
      <c s="37">
        <v>4540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84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57</v>
      </c>
      <c r="E129" s="40" t="s">
        <v>338</v>
      </c>
    </row>
    <row r="130" spans="1:5" ht="12.75">
      <c r="A130" t="s">
        <v>59</v>
      </c>
      <c r="E130" s="39" t="s">
        <v>339</v>
      </c>
    </row>
    <row r="131" spans="1:16" ht="12.75">
      <c r="A131" t="s">
        <v>49</v>
      </c>
      <c s="34" t="s">
        <v>149</v>
      </c>
      <c s="34" t="s">
        <v>388</v>
      </c>
      <c s="35" t="s">
        <v>51</v>
      </c>
      <c s="6" t="s">
        <v>389</v>
      </c>
      <c s="36" t="s">
        <v>390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84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338</v>
      </c>
    </row>
    <row r="134" spans="1:5" ht="12.75">
      <c r="A134" t="s">
        <v>59</v>
      </c>
      <c r="E134" s="39" t="s">
        <v>339</v>
      </c>
    </row>
    <row r="135" spans="1:16" ht="12.75">
      <c r="A135" t="s">
        <v>49</v>
      </c>
      <c s="34" t="s">
        <v>153</v>
      </c>
      <c s="34" t="s">
        <v>391</v>
      </c>
      <c s="35" t="s">
        <v>51</v>
      </c>
      <c s="6" t="s">
        <v>392</v>
      </c>
      <c s="36" t="s">
        <v>124</v>
      </c>
      <c s="37">
        <v>4540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57</v>
      </c>
      <c r="E137" s="40" t="s">
        <v>338</v>
      </c>
    </row>
    <row r="138" spans="1:5" ht="12.75">
      <c r="A138" t="s">
        <v>59</v>
      </c>
      <c r="E138" s="39" t="s">
        <v>339</v>
      </c>
    </row>
    <row r="139" spans="1:16" ht="12.75">
      <c r="A139" t="s">
        <v>49</v>
      </c>
      <c s="34" t="s">
        <v>156</v>
      </c>
      <c s="34" t="s">
        <v>393</v>
      </c>
      <c s="35" t="s">
        <v>51</v>
      </c>
      <c s="6" t="s">
        <v>394</v>
      </c>
      <c s="36" t="s">
        <v>83</v>
      </c>
      <c s="37">
        <v>40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57</v>
      </c>
      <c r="E141" s="40" t="s">
        <v>338</v>
      </c>
    </row>
    <row r="142" spans="1:5" ht="12.75">
      <c r="A142" t="s">
        <v>59</v>
      </c>
      <c r="E142" s="39" t="s">
        <v>339</v>
      </c>
    </row>
    <row r="143" spans="1:16" ht="12.75">
      <c r="A143" t="s">
        <v>49</v>
      </c>
      <c s="34" t="s">
        <v>159</v>
      </c>
      <c s="34" t="s">
        <v>395</v>
      </c>
      <c s="35" t="s">
        <v>51</v>
      </c>
      <c s="6" t="s">
        <v>396</v>
      </c>
      <c s="36" t="s">
        <v>83</v>
      </c>
      <c s="37">
        <v>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84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57</v>
      </c>
      <c r="E145" s="40" t="s">
        <v>338</v>
      </c>
    </row>
    <row r="146" spans="1:5" ht="12.75">
      <c r="A146" t="s">
        <v>59</v>
      </c>
      <c r="E146" s="39" t="s">
        <v>339</v>
      </c>
    </row>
    <row r="147" spans="1:16" ht="12.75">
      <c r="A147" t="s">
        <v>49</v>
      </c>
      <c s="34" t="s">
        <v>162</v>
      </c>
      <c s="34" t="s">
        <v>397</v>
      </c>
      <c s="35" t="s">
        <v>51</v>
      </c>
      <c s="6" t="s">
        <v>398</v>
      </c>
      <c s="36" t="s">
        <v>83</v>
      </c>
      <c s="37">
        <v>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84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57</v>
      </c>
      <c r="E149" s="40" t="s">
        <v>338</v>
      </c>
    </row>
    <row r="150" spans="1:5" ht="12.75">
      <c r="A150" t="s">
        <v>59</v>
      </c>
      <c r="E150" s="39" t="s">
        <v>339</v>
      </c>
    </row>
    <row r="151" spans="1:16" ht="12.75">
      <c r="A151" t="s">
        <v>49</v>
      </c>
      <c s="34" t="s">
        <v>165</v>
      </c>
      <c s="34" t="s">
        <v>399</v>
      </c>
      <c s="35" t="s">
        <v>51</v>
      </c>
      <c s="6" t="s">
        <v>400</v>
      </c>
      <c s="36" t="s">
        <v>83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84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57</v>
      </c>
      <c r="E153" s="40" t="s">
        <v>338</v>
      </c>
    </row>
    <row r="154" spans="1:5" ht="12.75">
      <c r="A154" t="s">
        <v>59</v>
      </c>
      <c r="E154" s="39" t="s">
        <v>339</v>
      </c>
    </row>
    <row r="155" spans="1:16" ht="12.75">
      <c r="A155" t="s">
        <v>49</v>
      </c>
      <c s="34" t="s">
        <v>168</v>
      </c>
      <c s="34" t="s">
        <v>401</v>
      </c>
      <c s="35" t="s">
        <v>51</v>
      </c>
      <c s="6" t="s">
        <v>402</v>
      </c>
      <c s="36" t="s">
        <v>83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338</v>
      </c>
    </row>
    <row r="158" spans="1:5" ht="12.75">
      <c r="A158" t="s">
        <v>59</v>
      </c>
      <c r="E158" s="39" t="s">
        <v>339</v>
      </c>
    </row>
    <row r="159" spans="1:16" ht="12.75">
      <c r="A159" t="s">
        <v>49</v>
      </c>
      <c s="34" t="s">
        <v>171</v>
      </c>
      <c s="34" t="s">
        <v>403</v>
      </c>
      <c s="35" t="s">
        <v>51</v>
      </c>
      <c s="6" t="s">
        <v>404</v>
      </c>
      <c s="36" t="s">
        <v>83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338</v>
      </c>
    </row>
    <row r="162" spans="1:5" ht="12.75">
      <c r="A162" t="s">
        <v>59</v>
      </c>
      <c r="E162" s="39" t="s">
        <v>339</v>
      </c>
    </row>
    <row r="163" spans="1:16" ht="12.75">
      <c r="A163" t="s">
        <v>49</v>
      </c>
      <c s="34" t="s">
        <v>174</v>
      </c>
      <c s="34" t="s">
        <v>405</v>
      </c>
      <c s="35" t="s">
        <v>51</v>
      </c>
      <c s="6" t="s">
        <v>406</v>
      </c>
      <c s="36" t="s">
        <v>83</v>
      </c>
      <c s="37">
        <v>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338</v>
      </c>
    </row>
    <row r="166" spans="1:5" ht="12.75">
      <c r="A166" t="s">
        <v>59</v>
      </c>
      <c r="E166" s="39" t="s">
        <v>339</v>
      </c>
    </row>
    <row r="167" spans="1:16" ht="12.75">
      <c r="A167" t="s">
        <v>49</v>
      </c>
      <c s="34" t="s">
        <v>177</v>
      </c>
      <c s="34" t="s">
        <v>407</v>
      </c>
      <c s="35" t="s">
        <v>51</v>
      </c>
      <c s="6" t="s">
        <v>408</v>
      </c>
      <c s="36" t="s">
        <v>83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338</v>
      </c>
    </row>
    <row r="170" spans="1:5" ht="12.75">
      <c r="A170" t="s">
        <v>59</v>
      </c>
      <c r="E170" s="39" t="s">
        <v>339</v>
      </c>
    </row>
    <row r="171" spans="1:16" ht="12.75">
      <c r="A171" t="s">
        <v>49</v>
      </c>
      <c s="34" t="s">
        <v>180</v>
      </c>
      <c s="34" t="s">
        <v>409</v>
      </c>
      <c s="35" t="s">
        <v>51</v>
      </c>
      <c s="6" t="s">
        <v>410</v>
      </c>
      <c s="36" t="s">
        <v>83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338</v>
      </c>
    </row>
    <row r="174" spans="1:5" ht="12.75">
      <c r="A174" t="s">
        <v>59</v>
      </c>
      <c r="E174" s="39" t="s">
        <v>339</v>
      </c>
    </row>
    <row r="175" spans="1:16" ht="12.75">
      <c r="A175" t="s">
        <v>49</v>
      </c>
      <c s="34" t="s">
        <v>183</v>
      </c>
      <c s="34" t="s">
        <v>411</v>
      </c>
      <c s="35" t="s">
        <v>51</v>
      </c>
      <c s="6" t="s">
        <v>412</v>
      </c>
      <c s="36" t="s">
        <v>83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84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57</v>
      </c>
      <c r="E177" s="40" t="s">
        <v>338</v>
      </c>
    </row>
    <row r="178" spans="1:5" ht="12.75">
      <c r="A178" t="s">
        <v>59</v>
      </c>
      <c r="E178" s="39" t="s">
        <v>339</v>
      </c>
    </row>
    <row r="179" spans="1:16" ht="12.75">
      <c r="A179" t="s">
        <v>49</v>
      </c>
      <c s="34" t="s">
        <v>186</v>
      </c>
      <c s="34" t="s">
        <v>413</v>
      </c>
      <c s="35" t="s">
        <v>51</v>
      </c>
      <c s="6" t="s">
        <v>414</v>
      </c>
      <c s="36" t="s">
        <v>83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57</v>
      </c>
      <c r="E181" s="40" t="s">
        <v>338</v>
      </c>
    </row>
    <row r="182" spans="1:5" ht="12.75">
      <c r="A182" t="s">
        <v>59</v>
      </c>
      <c r="E182" s="39" t="s">
        <v>339</v>
      </c>
    </row>
    <row r="183" spans="1:16" ht="12.75">
      <c r="A183" t="s">
        <v>49</v>
      </c>
      <c s="34" t="s">
        <v>189</v>
      </c>
      <c s="34" t="s">
        <v>415</v>
      </c>
      <c s="35" t="s">
        <v>51</v>
      </c>
      <c s="6" t="s">
        <v>416</v>
      </c>
      <c s="36" t="s">
        <v>83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338</v>
      </c>
    </row>
    <row r="186" spans="1:5" ht="12.75">
      <c r="A186" t="s">
        <v>59</v>
      </c>
      <c r="E186" s="39" t="s">
        <v>339</v>
      </c>
    </row>
    <row r="187" spans="1:16" ht="25.5">
      <c r="A187" t="s">
        <v>49</v>
      </c>
      <c s="34" t="s">
        <v>192</v>
      </c>
      <c s="34" t="s">
        <v>417</v>
      </c>
      <c s="35" t="s">
        <v>51</v>
      </c>
      <c s="6" t="s">
        <v>418</v>
      </c>
      <c s="36" t="s">
        <v>83</v>
      </c>
      <c s="37">
        <v>14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338</v>
      </c>
    </row>
    <row r="190" spans="1:5" ht="12.75">
      <c r="A190" t="s">
        <v>59</v>
      </c>
      <c r="E190" s="39" t="s">
        <v>339</v>
      </c>
    </row>
    <row r="191" spans="1:16" ht="25.5">
      <c r="A191" t="s">
        <v>49</v>
      </c>
      <c s="34" t="s">
        <v>195</v>
      </c>
      <c s="34" t="s">
        <v>419</v>
      </c>
      <c s="35" t="s">
        <v>51</v>
      </c>
      <c s="6" t="s">
        <v>420</v>
      </c>
      <c s="36" t="s">
        <v>83</v>
      </c>
      <c s="37">
        <v>14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338</v>
      </c>
    </row>
    <row r="194" spans="1:5" ht="12.75">
      <c r="A194" t="s">
        <v>59</v>
      </c>
      <c r="E194" s="39" t="s">
        <v>339</v>
      </c>
    </row>
    <row r="195" spans="1:16" ht="12.75">
      <c r="A195" t="s">
        <v>49</v>
      </c>
      <c s="34" t="s">
        <v>198</v>
      </c>
      <c s="34" t="s">
        <v>421</v>
      </c>
      <c s="35" t="s">
        <v>51</v>
      </c>
      <c s="6" t="s">
        <v>422</v>
      </c>
      <c s="36" t="s">
        <v>83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338</v>
      </c>
    </row>
    <row r="198" spans="1:5" ht="12.75">
      <c r="A198" t="s">
        <v>59</v>
      </c>
      <c r="E198" s="39" t="s">
        <v>339</v>
      </c>
    </row>
    <row r="199" spans="1:16" ht="12.75">
      <c r="A199" t="s">
        <v>49</v>
      </c>
      <c s="34" t="s">
        <v>202</v>
      </c>
      <c s="34" t="s">
        <v>423</v>
      </c>
      <c s="35" t="s">
        <v>51</v>
      </c>
      <c s="6" t="s">
        <v>424</v>
      </c>
      <c s="36" t="s">
        <v>83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338</v>
      </c>
    </row>
    <row r="202" spans="1:5" ht="12.75">
      <c r="A202" t="s">
        <v>59</v>
      </c>
      <c r="E202" s="39" t="s">
        <v>339</v>
      </c>
    </row>
    <row r="203" spans="1:16" ht="12.75">
      <c r="A203" t="s">
        <v>49</v>
      </c>
      <c s="34" t="s">
        <v>205</v>
      </c>
      <c s="34" t="s">
        <v>425</v>
      </c>
      <c s="35" t="s">
        <v>51</v>
      </c>
      <c s="6" t="s">
        <v>426</v>
      </c>
      <c s="36" t="s">
        <v>83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57</v>
      </c>
      <c r="E205" s="40" t="s">
        <v>338</v>
      </c>
    </row>
    <row r="206" spans="1:5" ht="12.75">
      <c r="A206" t="s">
        <v>59</v>
      </c>
      <c r="E206" s="39" t="s">
        <v>339</v>
      </c>
    </row>
    <row r="207" spans="1:16" ht="12.75">
      <c r="A207" t="s">
        <v>49</v>
      </c>
      <c s="34" t="s">
        <v>209</v>
      </c>
      <c s="34" t="s">
        <v>427</v>
      </c>
      <c s="35" t="s">
        <v>51</v>
      </c>
      <c s="6" t="s">
        <v>428</v>
      </c>
      <c s="36" t="s">
        <v>83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57</v>
      </c>
      <c r="E209" s="40" t="s">
        <v>338</v>
      </c>
    </row>
    <row r="210" spans="1:5" ht="12.75">
      <c r="A210" t="s">
        <v>59</v>
      </c>
      <c r="E210" s="39" t="s">
        <v>85</v>
      </c>
    </row>
    <row r="211" spans="1:16" ht="12.75">
      <c r="A211" t="s">
        <v>49</v>
      </c>
      <c s="34" t="s">
        <v>212</v>
      </c>
      <c s="34" t="s">
        <v>429</v>
      </c>
      <c s="35" t="s">
        <v>47</v>
      </c>
      <c s="6" t="s">
        <v>430</v>
      </c>
      <c s="36" t="s">
        <v>83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338</v>
      </c>
    </row>
    <row r="214" spans="1:5" ht="12.75">
      <c r="A214" t="s">
        <v>59</v>
      </c>
      <c r="E214" s="39" t="s">
        <v>85</v>
      </c>
    </row>
    <row r="215" spans="1:16" ht="12.75">
      <c r="A215" t="s">
        <v>49</v>
      </c>
      <c s="34" t="s">
        <v>215</v>
      </c>
      <c s="34" t="s">
        <v>431</v>
      </c>
      <c s="35" t="s">
        <v>51</v>
      </c>
      <c s="6" t="s">
        <v>432</v>
      </c>
      <c s="36" t="s">
        <v>83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57</v>
      </c>
      <c r="E217" s="40" t="s">
        <v>338</v>
      </c>
    </row>
    <row r="218" spans="1:5" ht="12.75">
      <c r="A218" t="s">
        <v>59</v>
      </c>
      <c r="E218" s="39" t="s">
        <v>85</v>
      </c>
    </row>
    <row r="219" spans="1:16" ht="12.75">
      <c r="A219" t="s">
        <v>49</v>
      </c>
      <c s="34" t="s">
        <v>218</v>
      </c>
      <c s="34" t="s">
        <v>433</v>
      </c>
      <c s="35" t="s">
        <v>51</v>
      </c>
      <c s="6" t="s">
        <v>434</v>
      </c>
      <c s="36" t="s">
        <v>83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57</v>
      </c>
      <c r="E221" s="40" t="s">
        <v>338</v>
      </c>
    </row>
    <row r="222" spans="1:5" ht="12.75">
      <c r="A222" t="s">
        <v>59</v>
      </c>
      <c r="E222" s="39" t="s">
        <v>339</v>
      </c>
    </row>
    <row r="223" spans="1:16" ht="12.75">
      <c r="A223" t="s">
        <v>49</v>
      </c>
      <c s="34" t="s">
        <v>221</v>
      </c>
      <c s="34" t="s">
        <v>435</v>
      </c>
      <c s="35" t="s">
        <v>51</v>
      </c>
      <c s="6" t="s">
        <v>436</v>
      </c>
      <c s="36" t="s">
        <v>83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338</v>
      </c>
    </row>
    <row r="226" spans="1:5" ht="12.75">
      <c r="A226" t="s">
        <v>59</v>
      </c>
      <c r="E226" s="39" t="s">
        <v>85</v>
      </c>
    </row>
    <row r="227" spans="1:16" ht="12.75">
      <c r="A227" t="s">
        <v>49</v>
      </c>
      <c s="34" t="s">
        <v>224</v>
      </c>
      <c s="34" t="s">
        <v>437</v>
      </c>
      <c s="35" t="s">
        <v>51</v>
      </c>
      <c s="6" t="s">
        <v>438</v>
      </c>
      <c s="36" t="s">
        <v>83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338</v>
      </c>
    </row>
    <row r="230" spans="1:5" ht="12.75">
      <c r="A230" t="s">
        <v>59</v>
      </c>
      <c r="E230" s="39" t="s">
        <v>339</v>
      </c>
    </row>
    <row r="231" spans="1:16" ht="12.75">
      <c r="A231" t="s">
        <v>49</v>
      </c>
      <c s="34" t="s">
        <v>227</v>
      </c>
      <c s="34" t="s">
        <v>439</v>
      </c>
      <c s="35" t="s">
        <v>51</v>
      </c>
      <c s="6" t="s">
        <v>440</v>
      </c>
      <c s="36" t="s">
        <v>83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57</v>
      </c>
      <c r="E233" s="40" t="s">
        <v>338</v>
      </c>
    </row>
    <row r="234" spans="1:5" ht="12.75">
      <c r="A234" t="s">
        <v>59</v>
      </c>
      <c r="E234" s="39" t="s">
        <v>339</v>
      </c>
    </row>
    <row r="235" spans="1:16" ht="12.75">
      <c r="A235" t="s">
        <v>49</v>
      </c>
      <c s="34" t="s">
        <v>230</v>
      </c>
      <c s="34" t="s">
        <v>441</v>
      </c>
      <c s="35" t="s">
        <v>51</v>
      </c>
      <c s="6" t="s">
        <v>442</v>
      </c>
      <c s="36" t="s">
        <v>83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84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57</v>
      </c>
      <c r="E237" s="40" t="s">
        <v>338</v>
      </c>
    </row>
    <row r="238" spans="1:5" ht="12.75">
      <c r="A238" t="s">
        <v>59</v>
      </c>
      <c r="E238" s="39" t="s">
        <v>339</v>
      </c>
    </row>
    <row r="239" spans="1:16" ht="12.75">
      <c r="A239" t="s">
        <v>49</v>
      </c>
      <c s="34" t="s">
        <v>233</v>
      </c>
      <c s="34" t="s">
        <v>443</v>
      </c>
      <c s="35" t="s">
        <v>51</v>
      </c>
      <c s="6" t="s">
        <v>444</v>
      </c>
      <c s="36" t="s">
        <v>83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84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57</v>
      </c>
      <c r="E241" s="40" t="s">
        <v>338</v>
      </c>
    </row>
    <row r="242" spans="1:5" ht="12.75">
      <c r="A242" t="s">
        <v>59</v>
      </c>
      <c r="E242" s="39" t="s">
        <v>339</v>
      </c>
    </row>
    <row r="243" spans="1:16" ht="12.75">
      <c r="A243" t="s">
        <v>49</v>
      </c>
      <c s="34" t="s">
        <v>242</v>
      </c>
      <c s="34" t="s">
        <v>445</v>
      </c>
      <c s="35" t="s">
        <v>51</v>
      </c>
      <c s="6" t="s">
        <v>446</v>
      </c>
      <c s="36" t="s">
        <v>83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84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57</v>
      </c>
      <c r="E245" s="40" t="s">
        <v>338</v>
      </c>
    </row>
    <row r="246" spans="1:5" ht="12.75">
      <c r="A246" t="s">
        <v>59</v>
      </c>
      <c r="E246" s="39" t="s">
        <v>339</v>
      </c>
    </row>
    <row r="247" spans="1:16" ht="12.75">
      <c r="A247" t="s">
        <v>49</v>
      </c>
      <c s="34" t="s">
        <v>245</v>
      </c>
      <c s="34" t="s">
        <v>447</v>
      </c>
      <c s="35" t="s">
        <v>51</v>
      </c>
      <c s="6" t="s">
        <v>448</v>
      </c>
      <c s="36" t="s">
        <v>83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84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57</v>
      </c>
      <c r="E249" s="40" t="s">
        <v>338</v>
      </c>
    </row>
    <row r="250" spans="1:5" ht="12.75">
      <c r="A250" t="s">
        <v>59</v>
      </c>
      <c r="E250" s="39" t="s">
        <v>339</v>
      </c>
    </row>
    <row r="251" spans="1:16" ht="12.75">
      <c r="A251" t="s">
        <v>49</v>
      </c>
      <c s="34" t="s">
        <v>248</v>
      </c>
      <c s="34" t="s">
        <v>449</v>
      </c>
      <c s="35" t="s">
        <v>51</v>
      </c>
      <c s="6" t="s">
        <v>450</v>
      </c>
      <c s="36" t="s">
        <v>83</v>
      </c>
      <c s="37">
        <v>30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84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57</v>
      </c>
      <c r="E253" s="40" t="s">
        <v>338</v>
      </c>
    </row>
    <row r="254" spans="1:5" ht="12.75">
      <c r="A254" t="s">
        <v>59</v>
      </c>
      <c r="E254" s="39" t="s">
        <v>339</v>
      </c>
    </row>
    <row r="255" spans="1:16" ht="12.75">
      <c r="A255" t="s">
        <v>49</v>
      </c>
      <c s="34" t="s">
        <v>251</v>
      </c>
      <c s="34" t="s">
        <v>451</v>
      </c>
      <c s="35" t="s">
        <v>51</v>
      </c>
      <c s="6" t="s">
        <v>452</v>
      </c>
      <c s="36" t="s">
        <v>83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84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57</v>
      </c>
      <c r="E257" s="40" t="s">
        <v>338</v>
      </c>
    </row>
    <row r="258" spans="1:5" ht="12.75">
      <c r="A258" t="s">
        <v>59</v>
      </c>
      <c r="E258" s="39" t="s">
        <v>339</v>
      </c>
    </row>
    <row r="259" spans="1:16" ht="12.75">
      <c r="A259" t="s">
        <v>49</v>
      </c>
      <c s="34" t="s">
        <v>254</v>
      </c>
      <c s="34" t="s">
        <v>453</v>
      </c>
      <c s="35" t="s">
        <v>51</v>
      </c>
      <c s="6" t="s">
        <v>454</v>
      </c>
      <c s="36" t="s">
        <v>83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84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57</v>
      </c>
      <c r="E261" s="40" t="s">
        <v>338</v>
      </c>
    </row>
    <row r="262" spans="1:5" ht="12.75">
      <c r="A262" t="s">
        <v>59</v>
      </c>
      <c r="E262" s="39" t="s">
        <v>339</v>
      </c>
    </row>
    <row r="263" spans="1:16" ht="12.75">
      <c r="A263" t="s">
        <v>49</v>
      </c>
      <c s="34" t="s">
        <v>257</v>
      </c>
      <c s="34" t="s">
        <v>455</v>
      </c>
      <c s="35" t="s">
        <v>51</v>
      </c>
      <c s="6" t="s">
        <v>456</v>
      </c>
      <c s="36" t="s">
        <v>83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84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57</v>
      </c>
      <c r="E265" s="40" t="s">
        <v>338</v>
      </c>
    </row>
    <row r="266" spans="1:5" ht="12.75">
      <c r="A266" t="s">
        <v>59</v>
      </c>
      <c r="E266" s="39" t="s">
        <v>339</v>
      </c>
    </row>
    <row r="267" spans="1:16" ht="12.75">
      <c r="A267" t="s">
        <v>49</v>
      </c>
      <c s="34" t="s">
        <v>260</v>
      </c>
      <c s="34" t="s">
        <v>457</v>
      </c>
      <c s="35" t="s">
        <v>51</v>
      </c>
      <c s="6" t="s">
        <v>458</v>
      </c>
      <c s="36" t="s">
        <v>83</v>
      </c>
      <c s="37">
        <v>20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84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57</v>
      </c>
      <c r="E269" s="40" t="s">
        <v>338</v>
      </c>
    </row>
    <row r="270" spans="1:5" ht="12.75">
      <c r="A270" t="s">
        <v>59</v>
      </c>
      <c r="E270" s="39" t="s">
        <v>339</v>
      </c>
    </row>
    <row r="271" spans="1:16" ht="12.75">
      <c r="A271" t="s">
        <v>49</v>
      </c>
      <c s="34" t="s">
        <v>263</v>
      </c>
      <c s="34" t="s">
        <v>459</v>
      </c>
      <c s="35" t="s">
        <v>51</v>
      </c>
      <c s="6" t="s">
        <v>460</v>
      </c>
      <c s="36" t="s">
        <v>83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84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57</v>
      </c>
      <c r="E273" s="40" t="s">
        <v>338</v>
      </c>
    </row>
    <row r="274" spans="1:5" ht="12.75">
      <c r="A274" t="s">
        <v>59</v>
      </c>
      <c r="E274" s="39" t="s">
        <v>339</v>
      </c>
    </row>
    <row r="275" spans="1:16" ht="12.75">
      <c r="A275" t="s">
        <v>49</v>
      </c>
      <c s="34" t="s">
        <v>266</v>
      </c>
      <c s="34" t="s">
        <v>461</v>
      </c>
      <c s="35" t="s">
        <v>51</v>
      </c>
      <c s="6" t="s">
        <v>462</v>
      </c>
      <c s="36" t="s">
        <v>83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84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57</v>
      </c>
      <c r="E277" s="40" t="s">
        <v>338</v>
      </c>
    </row>
    <row r="278" spans="1:5" ht="12.75">
      <c r="A278" t="s">
        <v>59</v>
      </c>
      <c r="E278" s="39" t="s">
        <v>339</v>
      </c>
    </row>
    <row r="279" spans="1:16" ht="12.75">
      <c r="A279" t="s">
        <v>49</v>
      </c>
      <c s="34" t="s">
        <v>269</v>
      </c>
      <c s="34" t="s">
        <v>463</v>
      </c>
      <c s="35" t="s">
        <v>51</v>
      </c>
      <c s="6" t="s">
        <v>464</v>
      </c>
      <c s="36" t="s">
        <v>83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84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57</v>
      </c>
      <c r="E281" s="40" t="s">
        <v>338</v>
      </c>
    </row>
    <row r="282" spans="1:5" ht="12.75">
      <c r="A282" t="s">
        <v>59</v>
      </c>
      <c r="E282" s="39" t="s">
        <v>339</v>
      </c>
    </row>
    <row r="283" spans="1:16" ht="12.75">
      <c r="A283" t="s">
        <v>49</v>
      </c>
      <c s="34" t="s">
        <v>272</v>
      </c>
      <c s="34" t="s">
        <v>465</v>
      </c>
      <c s="35" t="s">
        <v>51</v>
      </c>
      <c s="6" t="s">
        <v>466</v>
      </c>
      <c s="36" t="s">
        <v>83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84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57</v>
      </c>
      <c r="E285" s="40" t="s">
        <v>338</v>
      </c>
    </row>
    <row r="286" spans="1:5" ht="12.75">
      <c r="A286" t="s">
        <v>59</v>
      </c>
      <c r="E286" s="39" t="s">
        <v>339</v>
      </c>
    </row>
    <row r="287" spans="1:16" ht="25.5">
      <c r="A287" t="s">
        <v>49</v>
      </c>
      <c s="34" t="s">
        <v>275</v>
      </c>
      <c s="34" t="s">
        <v>467</v>
      </c>
      <c s="35" t="s">
        <v>51</v>
      </c>
      <c s="6" t="s">
        <v>468</v>
      </c>
      <c s="36" t="s">
        <v>124</v>
      </c>
      <c s="37">
        <v>30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84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57</v>
      </c>
      <c r="E289" s="40" t="s">
        <v>338</v>
      </c>
    </row>
    <row r="290" spans="1:5" ht="12.75">
      <c r="A290" t="s">
        <v>59</v>
      </c>
      <c r="E290" s="39" t="s">
        <v>339</v>
      </c>
    </row>
    <row r="291" spans="1:16" ht="25.5">
      <c r="A291" t="s">
        <v>49</v>
      </c>
      <c s="34" t="s">
        <v>278</v>
      </c>
      <c s="34" t="s">
        <v>469</v>
      </c>
      <c s="35" t="s">
        <v>51</v>
      </c>
      <c s="6" t="s">
        <v>470</v>
      </c>
      <c s="36" t="s">
        <v>83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84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57</v>
      </c>
      <c r="E293" s="40" t="s">
        <v>338</v>
      </c>
    </row>
    <row r="294" spans="1:5" ht="12.75">
      <c r="A294" t="s">
        <v>59</v>
      </c>
      <c r="E294" s="39" t="s">
        <v>339</v>
      </c>
    </row>
    <row r="295" spans="1:16" ht="12.75">
      <c r="A295" t="s">
        <v>49</v>
      </c>
      <c s="34" t="s">
        <v>281</v>
      </c>
      <c s="34" t="s">
        <v>471</v>
      </c>
      <c s="35" t="s">
        <v>51</v>
      </c>
      <c s="6" t="s">
        <v>472</v>
      </c>
      <c s="36" t="s">
        <v>124</v>
      </c>
      <c s="37">
        <v>30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84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57</v>
      </c>
      <c r="E297" s="40" t="s">
        <v>338</v>
      </c>
    </row>
    <row r="298" spans="1:5" ht="12.75">
      <c r="A298" t="s">
        <v>59</v>
      </c>
      <c r="E298" s="39" t="s">
        <v>339</v>
      </c>
    </row>
    <row r="299" spans="1:16" ht="12.75">
      <c r="A299" t="s">
        <v>49</v>
      </c>
      <c s="34" t="s">
        <v>285</v>
      </c>
      <c s="34" t="s">
        <v>473</v>
      </c>
      <c s="35" t="s">
        <v>51</v>
      </c>
      <c s="6" t="s">
        <v>474</v>
      </c>
      <c s="36" t="s">
        <v>124</v>
      </c>
      <c s="37">
        <v>30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84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57</v>
      </c>
      <c r="E301" s="40" t="s">
        <v>338</v>
      </c>
    </row>
    <row r="302" spans="1:5" ht="12.75">
      <c r="A302" t="s">
        <v>59</v>
      </c>
      <c r="E302" s="39" t="s">
        <v>339</v>
      </c>
    </row>
    <row r="303" spans="1:16" ht="12.75">
      <c r="A303" t="s">
        <v>49</v>
      </c>
      <c s="34" t="s">
        <v>288</v>
      </c>
      <c s="34" t="s">
        <v>475</v>
      </c>
      <c s="35" t="s">
        <v>51</v>
      </c>
      <c s="6" t="s">
        <v>476</v>
      </c>
      <c s="36" t="s">
        <v>83</v>
      </c>
      <c s="37">
        <v>4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84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57</v>
      </c>
      <c r="E305" s="40" t="s">
        <v>338</v>
      </c>
    </row>
    <row r="306" spans="1:5" ht="12.75">
      <c r="A306" t="s">
        <v>59</v>
      </c>
      <c r="E306" s="39" t="s">
        <v>339</v>
      </c>
    </row>
    <row r="307" spans="1:16" ht="12.75">
      <c r="A307" t="s">
        <v>49</v>
      </c>
      <c s="34" t="s">
        <v>291</v>
      </c>
      <c s="34" t="s">
        <v>477</v>
      </c>
      <c s="35" t="s">
        <v>51</v>
      </c>
      <c s="6" t="s">
        <v>478</v>
      </c>
      <c s="36" t="s">
        <v>83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84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57</v>
      </c>
      <c r="E309" s="40" t="s">
        <v>338</v>
      </c>
    </row>
    <row r="310" spans="1:5" ht="12.75">
      <c r="A310" t="s">
        <v>59</v>
      </c>
      <c r="E310" s="39" t="s">
        <v>339</v>
      </c>
    </row>
    <row r="311" spans="1:16" ht="12.75">
      <c r="A311" t="s">
        <v>49</v>
      </c>
      <c s="34" t="s">
        <v>294</v>
      </c>
      <c s="34" t="s">
        <v>479</v>
      </c>
      <c s="35" t="s">
        <v>51</v>
      </c>
      <c s="6" t="s">
        <v>480</v>
      </c>
      <c s="36" t="s">
        <v>83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84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57</v>
      </c>
      <c r="E313" s="40" t="s">
        <v>338</v>
      </c>
    </row>
    <row r="314" spans="1:5" ht="12.75">
      <c r="A314" t="s">
        <v>59</v>
      </c>
      <c r="E314" s="39" t="s">
        <v>339</v>
      </c>
    </row>
    <row r="315" spans="1:16" ht="12.75">
      <c r="A315" t="s">
        <v>49</v>
      </c>
      <c s="34" t="s">
        <v>297</v>
      </c>
      <c s="34" t="s">
        <v>481</v>
      </c>
      <c s="35" t="s">
        <v>51</v>
      </c>
      <c s="6" t="s">
        <v>482</v>
      </c>
      <c s="36" t="s">
        <v>83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84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57</v>
      </c>
      <c r="E317" s="40" t="s">
        <v>338</v>
      </c>
    </row>
    <row r="318" spans="1:5" ht="12.75">
      <c r="A318" t="s">
        <v>59</v>
      </c>
      <c r="E318" s="39" t="s">
        <v>339</v>
      </c>
    </row>
    <row r="319" spans="1:16" ht="12.75">
      <c r="A319" t="s">
        <v>49</v>
      </c>
      <c s="34" t="s">
        <v>300</v>
      </c>
      <c s="34" t="s">
        <v>483</v>
      </c>
      <c s="35" t="s">
        <v>51</v>
      </c>
      <c s="6" t="s">
        <v>484</v>
      </c>
      <c s="36" t="s">
        <v>83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84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57</v>
      </c>
      <c r="E321" s="40" t="s">
        <v>338</v>
      </c>
    </row>
    <row r="322" spans="1:5" ht="12.75">
      <c r="A322" t="s">
        <v>59</v>
      </c>
      <c r="E322" s="39" t="s">
        <v>339</v>
      </c>
    </row>
    <row r="323" spans="1:16" ht="12.75">
      <c r="A323" t="s">
        <v>49</v>
      </c>
      <c s="34" t="s">
        <v>303</v>
      </c>
      <c s="34" t="s">
        <v>485</v>
      </c>
      <c s="35" t="s">
        <v>51</v>
      </c>
      <c s="6" t="s">
        <v>486</v>
      </c>
      <c s="36" t="s">
        <v>83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84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57</v>
      </c>
      <c r="E325" s="40" t="s">
        <v>338</v>
      </c>
    </row>
    <row r="326" spans="1:5" ht="12.75">
      <c r="A326" t="s">
        <v>59</v>
      </c>
      <c r="E326" s="39" t="s">
        <v>339</v>
      </c>
    </row>
    <row r="327" spans="1:16" ht="12.75">
      <c r="A327" t="s">
        <v>49</v>
      </c>
      <c s="34" t="s">
        <v>306</v>
      </c>
      <c s="34" t="s">
        <v>487</v>
      </c>
      <c s="35" t="s">
        <v>51</v>
      </c>
      <c s="6" t="s">
        <v>488</v>
      </c>
      <c s="36" t="s">
        <v>83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84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57</v>
      </c>
      <c r="E329" s="40" t="s">
        <v>338</v>
      </c>
    </row>
    <row r="330" spans="1:5" ht="12.75">
      <c r="A330" t="s">
        <v>59</v>
      </c>
      <c r="E330" s="39" t="s">
        <v>339</v>
      </c>
    </row>
    <row r="331" spans="1:16" ht="25.5">
      <c r="A331" t="s">
        <v>49</v>
      </c>
      <c s="34" t="s">
        <v>309</v>
      </c>
      <c s="34" t="s">
        <v>489</v>
      </c>
      <c s="35" t="s">
        <v>51</v>
      </c>
      <c s="6" t="s">
        <v>490</v>
      </c>
      <c s="36" t="s">
        <v>83</v>
      </c>
      <c s="37">
        <v>15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84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57</v>
      </c>
      <c r="E333" s="40" t="s">
        <v>338</v>
      </c>
    </row>
    <row r="334" spans="1:5" ht="12.75">
      <c r="A334" t="s">
        <v>59</v>
      </c>
      <c r="E334" s="39" t="s">
        <v>339</v>
      </c>
    </row>
    <row r="335" spans="1:16" ht="25.5">
      <c r="A335" t="s">
        <v>49</v>
      </c>
      <c s="34" t="s">
        <v>312</v>
      </c>
      <c s="34" t="s">
        <v>491</v>
      </c>
      <c s="35" t="s">
        <v>51</v>
      </c>
      <c s="6" t="s">
        <v>492</v>
      </c>
      <c s="36" t="s">
        <v>390</v>
      </c>
      <c s="37">
        <v>35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84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57</v>
      </c>
      <c r="E337" s="40" t="s">
        <v>338</v>
      </c>
    </row>
    <row r="338" spans="1:5" ht="12.75">
      <c r="A338" t="s">
        <v>59</v>
      </c>
      <c r="E338" s="39" t="s">
        <v>339</v>
      </c>
    </row>
    <row r="339" spans="1:16" ht="12.75">
      <c r="A339" t="s">
        <v>49</v>
      </c>
      <c s="34" t="s">
        <v>315</v>
      </c>
      <c s="34" t="s">
        <v>493</v>
      </c>
      <c s="35" t="s">
        <v>51</v>
      </c>
      <c s="6" t="s">
        <v>494</v>
      </c>
      <c s="36" t="s">
        <v>83</v>
      </c>
      <c s="37">
        <v>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84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57</v>
      </c>
      <c r="E341" s="40" t="s">
        <v>338</v>
      </c>
    </row>
    <row r="342" spans="1:5" ht="12.75">
      <c r="A342" t="s">
        <v>59</v>
      </c>
      <c r="E342" s="39" t="s">
        <v>339</v>
      </c>
    </row>
    <row r="343" spans="1:16" ht="12.75">
      <c r="A343" t="s">
        <v>49</v>
      </c>
      <c s="34" t="s">
        <v>319</v>
      </c>
      <c s="34" t="s">
        <v>495</v>
      </c>
      <c s="35" t="s">
        <v>51</v>
      </c>
      <c s="6" t="s">
        <v>496</v>
      </c>
      <c s="36" t="s">
        <v>83</v>
      </c>
      <c s="37">
        <v>6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84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57</v>
      </c>
      <c r="E345" s="40" t="s">
        <v>338</v>
      </c>
    </row>
    <row r="346" spans="1:5" ht="12.75">
      <c r="A346" t="s">
        <v>59</v>
      </c>
      <c r="E346" s="39" t="s">
        <v>339</v>
      </c>
    </row>
    <row r="347" spans="1:16" ht="12.75">
      <c r="A347" t="s">
        <v>49</v>
      </c>
      <c s="34" t="s">
        <v>323</v>
      </c>
      <c s="34" t="s">
        <v>497</v>
      </c>
      <c s="35" t="s">
        <v>51</v>
      </c>
      <c s="6" t="s">
        <v>498</v>
      </c>
      <c s="36" t="s">
        <v>124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84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57</v>
      </c>
      <c r="E349" s="40" t="s">
        <v>338</v>
      </c>
    </row>
    <row r="350" spans="1:5" ht="12.75">
      <c r="A350" t="s">
        <v>59</v>
      </c>
      <c r="E350" s="39" t="s">
        <v>85</v>
      </c>
    </row>
    <row r="351" spans="1:16" ht="12.75">
      <c r="A351" t="s">
        <v>49</v>
      </c>
      <c s="34" t="s">
        <v>499</v>
      </c>
      <c s="34" t="s">
        <v>500</v>
      </c>
      <c s="35" t="s">
        <v>51</v>
      </c>
      <c s="6" t="s">
        <v>501</v>
      </c>
      <c s="36" t="s">
        <v>502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334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57</v>
      </c>
      <c r="E353" s="40" t="s">
        <v>338</v>
      </c>
    </row>
    <row r="354" spans="1:5" ht="25.5">
      <c r="A354" t="s">
        <v>59</v>
      </c>
      <c r="E354" s="39" t="s">
        <v>503</v>
      </c>
    </row>
    <row r="355" spans="1:16" ht="12.75">
      <c r="A355" t="s">
        <v>49</v>
      </c>
      <c s="34" t="s">
        <v>504</v>
      </c>
      <c s="34" t="s">
        <v>505</v>
      </c>
      <c s="35" t="s">
        <v>51</v>
      </c>
      <c s="6" t="s">
        <v>506</v>
      </c>
      <c s="36" t="s">
        <v>83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84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57</v>
      </c>
      <c r="E357" s="40" t="s">
        <v>338</v>
      </c>
    </row>
    <row r="358" spans="1:5" ht="153">
      <c r="A358" t="s">
        <v>59</v>
      </c>
      <c r="E358" s="39" t="s">
        <v>507</v>
      </c>
    </row>
    <row r="359" spans="1:16" ht="12.75">
      <c r="A359" t="s">
        <v>49</v>
      </c>
      <c s="34" t="s">
        <v>508</v>
      </c>
      <c s="34" t="s">
        <v>509</v>
      </c>
      <c s="35" t="s">
        <v>51</v>
      </c>
      <c s="6" t="s">
        <v>510</v>
      </c>
      <c s="36" t="s">
        <v>83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84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57</v>
      </c>
      <c r="E361" s="40" t="s">
        <v>338</v>
      </c>
    </row>
    <row r="362" spans="1:5" ht="127.5">
      <c r="A362" t="s">
        <v>59</v>
      </c>
      <c r="E362" s="39" t="s">
        <v>511</v>
      </c>
    </row>
    <row r="363" spans="1:13" ht="12.75">
      <c r="A363" t="s">
        <v>46</v>
      </c>
      <c r="C363" s="31" t="s">
        <v>512</v>
      </c>
      <c r="E363" s="33" t="s">
        <v>513</v>
      </c>
      <c r="J363" s="32">
        <f>0</f>
      </c>
      <c s="32">
        <f>0</f>
      </c>
      <c s="32">
        <f>0+L364+L368+L372</f>
      </c>
      <c s="32">
        <f>0+M364+M368+M372</f>
      </c>
    </row>
    <row r="364" spans="1:16" ht="25.5">
      <c r="A364" t="s">
        <v>49</v>
      </c>
      <c s="34" t="s">
        <v>514</v>
      </c>
      <c s="34" t="s">
        <v>50</v>
      </c>
      <c s="35" t="s">
        <v>515</v>
      </c>
      <c s="6" t="s">
        <v>516</v>
      </c>
      <c s="36" t="s">
        <v>53</v>
      </c>
      <c s="37">
        <v>38.164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334</v>
      </c>
      <c>
        <f>(M364*21)/100</f>
      </c>
      <c t="s">
        <v>27</v>
      </c>
    </row>
    <row r="365" spans="1:5" ht="12.75">
      <c r="A365" s="35" t="s">
        <v>55</v>
      </c>
      <c r="E365" s="39" t="s">
        <v>51</v>
      </c>
    </row>
    <row r="366" spans="1:5" ht="12.75">
      <c r="A366" s="35" t="s">
        <v>57</v>
      </c>
      <c r="E366" s="40" t="s">
        <v>338</v>
      </c>
    </row>
    <row r="367" spans="1:5" ht="165.75">
      <c r="A367" t="s">
        <v>59</v>
      </c>
      <c r="E367" s="39" t="s">
        <v>60</v>
      </c>
    </row>
    <row r="368" spans="1:16" ht="25.5">
      <c r="A368" t="s">
        <v>49</v>
      </c>
      <c s="34" t="s">
        <v>517</v>
      </c>
      <c s="34" t="s">
        <v>72</v>
      </c>
      <c s="35" t="s">
        <v>518</v>
      </c>
      <c s="6" t="s">
        <v>519</v>
      </c>
      <c s="36" t="s">
        <v>53</v>
      </c>
      <c s="37">
        <v>0.05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334</v>
      </c>
      <c>
        <f>(M368*21)/100</f>
      </c>
      <c t="s">
        <v>27</v>
      </c>
    </row>
    <row r="369" spans="1:5" ht="12.75">
      <c r="A369" s="35" t="s">
        <v>55</v>
      </c>
      <c r="E369" s="39" t="s">
        <v>51</v>
      </c>
    </row>
    <row r="370" spans="1:5" ht="12.75">
      <c r="A370" s="35" t="s">
        <v>57</v>
      </c>
      <c r="E370" s="40" t="s">
        <v>338</v>
      </c>
    </row>
    <row r="371" spans="1:5" ht="165.75">
      <c r="A371" t="s">
        <v>59</v>
      </c>
      <c r="E371" s="39" t="s">
        <v>60</v>
      </c>
    </row>
    <row r="372" spans="1:16" ht="25.5">
      <c r="A372" t="s">
        <v>49</v>
      </c>
      <c s="34" t="s">
        <v>520</v>
      </c>
      <c s="34" t="s">
        <v>521</v>
      </c>
      <c s="35" t="s">
        <v>522</v>
      </c>
      <c s="6" t="s">
        <v>523</v>
      </c>
      <c s="36" t="s">
        <v>53</v>
      </c>
      <c s="37">
        <v>0.1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334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57</v>
      </c>
      <c r="E374" s="40" t="s">
        <v>338</v>
      </c>
    </row>
    <row r="375" spans="1:5" ht="165.75">
      <c r="A375" t="s">
        <v>59</v>
      </c>
      <c r="E37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524</v>
      </c>
      <c r="E4" s="26" t="s">
        <v>525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COUNTIFS(L8:L231,"=0",A8:A231,"P")+COUNTIFS(L8:L231,"",A8:A231,"P")+SUM(Q8:Q231)</f>
      </c>
    </row>
    <row r="8" spans="1:13" ht="12.75">
      <c r="A8" t="s">
        <v>44</v>
      </c>
      <c r="C8" s="28" t="s">
        <v>528</v>
      </c>
      <c r="E8" s="30" t="s">
        <v>527</v>
      </c>
      <c r="J8" s="29">
        <f>0+J9+J54+J71+J80+J137+J154</f>
      </c>
      <c s="29">
        <f>0+K9+K54+K71+K80+K137+K154</f>
      </c>
      <c s="29">
        <f>0+L9+L54+L71+L80+L137+L154</f>
      </c>
      <c s="29">
        <f>0+M9+M54+M71+M80+M137+M154</f>
      </c>
    </row>
    <row r="9" spans="1:13" ht="12.75">
      <c r="A9" t="s">
        <v>46</v>
      </c>
      <c r="C9" s="31" t="s">
        <v>529</v>
      </c>
      <c r="E9" s="33" t="s">
        <v>530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531</v>
      </c>
      <c s="35" t="s">
        <v>51</v>
      </c>
      <c s="6" t="s">
        <v>532</v>
      </c>
      <c s="36" t="s">
        <v>502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533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534</v>
      </c>
    </row>
    <row r="14" spans="1:16" ht="12.75">
      <c r="A14" t="s">
        <v>49</v>
      </c>
      <c s="34" t="s">
        <v>27</v>
      </c>
      <c s="34" t="s">
        <v>535</v>
      </c>
      <c s="35" t="s">
        <v>51</v>
      </c>
      <c s="6" t="s">
        <v>536</v>
      </c>
      <c s="36" t="s">
        <v>502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537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538</v>
      </c>
    </row>
    <row r="18" spans="1:16" ht="12.75">
      <c r="A18" t="s">
        <v>49</v>
      </c>
      <c s="34" t="s">
        <v>26</v>
      </c>
      <c s="34" t="s">
        <v>539</v>
      </c>
      <c s="35" t="s">
        <v>51</v>
      </c>
      <c s="6" t="s">
        <v>540</v>
      </c>
      <c s="36" t="s">
        <v>502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541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538</v>
      </c>
    </row>
    <row r="22" spans="1:16" ht="12.75">
      <c r="A22" t="s">
        <v>49</v>
      </c>
      <c s="34" t="s">
        <v>65</v>
      </c>
      <c s="34" t="s">
        <v>542</v>
      </c>
      <c s="35" t="s">
        <v>51</v>
      </c>
      <c s="6" t="s">
        <v>543</v>
      </c>
      <c s="36" t="s">
        <v>502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25.5">
      <c r="A23" s="35" t="s">
        <v>55</v>
      </c>
      <c r="E23" s="39" t="s">
        <v>544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538</v>
      </c>
    </row>
    <row r="26" spans="1:16" ht="25.5">
      <c r="A26" t="s">
        <v>49</v>
      </c>
      <c s="34" t="s">
        <v>68</v>
      </c>
      <c s="34" t="s">
        <v>545</v>
      </c>
      <c s="35" t="s">
        <v>51</v>
      </c>
      <c s="6" t="s">
        <v>546</v>
      </c>
      <c s="36" t="s">
        <v>53</v>
      </c>
      <c s="37">
        <v>790.046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547</v>
      </c>
    </row>
    <row r="29" spans="1:5" ht="140.25">
      <c r="A29" t="s">
        <v>59</v>
      </c>
      <c r="E29" s="39" t="s">
        <v>548</v>
      </c>
    </row>
    <row r="30" spans="1:16" ht="25.5">
      <c r="A30" t="s">
        <v>49</v>
      </c>
      <c s="34" t="s">
        <v>71</v>
      </c>
      <c s="34" t="s">
        <v>549</v>
      </c>
      <c s="35" t="s">
        <v>51</v>
      </c>
      <c s="6" t="s">
        <v>550</v>
      </c>
      <c s="36" t="s">
        <v>53</v>
      </c>
      <c s="37">
        <v>2.52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548</v>
      </c>
    </row>
    <row r="34" spans="1:16" ht="25.5">
      <c r="A34" t="s">
        <v>49</v>
      </c>
      <c s="34" t="s">
        <v>74</v>
      </c>
      <c s="34" t="s">
        <v>551</v>
      </c>
      <c s="35" t="s">
        <v>51</v>
      </c>
      <c s="6" t="s">
        <v>552</v>
      </c>
      <c s="36" t="s">
        <v>53</v>
      </c>
      <c s="37">
        <v>545.4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553</v>
      </c>
    </row>
    <row r="37" spans="1:5" ht="140.25">
      <c r="A37" t="s">
        <v>59</v>
      </c>
      <c r="E37" s="39" t="s">
        <v>548</v>
      </c>
    </row>
    <row r="38" spans="1:16" ht="25.5">
      <c r="A38" t="s">
        <v>49</v>
      </c>
      <c s="34" t="s">
        <v>77</v>
      </c>
      <c s="34" t="s">
        <v>554</v>
      </c>
      <c s="35" t="s">
        <v>51</v>
      </c>
      <c s="6" t="s">
        <v>555</v>
      </c>
      <c s="36" t="s">
        <v>53</v>
      </c>
      <c s="37">
        <v>47.56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556</v>
      </c>
    </row>
    <row r="41" spans="1:5" ht="140.25">
      <c r="A41" t="s">
        <v>59</v>
      </c>
      <c r="E41" s="39" t="s">
        <v>548</v>
      </c>
    </row>
    <row r="42" spans="1:16" ht="25.5">
      <c r="A42" t="s">
        <v>49</v>
      </c>
      <c s="34" t="s">
        <v>80</v>
      </c>
      <c s="34" t="s">
        <v>557</v>
      </c>
      <c s="35" t="s">
        <v>51</v>
      </c>
      <c s="6" t="s">
        <v>558</v>
      </c>
      <c s="36" t="s">
        <v>53</v>
      </c>
      <c s="37">
        <v>0.03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559</v>
      </c>
    </row>
    <row r="45" spans="1:5" ht="140.25">
      <c r="A45" t="s">
        <v>59</v>
      </c>
      <c r="E45" s="39" t="s">
        <v>548</v>
      </c>
    </row>
    <row r="46" spans="1:16" ht="25.5">
      <c r="A46" t="s">
        <v>49</v>
      </c>
      <c s="34" t="s">
        <v>86</v>
      </c>
      <c s="34" t="s">
        <v>560</v>
      </c>
      <c s="35" t="s">
        <v>51</v>
      </c>
      <c s="6" t="s">
        <v>561</v>
      </c>
      <c s="36" t="s">
        <v>53</v>
      </c>
      <c s="37">
        <v>0.08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25.5">
      <c r="A47" s="35" t="s">
        <v>55</v>
      </c>
      <c r="E47" s="39" t="s">
        <v>562</v>
      </c>
    </row>
    <row r="48" spans="1:5" ht="12.75">
      <c r="A48" s="35" t="s">
        <v>57</v>
      </c>
      <c r="E48" s="40" t="s">
        <v>563</v>
      </c>
    </row>
    <row r="49" spans="1:5" ht="140.25">
      <c r="A49" t="s">
        <v>59</v>
      </c>
      <c r="E49" s="39" t="s">
        <v>548</v>
      </c>
    </row>
    <row r="50" spans="1:16" ht="25.5">
      <c r="A50" t="s">
        <v>49</v>
      </c>
      <c s="34" t="s">
        <v>89</v>
      </c>
      <c s="34" t="s">
        <v>564</v>
      </c>
      <c s="35" t="s">
        <v>51</v>
      </c>
      <c s="6" t="s">
        <v>565</v>
      </c>
      <c s="36" t="s">
        <v>53</v>
      </c>
      <c s="37">
        <v>2.61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566</v>
      </c>
    </row>
    <row r="53" spans="1:5" ht="140.25">
      <c r="A53" t="s">
        <v>59</v>
      </c>
      <c r="E53" s="39" t="s">
        <v>548</v>
      </c>
    </row>
    <row r="54" spans="1:13" ht="12.75">
      <c r="A54" t="s">
        <v>46</v>
      </c>
      <c r="C54" s="31" t="s">
        <v>47</v>
      </c>
      <c r="E54" s="33" t="s">
        <v>331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92</v>
      </c>
      <c s="34" t="s">
        <v>567</v>
      </c>
      <c s="35" t="s">
        <v>51</v>
      </c>
      <c s="6" t="s">
        <v>568</v>
      </c>
      <c s="36" t="s">
        <v>95</v>
      </c>
      <c s="37">
        <v>395.023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63.75">
      <c r="A57" s="35" t="s">
        <v>57</v>
      </c>
      <c r="E57" s="40" t="s">
        <v>569</v>
      </c>
    </row>
    <row r="58" spans="1:5" ht="369.75">
      <c r="A58" t="s">
        <v>59</v>
      </c>
      <c r="E58" s="39" t="s">
        <v>570</v>
      </c>
    </row>
    <row r="59" spans="1:16" ht="12.75">
      <c r="A59" t="s">
        <v>49</v>
      </c>
      <c s="34" t="s">
        <v>96</v>
      </c>
      <c s="34" t="s">
        <v>571</v>
      </c>
      <c s="35" t="s">
        <v>51</v>
      </c>
      <c s="6" t="s">
        <v>572</v>
      </c>
      <c s="36" t="s">
        <v>573</v>
      </c>
      <c s="37">
        <v>9085.529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574</v>
      </c>
    </row>
    <row r="62" spans="1:5" ht="25.5">
      <c r="A62" t="s">
        <v>59</v>
      </c>
      <c r="E62" s="39" t="s">
        <v>575</v>
      </c>
    </row>
    <row r="63" spans="1:16" ht="12.75">
      <c r="A63" t="s">
        <v>49</v>
      </c>
      <c s="34" t="s">
        <v>99</v>
      </c>
      <c s="34" t="s">
        <v>576</v>
      </c>
      <c s="35" t="s">
        <v>51</v>
      </c>
      <c s="6" t="s">
        <v>577</v>
      </c>
      <c s="36" t="s">
        <v>95</v>
      </c>
      <c s="37">
        <v>116.5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578</v>
      </c>
    </row>
    <row r="65" spans="1:5" ht="12.75">
      <c r="A65" s="35" t="s">
        <v>57</v>
      </c>
      <c r="E65" s="40" t="s">
        <v>579</v>
      </c>
    </row>
    <row r="66" spans="1:5" ht="229.5">
      <c r="A66" t="s">
        <v>59</v>
      </c>
      <c r="E66" s="39" t="s">
        <v>580</v>
      </c>
    </row>
    <row r="67" spans="1:16" ht="12.75">
      <c r="A67" t="s">
        <v>49</v>
      </c>
      <c s="34" t="s">
        <v>102</v>
      </c>
      <c s="34" t="s">
        <v>581</v>
      </c>
      <c s="35" t="s">
        <v>51</v>
      </c>
      <c s="6" t="s">
        <v>582</v>
      </c>
      <c s="36" t="s">
        <v>114</v>
      </c>
      <c s="37">
        <v>1398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25.5">
      <c r="A68" s="35" t="s">
        <v>55</v>
      </c>
      <c r="E68" s="39" t="s">
        <v>583</v>
      </c>
    </row>
    <row r="69" spans="1:5" ht="38.25">
      <c r="A69" s="35" t="s">
        <v>57</v>
      </c>
      <c r="E69" s="40" t="s">
        <v>584</v>
      </c>
    </row>
    <row r="70" spans="1:5" ht="25.5">
      <c r="A70" t="s">
        <v>59</v>
      </c>
      <c r="E70" s="39" t="s">
        <v>585</v>
      </c>
    </row>
    <row r="71" spans="1:13" ht="12.75">
      <c r="A71" t="s">
        <v>46</v>
      </c>
      <c r="C71" s="31" t="s">
        <v>27</v>
      </c>
      <c r="E71" s="33" t="s">
        <v>586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49</v>
      </c>
      <c s="34" t="s">
        <v>105</v>
      </c>
      <c s="34" t="s">
        <v>587</v>
      </c>
      <c s="35" t="s">
        <v>51</v>
      </c>
      <c s="6" t="s">
        <v>588</v>
      </c>
      <c s="36" t="s">
        <v>114</v>
      </c>
      <c s="37">
        <v>315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84</v>
      </c>
      <c>
        <f>(M72*21)/100</f>
      </c>
      <c t="s">
        <v>27</v>
      </c>
    </row>
    <row r="73" spans="1:5" ht="12.75">
      <c r="A73" s="35" t="s">
        <v>55</v>
      </c>
      <c r="E73" s="39" t="s">
        <v>589</v>
      </c>
    </row>
    <row r="74" spans="1:5" ht="12.75">
      <c r="A74" s="35" t="s">
        <v>57</v>
      </c>
      <c r="E74" s="40" t="s">
        <v>590</v>
      </c>
    </row>
    <row r="75" spans="1:5" ht="25.5">
      <c r="A75" t="s">
        <v>59</v>
      </c>
      <c r="E75" s="39" t="s">
        <v>591</v>
      </c>
    </row>
    <row r="76" spans="1:16" ht="12.75">
      <c r="A76" t="s">
        <v>49</v>
      </c>
      <c s="34" t="s">
        <v>108</v>
      </c>
      <c s="34" t="s">
        <v>592</v>
      </c>
      <c s="35" t="s">
        <v>51</v>
      </c>
      <c s="6" t="s">
        <v>593</v>
      </c>
      <c s="36" t="s">
        <v>124</v>
      </c>
      <c s="37">
        <v>80.5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84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65.75">
      <c r="A79" t="s">
        <v>59</v>
      </c>
      <c r="E79" s="39" t="s">
        <v>594</v>
      </c>
    </row>
    <row r="80" spans="1:13" ht="12.75">
      <c r="A80" t="s">
        <v>46</v>
      </c>
      <c r="C80" s="31" t="s">
        <v>68</v>
      </c>
      <c r="E80" s="33" t="s">
        <v>595</v>
      </c>
      <c r="J80" s="32">
        <f>0</f>
      </c>
      <c s="32">
        <f>0</f>
      </c>
      <c s="32">
        <f>0+L81+L85+L89+L93+L97+L101+L105+L109+L113+L117+L121+L125+L129+L133</f>
      </c>
      <c s="32">
        <f>0+M81+M85+M89+M93+M97+M101+M105+M109+M113+M117+M121+M125+M129+M133</f>
      </c>
    </row>
    <row r="81" spans="1:16" ht="12.75">
      <c r="A81" t="s">
        <v>49</v>
      </c>
      <c s="34" t="s">
        <v>111</v>
      </c>
      <c s="34" t="s">
        <v>596</v>
      </c>
      <c s="35" t="s">
        <v>51</v>
      </c>
      <c s="6" t="s">
        <v>597</v>
      </c>
      <c s="36" t="s">
        <v>114</v>
      </c>
      <c s="37">
        <v>415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598</v>
      </c>
    </row>
    <row r="84" spans="1:5" ht="178.5">
      <c r="A84" t="s">
        <v>59</v>
      </c>
      <c r="E84" s="39" t="s">
        <v>599</v>
      </c>
    </row>
    <row r="85" spans="1:16" ht="25.5">
      <c r="A85" t="s">
        <v>49</v>
      </c>
      <c s="34" t="s">
        <v>115</v>
      </c>
      <c s="34" t="s">
        <v>600</v>
      </c>
      <c s="35" t="s">
        <v>51</v>
      </c>
      <c s="6" t="s">
        <v>601</v>
      </c>
      <c s="36" t="s">
        <v>95</v>
      </c>
      <c s="37">
        <v>6.2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84</v>
      </c>
      <c>
        <f>(M85*21)/100</f>
      </c>
      <c t="s">
        <v>27</v>
      </c>
    </row>
    <row r="86" spans="1:5" ht="12.75">
      <c r="A86" s="35" t="s">
        <v>55</v>
      </c>
      <c r="E86" s="39" t="s">
        <v>602</v>
      </c>
    </row>
    <row r="87" spans="1:5" ht="12.75">
      <c r="A87" s="35" t="s">
        <v>57</v>
      </c>
      <c r="E87" s="40" t="s">
        <v>51</v>
      </c>
    </row>
    <row r="88" spans="1:5" ht="280.5">
      <c r="A88" t="s">
        <v>59</v>
      </c>
      <c r="E88" s="39" t="s">
        <v>603</v>
      </c>
    </row>
    <row r="89" spans="1:16" ht="12.75">
      <c r="A89" t="s">
        <v>49</v>
      </c>
      <c s="34" t="s">
        <v>118</v>
      </c>
      <c s="34" t="s">
        <v>604</v>
      </c>
      <c s="35" t="s">
        <v>51</v>
      </c>
      <c s="6" t="s">
        <v>605</v>
      </c>
      <c s="36" t="s">
        <v>95</v>
      </c>
      <c s="37">
        <v>214.5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84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89.25">
      <c r="A92" t="s">
        <v>59</v>
      </c>
      <c r="E92" s="39" t="s">
        <v>606</v>
      </c>
    </row>
    <row r="93" spans="1:16" ht="12.75">
      <c r="A93" t="s">
        <v>49</v>
      </c>
      <c s="34" t="s">
        <v>121</v>
      </c>
      <c s="34" t="s">
        <v>607</v>
      </c>
      <c s="35" t="s">
        <v>51</v>
      </c>
      <c s="6" t="s">
        <v>608</v>
      </c>
      <c s="36" t="s">
        <v>95</v>
      </c>
      <c s="37">
        <v>202.5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25.5">
      <c r="A94" s="35" t="s">
        <v>55</v>
      </c>
      <c r="E94" s="39" t="s">
        <v>609</v>
      </c>
    </row>
    <row r="95" spans="1:5" ht="12.75">
      <c r="A95" s="35" t="s">
        <v>57</v>
      </c>
      <c r="E95" s="40" t="s">
        <v>610</v>
      </c>
    </row>
    <row r="96" spans="1:5" ht="89.25">
      <c r="A96" t="s">
        <v>59</v>
      </c>
      <c r="E96" s="39" t="s">
        <v>606</v>
      </c>
    </row>
    <row r="97" spans="1:16" ht="25.5">
      <c r="A97" t="s">
        <v>49</v>
      </c>
      <c s="34" t="s">
        <v>125</v>
      </c>
      <c s="34" t="s">
        <v>611</v>
      </c>
      <c s="35" t="s">
        <v>51</v>
      </c>
      <c s="6" t="s">
        <v>612</v>
      </c>
      <c s="36" t="s">
        <v>124</v>
      </c>
      <c s="37">
        <v>125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613</v>
      </c>
    </row>
    <row r="100" spans="1:5" ht="306">
      <c r="A100" t="s">
        <v>59</v>
      </c>
      <c r="E100" s="39" t="s">
        <v>614</v>
      </c>
    </row>
    <row r="101" spans="1:16" ht="12.75">
      <c r="A101" t="s">
        <v>49</v>
      </c>
      <c s="34" t="s">
        <v>128</v>
      </c>
      <c s="34" t="s">
        <v>615</v>
      </c>
      <c s="35" t="s">
        <v>51</v>
      </c>
      <c s="6" t="s">
        <v>616</v>
      </c>
      <c s="36" t="s">
        <v>83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617</v>
      </c>
    </row>
    <row r="103" spans="1:5" ht="12.75">
      <c r="A103" s="35" t="s">
        <v>57</v>
      </c>
      <c r="E103" s="40" t="s">
        <v>51</v>
      </c>
    </row>
    <row r="104" spans="1:5" ht="178.5">
      <c r="A104" t="s">
        <v>59</v>
      </c>
      <c r="E104" s="39" t="s">
        <v>618</v>
      </c>
    </row>
    <row r="105" spans="1:16" ht="25.5">
      <c r="A105" t="s">
        <v>49</v>
      </c>
      <c s="34" t="s">
        <v>131</v>
      </c>
      <c s="34" t="s">
        <v>619</v>
      </c>
      <c s="35" t="s">
        <v>51</v>
      </c>
      <c s="6" t="s">
        <v>620</v>
      </c>
      <c s="36" t="s">
        <v>124</v>
      </c>
      <c s="37">
        <v>1052.68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38.25">
      <c r="A107" s="35" t="s">
        <v>57</v>
      </c>
      <c r="E107" s="40" t="s">
        <v>621</v>
      </c>
    </row>
    <row r="108" spans="1:5" ht="114.75">
      <c r="A108" t="s">
        <v>59</v>
      </c>
      <c r="E108" s="39" t="s">
        <v>622</v>
      </c>
    </row>
    <row r="109" spans="1:16" ht="25.5">
      <c r="A109" t="s">
        <v>49</v>
      </c>
      <c s="34" t="s">
        <v>374</v>
      </c>
      <c s="34" t="s">
        <v>623</v>
      </c>
      <c s="35" t="s">
        <v>51</v>
      </c>
      <c s="6" t="s">
        <v>624</v>
      </c>
      <c s="36" t="s">
        <v>124</v>
      </c>
      <c s="37">
        <v>588.84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625</v>
      </c>
    </row>
    <row r="111" spans="1:5" ht="12.75">
      <c r="A111" s="35" t="s">
        <v>57</v>
      </c>
      <c r="E111" s="40" t="s">
        <v>51</v>
      </c>
    </row>
    <row r="112" spans="1:5" ht="165.75">
      <c r="A112" t="s">
        <v>59</v>
      </c>
      <c r="E112" s="39" t="s">
        <v>626</v>
      </c>
    </row>
    <row r="113" spans="1:16" ht="25.5">
      <c r="A113" t="s">
        <v>49</v>
      </c>
      <c s="34" t="s">
        <v>134</v>
      </c>
      <c s="34" t="s">
        <v>627</v>
      </c>
      <c s="35" t="s">
        <v>51</v>
      </c>
      <c s="6" t="s">
        <v>628</v>
      </c>
      <c s="36" t="s">
        <v>83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84</v>
      </c>
      <c>
        <f>(M113*21)/100</f>
      </c>
      <c t="s">
        <v>27</v>
      </c>
    </row>
    <row r="114" spans="1:5" ht="12.75">
      <c r="A114" s="35" t="s">
        <v>55</v>
      </c>
      <c r="E114" s="39" t="s">
        <v>629</v>
      </c>
    </row>
    <row r="115" spans="1:5" ht="12.75">
      <c r="A115" s="35" t="s">
        <v>57</v>
      </c>
      <c r="E115" s="40" t="s">
        <v>51</v>
      </c>
    </row>
    <row r="116" spans="1:5" ht="153">
      <c r="A116" t="s">
        <v>59</v>
      </c>
      <c r="E116" s="39" t="s">
        <v>630</v>
      </c>
    </row>
    <row r="117" spans="1:16" ht="12.75">
      <c r="A117" t="s">
        <v>49</v>
      </c>
      <c s="34" t="s">
        <v>137</v>
      </c>
      <c s="34" t="s">
        <v>631</v>
      </c>
      <c s="35" t="s">
        <v>51</v>
      </c>
      <c s="6" t="s">
        <v>632</v>
      </c>
      <c s="36" t="s">
        <v>83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51</v>
      </c>
    </row>
    <row r="120" spans="1:5" ht="255">
      <c r="A120" t="s">
        <v>59</v>
      </c>
      <c r="E120" s="39" t="s">
        <v>633</v>
      </c>
    </row>
    <row r="121" spans="1:16" ht="25.5">
      <c r="A121" t="s">
        <v>49</v>
      </c>
      <c s="34" t="s">
        <v>140</v>
      </c>
      <c s="34" t="s">
        <v>634</v>
      </c>
      <c s="35" t="s">
        <v>51</v>
      </c>
      <c s="6" t="s">
        <v>635</v>
      </c>
      <c s="36" t="s">
        <v>124</v>
      </c>
      <c s="37">
        <v>350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636</v>
      </c>
    </row>
    <row r="124" spans="1:5" ht="178.5">
      <c r="A124" t="s">
        <v>59</v>
      </c>
      <c r="E124" s="39" t="s">
        <v>637</v>
      </c>
    </row>
    <row r="125" spans="1:16" ht="12.75">
      <c r="A125" t="s">
        <v>49</v>
      </c>
      <c s="34" t="s">
        <v>143</v>
      </c>
      <c s="34" t="s">
        <v>638</v>
      </c>
      <c s="35" t="s">
        <v>51</v>
      </c>
      <c s="6" t="s">
        <v>639</v>
      </c>
      <c s="36" t="s">
        <v>114</v>
      </c>
      <c s="37">
        <v>10.53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25.5">
      <c r="A126" s="35" t="s">
        <v>55</v>
      </c>
      <c r="E126" s="39" t="s">
        <v>640</v>
      </c>
    </row>
    <row r="127" spans="1:5" ht="12.75">
      <c r="A127" s="35" t="s">
        <v>57</v>
      </c>
      <c r="E127" s="40" t="s">
        <v>641</v>
      </c>
    </row>
    <row r="128" spans="1:5" ht="127.5">
      <c r="A128" t="s">
        <v>59</v>
      </c>
      <c r="E128" s="39" t="s">
        <v>642</v>
      </c>
    </row>
    <row r="129" spans="1:16" ht="12.75">
      <c r="A129" t="s">
        <v>49</v>
      </c>
      <c s="34" t="s">
        <v>146</v>
      </c>
      <c s="34" t="s">
        <v>643</v>
      </c>
      <c s="35" t="s">
        <v>51</v>
      </c>
      <c s="6" t="s">
        <v>644</v>
      </c>
      <c s="36" t="s">
        <v>114</v>
      </c>
      <c s="37">
        <v>107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84</v>
      </c>
      <c>
        <f>(M129*21)/100</f>
      </c>
      <c t="s">
        <v>27</v>
      </c>
    </row>
    <row r="130" spans="1:5" ht="12.75">
      <c r="A130" s="35" t="s">
        <v>55</v>
      </c>
      <c r="E130" s="39" t="s">
        <v>645</v>
      </c>
    </row>
    <row r="131" spans="1:5" ht="12.75">
      <c r="A131" s="35" t="s">
        <v>57</v>
      </c>
      <c r="E131" s="40" t="s">
        <v>51</v>
      </c>
    </row>
    <row r="132" spans="1:5" ht="127.5">
      <c r="A132" t="s">
        <v>59</v>
      </c>
      <c r="E132" s="39" t="s">
        <v>642</v>
      </c>
    </row>
    <row r="133" spans="1:16" ht="12.75">
      <c r="A133" t="s">
        <v>49</v>
      </c>
      <c s="34" t="s">
        <v>149</v>
      </c>
      <c s="34" t="s">
        <v>646</v>
      </c>
      <c s="35" t="s">
        <v>51</v>
      </c>
      <c s="6" t="s">
        <v>647</v>
      </c>
      <c s="36" t="s">
        <v>114</v>
      </c>
      <c s="37">
        <v>502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84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38.25">
      <c r="A135" s="35" t="s">
        <v>57</v>
      </c>
      <c r="E135" s="40" t="s">
        <v>648</v>
      </c>
    </row>
    <row r="136" spans="1:5" ht="51">
      <c r="A136" t="s">
        <v>59</v>
      </c>
      <c r="E136" s="39" t="s">
        <v>649</v>
      </c>
    </row>
    <row r="137" spans="1:13" ht="12.75">
      <c r="A137" t="s">
        <v>46</v>
      </c>
      <c r="C137" s="31" t="s">
        <v>77</v>
      </c>
      <c r="E137" s="33" t="s">
        <v>650</v>
      </c>
      <c r="J137" s="32">
        <f>0</f>
      </c>
      <c s="32">
        <f>0</f>
      </c>
      <c s="32">
        <f>0+L138+L142+L146+L150</f>
      </c>
      <c s="32">
        <f>0+M138+M142+M146+M150</f>
      </c>
    </row>
    <row r="138" spans="1:16" ht="12.75">
      <c r="A138" t="s">
        <v>49</v>
      </c>
      <c s="34" t="s">
        <v>153</v>
      </c>
      <c s="34" t="s">
        <v>651</v>
      </c>
      <c s="35" t="s">
        <v>51</v>
      </c>
      <c s="6" t="s">
        <v>652</v>
      </c>
      <c s="36" t="s">
        <v>124</v>
      </c>
      <c s="37">
        <v>70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653</v>
      </c>
    </row>
    <row r="140" spans="1:5" ht="12.75">
      <c r="A140" s="35" t="s">
        <v>57</v>
      </c>
      <c r="E140" s="40" t="s">
        <v>654</v>
      </c>
    </row>
    <row r="141" spans="1:5" ht="255">
      <c r="A141" t="s">
        <v>59</v>
      </c>
      <c r="E141" s="39" t="s">
        <v>655</v>
      </c>
    </row>
    <row r="142" spans="1:16" ht="12.75">
      <c r="A142" t="s">
        <v>49</v>
      </c>
      <c s="34" t="s">
        <v>156</v>
      </c>
      <c s="34" t="s">
        <v>656</v>
      </c>
      <c s="35" t="s">
        <v>51</v>
      </c>
      <c s="6" t="s">
        <v>657</v>
      </c>
      <c s="36" t="s">
        <v>124</v>
      </c>
      <c s="37">
        <v>60.1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658</v>
      </c>
    </row>
    <row r="144" spans="1:5" ht="12.75">
      <c r="A144" s="35" t="s">
        <v>57</v>
      </c>
      <c r="E144" s="40" t="s">
        <v>659</v>
      </c>
    </row>
    <row r="145" spans="1:5" ht="255">
      <c r="A145" t="s">
        <v>59</v>
      </c>
      <c r="E145" s="39" t="s">
        <v>655</v>
      </c>
    </row>
    <row r="146" spans="1:16" ht="12.75">
      <c r="A146" t="s">
        <v>49</v>
      </c>
      <c s="34" t="s">
        <v>159</v>
      </c>
      <c s="34" t="s">
        <v>660</v>
      </c>
      <c s="35" t="s">
        <v>51</v>
      </c>
      <c s="6" t="s">
        <v>661</v>
      </c>
      <c s="36" t="s">
        <v>83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662</v>
      </c>
    </row>
    <row r="148" spans="1:5" ht="12.75">
      <c r="A148" s="35" t="s">
        <v>57</v>
      </c>
      <c r="E148" s="40" t="s">
        <v>51</v>
      </c>
    </row>
    <row r="149" spans="1:5" ht="89.25">
      <c r="A149" t="s">
        <v>59</v>
      </c>
      <c r="E149" s="39" t="s">
        <v>663</v>
      </c>
    </row>
    <row r="150" spans="1:16" ht="12.75">
      <c r="A150" t="s">
        <v>49</v>
      </c>
      <c s="34" t="s">
        <v>162</v>
      </c>
      <c s="34" t="s">
        <v>664</v>
      </c>
      <c s="35" t="s">
        <v>51</v>
      </c>
      <c s="6" t="s">
        <v>665</v>
      </c>
      <c s="36" t="s">
        <v>124</v>
      </c>
      <c s="37">
        <v>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666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667</v>
      </c>
    </row>
    <row r="154" spans="1:13" ht="12.75">
      <c r="A154" t="s">
        <v>46</v>
      </c>
      <c r="C154" s="31" t="s">
        <v>80</v>
      </c>
      <c r="E154" s="33" t="s">
        <v>668</v>
      </c>
      <c r="J154" s="32">
        <f>0</f>
      </c>
      <c s="32">
        <f>0</f>
      </c>
      <c s="32">
        <f>0+L155+L159+L163+L167+L171+L175+L179+L183+L187+L191+L195+L199+L203+L207+L211+L215+L219+L223+L227+L231</f>
      </c>
      <c s="32">
        <f>0+M155+M159+M163+M167+M171+M175+M179+M183+M187+M191+M195+M199+M203+M207+M211+M215+M219+M223+M227+M231</f>
      </c>
    </row>
    <row r="155" spans="1:16" ht="12.75">
      <c r="A155" t="s">
        <v>49</v>
      </c>
      <c s="34" t="s">
        <v>165</v>
      </c>
      <c s="34" t="s">
        <v>669</v>
      </c>
      <c s="35" t="s">
        <v>51</v>
      </c>
      <c s="6" t="s">
        <v>670</v>
      </c>
      <c s="36" t="s">
        <v>124</v>
      </c>
      <c s="37">
        <v>15.6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671</v>
      </c>
    </row>
    <row r="158" spans="1:5" ht="140.25">
      <c r="A158" t="s">
        <v>59</v>
      </c>
      <c r="E158" s="39" t="s">
        <v>672</v>
      </c>
    </row>
    <row r="159" spans="1:16" ht="12.75">
      <c r="A159" t="s">
        <v>49</v>
      </c>
      <c s="34" t="s">
        <v>168</v>
      </c>
      <c s="34" t="s">
        <v>673</v>
      </c>
      <c s="35" t="s">
        <v>51</v>
      </c>
      <c s="6" t="s">
        <v>674</v>
      </c>
      <c s="36" t="s">
        <v>83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675</v>
      </c>
    </row>
    <row r="161" spans="1:5" ht="12.75">
      <c r="A161" s="35" t="s">
        <v>57</v>
      </c>
      <c r="E161" s="40" t="s">
        <v>51</v>
      </c>
    </row>
    <row r="162" spans="1:5" ht="102">
      <c r="A162" t="s">
        <v>59</v>
      </c>
      <c r="E162" s="39" t="s">
        <v>676</v>
      </c>
    </row>
    <row r="163" spans="1:16" ht="12.75">
      <c r="A163" t="s">
        <v>49</v>
      </c>
      <c s="34" t="s">
        <v>171</v>
      </c>
      <c s="34" t="s">
        <v>677</v>
      </c>
      <c s="35" t="s">
        <v>51</v>
      </c>
      <c s="6" t="s">
        <v>678</v>
      </c>
      <c s="36" t="s">
        <v>83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679</v>
      </c>
    </row>
    <row r="165" spans="1:5" ht="12.75">
      <c r="A165" s="35" t="s">
        <v>57</v>
      </c>
      <c r="E165" s="40" t="s">
        <v>51</v>
      </c>
    </row>
    <row r="166" spans="1:5" ht="140.25">
      <c r="A166" t="s">
        <v>59</v>
      </c>
      <c r="E166" s="39" t="s">
        <v>680</v>
      </c>
    </row>
    <row r="167" spans="1:16" ht="12.75">
      <c r="A167" t="s">
        <v>49</v>
      </c>
      <c s="34" t="s">
        <v>174</v>
      </c>
      <c s="34" t="s">
        <v>681</v>
      </c>
      <c s="35" t="s">
        <v>51</v>
      </c>
      <c s="6" t="s">
        <v>682</v>
      </c>
      <c s="36" t="s">
        <v>83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51</v>
      </c>
    </row>
    <row r="170" spans="1:5" ht="140.25">
      <c r="A170" t="s">
        <v>59</v>
      </c>
      <c r="E170" s="39" t="s">
        <v>680</v>
      </c>
    </row>
    <row r="171" spans="1:16" ht="12.75">
      <c r="A171" t="s">
        <v>49</v>
      </c>
      <c s="34" t="s">
        <v>177</v>
      </c>
      <c s="34" t="s">
        <v>683</v>
      </c>
      <c s="35" t="s">
        <v>51</v>
      </c>
      <c s="6" t="s">
        <v>684</v>
      </c>
      <c s="36" t="s">
        <v>83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51</v>
      </c>
    </row>
    <row r="174" spans="1:5" ht="127.5">
      <c r="A174" t="s">
        <v>59</v>
      </c>
      <c r="E174" s="39" t="s">
        <v>685</v>
      </c>
    </row>
    <row r="175" spans="1:16" ht="12.75">
      <c r="A175" t="s">
        <v>49</v>
      </c>
      <c s="34" t="s">
        <v>180</v>
      </c>
      <c s="34" t="s">
        <v>686</v>
      </c>
      <c s="35" t="s">
        <v>51</v>
      </c>
      <c s="6" t="s">
        <v>687</v>
      </c>
      <c s="36" t="s">
        <v>83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688</v>
      </c>
    </row>
    <row r="177" spans="1:5" ht="12.75">
      <c r="A177" s="35" t="s">
        <v>57</v>
      </c>
      <c r="E177" s="40" t="s">
        <v>51</v>
      </c>
    </row>
    <row r="178" spans="1:5" ht="127.5">
      <c r="A178" t="s">
        <v>59</v>
      </c>
      <c r="E178" s="39" t="s">
        <v>685</v>
      </c>
    </row>
    <row r="179" spans="1:16" ht="12.75">
      <c r="A179" t="s">
        <v>49</v>
      </c>
      <c s="34" t="s">
        <v>183</v>
      </c>
      <c s="34" t="s">
        <v>689</v>
      </c>
      <c s="35" t="s">
        <v>51</v>
      </c>
      <c s="6" t="s">
        <v>690</v>
      </c>
      <c s="36" t="s">
        <v>83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691</v>
      </c>
    </row>
    <row r="181" spans="1:5" ht="12.75">
      <c r="A181" s="35" t="s">
        <v>57</v>
      </c>
      <c r="E181" s="40" t="s">
        <v>51</v>
      </c>
    </row>
    <row r="182" spans="1:5" ht="127.5">
      <c r="A182" t="s">
        <v>59</v>
      </c>
      <c r="E182" s="39" t="s">
        <v>692</v>
      </c>
    </row>
    <row r="183" spans="1:16" ht="12.75">
      <c r="A183" t="s">
        <v>49</v>
      </c>
      <c s="34" t="s">
        <v>186</v>
      </c>
      <c s="34" t="s">
        <v>693</v>
      </c>
      <c s="35" t="s">
        <v>51</v>
      </c>
      <c s="6" t="s">
        <v>694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51</v>
      </c>
    </row>
    <row r="186" spans="1:5" ht="114.75">
      <c r="A186" t="s">
        <v>59</v>
      </c>
      <c r="E186" s="39" t="s">
        <v>695</v>
      </c>
    </row>
    <row r="187" spans="1:16" ht="12.75">
      <c r="A187" t="s">
        <v>49</v>
      </c>
      <c s="34" t="s">
        <v>189</v>
      </c>
      <c s="34" t="s">
        <v>696</v>
      </c>
      <c s="35" t="s">
        <v>51</v>
      </c>
      <c s="6" t="s">
        <v>697</v>
      </c>
      <c s="36" t="s">
        <v>83</v>
      </c>
      <c s="37">
        <v>15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51</v>
      </c>
    </row>
    <row r="190" spans="1:5" ht="165.75">
      <c r="A190" t="s">
        <v>59</v>
      </c>
      <c r="E190" s="39" t="s">
        <v>698</v>
      </c>
    </row>
    <row r="191" spans="1:16" ht="12.75">
      <c r="A191" t="s">
        <v>49</v>
      </c>
      <c s="34" t="s">
        <v>192</v>
      </c>
      <c s="34" t="s">
        <v>699</v>
      </c>
      <c s="35" t="s">
        <v>51</v>
      </c>
      <c s="6" t="s">
        <v>700</v>
      </c>
      <c s="36" t="s">
        <v>114</v>
      </c>
      <c s="37">
        <v>390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51</v>
      </c>
    </row>
    <row r="194" spans="1:5" ht="153">
      <c r="A194" t="s">
        <v>59</v>
      </c>
      <c r="E194" s="39" t="s">
        <v>701</v>
      </c>
    </row>
    <row r="195" spans="1:16" ht="12.75">
      <c r="A195" t="s">
        <v>49</v>
      </c>
      <c s="34" t="s">
        <v>195</v>
      </c>
      <c s="34" t="s">
        <v>702</v>
      </c>
      <c s="35" t="s">
        <v>51</v>
      </c>
      <c s="6" t="s">
        <v>703</v>
      </c>
      <c s="36" t="s">
        <v>95</v>
      </c>
      <c s="37">
        <v>303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51</v>
      </c>
    </row>
    <row r="198" spans="1:5" ht="140.25">
      <c r="A198" t="s">
        <v>59</v>
      </c>
      <c r="E198" s="39" t="s">
        <v>704</v>
      </c>
    </row>
    <row r="199" spans="1:16" ht="12.75">
      <c r="A199" t="s">
        <v>49</v>
      </c>
      <c s="34" t="s">
        <v>198</v>
      </c>
      <c s="34" t="s">
        <v>705</v>
      </c>
      <c s="35" t="s">
        <v>51</v>
      </c>
      <c s="6" t="s">
        <v>706</v>
      </c>
      <c s="36" t="s">
        <v>124</v>
      </c>
      <c s="37">
        <v>111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707</v>
      </c>
    </row>
    <row r="202" spans="1:5" ht="178.5">
      <c r="A202" t="s">
        <v>59</v>
      </c>
      <c r="E202" s="39" t="s">
        <v>708</v>
      </c>
    </row>
    <row r="203" spans="1:16" ht="25.5">
      <c r="A203" t="s">
        <v>49</v>
      </c>
      <c s="34" t="s">
        <v>202</v>
      </c>
      <c s="34" t="s">
        <v>709</v>
      </c>
      <c s="35" t="s">
        <v>51</v>
      </c>
      <c s="6" t="s">
        <v>710</v>
      </c>
      <c s="36" t="s">
        <v>711</v>
      </c>
      <c s="37">
        <v>151.848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76.5">
      <c r="A205" s="35" t="s">
        <v>57</v>
      </c>
      <c r="E205" s="40" t="s">
        <v>712</v>
      </c>
    </row>
    <row r="206" spans="1:5" ht="127.5">
      <c r="A206" t="s">
        <v>59</v>
      </c>
      <c r="E206" s="39" t="s">
        <v>713</v>
      </c>
    </row>
    <row r="207" spans="1:16" ht="25.5">
      <c r="A207" t="s">
        <v>49</v>
      </c>
      <c s="34" t="s">
        <v>205</v>
      </c>
      <c s="34" t="s">
        <v>714</v>
      </c>
      <c s="35" t="s">
        <v>51</v>
      </c>
      <c s="6" t="s">
        <v>715</v>
      </c>
      <c s="36" t="s">
        <v>711</v>
      </c>
      <c s="37">
        <v>951.2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716</v>
      </c>
    </row>
    <row r="209" spans="1:5" ht="12.75">
      <c r="A209" s="35" t="s">
        <v>57</v>
      </c>
      <c r="E209" s="40" t="s">
        <v>717</v>
      </c>
    </row>
    <row r="210" spans="1:5" ht="127.5">
      <c r="A210" t="s">
        <v>59</v>
      </c>
      <c r="E210" s="39" t="s">
        <v>713</v>
      </c>
    </row>
    <row r="211" spans="1:16" ht="12.75">
      <c r="A211" t="s">
        <v>49</v>
      </c>
      <c s="34" t="s">
        <v>209</v>
      </c>
      <c s="34" t="s">
        <v>718</v>
      </c>
      <c s="35" t="s">
        <v>51</v>
      </c>
      <c s="6" t="s">
        <v>719</v>
      </c>
      <c s="36" t="s">
        <v>124</v>
      </c>
      <c s="37">
        <v>14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720</v>
      </c>
    </row>
    <row r="213" spans="1:5" ht="12.75">
      <c r="A213" s="35" t="s">
        <v>57</v>
      </c>
      <c r="E213" s="40" t="s">
        <v>721</v>
      </c>
    </row>
    <row r="214" spans="1:5" ht="178.5">
      <c r="A214" t="s">
        <v>59</v>
      </c>
      <c r="E214" s="39" t="s">
        <v>708</v>
      </c>
    </row>
    <row r="215" spans="1:16" ht="25.5">
      <c r="A215" t="s">
        <v>49</v>
      </c>
      <c s="34" t="s">
        <v>212</v>
      </c>
      <c s="34" t="s">
        <v>722</v>
      </c>
      <c s="35" t="s">
        <v>51</v>
      </c>
      <c s="6" t="s">
        <v>723</v>
      </c>
      <c s="36" t="s">
        <v>711</v>
      </c>
      <c s="37">
        <v>1.974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76.5">
      <c r="A217" s="35" t="s">
        <v>57</v>
      </c>
      <c r="E217" s="40" t="s">
        <v>724</v>
      </c>
    </row>
    <row r="218" spans="1:5" ht="127.5">
      <c r="A218" t="s">
        <v>59</v>
      </c>
      <c r="E218" s="39" t="s">
        <v>713</v>
      </c>
    </row>
    <row r="219" spans="1:16" ht="25.5">
      <c r="A219" t="s">
        <v>49</v>
      </c>
      <c s="34" t="s">
        <v>215</v>
      </c>
      <c s="34" t="s">
        <v>725</v>
      </c>
      <c s="35" t="s">
        <v>51</v>
      </c>
      <c s="6" t="s">
        <v>726</v>
      </c>
      <c s="36" t="s">
        <v>711</v>
      </c>
      <c s="37">
        <v>156.6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727</v>
      </c>
    </row>
    <row r="221" spans="1:5" ht="12.75">
      <c r="A221" s="35" t="s">
        <v>57</v>
      </c>
      <c r="E221" s="40" t="s">
        <v>728</v>
      </c>
    </row>
    <row r="222" spans="1:5" ht="127.5">
      <c r="A222" t="s">
        <v>59</v>
      </c>
      <c r="E222" s="39" t="s">
        <v>713</v>
      </c>
    </row>
    <row r="223" spans="1:16" ht="12.75">
      <c r="A223" t="s">
        <v>49</v>
      </c>
      <c s="34" t="s">
        <v>218</v>
      </c>
      <c s="34" t="s">
        <v>729</v>
      </c>
      <c s="35" t="s">
        <v>51</v>
      </c>
      <c s="6" t="s">
        <v>730</v>
      </c>
      <c s="36" t="s">
        <v>83</v>
      </c>
      <c s="37">
        <v>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51</v>
      </c>
    </row>
    <row r="226" spans="1:5" ht="127.5">
      <c r="A226" t="s">
        <v>59</v>
      </c>
      <c r="E226" s="39" t="s">
        <v>731</v>
      </c>
    </row>
    <row r="227" spans="1:16" ht="12.75">
      <c r="A227" t="s">
        <v>49</v>
      </c>
      <c s="34" t="s">
        <v>221</v>
      </c>
      <c s="34" t="s">
        <v>732</v>
      </c>
      <c s="35" t="s">
        <v>51</v>
      </c>
      <c s="6" t="s">
        <v>733</v>
      </c>
      <c s="36" t="s">
        <v>83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51</v>
      </c>
    </row>
    <row r="230" spans="1:5" ht="127.5">
      <c r="A230" t="s">
        <v>59</v>
      </c>
      <c r="E230" s="39" t="s">
        <v>731</v>
      </c>
    </row>
    <row r="231" spans="1:16" ht="25.5">
      <c r="A231" t="s">
        <v>49</v>
      </c>
      <c s="34" t="s">
        <v>224</v>
      </c>
      <c s="34" t="s">
        <v>734</v>
      </c>
      <c s="35" t="s">
        <v>51</v>
      </c>
      <c s="6" t="s">
        <v>735</v>
      </c>
      <c s="36" t="s">
        <v>711</v>
      </c>
      <c s="37">
        <v>6.55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38.25">
      <c r="A233" s="35" t="s">
        <v>57</v>
      </c>
      <c r="E233" s="40" t="s">
        <v>736</v>
      </c>
    </row>
    <row r="234" spans="1:5" ht="127.5">
      <c r="A234" t="s">
        <v>59</v>
      </c>
      <c r="E234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738</v>
      </c>
      <c r="E4" s="26" t="s">
        <v>739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COUNTIFS(L8:L232,"=0",A8:A232,"P")+COUNTIFS(L8:L232,"",A8:A232,"P")+SUM(Q8:Q232)</f>
      </c>
    </row>
    <row r="8" spans="1:13" ht="12.75">
      <c r="A8" t="s">
        <v>44</v>
      </c>
      <c r="C8" s="28" t="s">
        <v>742</v>
      </c>
      <c r="E8" s="30" t="s">
        <v>741</v>
      </c>
      <c r="J8" s="29">
        <f>0+J9+J34+J99+J108+J113+J158+J167</f>
      </c>
      <c s="29">
        <f>0+K9+K34+K99+K108+K113+K158+K167</f>
      </c>
      <c s="29">
        <f>0+L9+L34+L99+L108+L113+L158+L167</f>
      </c>
      <c s="29">
        <f>0+M9+M34+M99+M108+M113+M158+M167</f>
      </c>
    </row>
    <row r="9" spans="1:13" ht="12.75">
      <c r="A9" t="s">
        <v>46</v>
      </c>
      <c r="C9" s="31" t="s">
        <v>529</v>
      </c>
      <c r="E9" s="33" t="s">
        <v>530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531</v>
      </c>
      <c s="35" t="s">
        <v>51</v>
      </c>
      <c s="6" t="s">
        <v>532</v>
      </c>
      <c s="36" t="s">
        <v>502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533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534</v>
      </c>
    </row>
    <row r="14" spans="1:16" ht="12.75">
      <c r="A14" t="s">
        <v>49</v>
      </c>
      <c s="34" t="s">
        <v>27</v>
      </c>
      <c s="34" t="s">
        <v>535</v>
      </c>
      <c s="35" t="s">
        <v>51</v>
      </c>
      <c s="6" t="s">
        <v>536</v>
      </c>
      <c s="36" t="s">
        <v>502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537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538</v>
      </c>
    </row>
    <row r="18" spans="1:16" ht="25.5">
      <c r="A18" t="s">
        <v>49</v>
      </c>
      <c s="34" t="s">
        <v>26</v>
      </c>
      <c s="34" t="s">
        <v>545</v>
      </c>
      <c s="35" t="s">
        <v>51</v>
      </c>
      <c s="6" t="s">
        <v>546</v>
      </c>
      <c s="36" t="s">
        <v>53</v>
      </c>
      <c s="37">
        <v>153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743</v>
      </c>
    </row>
    <row r="21" spans="1:5" ht="140.25">
      <c r="A21" t="s">
        <v>59</v>
      </c>
      <c r="E21" s="39" t="s">
        <v>548</v>
      </c>
    </row>
    <row r="22" spans="1:16" ht="25.5">
      <c r="A22" t="s">
        <v>49</v>
      </c>
      <c s="34" t="s">
        <v>65</v>
      </c>
      <c s="34" t="s">
        <v>744</v>
      </c>
      <c s="35" t="s">
        <v>51</v>
      </c>
      <c s="6" t="s">
        <v>745</v>
      </c>
      <c s="36" t="s">
        <v>53</v>
      </c>
      <c s="37">
        <v>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746</v>
      </c>
    </row>
    <row r="25" spans="1:5" ht="140.25">
      <c r="A25" t="s">
        <v>59</v>
      </c>
      <c r="E25" s="39" t="s">
        <v>548</v>
      </c>
    </row>
    <row r="26" spans="1:16" ht="25.5">
      <c r="A26" t="s">
        <v>49</v>
      </c>
      <c s="34" t="s">
        <v>68</v>
      </c>
      <c s="34" t="s">
        <v>549</v>
      </c>
      <c s="35" t="s">
        <v>51</v>
      </c>
      <c s="6" t="s">
        <v>550</v>
      </c>
      <c s="36" t="s">
        <v>53</v>
      </c>
      <c s="37">
        <v>40.7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747</v>
      </c>
    </row>
    <row r="29" spans="1:5" ht="140.25">
      <c r="A29" t="s">
        <v>59</v>
      </c>
      <c r="E29" s="39" t="s">
        <v>548</v>
      </c>
    </row>
    <row r="30" spans="1:16" ht="25.5">
      <c r="A30" t="s">
        <v>49</v>
      </c>
      <c s="34" t="s">
        <v>71</v>
      </c>
      <c s="34" t="s">
        <v>748</v>
      </c>
      <c s="35" t="s">
        <v>51</v>
      </c>
      <c s="6" t="s">
        <v>749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548</v>
      </c>
    </row>
    <row r="34" spans="1:13" ht="12.75">
      <c r="A34" t="s">
        <v>46</v>
      </c>
      <c r="C34" s="31" t="s">
        <v>47</v>
      </c>
      <c r="E34" s="33" t="s">
        <v>331</v>
      </c>
      <c r="J34" s="32">
        <f>0</f>
      </c>
      <c s="32">
        <f>0</f>
      </c>
      <c s="32">
        <f>0+L35+L39+L43+L47+L51+L55+L59+L63+L67+L71+L75+L79+L83+L87+L91+L95</f>
      </c>
      <c s="32">
        <f>0+M35+M39+M43+M47+M51+M55+M59+M63+M67+M71+M75+M79+M83+M87+M91+M95</f>
      </c>
    </row>
    <row r="35" spans="1:16" ht="12.75">
      <c r="A35" t="s">
        <v>49</v>
      </c>
      <c s="34" t="s">
        <v>74</v>
      </c>
      <c s="34" t="s">
        <v>750</v>
      </c>
      <c s="35" t="s">
        <v>51</v>
      </c>
      <c s="6" t="s">
        <v>751</v>
      </c>
      <c s="36" t="s">
        <v>114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752</v>
      </c>
    </row>
    <row r="37" spans="1:5" ht="12.75">
      <c r="A37" s="35" t="s">
        <v>57</v>
      </c>
      <c r="E37" s="40" t="s">
        <v>51</v>
      </c>
    </row>
    <row r="38" spans="1:5" ht="12.75">
      <c r="A38" t="s">
        <v>59</v>
      </c>
      <c r="E38" s="39" t="s">
        <v>753</v>
      </c>
    </row>
    <row r="39" spans="1:16" ht="25.5">
      <c r="A39" t="s">
        <v>49</v>
      </c>
      <c s="34" t="s">
        <v>77</v>
      </c>
      <c s="34" t="s">
        <v>754</v>
      </c>
      <c s="35" t="s">
        <v>51</v>
      </c>
      <c s="6" t="s">
        <v>755</v>
      </c>
      <c s="36" t="s">
        <v>95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84</v>
      </c>
      <c>
        <f>(M39*21)/100</f>
      </c>
      <c t="s">
        <v>27</v>
      </c>
    </row>
    <row r="40" spans="1:5" ht="12.75">
      <c r="A40" s="35" t="s">
        <v>55</v>
      </c>
      <c r="E40" s="39" t="s">
        <v>756</v>
      </c>
    </row>
    <row r="41" spans="1:5" ht="12.75">
      <c r="A41" s="35" t="s">
        <v>57</v>
      </c>
      <c r="E41" s="40" t="s">
        <v>51</v>
      </c>
    </row>
    <row r="42" spans="1:5" ht="63.75">
      <c r="A42" t="s">
        <v>59</v>
      </c>
      <c r="E42" s="39" t="s">
        <v>757</v>
      </c>
    </row>
    <row r="43" spans="1:16" ht="12.75">
      <c r="A43" t="s">
        <v>49</v>
      </c>
      <c s="34" t="s">
        <v>80</v>
      </c>
      <c s="34" t="s">
        <v>758</v>
      </c>
      <c s="35" t="s">
        <v>51</v>
      </c>
      <c s="6" t="s">
        <v>759</v>
      </c>
      <c s="36" t="s">
        <v>95</v>
      </c>
      <c s="37">
        <v>0.256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84</v>
      </c>
      <c>
        <f>(M43*21)/100</f>
      </c>
      <c t="s">
        <v>27</v>
      </c>
    </row>
    <row r="44" spans="1:5" ht="12.75">
      <c r="A44" s="35" t="s">
        <v>55</v>
      </c>
      <c r="E44" s="39" t="s">
        <v>760</v>
      </c>
    </row>
    <row r="45" spans="1:5" ht="12.75">
      <c r="A45" s="35" t="s">
        <v>57</v>
      </c>
      <c r="E45" s="40" t="s">
        <v>761</v>
      </c>
    </row>
    <row r="46" spans="1:5" ht="63.75">
      <c r="A46" t="s">
        <v>59</v>
      </c>
      <c r="E46" s="39" t="s">
        <v>757</v>
      </c>
    </row>
    <row r="47" spans="1:16" ht="25.5">
      <c r="A47" t="s">
        <v>49</v>
      </c>
      <c s="34" t="s">
        <v>86</v>
      </c>
      <c s="34" t="s">
        <v>762</v>
      </c>
      <c s="35" t="s">
        <v>51</v>
      </c>
      <c s="6" t="s">
        <v>763</v>
      </c>
      <c s="36" t="s">
        <v>95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84</v>
      </c>
      <c>
        <f>(M47*21)/100</f>
      </c>
      <c t="s">
        <v>27</v>
      </c>
    </row>
    <row r="48" spans="1:5" ht="12.75">
      <c r="A48" s="35" t="s">
        <v>55</v>
      </c>
      <c r="E48" s="39" t="s">
        <v>764</v>
      </c>
    </row>
    <row r="49" spans="1:5" ht="12.75">
      <c r="A49" s="35" t="s">
        <v>57</v>
      </c>
      <c r="E49" s="40" t="s">
        <v>51</v>
      </c>
    </row>
    <row r="50" spans="1:5" ht="63.75">
      <c r="A50" t="s">
        <v>59</v>
      </c>
      <c r="E50" s="39" t="s">
        <v>757</v>
      </c>
    </row>
    <row r="51" spans="1:16" ht="25.5">
      <c r="A51" t="s">
        <v>49</v>
      </c>
      <c s="34" t="s">
        <v>89</v>
      </c>
      <c s="34" t="s">
        <v>765</v>
      </c>
      <c s="35" t="s">
        <v>51</v>
      </c>
      <c s="6" t="s">
        <v>766</v>
      </c>
      <c s="36" t="s">
        <v>95</v>
      </c>
      <c s="37">
        <v>9.9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767</v>
      </c>
    </row>
    <row r="54" spans="1:5" ht="63.75">
      <c r="A54" t="s">
        <v>59</v>
      </c>
      <c r="E54" s="39" t="s">
        <v>757</v>
      </c>
    </row>
    <row r="55" spans="1:16" ht="12.75">
      <c r="A55" t="s">
        <v>49</v>
      </c>
      <c s="34" t="s">
        <v>92</v>
      </c>
      <c s="34" t="s">
        <v>768</v>
      </c>
      <c s="35" t="s">
        <v>51</v>
      </c>
      <c s="6" t="s">
        <v>769</v>
      </c>
      <c s="36" t="s">
        <v>124</v>
      </c>
      <c s="37">
        <v>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770</v>
      </c>
    </row>
    <row r="58" spans="1:5" ht="63.75">
      <c r="A58" t="s">
        <v>59</v>
      </c>
      <c r="E58" s="39" t="s">
        <v>757</v>
      </c>
    </row>
    <row r="59" spans="1:16" ht="25.5">
      <c r="A59" t="s">
        <v>49</v>
      </c>
      <c s="34" t="s">
        <v>96</v>
      </c>
      <c s="34" t="s">
        <v>771</v>
      </c>
      <c s="35" t="s">
        <v>51</v>
      </c>
      <c s="6" t="s">
        <v>772</v>
      </c>
      <c s="36" t="s">
        <v>711</v>
      </c>
      <c s="37">
        <v>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773</v>
      </c>
    </row>
    <row r="62" spans="1:5" ht="63.75">
      <c r="A62" t="s">
        <v>59</v>
      </c>
      <c r="E62" s="39" t="s">
        <v>757</v>
      </c>
    </row>
    <row r="63" spans="1:16" ht="12.75">
      <c r="A63" t="s">
        <v>49</v>
      </c>
      <c s="34" t="s">
        <v>99</v>
      </c>
      <c s="34" t="s">
        <v>774</v>
      </c>
      <c s="35" t="s">
        <v>51</v>
      </c>
      <c s="6" t="s">
        <v>775</v>
      </c>
      <c s="36" t="s">
        <v>95</v>
      </c>
      <c s="37">
        <v>34.65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776</v>
      </c>
    </row>
    <row r="65" spans="1:5" ht="12.75">
      <c r="A65" s="35" t="s">
        <v>57</v>
      </c>
      <c r="E65" s="40" t="s">
        <v>777</v>
      </c>
    </row>
    <row r="66" spans="1:5" ht="63.75">
      <c r="A66" t="s">
        <v>59</v>
      </c>
      <c r="E66" s="39" t="s">
        <v>757</v>
      </c>
    </row>
    <row r="67" spans="1:16" ht="12.75">
      <c r="A67" t="s">
        <v>49</v>
      </c>
      <c s="34" t="s">
        <v>102</v>
      </c>
      <c s="34" t="s">
        <v>778</v>
      </c>
      <c s="35" t="s">
        <v>51</v>
      </c>
      <c s="6" t="s">
        <v>779</v>
      </c>
      <c s="36" t="s">
        <v>95</v>
      </c>
      <c s="37">
        <v>45.5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12.75">
      <c r="A68" s="35" t="s">
        <v>55</v>
      </c>
      <c r="E68" s="39" t="s">
        <v>780</v>
      </c>
    </row>
    <row r="69" spans="1:5" ht="12.75">
      <c r="A69" s="35" t="s">
        <v>57</v>
      </c>
      <c r="E69" s="40" t="s">
        <v>781</v>
      </c>
    </row>
    <row r="70" spans="1:5" ht="369.75">
      <c r="A70" t="s">
        <v>59</v>
      </c>
      <c r="E70" s="39" t="s">
        <v>570</v>
      </c>
    </row>
    <row r="71" spans="1:16" ht="12.75">
      <c r="A71" t="s">
        <v>49</v>
      </c>
      <c s="34" t="s">
        <v>105</v>
      </c>
      <c s="34" t="s">
        <v>782</v>
      </c>
      <c s="35" t="s">
        <v>51</v>
      </c>
      <c s="6" t="s">
        <v>783</v>
      </c>
      <c s="36" t="s">
        <v>711</v>
      </c>
      <c s="37">
        <v>910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84</v>
      </c>
      <c>
        <f>(M71*21)/100</f>
      </c>
      <c t="s">
        <v>27</v>
      </c>
    </row>
    <row r="72" spans="1:5" ht="12.75">
      <c r="A72" s="35" t="s">
        <v>55</v>
      </c>
      <c r="E72" s="39" t="s">
        <v>784</v>
      </c>
    </row>
    <row r="73" spans="1:5" ht="12.75">
      <c r="A73" s="35" t="s">
        <v>57</v>
      </c>
      <c r="E73" s="40" t="s">
        <v>785</v>
      </c>
    </row>
    <row r="74" spans="1:5" ht="25.5">
      <c r="A74" t="s">
        <v>59</v>
      </c>
      <c r="E74" s="39" t="s">
        <v>575</v>
      </c>
    </row>
    <row r="75" spans="1:16" ht="12.75">
      <c r="A75" t="s">
        <v>49</v>
      </c>
      <c s="34" t="s">
        <v>108</v>
      </c>
      <c s="34" t="s">
        <v>786</v>
      </c>
      <c s="35" t="s">
        <v>51</v>
      </c>
      <c s="6" t="s">
        <v>787</v>
      </c>
      <c s="36" t="s">
        <v>95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84</v>
      </c>
      <c>
        <f>(M75*21)/100</f>
      </c>
      <c t="s">
        <v>27</v>
      </c>
    </row>
    <row r="76" spans="1:5" ht="12.75">
      <c r="A76" s="35" t="s">
        <v>55</v>
      </c>
      <c r="E76" s="39" t="s">
        <v>788</v>
      </c>
    </row>
    <row r="77" spans="1:5" ht="12.75">
      <c r="A77" s="35" t="s">
        <v>57</v>
      </c>
      <c r="E77" s="40" t="s">
        <v>51</v>
      </c>
    </row>
    <row r="78" spans="1:5" ht="369.75">
      <c r="A78" t="s">
        <v>59</v>
      </c>
      <c r="E78" s="39" t="s">
        <v>789</v>
      </c>
    </row>
    <row r="79" spans="1:16" ht="12.75">
      <c r="A79" t="s">
        <v>49</v>
      </c>
      <c s="34" t="s">
        <v>111</v>
      </c>
      <c s="34" t="s">
        <v>790</v>
      </c>
      <c s="35" t="s">
        <v>51</v>
      </c>
      <c s="6" t="s">
        <v>791</v>
      </c>
      <c s="36" t="s">
        <v>95</v>
      </c>
      <c s="37">
        <v>8.695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84</v>
      </c>
      <c>
        <f>(M79*21)/100</f>
      </c>
      <c t="s">
        <v>27</v>
      </c>
    </row>
    <row r="80" spans="1:5" ht="25.5">
      <c r="A80" s="35" t="s">
        <v>55</v>
      </c>
      <c r="E80" s="39" t="s">
        <v>792</v>
      </c>
    </row>
    <row r="81" spans="1:5" ht="12.75">
      <c r="A81" s="35" t="s">
        <v>57</v>
      </c>
      <c r="E81" s="40" t="s">
        <v>793</v>
      </c>
    </row>
    <row r="82" spans="1:5" ht="267.75">
      <c r="A82" t="s">
        <v>59</v>
      </c>
      <c r="E82" s="39" t="s">
        <v>794</v>
      </c>
    </row>
    <row r="83" spans="1:16" ht="12.75">
      <c r="A83" t="s">
        <v>49</v>
      </c>
      <c s="34" t="s">
        <v>115</v>
      </c>
      <c s="34" t="s">
        <v>795</v>
      </c>
      <c s="35" t="s">
        <v>51</v>
      </c>
      <c s="6" t="s">
        <v>796</v>
      </c>
      <c s="36" t="s">
        <v>95</v>
      </c>
      <c s="37">
        <v>2.4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84</v>
      </c>
      <c>
        <f>(M83*21)/100</f>
      </c>
      <c t="s">
        <v>27</v>
      </c>
    </row>
    <row r="84" spans="1:5" ht="12.75">
      <c r="A84" s="35" t="s">
        <v>55</v>
      </c>
      <c r="E84" s="39" t="s">
        <v>797</v>
      </c>
    </row>
    <row r="85" spans="1:5" ht="12.75">
      <c r="A85" s="35" t="s">
        <v>57</v>
      </c>
      <c r="E85" s="40" t="s">
        <v>798</v>
      </c>
    </row>
    <row r="86" spans="1:5" ht="242.25">
      <c r="A86" t="s">
        <v>59</v>
      </c>
      <c r="E86" s="39" t="s">
        <v>799</v>
      </c>
    </row>
    <row r="87" spans="1:16" ht="12.75">
      <c r="A87" t="s">
        <v>49</v>
      </c>
      <c s="34" t="s">
        <v>118</v>
      </c>
      <c s="34" t="s">
        <v>106</v>
      </c>
      <c s="35" t="s">
        <v>51</v>
      </c>
      <c s="6" t="s">
        <v>107</v>
      </c>
      <c s="36" t="s">
        <v>95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84</v>
      </c>
      <c>
        <f>(M87*21)/100</f>
      </c>
      <c t="s">
        <v>27</v>
      </c>
    </row>
    <row r="88" spans="1:5" ht="12.75">
      <c r="A88" s="35" t="s">
        <v>55</v>
      </c>
      <c r="E88" s="39" t="s">
        <v>800</v>
      </c>
    </row>
    <row r="89" spans="1:5" ht="12.75">
      <c r="A89" s="35" t="s">
        <v>57</v>
      </c>
      <c r="E89" s="40" t="s">
        <v>801</v>
      </c>
    </row>
    <row r="90" spans="1:5" ht="229.5">
      <c r="A90" t="s">
        <v>59</v>
      </c>
      <c r="E90" s="39" t="s">
        <v>802</v>
      </c>
    </row>
    <row r="91" spans="1:16" ht="12.75">
      <c r="A91" t="s">
        <v>49</v>
      </c>
      <c s="34" t="s">
        <v>121</v>
      </c>
      <c s="34" t="s">
        <v>581</v>
      </c>
      <c s="35" t="s">
        <v>51</v>
      </c>
      <c s="6" t="s">
        <v>582</v>
      </c>
      <c s="36" t="s">
        <v>114</v>
      </c>
      <c s="37">
        <v>489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38.25">
      <c r="A93" s="35" t="s">
        <v>57</v>
      </c>
      <c r="E93" s="40" t="s">
        <v>803</v>
      </c>
    </row>
    <row r="94" spans="1:5" ht="25.5">
      <c r="A94" t="s">
        <v>59</v>
      </c>
      <c r="E94" s="39" t="s">
        <v>585</v>
      </c>
    </row>
    <row r="95" spans="1:16" ht="12.75">
      <c r="A95" t="s">
        <v>49</v>
      </c>
      <c s="34" t="s">
        <v>125</v>
      </c>
      <c s="34" t="s">
        <v>804</v>
      </c>
      <c s="35" t="s">
        <v>51</v>
      </c>
      <c s="6" t="s">
        <v>805</v>
      </c>
      <c s="36" t="s">
        <v>114</v>
      </c>
      <c s="37">
        <v>61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25.5">
      <c r="A98" t="s">
        <v>59</v>
      </c>
      <c r="E98" s="39" t="s">
        <v>806</v>
      </c>
    </row>
    <row r="99" spans="1:13" ht="12.75">
      <c r="A99" t="s">
        <v>46</v>
      </c>
      <c r="C99" s="31" t="s">
        <v>27</v>
      </c>
      <c r="E99" s="33" t="s">
        <v>586</v>
      </c>
      <c r="J99" s="32">
        <f>0</f>
      </c>
      <c s="32">
        <f>0</f>
      </c>
      <c s="32">
        <f>0+L100+L104</f>
      </c>
      <c s="32">
        <f>0+M100+M104</f>
      </c>
    </row>
    <row r="100" spans="1:16" ht="12.75">
      <c r="A100" t="s">
        <v>49</v>
      </c>
      <c s="34" t="s">
        <v>131</v>
      </c>
      <c s="34" t="s">
        <v>807</v>
      </c>
      <c s="35" t="s">
        <v>51</v>
      </c>
      <c s="6" t="s">
        <v>808</v>
      </c>
      <c s="36" t="s">
        <v>95</v>
      </c>
      <c s="37">
        <v>2.4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84</v>
      </c>
      <c>
        <f>(M100*21)/100</f>
      </c>
      <c t="s">
        <v>27</v>
      </c>
    </row>
    <row r="101" spans="1:5" ht="12.75">
      <c r="A101" s="35" t="s">
        <v>55</v>
      </c>
      <c r="E101" s="39" t="s">
        <v>809</v>
      </c>
    </row>
    <row r="102" spans="1:5" ht="12.75">
      <c r="A102" s="35" t="s">
        <v>57</v>
      </c>
      <c r="E102" s="40" t="s">
        <v>810</v>
      </c>
    </row>
    <row r="103" spans="1:5" ht="38.25">
      <c r="A103" t="s">
        <v>59</v>
      </c>
      <c r="E103" s="39" t="s">
        <v>811</v>
      </c>
    </row>
    <row r="104" spans="1:16" ht="12.75">
      <c r="A104" t="s">
        <v>49</v>
      </c>
      <c s="34" t="s">
        <v>374</v>
      </c>
      <c s="34" t="s">
        <v>812</v>
      </c>
      <c s="35" t="s">
        <v>51</v>
      </c>
      <c s="6" t="s">
        <v>813</v>
      </c>
      <c s="36" t="s">
        <v>95</v>
      </c>
      <c s="37">
        <v>5.74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84</v>
      </c>
      <c>
        <f>(M104*21)/100</f>
      </c>
      <c t="s">
        <v>27</v>
      </c>
    </row>
    <row r="105" spans="1:5" ht="12.75">
      <c r="A105" s="35" t="s">
        <v>55</v>
      </c>
      <c r="E105" s="39" t="s">
        <v>814</v>
      </c>
    </row>
    <row r="106" spans="1:5" ht="12.75">
      <c r="A106" s="35" t="s">
        <v>57</v>
      </c>
      <c r="E106" s="40" t="s">
        <v>815</v>
      </c>
    </row>
    <row r="107" spans="1:5" ht="369.75">
      <c r="A107" t="s">
        <v>59</v>
      </c>
      <c r="E107" s="39" t="s">
        <v>816</v>
      </c>
    </row>
    <row r="108" spans="1:13" ht="12.75">
      <c r="A108" t="s">
        <v>46</v>
      </c>
      <c r="C108" s="31" t="s">
        <v>26</v>
      </c>
      <c r="E108" s="33" t="s">
        <v>817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49</v>
      </c>
      <c s="34" t="s">
        <v>134</v>
      </c>
      <c s="34" t="s">
        <v>818</v>
      </c>
      <c s="35" t="s">
        <v>51</v>
      </c>
      <c s="6" t="s">
        <v>819</v>
      </c>
      <c s="36" t="s">
        <v>53</v>
      </c>
      <c s="37">
        <v>0.02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820</v>
      </c>
    </row>
    <row r="111" spans="1:5" ht="12.75">
      <c r="A111" s="35" t="s">
        <v>57</v>
      </c>
      <c r="E111" s="40" t="s">
        <v>51</v>
      </c>
    </row>
    <row r="112" spans="1:5" ht="267.75">
      <c r="A112" t="s">
        <v>59</v>
      </c>
      <c r="E112" s="39" t="s">
        <v>821</v>
      </c>
    </row>
    <row r="113" spans="1:13" ht="12.75">
      <c r="A113" t="s">
        <v>46</v>
      </c>
      <c r="C113" s="31" t="s">
        <v>68</v>
      </c>
      <c r="E113" s="33" t="s">
        <v>595</v>
      </c>
      <c r="J113" s="32">
        <f>0</f>
      </c>
      <c s="32">
        <f>0</f>
      </c>
      <c s="32">
        <f>0+L114+L118+L122+L126+L130+L134+L138+L142+L146+L150+L154</f>
      </c>
      <c s="32">
        <f>0+M114+M118+M122+M126+M130+M134+M138+M142+M146+M150+M154</f>
      </c>
    </row>
    <row r="114" spans="1:16" ht="12.75">
      <c r="A114" t="s">
        <v>49</v>
      </c>
      <c s="34" t="s">
        <v>137</v>
      </c>
      <c s="34" t="s">
        <v>822</v>
      </c>
      <c s="35" t="s">
        <v>51</v>
      </c>
      <c s="6" t="s">
        <v>823</v>
      </c>
      <c s="36" t="s">
        <v>95</v>
      </c>
      <c s="37">
        <v>31.2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824</v>
      </c>
    </row>
    <row r="116" spans="1:5" ht="12.75">
      <c r="A116" s="35" t="s">
        <v>57</v>
      </c>
      <c r="E116" s="40" t="s">
        <v>825</v>
      </c>
    </row>
    <row r="117" spans="1:5" ht="127.5">
      <c r="A117" t="s">
        <v>59</v>
      </c>
      <c r="E117" s="39" t="s">
        <v>642</v>
      </c>
    </row>
    <row r="118" spans="1:16" ht="12.75">
      <c r="A118" t="s">
        <v>49</v>
      </c>
      <c s="34" t="s">
        <v>140</v>
      </c>
      <c s="34" t="s">
        <v>826</v>
      </c>
      <c s="35" t="s">
        <v>51</v>
      </c>
      <c s="6" t="s">
        <v>827</v>
      </c>
      <c s="36" t="s">
        <v>114</v>
      </c>
      <c s="37">
        <v>42.5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828</v>
      </c>
    </row>
    <row r="120" spans="1:5" ht="12.75">
      <c r="A120" s="35" t="s">
        <v>57</v>
      </c>
      <c r="E120" s="40" t="s">
        <v>51</v>
      </c>
    </row>
    <row r="121" spans="1:5" ht="51">
      <c r="A121" t="s">
        <v>59</v>
      </c>
      <c r="E121" s="39" t="s">
        <v>649</v>
      </c>
    </row>
    <row r="122" spans="1:16" ht="12.75">
      <c r="A122" t="s">
        <v>49</v>
      </c>
      <c s="34" t="s">
        <v>143</v>
      </c>
      <c s="34" t="s">
        <v>646</v>
      </c>
      <c s="35" t="s">
        <v>51</v>
      </c>
      <c s="6" t="s">
        <v>647</v>
      </c>
      <c s="36" t="s">
        <v>114</v>
      </c>
      <c s="37">
        <v>202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829</v>
      </c>
    </row>
    <row r="124" spans="1:5" ht="12.75">
      <c r="A124" s="35" t="s">
        <v>57</v>
      </c>
      <c r="E124" s="40" t="s">
        <v>51</v>
      </c>
    </row>
    <row r="125" spans="1:5" ht="51">
      <c r="A125" t="s">
        <v>59</v>
      </c>
      <c r="E125" s="39" t="s">
        <v>649</v>
      </c>
    </row>
    <row r="126" spans="1:16" ht="12.75">
      <c r="A126" t="s">
        <v>49</v>
      </c>
      <c s="34" t="s">
        <v>146</v>
      </c>
      <c s="34" t="s">
        <v>830</v>
      </c>
      <c s="35" t="s">
        <v>51</v>
      </c>
      <c s="6" t="s">
        <v>831</v>
      </c>
      <c s="36" t="s">
        <v>114</v>
      </c>
      <c s="37">
        <v>214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51">
      <c r="A129" t="s">
        <v>59</v>
      </c>
      <c r="E129" s="39" t="s">
        <v>832</v>
      </c>
    </row>
    <row r="130" spans="1:16" ht="12.75">
      <c r="A130" t="s">
        <v>49</v>
      </c>
      <c s="34" t="s">
        <v>149</v>
      </c>
      <c s="34" t="s">
        <v>833</v>
      </c>
      <c s="35" t="s">
        <v>51</v>
      </c>
      <c s="6" t="s">
        <v>834</v>
      </c>
      <c s="36" t="s">
        <v>114</v>
      </c>
      <c s="37">
        <v>214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51">
      <c r="A133" t="s">
        <v>59</v>
      </c>
      <c r="E133" s="39" t="s">
        <v>832</v>
      </c>
    </row>
    <row r="134" spans="1:16" ht="12.75">
      <c r="A134" t="s">
        <v>49</v>
      </c>
      <c s="34" t="s">
        <v>153</v>
      </c>
      <c s="34" t="s">
        <v>835</v>
      </c>
      <c s="35" t="s">
        <v>51</v>
      </c>
      <c s="6" t="s">
        <v>836</v>
      </c>
      <c s="36" t="s">
        <v>114</v>
      </c>
      <c s="37">
        <v>214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40.25">
      <c r="A137" t="s">
        <v>59</v>
      </c>
      <c r="E137" s="39" t="s">
        <v>837</v>
      </c>
    </row>
    <row r="138" spans="1:16" ht="12.75">
      <c r="A138" t="s">
        <v>49</v>
      </c>
      <c s="34" t="s">
        <v>156</v>
      </c>
      <c s="34" t="s">
        <v>838</v>
      </c>
      <c s="35" t="s">
        <v>51</v>
      </c>
      <c s="6" t="s">
        <v>839</v>
      </c>
      <c s="36" t="s">
        <v>114</v>
      </c>
      <c s="37">
        <v>220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40.25">
      <c r="A141" t="s">
        <v>59</v>
      </c>
      <c r="E141" s="39" t="s">
        <v>837</v>
      </c>
    </row>
    <row r="142" spans="1:16" ht="12.75">
      <c r="A142" t="s">
        <v>49</v>
      </c>
      <c s="34" t="s">
        <v>159</v>
      </c>
      <c s="34" t="s">
        <v>840</v>
      </c>
      <c s="35" t="s">
        <v>51</v>
      </c>
      <c s="6" t="s">
        <v>841</v>
      </c>
      <c s="36" t="s">
        <v>124</v>
      </c>
      <c s="37">
        <v>214.4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57</v>
      </c>
      <c r="E144" s="40" t="s">
        <v>842</v>
      </c>
    </row>
    <row r="145" spans="1:5" ht="51">
      <c r="A145" t="s">
        <v>59</v>
      </c>
      <c r="E145" s="39" t="s">
        <v>843</v>
      </c>
    </row>
    <row r="146" spans="1:16" ht="12.75">
      <c r="A146" t="s">
        <v>49</v>
      </c>
      <c s="34" t="s">
        <v>162</v>
      </c>
      <c s="34" t="s">
        <v>844</v>
      </c>
      <c s="35" t="s">
        <v>51</v>
      </c>
      <c s="6" t="s">
        <v>845</v>
      </c>
      <c s="36" t="s">
        <v>114</v>
      </c>
      <c s="37">
        <v>8.7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38.25">
      <c r="A148" s="35" t="s">
        <v>57</v>
      </c>
      <c r="E148" s="40" t="s">
        <v>846</v>
      </c>
    </row>
    <row r="149" spans="1:5" ht="153">
      <c r="A149" t="s">
        <v>59</v>
      </c>
      <c r="E149" s="39" t="s">
        <v>847</v>
      </c>
    </row>
    <row r="150" spans="1:16" ht="12.75">
      <c r="A150" t="s">
        <v>49</v>
      </c>
      <c s="34" t="s">
        <v>165</v>
      </c>
      <c s="34" t="s">
        <v>848</v>
      </c>
      <c s="35" t="s">
        <v>51</v>
      </c>
      <c s="6" t="s">
        <v>849</v>
      </c>
      <c s="36" t="s">
        <v>114</v>
      </c>
      <c s="37">
        <v>53.5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847</v>
      </c>
    </row>
    <row r="154" spans="1:16" ht="25.5">
      <c r="A154" t="s">
        <v>49</v>
      </c>
      <c s="34" t="s">
        <v>168</v>
      </c>
      <c s="34" t="s">
        <v>850</v>
      </c>
      <c s="35" t="s">
        <v>51</v>
      </c>
      <c s="6" t="s">
        <v>851</v>
      </c>
      <c s="36" t="s">
        <v>114</v>
      </c>
      <c s="37">
        <v>2.5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852</v>
      </c>
    </row>
    <row r="156" spans="1:5" ht="12.75">
      <c r="A156" s="35" t="s">
        <v>57</v>
      </c>
      <c r="E156" s="40" t="s">
        <v>51</v>
      </c>
    </row>
    <row r="157" spans="1:5" ht="153">
      <c r="A157" t="s">
        <v>59</v>
      </c>
      <c r="E157" s="39" t="s">
        <v>847</v>
      </c>
    </row>
    <row r="158" spans="1:13" ht="12.75">
      <c r="A158" t="s">
        <v>46</v>
      </c>
      <c r="C158" s="31" t="s">
        <v>77</v>
      </c>
      <c r="E158" s="33" t="s">
        <v>650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171</v>
      </c>
      <c s="34" t="s">
        <v>853</v>
      </c>
      <c s="35" t="s">
        <v>51</v>
      </c>
      <c s="6" t="s">
        <v>854</v>
      </c>
      <c s="36" t="s">
        <v>124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855</v>
      </c>
    </row>
    <row r="162" spans="1:5" ht="255">
      <c r="A162" t="s">
        <v>59</v>
      </c>
      <c r="E162" s="39" t="s">
        <v>856</v>
      </c>
    </row>
    <row r="163" spans="1:16" ht="12.75">
      <c r="A163" t="s">
        <v>49</v>
      </c>
      <c s="34" t="s">
        <v>174</v>
      </c>
      <c s="34" t="s">
        <v>857</v>
      </c>
      <c s="35" t="s">
        <v>51</v>
      </c>
      <c s="6" t="s">
        <v>858</v>
      </c>
      <c s="36" t="s">
        <v>83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51</v>
      </c>
    </row>
    <row r="166" spans="1:5" ht="25.5">
      <c r="A166" t="s">
        <v>59</v>
      </c>
      <c r="E166" s="39" t="s">
        <v>859</v>
      </c>
    </row>
    <row r="167" spans="1:13" ht="12.75">
      <c r="A167" t="s">
        <v>46</v>
      </c>
      <c r="C167" s="31" t="s">
        <v>80</v>
      </c>
      <c r="E167" s="33" t="s">
        <v>668</v>
      </c>
      <c r="J167" s="32">
        <f>0</f>
      </c>
      <c s="32">
        <f>0</f>
      </c>
      <c s="32">
        <f>0+L168+L172+L176+L180+L184+L188+L192+L196+L200+L204+L208+L212+L216+L220+L224+L228+L232</f>
      </c>
      <c s="32">
        <f>0+M168+M172+M176+M180+M184+M188+M192+M196+M200+M204+M208+M212+M216+M220+M224+M228+M232</f>
      </c>
    </row>
    <row r="168" spans="1:16" ht="25.5">
      <c r="A168" t="s">
        <v>49</v>
      </c>
      <c s="34" t="s">
        <v>177</v>
      </c>
      <c s="34" t="s">
        <v>860</v>
      </c>
      <c s="35" t="s">
        <v>51</v>
      </c>
      <c s="6" t="s">
        <v>861</v>
      </c>
      <c s="36" t="s">
        <v>114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84</v>
      </c>
      <c>
        <f>(M168*21)/100</f>
      </c>
      <c t="s">
        <v>27</v>
      </c>
    </row>
    <row r="169" spans="1:5" ht="12.75">
      <c r="A169" s="35" t="s">
        <v>55</v>
      </c>
      <c r="E169" s="39" t="s">
        <v>862</v>
      </c>
    </row>
    <row r="170" spans="1:5" ht="12.75">
      <c r="A170" s="35" t="s">
        <v>57</v>
      </c>
      <c r="E170" s="40" t="s">
        <v>51</v>
      </c>
    </row>
    <row r="171" spans="1:5" ht="191.25">
      <c r="A171" t="s">
        <v>59</v>
      </c>
      <c r="E171" s="39" t="s">
        <v>863</v>
      </c>
    </row>
    <row r="172" spans="1:16" ht="25.5">
      <c r="A172" t="s">
        <v>49</v>
      </c>
      <c s="34" t="s">
        <v>180</v>
      </c>
      <c s="34" t="s">
        <v>864</v>
      </c>
      <c s="35" t="s">
        <v>47</v>
      </c>
      <c s="6" t="s">
        <v>865</v>
      </c>
      <c s="36" t="s">
        <v>83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84</v>
      </c>
      <c>
        <f>(M172*21)/100</f>
      </c>
      <c t="s">
        <v>27</v>
      </c>
    </row>
    <row r="173" spans="1:5" ht="12.75">
      <c r="A173" s="35" t="s">
        <v>55</v>
      </c>
      <c r="E173" s="39" t="s">
        <v>866</v>
      </c>
    </row>
    <row r="174" spans="1:5" ht="12.75">
      <c r="A174" s="35" t="s">
        <v>57</v>
      </c>
      <c r="E174" s="40" t="s">
        <v>51</v>
      </c>
    </row>
    <row r="175" spans="1:5" ht="25.5">
      <c r="A175" t="s">
        <v>59</v>
      </c>
      <c r="E175" s="39" t="s">
        <v>867</v>
      </c>
    </row>
    <row r="176" spans="1:16" ht="12.75">
      <c r="A176" t="s">
        <v>49</v>
      </c>
      <c s="34" t="s">
        <v>183</v>
      </c>
      <c s="34" t="s">
        <v>868</v>
      </c>
      <c s="35" t="s">
        <v>51</v>
      </c>
      <c s="6" t="s">
        <v>869</v>
      </c>
      <c s="36" t="s">
        <v>124</v>
      </c>
      <c s="37">
        <v>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84</v>
      </c>
      <c>
        <f>(M176*21)/100</f>
      </c>
      <c t="s">
        <v>27</v>
      </c>
    </row>
    <row r="177" spans="1:5" ht="12.75">
      <c r="A177" s="35" t="s">
        <v>55</v>
      </c>
      <c r="E177" s="39" t="s">
        <v>870</v>
      </c>
    </row>
    <row r="178" spans="1:5" ht="12.75">
      <c r="A178" s="35" t="s">
        <v>57</v>
      </c>
      <c r="E178" s="40" t="s">
        <v>51</v>
      </c>
    </row>
    <row r="179" spans="1:5" ht="38.25">
      <c r="A179" t="s">
        <v>59</v>
      </c>
      <c r="E179" s="39" t="s">
        <v>871</v>
      </c>
    </row>
    <row r="180" spans="1:16" ht="12.75">
      <c r="A180" t="s">
        <v>49</v>
      </c>
      <c s="34" t="s">
        <v>186</v>
      </c>
      <c s="34" t="s">
        <v>872</v>
      </c>
      <c s="35" t="s">
        <v>51</v>
      </c>
      <c s="6" t="s">
        <v>873</v>
      </c>
      <c s="36" t="s">
        <v>83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84</v>
      </c>
      <c>
        <f>(M180*21)/100</f>
      </c>
      <c t="s">
        <v>27</v>
      </c>
    </row>
    <row r="181" spans="1:5" ht="12.75">
      <c r="A181" s="35" t="s">
        <v>55</v>
      </c>
      <c r="E181" s="39" t="s">
        <v>874</v>
      </c>
    </row>
    <row r="182" spans="1:5" ht="12.75">
      <c r="A182" s="35" t="s">
        <v>57</v>
      </c>
      <c r="E182" s="40" t="s">
        <v>51</v>
      </c>
    </row>
    <row r="183" spans="1:5" ht="25.5">
      <c r="A183" t="s">
        <v>59</v>
      </c>
      <c r="E183" s="39" t="s">
        <v>875</v>
      </c>
    </row>
    <row r="184" spans="1:16" ht="25.5">
      <c r="A184" t="s">
        <v>49</v>
      </c>
      <c s="34" t="s">
        <v>189</v>
      </c>
      <c s="34" t="s">
        <v>864</v>
      </c>
      <c s="35" t="s">
        <v>51</v>
      </c>
      <c s="6" t="s">
        <v>865</v>
      </c>
      <c s="36" t="s">
        <v>83</v>
      </c>
      <c s="37">
        <v>17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876</v>
      </c>
    </row>
    <row r="187" spans="1:5" ht="25.5">
      <c r="A187" t="s">
        <v>59</v>
      </c>
      <c r="E187" s="39" t="s">
        <v>877</v>
      </c>
    </row>
    <row r="188" spans="1:16" ht="25.5">
      <c r="A188" t="s">
        <v>49</v>
      </c>
      <c s="34" t="s">
        <v>192</v>
      </c>
      <c s="34" t="s">
        <v>878</v>
      </c>
      <c s="35" t="s">
        <v>51</v>
      </c>
      <c s="6" t="s">
        <v>879</v>
      </c>
      <c s="36" t="s">
        <v>83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51</v>
      </c>
    </row>
    <row r="191" spans="1:5" ht="25.5">
      <c r="A191" t="s">
        <v>59</v>
      </c>
      <c r="E191" s="39" t="s">
        <v>880</v>
      </c>
    </row>
    <row r="192" spans="1:16" ht="25.5">
      <c r="A192" t="s">
        <v>49</v>
      </c>
      <c s="34" t="s">
        <v>195</v>
      </c>
      <c s="34" t="s">
        <v>881</v>
      </c>
      <c s="35" t="s">
        <v>51</v>
      </c>
      <c s="6" t="s">
        <v>882</v>
      </c>
      <c s="36" t="s">
        <v>114</v>
      </c>
      <c s="37">
        <v>5.125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84</v>
      </c>
      <c>
        <f>(M192*21)/100</f>
      </c>
      <c t="s">
        <v>27</v>
      </c>
    </row>
    <row r="193" spans="1:5" ht="12.75">
      <c r="A193" s="35" t="s">
        <v>55</v>
      </c>
      <c r="E193" s="39" t="s">
        <v>883</v>
      </c>
    </row>
    <row r="194" spans="1:5" ht="12.75">
      <c r="A194" s="35" t="s">
        <v>57</v>
      </c>
      <c r="E194" s="40" t="s">
        <v>884</v>
      </c>
    </row>
    <row r="195" spans="1:5" ht="38.25">
      <c r="A195" t="s">
        <v>59</v>
      </c>
      <c r="E195" s="39" t="s">
        <v>885</v>
      </c>
    </row>
    <row r="196" spans="1:16" ht="25.5">
      <c r="A196" t="s">
        <v>49</v>
      </c>
      <c s="34" t="s">
        <v>198</v>
      </c>
      <c s="34" t="s">
        <v>886</v>
      </c>
      <c s="35" t="s">
        <v>51</v>
      </c>
      <c s="6" t="s">
        <v>887</v>
      </c>
      <c s="36" t="s">
        <v>114</v>
      </c>
      <c s="37">
        <v>1.6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84</v>
      </c>
      <c>
        <f>(M196*21)/100</f>
      </c>
      <c t="s">
        <v>27</v>
      </c>
    </row>
    <row r="197" spans="1:5" ht="12.75">
      <c r="A197" s="35" t="s">
        <v>55</v>
      </c>
      <c r="E197" s="39" t="s">
        <v>888</v>
      </c>
    </row>
    <row r="198" spans="1:5" ht="12.75">
      <c r="A198" s="35" t="s">
        <v>57</v>
      </c>
      <c r="E198" s="40" t="s">
        <v>51</v>
      </c>
    </row>
    <row r="199" spans="1:5" ht="38.25">
      <c r="A199" t="s">
        <v>59</v>
      </c>
      <c r="E199" s="39" t="s">
        <v>885</v>
      </c>
    </row>
    <row r="200" spans="1:16" ht="12.75">
      <c r="A200" t="s">
        <v>49</v>
      </c>
      <c s="34" t="s">
        <v>202</v>
      </c>
      <c s="34" t="s">
        <v>889</v>
      </c>
      <c s="35" t="s">
        <v>51</v>
      </c>
      <c s="6" t="s">
        <v>890</v>
      </c>
      <c s="36" t="s">
        <v>124</v>
      </c>
      <c s="37">
        <v>101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84</v>
      </c>
      <c>
        <f>(M200*21)/100</f>
      </c>
      <c t="s">
        <v>27</v>
      </c>
    </row>
    <row r="201" spans="1:5" ht="12.75">
      <c r="A201" s="35" t="s">
        <v>55</v>
      </c>
      <c r="E201" s="39" t="s">
        <v>891</v>
      </c>
    </row>
    <row r="202" spans="1:5" ht="12.75">
      <c r="A202" s="35" t="s">
        <v>57</v>
      </c>
      <c r="E202" s="40" t="s">
        <v>892</v>
      </c>
    </row>
    <row r="203" spans="1:5" ht="51">
      <c r="A203" t="s">
        <v>59</v>
      </c>
      <c r="E203" s="39" t="s">
        <v>893</v>
      </c>
    </row>
    <row r="204" spans="1:16" ht="12.75">
      <c r="A204" t="s">
        <v>49</v>
      </c>
      <c s="34" t="s">
        <v>205</v>
      </c>
      <c s="34" t="s">
        <v>894</v>
      </c>
      <c s="35" t="s">
        <v>51</v>
      </c>
      <c s="6" t="s">
        <v>895</v>
      </c>
      <c s="36" t="s">
        <v>124</v>
      </c>
      <c s="37">
        <v>169.4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51">
      <c r="A206" s="35" t="s">
        <v>57</v>
      </c>
      <c r="E206" s="40" t="s">
        <v>896</v>
      </c>
    </row>
    <row r="207" spans="1:5" ht="25.5">
      <c r="A207" t="s">
        <v>59</v>
      </c>
      <c r="E207" s="39" t="s">
        <v>897</v>
      </c>
    </row>
    <row r="208" spans="1:16" ht="12.75">
      <c r="A208" t="s">
        <v>49</v>
      </c>
      <c s="34" t="s">
        <v>209</v>
      </c>
      <c s="34" t="s">
        <v>898</v>
      </c>
      <c s="35" t="s">
        <v>51</v>
      </c>
      <c s="6" t="s">
        <v>899</v>
      </c>
      <c s="36" t="s">
        <v>114</v>
      </c>
      <c s="37">
        <v>41.9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84</v>
      </c>
      <c>
        <f>(M208*21)/100</f>
      </c>
      <c t="s">
        <v>27</v>
      </c>
    </row>
    <row r="209" spans="1:5" ht="12.75">
      <c r="A209" s="35" t="s">
        <v>55</v>
      </c>
      <c r="E209" s="39" t="s">
        <v>900</v>
      </c>
    </row>
    <row r="210" spans="1:5" ht="12.75">
      <c r="A210" s="35" t="s">
        <v>57</v>
      </c>
      <c r="E210" s="40" t="s">
        <v>901</v>
      </c>
    </row>
    <row r="211" spans="1:5" ht="267.75">
      <c r="A211" t="s">
        <v>59</v>
      </c>
      <c r="E211" s="39" t="s">
        <v>902</v>
      </c>
    </row>
    <row r="212" spans="1:16" ht="12.75">
      <c r="A212" t="s">
        <v>49</v>
      </c>
      <c s="34" t="s">
        <v>212</v>
      </c>
      <c s="34" t="s">
        <v>903</v>
      </c>
      <c s="35" t="s">
        <v>51</v>
      </c>
      <c s="6" t="s">
        <v>904</v>
      </c>
      <c s="36" t="s">
        <v>95</v>
      </c>
      <c s="37">
        <v>0.004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84</v>
      </c>
      <c>
        <f>(M212*21)/100</f>
      </c>
      <c t="s">
        <v>27</v>
      </c>
    </row>
    <row r="213" spans="1:5" ht="12.75">
      <c r="A213" s="35" t="s">
        <v>55</v>
      </c>
      <c r="E213" s="39" t="s">
        <v>905</v>
      </c>
    </row>
    <row r="214" spans="1:5" ht="12.75">
      <c r="A214" s="35" t="s">
        <v>57</v>
      </c>
      <c r="E214" s="40" t="s">
        <v>51</v>
      </c>
    </row>
    <row r="215" spans="1:5" ht="38.25">
      <c r="A215" t="s">
        <v>59</v>
      </c>
      <c r="E215" s="39" t="s">
        <v>906</v>
      </c>
    </row>
    <row r="216" spans="1:16" ht="12.75">
      <c r="A216" t="s">
        <v>49</v>
      </c>
      <c s="34" t="s">
        <v>215</v>
      </c>
      <c s="34" t="s">
        <v>907</v>
      </c>
      <c s="35" t="s">
        <v>51</v>
      </c>
      <c s="6" t="s">
        <v>908</v>
      </c>
      <c s="36" t="s">
        <v>124</v>
      </c>
      <c s="37">
        <v>11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84</v>
      </c>
      <c>
        <f>(M216*21)/100</f>
      </c>
      <c t="s">
        <v>27</v>
      </c>
    </row>
    <row r="217" spans="1:5" ht="12.75">
      <c r="A217" s="35" t="s">
        <v>55</v>
      </c>
      <c r="E217" s="39" t="s">
        <v>909</v>
      </c>
    </row>
    <row r="218" spans="1:5" ht="38.25">
      <c r="A218" s="35" t="s">
        <v>57</v>
      </c>
      <c r="E218" s="40" t="s">
        <v>910</v>
      </c>
    </row>
    <row r="219" spans="1:5" ht="76.5">
      <c r="A219" t="s">
        <v>59</v>
      </c>
      <c r="E219" s="39" t="s">
        <v>911</v>
      </c>
    </row>
    <row r="220" spans="1:16" ht="12.75">
      <c r="A220" t="s">
        <v>49</v>
      </c>
      <c s="34" t="s">
        <v>218</v>
      </c>
      <c s="34" t="s">
        <v>912</v>
      </c>
      <c s="35" t="s">
        <v>51</v>
      </c>
      <c s="6" t="s">
        <v>913</v>
      </c>
      <c s="36" t="s">
        <v>83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84</v>
      </c>
      <c>
        <f>(M220*21)/100</f>
      </c>
      <c t="s">
        <v>27</v>
      </c>
    </row>
    <row r="221" spans="1:5" ht="12.75">
      <c r="A221" s="35" t="s">
        <v>55</v>
      </c>
      <c r="E221" s="39" t="s">
        <v>914</v>
      </c>
    </row>
    <row r="222" spans="1:5" ht="12.75">
      <c r="A222" s="35" t="s">
        <v>57</v>
      </c>
      <c r="E222" s="40" t="s">
        <v>51</v>
      </c>
    </row>
    <row r="223" spans="1:5" ht="38.25">
      <c r="A223" t="s">
        <v>59</v>
      </c>
      <c r="E223" s="39" t="s">
        <v>915</v>
      </c>
    </row>
    <row r="224" spans="1:16" ht="12.75">
      <c r="A224" t="s">
        <v>49</v>
      </c>
      <c s="34" t="s">
        <v>221</v>
      </c>
      <c s="34" t="s">
        <v>916</v>
      </c>
      <c s="35" t="s">
        <v>51</v>
      </c>
      <c s="6" t="s">
        <v>917</v>
      </c>
      <c s="36" t="s">
        <v>114</v>
      </c>
      <c s="37">
        <v>5.1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84</v>
      </c>
      <c>
        <f>(M224*21)/100</f>
      </c>
      <c t="s">
        <v>27</v>
      </c>
    </row>
    <row r="225" spans="1:5" ht="12.75">
      <c r="A225" s="35" t="s">
        <v>55</v>
      </c>
      <c r="E225" s="39" t="s">
        <v>918</v>
      </c>
    </row>
    <row r="226" spans="1:5" ht="12.75">
      <c r="A226" s="35" t="s">
        <v>57</v>
      </c>
      <c r="E226" s="40" t="s">
        <v>51</v>
      </c>
    </row>
    <row r="227" spans="1:5" ht="178.5">
      <c r="A227" t="s">
        <v>59</v>
      </c>
      <c r="E227" s="39" t="s">
        <v>919</v>
      </c>
    </row>
    <row r="228" spans="1:16" ht="12.75">
      <c r="A228" t="s">
        <v>49</v>
      </c>
      <c s="34" t="s">
        <v>224</v>
      </c>
      <c s="34" t="s">
        <v>920</v>
      </c>
      <c s="35" t="s">
        <v>51</v>
      </c>
      <c s="6" t="s">
        <v>921</v>
      </c>
      <c s="36" t="s">
        <v>124</v>
      </c>
      <c s="37">
        <v>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84</v>
      </c>
      <c>
        <f>(M228*21)/100</f>
      </c>
      <c t="s">
        <v>27</v>
      </c>
    </row>
    <row r="229" spans="1:5" ht="12.75">
      <c r="A229" s="35" t="s">
        <v>55</v>
      </c>
      <c r="E229" s="39" t="s">
        <v>922</v>
      </c>
    </row>
    <row r="230" spans="1:5" ht="12.75">
      <c r="A230" s="35" t="s">
        <v>57</v>
      </c>
      <c r="E230" s="40" t="s">
        <v>51</v>
      </c>
    </row>
    <row r="231" spans="1:5" ht="127.5">
      <c r="A231" t="s">
        <v>59</v>
      </c>
      <c r="E231" s="39" t="s">
        <v>923</v>
      </c>
    </row>
    <row r="232" spans="1:16" ht="12.75">
      <c r="A232" t="s">
        <v>49</v>
      </c>
      <c s="34" t="s">
        <v>227</v>
      </c>
      <c s="34" t="s">
        <v>924</v>
      </c>
      <c s="35" t="s">
        <v>51</v>
      </c>
      <c s="6" t="s">
        <v>925</v>
      </c>
      <c s="36" t="s">
        <v>124</v>
      </c>
      <c s="37">
        <v>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84</v>
      </c>
      <c>
        <f>(M232*21)/100</f>
      </c>
      <c t="s">
        <v>27</v>
      </c>
    </row>
    <row r="233" spans="1:5" ht="12.75">
      <c r="A233" s="35" t="s">
        <v>55</v>
      </c>
      <c r="E233" s="39" t="s">
        <v>926</v>
      </c>
    </row>
    <row r="234" spans="1:5" ht="12.75">
      <c r="A234" s="35" t="s">
        <v>57</v>
      </c>
      <c r="E234" s="40" t="s">
        <v>51</v>
      </c>
    </row>
    <row r="235" spans="1:5" ht="76.5">
      <c r="A235" t="s">
        <v>59</v>
      </c>
      <c r="E235" s="39" t="s">
        <v>927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928</v>
      </c>
      <c r="E4" s="26" t="s">
        <v>929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932</v>
      </c>
      <c r="E8" s="30" t="s">
        <v>931</v>
      </c>
      <c r="J8" s="29">
        <f>0+J9+J30+J39+J64</f>
      </c>
      <c s="29">
        <f>0+K9+K30+K39+K64</f>
      </c>
      <c s="29">
        <f>0+L9+L30+L39+L64</f>
      </c>
      <c s="29">
        <f>0+M9+M30+M39+M64</f>
      </c>
    </row>
    <row r="9" spans="1:13" ht="12.75">
      <c r="A9" t="s">
        <v>46</v>
      </c>
      <c r="C9" s="31" t="s">
        <v>96</v>
      </c>
      <c r="E9" s="33" t="s">
        <v>933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131</v>
      </c>
      <c s="34" t="s">
        <v>340</v>
      </c>
      <c s="35" t="s">
        <v>51</v>
      </c>
      <c s="6" t="s">
        <v>341</v>
      </c>
      <c s="36" t="s">
        <v>95</v>
      </c>
      <c s="37">
        <v>1.05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934</v>
      </c>
    </row>
    <row r="13" spans="1:5" ht="12.75">
      <c r="A13" t="s">
        <v>59</v>
      </c>
      <c r="E13" s="39" t="s">
        <v>339</v>
      </c>
    </row>
    <row r="14" spans="1:16" ht="25.5">
      <c r="A14" t="s">
        <v>49</v>
      </c>
      <c s="34" t="s">
        <v>374</v>
      </c>
      <c s="34" t="s">
        <v>935</v>
      </c>
      <c s="35" t="s">
        <v>51</v>
      </c>
      <c s="6" t="s">
        <v>936</v>
      </c>
      <c s="36" t="s">
        <v>95</v>
      </c>
      <c s="37">
        <v>2.1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937</v>
      </c>
    </row>
    <row r="17" spans="1:5" ht="306">
      <c r="A17" t="s">
        <v>59</v>
      </c>
      <c r="E17" s="39" t="s">
        <v>938</v>
      </c>
    </row>
    <row r="18" spans="1:16" ht="25.5">
      <c r="A18" t="s">
        <v>49</v>
      </c>
      <c s="34" t="s">
        <v>134</v>
      </c>
      <c s="34" t="s">
        <v>939</v>
      </c>
      <c s="35" t="s">
        <v>51</v>
      </c>
      <c s="6" t="s">
        <v>940</v>
      </c>
      <c s="36" t="s">
        <v>95</v>
      </c>
      <c s="37">
        <v>0.56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941</v>
      </c>
    </row>
    <row r="21" spans="1:5" ht="306">
      <c r="A21" t="s">
        <v>59</v>
      </c>
      <c r="E21" s="39" t="s">
        <v>938</v>
      </c>
    </row>
    <row r="22" spans="1:16" ht="12.75">
      <c r="A22" t="s">
        <v>49</v>
      </c>
      <c s="34" t="s">
        <v>137</v>
      </c>
      <c s="34" t="s">
        <v>581</v>
      </c>
      <c s="35" t="s">
        <v>51</v>
      </c>
      <c s="6" t="s">
        <v>582</v>
      </c>
      <c s="36" t="s">
        <v>114</v>
      </c>
      <c s="37">
        <v>2.5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942</v>
      </c>
    </row>
    <row r="25" spans="1:5" ht="12.75">
      <c r="A25" t="s">
        <v>59</v>
      </c>
      <c r="E25" s="39" t="s">
        <v>339</v>
      </c>
    </row>
    <row r="26" spans="1:16" ht="12.75">
      <c r="A26" t="s">
        <v>49</v>
      </c>
      <c s="34" t="s">
        <v>140</v>
      </c>
      <c s="34" t="s">
        <v>943</v>
      </c>
      <c s="35" t="s">
        <v>51</v>
      </c>
      <c s="6" t="s">
        <v>944</v>
      </c>
      <c s="36" t="s">
        <v>95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945</v>
      </c>
    </row>
    <row r="29" spans="1:5" ht="12.75">
      <c r="A29" t="s">
        <v>59</v>
      </c>
      <c r="E29" s="39" t="s">
        <v>339</v>
      </c>
    </row>
    <row r="30" spans="1:13" ht="12.75">
      <c r="A30" t="s">
        <v>46</v>
      </c>
      <c r="C30" s="31" t="s">
        <v>74</v>
      </c>
      <c r="E30" s="33" t="s">
        <v>318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143</v>
      </c>
      <c s="34" t="s">
        <v>946</v>
      </c>
      <c s="35" t="s">
        <v>51</v>
      </c>
      <c s="6" t="s">
        <v>947</v>
      </c>
      <c s="36" t="s">
        <v>83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948</v>
      </c>
    </row>
    <row r="34" spans="1:5" ht="89.25">
      <c r="A34" t="s">
        <v>59</v>
      </c>
      <c r="E34" s="39" t="s">
        <v>949</v>
      </c>
    </row>
    <row r="35" spans="1:16" ht="25.5">
      <c r="A35" t="s">
        <v>49</v>
      </c>
      <c s="34" t="s">
        <v>146</v>
      </c>
      <c s="34" t="s">
        <v>950</v>
      </c>
      <c s="35" t="s">
        <v>51</v>
      </c>
      <c s="6" t="s">
        <v>951</v>
      </c>
      <c s="36" t="s">
        <v>124</v>
      </c>
      <c s="37">
        <v>1450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948</v>
      </c>
    </row>
    <row r="38" spans="1:5" ht="89.25">
      <c r="A38" t="s">
        <v>59</v>
      </c>
      <c r="E38" s="39" t="s">
        <v>952</v>
      </c>
    </row>
    <row r="39" spans="1:13" ht="12.75">
      <c r="A39" t="s">
        <v>46</v>
      </c>
      <c r="C39" s="31" t="s">
        <v>269</v>
      </c>
      <c r="E39" s="33" t="s">
        <v>953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111</v>
      </c>
      <c s="34" t="s">
        <v>954</v>
      </c>
      <c s="35" t="s">
        <v>51</v>
      </c>
      <c s="6" t="s">
        <v>955</v>
      </c>
      <c s="36" t="s">
        <v>124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956</v>
      </c>
    </row>
    <row r="43" spans="1:5" ht="12.75">
      <c r="A43" t="s">
        <v>59</v>
      </c>
      <c r="E43" s="39" t="s">
        <v>339</v>
      </c>
    </row>
    <row r="44" spans="1:16" ht="12.75">
      <c r="A44" t="s">
        <v>49</v>
      </c>
      <c s="34" t="s">
        <v>115</v>
      </c>
      <c s="34" t="s">
        <v>122</v>
      </c>
      <c s="35" t="s">
        <v>51</v>
      </c>
      <c s="6" t="s">
        <v>123</v>
      </c>
      <c s="36" t="s">
        <v>124</v>
      </c>
      <c s="37">
        <v>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957</v>
      </c>
    </row>
    <row r="47" spans="1:5" ht="12.75">
      <c r="A47" t="s">
        <v>59</v>
      </c>
      <c r="E47" s="39" t="s">
        <v>339</v>
      </c>
    </row>
    <row r="48" spans="1:16" ht="12.75">
      <c r="A48" t="s">
        <v>49</v>
      </c>
      <c s="34" t="s">
        <v>118</v>
      </c>
      <c s="34" t="s">
        <v>348</v>
      </c>
      <c s="35" t="s">
        <v>51</v>
      </c>
      <c s="6" t="s">
        <v>349</v>
      </c>
      <c s="36" t="s">
        <v>124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84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957</v>
      </c>
    </row>
    <row r="51" spans="1:5" ht="12.75">
      <c r="A51" t="s">
        <v>59</v>
      </c>
      <c r="E51" s="39" t="s">
        <v>339</v>
      </c>
    </row>
    <row r="52" spans="1:16" ht="25.5">
      <c r="A52" t="s">
        <v>49</v>
      </c>
      <c s="34" t="s">
        <v>121</v>
      </c>
      <c s="34" t="s">
        <v>132</v>
      </c>
      <c s="35" t="s">
        <v>51</v>
      </c>
      <c s="6" t="s">
        <v>958</v>
      </c>
      <c s="36" t="s">
        <v>124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84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957</v>
      </c>
    </row>
    <row r="55" spans="1:5" ht="12.75">
      <c r="A55" t="s">
        <v>59</v>
      </c>
      <c r="E55" s="39" t="s">
        <v>339</v>
      </c>
    </row>
    <row r="56" spans="1:16" ht="25.5">
      <c r="A56" t="s">
        <v>49</v>
      </c>
      <c s="34" t="s">
        <v>125</v>
      </c>
      <c s="34" t="s">
        <v>355</v>
      </c>
      <c s="35" t="s">
        <v>51</v>
      </c>
      <c s="6" t="s">
        <v>356</v>
      </c>
      <c s="36" t="s">
        <v>83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957</v>
      </c>
    </row>
    <row r="59" spans="1:5" ht="12.75">
      <c r="A59" t="s">
        <v>59</v>
      </c>
      <c r="E59" s="39" t="s">
        <v>339</v>
      </c>
    </row>
    <row r="60" spans="1:16" ht="12.75">
      <c r="A60" t="s">
        <v>49</v>
      </c>
      <c s="34" t="s">
        <v>128</v>
      </c>
      <c s="34" t="s">
        <v>320</v>
      </c>
      <c s="35" t="s">
        <v>51</v>
      </c>
      <c s="6" t="s">
        <v>321</v>
      </c>
      <c s="36" t="s">
        <v>83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957</v>
      </c>
    </row>
    <row r="63" spans="1:5" ht="12.75">
      <c r="A63" t="s">
        <v>59</v>
      </c>
      <c r="E63" s="39" t="s">
        <v>339</v>
      </c>
    </row>
    <row r="64" spans="1:13" ht="12.75">
      <c r="A64" t="s">
        <v>46</v>
      </c>
      <c r="C64" s="31" t="s">
        <v>281</v>
      </c>
      <c r="E64" s="33" t="s">
        <v>959</v>
      </c>
      <c r="J64" s="32">
        <f>0</f>
      </c>
      <c s="32">
        <f>0</f>
      </c>
      <c s="32">
        <f>0+L65+L69+L73+L77+L81+L85+L89+L93+L97+L101+L105+L109+L113+L117+L121+L125+L129</f>
      </c>
      <c s="32">
        <f>0+M65+M69+M73+M77+M81+M85+M89+M93+M97+M101+M105+M109+M113+M117+M121+M125+M129</f>
      </c>
    </row>
    <row r="65" spans="1:16" ht="12.75">
      <c r="A65" t="s">
        <v>49</v>
      </c>
      <c s="34" t="s">
        <v>47</v>
      </c>
      <c s="34" t="s">
        <v>144</v>
      </c>
      <c s="35" t="s">
        <v>51</v>
      </c>
      <c s="6" t="s">
        <v>145</v>
      </c>
      <c s="36" t="s">
        <v>124</v>
      </c>
      <c s="37">
        <v>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84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57</v>
      </c>
      <c r="E67" s="40" t="s">
        <v>960</v>
      </c>
    </row>
    <row r="68" spans="1:5" ht="12.75">
      <c r="A68" t="s">
        <v>59</v>
      </c>
      <c r="E68" s="39" t="s">
        <v>961</v>
      </c>
    </row>
    <row r="69" spans="1:16" ht="25.5">
      <c r="A69" t="s">
        <v>49</v>
      </c>
      <c s="34" t="s">
        <v>27</v>
      </c>
      <c s="34" t="s">
        <v>962</v>
      </c>
      <c s="35" t="s">
        <v>51</v>
      </c>
      <c s="6" t="s">
        <v>963</v>
      </c>
      <c s="36" t="s">
        <v>124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964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57</v>
      </c>
      <c r="E71" s="40" t="s">
        <v>956</v>
      </c>
    </row>
    <row r="72" spans="1:5" ht="12.75">
      <c r="A72" t="s">
        <v>59</v>
      </c>
      <c r="E72" s="39" t="s">
        <v>339</v>
      </c>
    </row>
    <row r="73" spans="1:16" ht="25.5">
      <c r="A73" t="s">
        <v>49</v>
      </c>
      <c s="34" t="s">
        <v>26</v>
      </c>
      <c s="34" t="s">
        <v>965</v>
      </c>
      <c s="35" t="s">
        <v>51</v>
      </c>
      <c s="6" t="s">
        <v>966</v>
      </c>
      <c s="36" t="s">
        <v>83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84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57</v>
      </c>
      <c r="E75" s="40" t="s">
        <v>956</v>
      </c>
    </row>
    <row r="76" spans="1:5" ht="12.75">
      <c r="A76" t="s">
        <v>59</v>
      </c>
      <c r="E76" s="39" t="s">
        <v>339</v>
      </c>
    </row>
    <row r="77" spans="1:16" ht="25.5">
      <c r="A77" t="s">
        <v>49</v>
      </c>
      <c s="34" t="s">
        <v>65</v>
      </c>
      <c s="34" t="s">
        <v>147</v>
      </c>
      <c s="35" t="s">
        <v>51</v>
      </c>
      <c s="6" t="s">
        <v>148</v>
      </c>
      <c s="36" t="s">
        <v>83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964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57</v>
      </c>
      <c r="E79" s="40" t="s">
        <v>960</v>
      </c>
    </row>
    <row r="80" spans="1:5" ht="12.75">
      <c r="A80" t="s">
        <v>59</v>
      </c>
      <c r="E80" s="39" t="s">
        <v>961</v>
      </c>
    </row>
    <row r="81" spans="1:16" ht="12.75">
      <c r="A81" t="s">
        <v>49</v>
      </c>
      <c s="34" t="s">
        <v>68</v>
      </c>
      <c s="34" t="s">
        <v>967</v>
      </c>
      <c s="35" t="s">
        <v>51</v>
      </c>
      <c s="6" t="s">
        <v>968</v>
      </c>
      <c s="36" t="s">
        <v>124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964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969</v>
      </c>
    </row>
    <row r="84" spans="1:5" ht="12.75">
      <c r="A84" t="s">
        <v>59</v>
      </c>
      <c r="E84" s="39" t="s">
        <v>970</v>
      </c>
    </row>
    <row r="85" spans="1:16" ht="12.75">
      <c r="A85" t="s">
        <v>49</v>
      </c>
      <c s="34" t="s">
        <v>71</v>
      </c>
      <c s="34" t="s">
        <v>971</v>
      </c>
      <c s="35" t="s">
        <v>51</v>
      </c>
      <c s="6" t="s">
        <v>972</v>
      </c>
      <c s="36" t="s">
        <v>973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964</v>
      </c>
      <c>
        <f>(M85*21)/100</f>
      </c>
      <c t="s">
        <v>27</v>
      </c>
    </row>
    <row r="86" spans="1:5" ht="51">
      <c r="A86" s="35" t="s">
        <v>55</v>
      </c>
      <c r="E86" s="39" t="s">
        <v>974</v>
      </c>
    </row>
    <row r="87" spans="1:5" ht="12.75">
      <c r="A87" s="35" t="s">
        <v>57</v>
      </c>
      <c r="E87" s="40" t="s">
        <v>975</v>
      </c>
    </row>
    <row r="88" spans="1:5" ht="102">
      <c r="A88" t="s">
        <v>59</v>
      </c>
      <c r="E88" s="39" t="s">
        <v>976</v>
      </c>
    </row>
    <row r="89" spans="1:16" ht="25.5">
      <c r="A89" t="s">
        <v>49</v>
      </c>
      <c s="34" t="s">
        <v>74</v>
      </c>
      <c s="34" t="s">
        <v>977</v>
      </c>
      <c s="35" t="s">
        <v>51</v>
      </c>
      <c s="6" t="s">
        <v>978</v>
      </c>
      <c s="36" t="s">
        <v>83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964</v>
      </c>
      <c>
        <f>(M89*21)/100</f>
      </c>
      <c t="s">
        <v>27</v>
      </c>
    </row>
    <row r="90" spans="1:5" ht="89.25">
      <c r="A90" s="35" t="s">
        <v>55</v>
      </c>
      <c r="E90" s="39" t="s">
        <v>979</v>
      </c>
    </row>
    <row r="91" spans="1:5" ht="12.75">
      <c r="A91" s="35" t="s">
        <v>57</v>
      </c>
      <c r="E91" s="40" t="s">
        <v>960</v>
      </c>
    </row>
    <row r="92" spans="1:5" ht="12.75">
      <c r="A92" t="s">
        <v>59</v>
      </c>
      <c r="E92" s="39" t="s">
        <v>961</v>
      </c>
    </row>
    <row r="93" spans="1:16" ht="12.75">
      <c r="A93" t="s">
        <v>49</v>
      </c>
      <c s="34" t="s">
        <v>77</v>
      </c>
      <c s="34" t="s">
        <v>980</v>
      </c>
      <c s="35" t="s">
        <v>51</v>
      </c>
      <c s="6" t="s">
        <v>981</v>
      </c>
      <c s="36" t="s">
        <v>83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960</v>
      </c>
    </row>
    <row r="96" spans="1:5" ht="12.75">
      <c r="A96" t="s">
        <v>59</v>
      </c>
      <c r="E96" s="39" t="s">
        <v>339</v>
      </c>
    </row>
    <row r="97" spans="1:16" ht="12.75">
      <c r="A97" t="s">
        <v>49</v>
      </c>
      <c s="34" t="s">
        <v>80</v>
      </c>
      <c s="34" t="s">
        <v>982</v>
      </c>
      <c s="35" t="s">
        <v>51</v>
      </c>
      <c s="6" t="s">
        <v>983</v>
      </c>
      <c s="36" t="s">
        <v>83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984</v>
      </c>
    </row>
    <row r="100" spans="1:5" ht="12.75">
      <c r="A100" t="s">
        <v>59</v>
      </c>
      <c r="E100" s="39" t="s">
        <v>339</v>
      </c>
    </row>
    <row r="101" spans="1:16" ht="12.75">
      <c r="A101" t="s">
        <v>49</v>
      </c>
      <c s="34" t="s">
        <v>86</v>
      </c>
      <c s="34" t="s">
        <v>985</v>
      </c>
      <c s="35" t="s">
        <v>51</v>
      </c>
      <c s="6" t="s">
        <v>986</v>
      </c>
      <c s="36" t="s">
        <v>124</v>
      </c>
      <c s="37">
        <v>15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960</v>
      </c>
    </row>
    <row r="104" spans="1:5" ht="12.75">
      <c r="A104" t="s">
        <v>59</v>
      </c>
      <c r="E104" s="39" t="s">
        <v>339</v>
      </c>
    </row>
    <row r="105" spans="1:16" ht="12.75">
      <c r="A105" t="s">
        <v>49</v>
      </c>
      <c s="34" t="s">
        <v>89</v>
      </c>
      <c s="34" t="s">
        <v>987</v>
      </c>
      <c s="35" t="s">
        <v>51</v>
      </c>
      <c s="6" t="s">
        <v>988</v>
      </c>
      <c s="36" t="s">
        <v>973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12.75">
      <c r="A107" s="35" t="s">
        <v>57</v>
      </c>
      <c r="E107" s="40" t="s">
        <v>989</v>
      </c>
    </row>
    <row r="108" spans="1:5" ht="12.75">
      <c r="A108" t="s">
        <v>59</v>
      </c>
      <c r="E108" s="39" t="s">
        <v>339</v>
      </c>
    </row>
    <row r="109" spans="1:16" ht="12.75">
      <c r="A109" t="s">
        <v>49</v>
      </c>
      <c s="34" t="s">
        <v>92</v>
      </c>
      <c s="34" t="s">
        <v>990</v>
      </c>
      <c s="35" t="s">
        <v>51</v>
      </c>
      <c s="6" t="s">
        <v>991</v>
      </c>
      <c s="36" t="s">
        <v>83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964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992</v>
      </c>
    </row>
    <row r="112" spans="1:5" ht="12.75">
      <c r="A112" t="s">
        <v>59</v>
      </c>
      <c r="E112" s="39" t="s">
        <v>339</v>
      </c>
    </row>
    <row r="113" spans="1:16" ht="12.75">
      <c r="A113" t="s">
        <v>49</v>
      </c>
      <c s="34" t="s">
        <v>96</v>
      </c>
      <c s="34" t="s">
        <v>993</v>
      </c>
      <c s="35" t="s">
        <v>51</v>
      </c>
      <c s="6" t="s">
        <v>994</v>
      </c>
      <c s="36" t="s">
        <v>83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964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12.75">
      <c r="A115" s="35" t="s">
        <v>57</v>
      </c>
      <c r="E115" s="40" t="s">
        <v>995</v>
      </c>
    </row>
    <row r="116" spans="1:5" ht="12.75">
      <c r="A116" t="s">
        <v>59</v>
      </c>
      <c r="E116" s="39" t="s">
        <v>339</v>
      </c>
    </row>
    <row r="117" spans="1:16" ht="12.75">
      <c r="A117" t="s">
        <v>49</v>
      </c>
      <c s="34" t="s">
        <v>99</v>
      </c>
      <c s="34" t="s">
        <v>996</v>
      </c>
      <c s="35" t="s">
        <v>51</v>
      </c>
      <c s="6" t="s">
        <v>997</v>
      </c>
      <c s="36" t="s">
        <v>284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964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998</v>
      </c>
    </row>
    <row r="120" spans="1:5" ht="12.75">
      <c r="A120" t="s">
        <v>59</v>
      </c>
      <c r="E120" s="39" t="s">
        <v>339</v>
      </c>
    </row>
    <row r="121" spans="1:16" ht="12.75">
      <c r="A121" t="s">
        <v>49</v>
      </c>
      <c s="34" t="s">
        <v>102</v>
      </c>
      <c s="34" t="s">
        <v>999</v>
      </c>
      <c s="35" t="s">
        <v>51</v>
      </c>
      <c s="6" t="s">
        <v>1000</v>
      </c>
      <c s="36" t="s">
        <v>284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964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998</v>
      </c>
    </row>
    <row r="124" spans="1:5" ht="12.75">
      <c r="A124" t="s">
        <v>59</v>
      </c>
      <c r="E124" s="39" t="s">
        <v>339</v>
      </c>
    </row>
    <row r="125" spans="1:16" ht="25.5">
      <c r="A125" t="s">
        <v>49</v>
      </c>
      <c s="34" t="s">
        <v>105</v>
      </c>
      <c s="34" t="s">
        <v>1001</v>
      </c>
      <c s="35" t="s">
        <v>51</v>
      </c>
      <c s="6" t="s">
        <v>1002</v>
      </c>
      <c s="36" t="s">
        <v>83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998</v>
      </c>
    </row>
    <row r="128" spans="1:5" ht="12.75">
      <c r="A128" t="s">
        <v>59</v>
      </c>
      <c r="E128" s="39" t="s">
        <v>51</v>
      </c>
    </row>
    <row r="129" spans="1:16" ht="25.5">
      <c r="A129" t="s">
        <v>49</v>
      </c>
      <c s="34" t="s">
        <v>108</v>
      </c>
      <c s="34" t="s">
        <v>1003</v>
      </c>
      <c s="35" t="s">
        <v>51</v>
      </c>
      <c s="6" t="s">
        <v>1004</v>
      </c>
      <c s="36" t="s">
        <v>83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964</v>
      </c>
      <c>
        <f>(M129*21)/100</f>
      </c>
      <c t="s">
        <v>27</v>
      </c>
    </row>
    <row r="130" spans="1:5" ht="89.25">
      <c r="A130" s="35" t="s">
        <v>55</v>
      </c>
      <c r="E130" s="39" t="s">
        <v>1005</v>
      </c>
    </row>
    <row r="131" spans="1:5" ht="12.75">
      <c r="A131" s="35" t="s">
        <v>57</v>
      </c>
      <c r="E131" s="40" t="s">
        <v>998</v>
      </c>
    </row>
    <row r="132" spans="1:5" ht="12.75">
      <c r="A132" t="s">
        <v>59</v>
      </c>
      <c r="E132" s="39" t="s">
        <v>339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1006</v>
      </c>
      <c r="E4" s="26" t="s">
        <v>1007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1010</v>
      </c>
      <c r="E8" s="30" t="s">
        <v>1009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1011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1012</v>
      </c>
      <c s="35" t="s">
        <v>51</v>
      </c>
      <c s="6" t="s">
        <v>1013</v>
      </c>
      <c s="36" t="s">
        <v>502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1014</v>
      </c>
      <c>
        <f>(M10*21)/100</f>
      </c>
      <c t="s">
        <v>27</v>
      </c>
    </row>
    <row r="11" spans="1:5" ht="12.75">
      <c r="A11" s="35" t="s">
        <v>55</v>
      </c>
      <c r="E11" s="39" t="s">
        <v>1015</v>
      </c>
    </row>
    <row r="12" spans="1:5" ht="12.75">
      <c r="A12" s="35" t="s">
        <v>57</v>
      </c>
      <c r="E12" s="40" t="s">
        <v>1016</v>
      </c>
    </row>
    <row r="13" spans="1:5" ht="140.25">
      <c r="A13" t="s">
        <v>59</v>
      </c>
      <c r="E13" s="39" t="s">
        <v>1017</v>
      </c>
    </row>
    <row r="14" spans="1:16" ht="12.75">
      <c r="A14" t="s">
        <v>49</v>
      </c>
      <c s="34" t="s">
        <v>27</v>
      </c>
      <c s="34" t="s">
        <v>1018</v>
      </c>
      <c s="35" t="s">
        <v>51</v>
      </c>
      <c s="6" t="s">
        <v>1019</v>
      </c>
      <c s="36" t="s">
        <v>502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1014</v>
      </c>
      <c>
        <f>(M14*21)/100</f>
      </c>
      <c t="s">
        <v>27</v>
      </c>
    </row>
    <row r="15" spans="1:5" ht="12.75">
      <c r="A15" s="35" t="s">
        <v>55</v>
      </c>
      <c r="E15" s="39" t="s">
        <v>1015</v>
      </c>
    </row>
    <row r="16" spans="1:5" ht="12.75">
      <c r="A16" s="35" t="s">
        <v>57</v>
      </c>
      <c r="E16" s="40" t="s">
        <v>1016</v>
      </c>
    </row>
    <row r="17" spans="1:5" ht="89.25">
      <c r="A17" t="s">
        <v>59</v>
      </c>
      <c r="E17" s="39" t="s">
        <v>1020</v>
      </c>
    </row>
    <row r="18" spans="1:16" ht="12.75">
      <c r="A18" t="s">
        <v>49</v>
      </c>
      <c s="34" t="s">
        <v>26</v>
      </c>
      <c s="34" t="s">
        <v>1021</v>
      </c>
      <c s="35" t="s">
        <v>51</v>
      </c>
      <c s="6" t="s">
        <v>1022</v>
      </c>
      <c s="36" t="s">
        <v>502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1014</v>
      </c>
      <c>
        <f>(M18*21)/100</f>
      </c>
      <c t="s">
        <v>27</v>
      </c>
    </row>
    <row r="19" spans="1:5" ht="12.75">
      <c r="A19" s="35" t="s">
        <v>55</v>
      </c>
      <c r="E19" s="39" t="s">
        <v>1015</v>
      </c>
    </row>
    <row r="20" spans="1:5" ht="12.75">
      <c r="A20" s="35" t="s">
        <v>57</v>
      </c>
      <c r="E20" s="40" t="s">
        <v>1016</v>
      </c>
    </row>
    <row r="21" spans="1:5" ht="89.25">
      <c r="A21" t="s">
        <v>59</v>
      </c>
      <c r="E21" s="39" t="s">
        <v>1023</v>
      </c>
    </row>
    <row r="22" spans="1:16" ht="12.75">
      <c r="A22" t="s">
        <v>49</v>
      </c>
      <c s="34" t="s">
        <v>65</v>
      </c>
      <c s="34" t="s">
        <v>1024</v>
      </c>
      <c s="35" t="s">
        <v>51</v>
      </c>
      <c s="6" t="s">
        <v>1025</v>
      </c>
      <c s="36" t="s">
        <v>502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1014</v>
      </c>
      <c>
        <f>(M22*21)/100</f>
      </c>
      <c t="s">
        <v>27</v>
      </c>
    </row>
    <row r="23" spans="1:5" ht="12.75">
      <c r="A23" s="35" t="s">
        <v>55</v>
      </c>
      <c r="E23" s="39" t="s">
        <v>1026</v>
      </c>
    </row>
    <row r="24" spans="1:5" ht="12.75">
      <c r="A24" s="35" t="s">
        <v>57</v>
      </c>
      <c r="E24" s="40" t="s">
        <v>1016</v>
      </c>
    </row>
    <row r="25" spans="1:5" ht="25.5">
      <c r="A25" t="s">
        <v>59</v>
      </c>
      <c r="E25" s="39" t="s">
        <v>1027</v>
      </c>
    </row>
    <row r="26" spans="1:13" ht="12.75">
      <c r="A26" t="s">
        <v>46</v>
      </c>
      <c r="C26" s="31" t="s">
        <v>27</v>
      </c>
      <c r="E26" s="33" t="s">
        <v>1028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68</v>
      </c>
      <c s="34" t="s">
        <v>1029</v>
      </c>
      <c s="35" t="s">
        <v>51</v>
      </c>
      <c s="6" t="s">
        <v>1030</v>
      </c>
      <c s="36" t="s">
        <v>502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1014</v>
      </c>
      <c>
        <f>(M27*21)/100</f>
      </c>
      <c t="s">
        <v>27</v>
      </c>
    </row>
    <row r="28" spans="1:5" ht="12.75">
      <c r="A28" s="35" t="s">
        <v>55</v>
      </c>
      <c r="E28" s="39" t="s">
        <v>1031</v>
      </c>
    </row>
    <row r="29" spans="1:5" ht="12.75">
      <c r="A29" s="35" t="s">
        <v>57</v>
      </c>
      <c r="E29" s="40" t="s">
        <v>1016</v>
      </c>
    </row>
    <row r="30" spans="1:5" ht="89.25">
      <c r="A30" t="s">
        <v>59</v>
      </c>
      <c r="E30" s="39" t="s">
        <v>1032</v>
      </c>
    </row>
    <row r="31" spans="1:16" ht="12.75">
      <c r="A31" t="s">
        <v>49</v>
      </c>
      <c s="34" t="s">
        <v>71</v>
      </c>
      <c s="34" t="s">
        <v>1033</v>
      </c>
      <c s="35" t="s">
        <v>51</v>
      </c>
      <c s="6" t="s">
        <v>1034</v>
      </c>
      <c s="36" t="s">
        <v>502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1014</v>
      </c>
      <c>
        <f>(M31*21)/100</f>
      </c>
      <c t="s">
        <v>27</v>
      </c>
    </row>
    <row r="32" spans="1:5" ht="12.75">
      <c r="A32" s="35" t="s">
        <v>55</v>
      </c>
      <c r="E32" s="39" t="s">
        <v>1035</v>
      </c>
    </row>
    <row r="33" spans="1:5" ht="12.75">
      <c r="A33" s="35" t="s">
        <v>57</v>
      </c>
      <c r="E33" s="40" t="s">
        <v>1016</v>
      </c>
    </row>
    <row r="34" spans="1:5" ht="76.5">
      <c r="A34" t="s">
        <v>59</v>
      </c>
      <c r="E34" s="39" t="s">
        <v>1036</v>
      </c>
    </row>
    <row r="35" spans="1:16" ht="12.75">
      <c r="A35" t="s">
        <v>49</v>
      </c>
      <c s="34" t="s">
        <v>74</v>
      </c>
      <c s="34" t="s">
        <v>1037</v>
      </c>
      <c s="35" t="s">
        <v>51</v>
      </c>
      <c s="6" t="s">
        <v>1038</v>
      </c>
      <c s="36" t="s">
        <v>83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1014</v>
      </c>
      <c>
        <f>(M35*21)/100</f>
      </c>
      <c t="s">
        <v>27</v>
      </c>
    </row>
    <row r="36" spans="1:5" ht="12.75">
      <c r="A36" s="35" t="s">
        <v>55</v>
      </c>
      <c r="E36" s="39" t="s">
        <v>1039</v>
      </c>
    </row>
    <row r="37" spans="1:5" ht="12.75">
      <c r="A37" s="35" t="s">
        <v>57</v>
      </c>
      <c r="E37" s="40" t="s">
        <v>1040</v>
      </c>
    </row>
    <row r="38" spans="1:5" ht="127.5">
      <c r="A38" t="s">
        <v>59</v>
      </c>
      <c r="E38" s="39" t="s">
        <v>1041</v>
      </c>
    </row>
    <row r="39" spans="1:16" ht="12.75">
      <c r="A39" t="s">
        <v>49</v>
      </c>
      <c s="34" t="s">
        <v>77</v>
      </c>
      <c s="34" t="s">
        <v>1042</v>
      </c>
      <c s="35" t="s">
        <v>51</v>
      </c>
      <c s="6" t="s">
        <v>1043</v>
      </c>
      <c s="36" t="s">
        <v>502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1014</v>
      </c>
      <c>
        <f>(M39*21)/100</f>
      </c>
      <c t="s">
        <v>27</v>
      </c>
    </row>
    <row r="40" spans="1:5" ht="25.5">
      <c r="A40" s="35" t="s">
        <v>55</v>
      </c>
      <c r="E40" s="39" t="s">
        <v>1044</v>
      </c>
    </row>
    <row r="41" spans="1:5" ht="12.75">
      <c r="A41" s="35" t="s">
        <v>57</v>
      </c>
      <c r="E41" s="40" t="s">
        <v>1016</v>
      </c>
    </row>
    <row r="42" spans="1:5" ht="89.25">
      <c r="A42" t="s">
        <v>59</v>
      </c>
      <c r="E42" s="39" t="s">
        <v>1045</v>
      </c>
    </row>
    <row r="43" spans="1:16" ht="12.75">
      <c r="A43" t="s">
        <v>49</v>
      </c>
      <c s="34" t="s">
        <v>80</v>
      </c>
      <c s="34" t="s">
        <v>1046</v>
      </c>
      <c s="35" t="s">
        <v>51</v>
      </c>
      <c s="6" t="s">
        <v>1047</v>
      </c>
      <c s="36" t="s">
        <v>502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1048</v>
      </c>
    </row>
    <row r="45" spans="1:5" ht="12.75">
      <c r="A45" s="35" t="s">
        <v>57</v>
      </c>
      <c r="E45" s="40" t="s">
        <v>1049</v>
      </c>
    </row>
    <row r="46" spans="1:5" ht="127.5">
      <c r="A46" t="s">
        <v>59</v>
      </c>
      <c r="E46" s="39" t="s">
        <v>1050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