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KrosData\Export\2024\"/>
    </mc:Choice>
  </mc:AlternateContent>
  <xr:revisionPtr revIDLastSave="0" documentId="13_ncr:1_{7CD6CD4D-D052-4196-9050-C3DAE14971DC}" xr6:coauthVersionLast="47" xr6:coauthVersionMax="47" xr10:uidLastSave="{00000000-0000-0000-0000-000000000000}"/>
  <bookViews>
    <workbookView xWindow="-120" yWindow="-120" windowWidth="29040" windowHeight="15840" firstSheet="6" activeTab="10" xr2:uid="{00000000-000D-0000-FFFF-FFFF00000000}"/>
  </bookViews>
  <sheets>
    <sheet name="Rekapitulace stavby" sheetId="1" r:id="rId1"/>
    <sheet name="SO 01.1 - Sdělovací a zab..." sheetId="2" r:id="rId2"/>
    <sheet name="SO 01.2 - Přeložky a ochr..." sheetId="3" r:id="rId3"/>
    <sheet name="SO 02 - Železniční svršek A" sheetId="4" r:id="rId4"/>
    <sheet name="SO 03 - Železniční spodek A" sheetId="5" r:id="rId5"/>
    <sheet name="SO 04 - Nástupiště A" sheetId="6" r:id="rId6"/>
    <sheet name="SO 05 - Železniční svršek B" sheetId="7" r:id="rId7"/>
    <sheet name="SO 06 - Železniční spodek B" sheetId="8" r:id="rId8"/>
    <sheet name="SO 07 - Nástupiště B" sheetId="9" r:id="rId9"/>
    <sheet name="SO 08 - Železniční svršek C" sheetId="10" r:id="rId10"/>
    <sheet name="SO 09 - Železniční spodek C" sheetId="11" r:id="rId11"/>
    <sheet name="SO 10 - Nástupiště C" sheetId="12" r:id="rId12"/>
    <sheet name="SO 98-98 - VON" sheetId="13" r:id="rId13"/>
    <sheet name="SO 99-99 - Materiál Objen..." sheetId="14" r:id="rId14"/>
    <sheet name="Pokyny pro vyplnění" sheetId="15" r:id="rId15"/>
  </sheets>
  <definedNames>
    <definedName name="_xlnm._FilterDatabase" localSheetId="1" hidden="1">'SO 01.1 - Sdělovací a zab...'!$C$82:$K$151</definedName>
    <definedName name="_xlnm._FilterDatabase" localSheetId="2" hidden="1">'SO 01.2 - Přeložky a ochr...'!$C$78:$K$251</definedName>
    <definedName name="_xlnm._FilterDatabase" localSheetId="3" hidden="1">'SO 02 - Železniční svršek A'!$C$82:$K$580</definedName>
    <definedName name="_xlnm._FilterDatabase" localSheetId="4" hidden="1">'SO 03 - Železniční spodek A'!$C$82:$K$254</definedName>
    <definedName name="_xlnm._FilterDatabase" localSheetId="5" hidden="1">'SO 04 - Nástupiště A'!$C$79:$K$194</definedName>
    <definedName name="_xlnm._FilterDatabase" localSheetId="6" hidden="1">'SO 05 - Železniční svršek B'!$C$82:$K$502</definedName>
    <definedName name="_xlnm._FilterDatabase" localSheetId="7" hidden="1">'SO 06 - Železniční spodek B'!$C$82:$K$230</definedName>
    <definedName name="_xlnm._FilterDatabase" localSheetId="8" hidden="1">'SO 07 - Nástupiště B'!$C$79:$K$237</definedName>
    <definedName name="_xlnm._FilterDatabase" localSheetId="9" hidden="1">'SO 08 - Železniční svršek C'!$C$82:$K$472</definedName>
    <definedName name="_xlnm._FilterDatabase" localSheetId="10" hidden="1">'SO 09 - Železniční spodek C'!$C$82:$K$241</definedName>
    <definedName name="_xlnm._FilterDatabase" localSheetId="11" hidden="1">'SO 10 - Nástupiště C'!$C$78:$K$129</definedName>
    <definedName name="_xlnm._FilterDatabase" localSheetId="12" hidden="1">'SO 98-98 - VON'!$C$78:$K$105</definedName>
    <definedName name="_xlnm._FilterDatabase" localSheetId="13" hidden="1">'SO 99-99 - Materiál Objen...'!$C$78:$K$150</definedName>
    <definedName name="_xlnm.Print_Titles" localSheetId="0">'Rekapitulace stavby'!$52:$52</definedName>
    <definedName name="_xlnm.Print_Titles" localSheetId="1">'SO 01.1 - Sdělovací a zab...'!$82:$82</definedName>
    <definedName name="_xlnm.Print_Titles" localSheetId="2">'SO 01.2 - Přeložky a ochr...'!$78:$78</definedName>
    <definedName name="_xlnm.Print_Titles" localSheetId="3">'SO 02 - Železniční svršek A'!$82:$82</definedName>
    <definedName name="_xlnm.Print_Titles" localSheetId="4">'SO 03 - Železniční spodek A'!$82:$82</definedName>
    <definedName name="_xlnm.Print_Titles" localSheetId="5">'SO 04 - Nástupiště A'!$79:$79</definedName>
    <definedName name="_xlnm.Print_Titles" localSheetId="6">'SO 05 - Železniční svršek B'!$82:$82</definedName>
    <definedName name="_xlnm.Print_Titles" localSheetId="7">'SO 06 - Železniční spodek B'!$82:$82</definedName>
    <definedName name="_xlnm.Print_Titles" localSheetId="8">'SO 07 - Nástupiště B'!$79:$79</definedName>
    <definedName name="_xlnm.Print_Titles" localSheetId="9">'SO 08 - Železniční svršek C'!$82:$82</definedName>
    <definedName name="_xlnm.Print_Titles" localSheetId="10">'SO 09 - Železniční spodek C'!$82:$82</definedName>
    <definedName name="_xlnm.Print_Titles" localSheetId="11">'SO 10 - Nástupiště C'!$78:$78</definedName>
    <definedName name="_xlnm.Print_Titles" localSheetId="12">'SO 98-98 - VON'!$78:$78</definedName>
    <definedName name="_xlnm.Print_Titles" localSheetId="13">'SO 99-99 - Materiál Objen...'!$78:$78</definedName>
    <definedName name="_xlnm.Print_Area" localSheetId="1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stavby'!$C$42:$AQ$68</definedName>
    <definedName name="_xlnm.Print_Area" localSheetId="1">'SO 01.1 - Sdělovací a zab...'!$C$4:$J$39,'SO 01.1 - Sdělovací a zab...'!$C$45:$J$64,'SO 01.1 - Sdělovací a zab...'!$C$70:$K$151</definedName>
    <definedName name="_xlnm.Print_Area" localSheetId="2">'SO 01.2 - Přeložky a ochr...'!$C$4:$J$39,'SO 01.2 - Přeložky a ochr...'!$C$45:$J$60,'SO 01.2 - Přeložky a ochr...'!$C$66:$K$251</definedName>
    <definedName name="_xlnm.Print_Area" localSheetId="3">'SO 02 - Železniční svršek A'!$C$4:$J$39,'SO 02 - Železniční svršek A'!$C$45:$J$64,'SO 02 - Železniční svršek A'!$C$70:$K$580</definedName>
    <definedName name="_xlnm.Print_Area" localSheetId="4">'SO 03 - Železniční spodek A'!$C$4:$J$39,'SO 03 - Železniční spodek A'!$C$45:$J$64,'SO 03 - Železniční spodek A'!$C$70:$K$254</definedName>
    <definedName name="_xlnm.Print_Area" localSheetId="5">'SO 04 - Nástupiště A'!$C$4:$J$39,'SO 04 - Nástupiště A'!$C$45:$J$61,'SO 04 - Nástupiště A'!$C$67:$K$194</definedName>
    <definedName name="_xlnm.Print_Area" localSheetId="6">'SO 05 - Železniční svršek B'!$C$4:$J$39,'SO 05 - Železniční svršek B'!$C$45:$J$64,'SO 05 - Železniční svršek B'!$C$70:$K$502</definedName>
    <definedName name="_xlnm.Print_Area" localSheetId="7">'SO 06 - Železniční spodek B'!$C$4:$J$39,'SO 06 - Železniční spodek B'!$C$45:$J$64,'SO 06 - Železniční spodek B'!$C$70:$K$230</definedName>
    <definedName name="_xlnm.Print_Area" localSheetId="8">'SO 07 - Nástupiště B'!$C$4:$J$39,'SO 07 - Nástupiště B'!$C$45:$J$61,'SO 07 - Nástupiště B'!$C$67:$K$237</definedName>
    <definedName name="_xlnm.Print_Area" localSheetId="9">'SO 08 - Železniční svršek C'!$C$4:$J$39,'SO 08 - Železniční svršek C'!$C$45:$J$64,'SO 08 - Železniční svršek C'!$C$70:$K$472</definedName>
    <definedName name="_xlnm.Print_Area" localSheetId="10">'SO 09 - Železniční spodek C'!$C$4:$J$39,'SO 09 - Železniční spodek C'!$C$45:$J$64,'SO 09 - Železniční spodek C'!$C$70:$K$241</definedName>
    <definedName name="_xlnm.Print_Area" localSheetId="11">'SO 10 - Nástupiště C'!$C$4:$J$39,'SO 10 - Nástupiště C'!$C$45:$J$60,'SO 10 - Nástupiště C'!$C$66:$K$129</definedName>
    <definedName name="_xlnm.Print_Area" localSheetId="12">'SO 98-98 - VON'!$C$4:$J$39,'SO 98-98 - VON'!$C$45:$J$60,'SO 98-98 - VON'!$C$66:$K$105</definedName>
    <definedName name="_xlnm.Print_Area" localSheetId="13">'SO 99-99 - Materiál Objen...'!$C$4:$J$39,'SO 99-99 - Materiál Objen...'!$C$45:$J$60,'SO 99-99 - Materiál Objen...'!$C$66:$K$150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4" l="1"/>
  <c r="J36" i="14"/>
  <c r="AY67" i="1"/>
  <c r="J35" i="14"/>
  <c r="AX67" i="1"/>
  <c r="BI147" i="14"/>
  <c r="BH147" i="14"/>
  <c r="BG147" i="14"/>
  <c r="BF147" i="14"/>
  <c r="T147" i="14"/>
  <c r="R147" i="14"/>
  <c r="P147" i="14"/>
  <c r="BI143" i="14"/>
  <c r="BH143" i="14"/>
  <c r="BG143" i="14"/>
  <c r="BF143" i="14"/>
  <c r="T143" i="14"/>
  <c r="R143" i="14"/>
  <c r="P143" i="14"/>
  <c r="BI140" i="14"/>
  <c r="BH140" i="14"/>
  <c r="BG140" i="14"/>
  <c r="BF140" i="14"/>
  <c r="T140" i="14"/>
  <c r="R140" i="14"/>
  <c r="P140" i="14"/>
  <c r="BI137" i="14"/>
  <c r="BH137" i="14"/>
  <c r="BG137" i="14"/>
  <c r="BF137" i="14"/>
  <c r="T137" i="14"/>
  <c r="R137" i="14"/>
  <c r="P137" i="14"/>
  <c r="BI132" i="14"/>
  <c r="BH132" i="14"/>
  <c r="BG132" i="14"/>
  <c r="BF132" i="14"/>
  <c r="T132" i="14"/>
  <c r="R132" i="14"/>
  <c r="P132" i="14"/>
  <c r="BI122" i="14"/>
  <c r="BH122" i="14"/>
  <c r="BG122" i="14"/>
  <c r="BF122" i="14"/>
  <c r="T122" i="14"/>
  <c r="R122" i="14"/>
  <c r="P122" i="14"/>
  <c r="BI117" i="14"/>
  <c r="BH117" i="14"/>
  <c r="BG117" i="14"/>
  <c r="BF117" i="14"/>
  <c r="T117" i="14"/>
  <c r="R117" i="14"/>
  <c r="P117" i="14"/>
  <c r="BI107" i="14"/>
  <c r="BH107" i="14"/>
  <c r="BG107" i="14"/>
  <c r="BF107" i="14"/>
  <c r="T107" i="14"/>
  <c r="R107" i="14"/>
  <c r="P107" i="14"/>
  <c r="BI99" i="14"/>
  <c r="BH99" i="14"/>
  <c r="BG99" i="14"/>
  <c r="BF99" i="14"/>
  <c r="T99" i="14"/>
  <c r="R99" i="14"/>
  <c r="P99" i="14"/>
  <c r="BI90" i="14"/>
  <c r="BH90" i="14"/>
  <c r="BG90" i="14"/>
  <c r="BF90" i="14"/>
  <c r="T90" i="14"/>
  <c r="R90" i="14"/>
  <c r="P90" i="14"/>
  <c r="BI83" i="14"/>
  <c r="BH83" i="14"/>
  <c r="BG83" i="14"/>
  <c r="BF83" i="14"/>
  <c r="T83" i="14"/>
  <c r="R83" i="14"/>
  <c r="P83" i="14"/>
  <c r="BI80" i="14"/>
  <c r="BH80" i="14"/>
  <c r="BG80" i="14"/>
  <c r="BF80" i="14"/>
  <c r="T80" i="14"/>
  <c r="R80" i="14"/>
  <c r="P80" i="14"/>
  <c r="F73" i="14"/>
  <c r="E71" i="14"/>
  <c r="F52" i="14"/>
  <c r="E50" i="14"/>
  <c r="J24" i="14"/>
  <c r="E24" i="14"/>
  <c r="J76" i="14" s="1"/>
  <c r="J23" i="14"/>
  <c r="J21" i="14"/>
  <c r="E21" i="14"/>
  <c r="J54" i="14" s="1"/>
  <c r="J20" i="14"/>
  <c r="J18" i="14"/>
  <c r="E18" i="14"/>
  <c r="F76" i="14" s="1"/>
  <c r="J17" i="14"/>
  <c r="J15" i="14"/>
  <c r="E15" i="14"/>
  <c r="F75" i="14" s="1"/>
  <c r="J14" i="14"/>
  <c r="J12" i="14"/>
  <c r="J52" i="14"/>
  <c r="E7" i="14"/>
  <c r="E48" i="14" s="1"/>
  <c r="J37" i="13"/>
  <c r="J36" i="13"/>
  <c r="AY66" i="1"/>
  <c r="J35" i="13"/>
  <c r="AX66" i="1" s="1"/>
  <c r="BI103" i="13"/>
  <c r="BH103" i="13"/>
  <c r="BG103" i="13"/>
  <c r="BF103" i="13"/>
  <c r="T103" i="13"/>
  <c r="R103" i="13"/>
  <c r="P103" i="13"/>
  <c r="BI100" i="13"/>
  <c r="BH100" i="13"/>
  <c r="BG100" i="13"/>
  <c r="BF100" i="13"/>
  <c r="T100" i="13"/>
  <c r="R100" i="13"/>
  <c r="P100" i="13"/>
  <c r="BI97" i="13"/>
  <c r="BH97" i="13"/>
  <c r="BG97" i="13"/>
  <c r="BF97" i="13"/>
  <c r="T97" i="13"/>
  <c r="R97" i="13"/>
  <c r="P97" i="13"/>
  <c r="BI92" i="13"/>
  <c r="BH92" i="13"/>
  <c r="BG92" i="13"/>
  <c r="BF92" i="13"/>
  <c r="T92" i="13"/>
  <c r="R92" i="13"/>
  <c r="P92" i="13"/>
  <c r="BI89" i="13"/>
  <c r="BH89" i="13"/>
  <c r="BG89" i="13"/>
  <c r="BF89" i="13"/>
  <c r="T89" i="13"/>
  <c r="R89" i="13"/>
  <c r="P89" i="13"/>
  <c r="BI86" i="13"/>
  <c r="BH86" i="13"/>
  <c r="BG86" i="13"/>
  <c r="BF86" i="13"/>
  <c r="T86" i="13"/>
  <c r="T79" i="13" s="1"/>
  <c r="R86" i="13"/>
  <c r="P86" i="13"/>
  <c r="BI83" i="13"/>
  <c r="BH83" i="13"/>
  <c r="BG83" i="13"/>
  <c r="BF83" i="13"/>
  <c r="T83" i="13"/>
  <c r="R83" i="13"/>
  <c r="P83" i="13"/>
  <c r="BI80" i="13"/>
  <c r="BH80" i="13"/>
  <c r="BG80" i="13"/>
  <c r="BF80" i="13"/>
  <c r="T80" i="13"/>
  <c r="R80" i="13"/>
  <c r="P80" i="13"/>
  <c r="F73" i="13"/>
  <c r="E71" i="13"/>
  <c r="F52" i="13"/>
  <c r="E50" i="13"/>
  <c r="J24" i="13"/>
  <c r="E24" i="13"/>
  <c r="J55" i="13" s="1"/>
  <c r="J23" i="13"/>
  <c r="J21" i="13"/>
  <c r="E21" i="13"/>
  <c r="J75" i="13" s="1"/>
  <c r="J20" i="13"/>
  <c r="J18" i="13"/>
  <c r="E18" i="13"/>
  <c r="F55" i="13" s="1"/>
  <c r="J17" i="13"/>
  <c r="J15" i="13"/>
  <c r="E15" i="13"/>
  <c r="F75" i="13" s="1"/>
  <c r="J14" i="13"/>
  <c r="J12" i="13"/>
  <c r="J73" i="13"/>
  <c r="E7" i="13"/>
  <c r="E69" i="13" s="1"/>
  <c r="J37" i="12"/>
  <c r="J36" i="12"/>
  <c r="AY65" i="1" s="1"/>
  <c r="J35" i="12"/>
  <c r="AX65" i="1" s="1"/>
  <c r="BI126" i="12"/>
  <c r="BH126" i="12"/>
  <c r="BG126" i="12"/>
  <c r="BF126" i="12"/>
  <c r="T126" i="12"/>
  <c r="R126" i="12"/>
  <c r="P126" i="12"/>
  <c r="BI123" i="12"/>
  <c r="BH123" i="12"/>
  <c r="BG123" i="12"/>
  <c r="BF123" i="12"/>
  <c r="T123" i="12"/>
  <c r="R123" i="12"/>
  <c r="P123" i="12"/>
  <c r="BI120" i="12"/>
  <c r="BH120" i="12"/>
  <c r="BG120" i="12"/>
  <c r="BF120" i="12"/>
  <c r="T120" i="12"/>
  <c r="R120" i="12"/>
  <c r="P120" i="12"/>
  <c r="BI116" i="12"/>
  <c r="BH116" i="12"/>
  <c r="BG116" i="12"/>
  <c r="BF116" i="12"/>
  <c r="T116" i="12"/>
  <c r="R116" i="12"/>
  <c r="P116" i="12"/>
  <c r="BI110" i="12"/>
  <c r="BH110" i="12"/>
  <c r="BG110" i="12"/>
  <c r="BF110" i="12"/>
  <c r="T110" i="12"/>
  <c r="R110" i="12"/>
  <c r="P110" i="12"/>
  <c r="BI106" i="12"/>
  <c r="BH106" i="12"/>
  <c r="BG106" i="12"/>
  <c r="BF106" i="12"/>
  <c r="T106" i="12"/>
  <c r="R106" i="12"/>
  <c r="P106" i="12"/>
  <c r="BI102" i="12"/>
  <c r="BH102" i="12"/>
  <c r="BG102" i="12"/>
  <c r="BF102" i="12"/>
  <c r="T102" i="12"/>
  <c r="R102" i="12"/>
  <c r="P102" i="12"/>
  <c r="BI97" i="12"/>
  <c r="BH97" i="12"/>
  <c r="BG97" i="12"/>
  <c r="BF97" i="12"/>
  <c r="T97" i="12"/>
  <c r="R97" i="12"/>
  <c r="P97" i="12"/>
  <c r="BI91" i="12"/>
  <c r="BH91" i="12"/>
  <c r="BG91" i="12"/>
  <c r="BF91" i="12"/>
  <c r="T91" i="12"/>
  <c r="R91" i="12"/>
  <c r="P91" i="12"/>
  <c r="BI86" i="12"/>
  <c r="BH86" i="12"/>
  <c r="BG86" i="12"/>
  <c r="BF86" i="12"/>
  <c r="T86" i="12"/>
  <c r="R86" i="12"/>
  <c r="P86" i="12"/>
  <c r="BI83" i="12"/>
  <c r="BH83" i="12"/>
  <c r="BG83" i="12"/>
  <c r="BF83" i="12"/>
  <c r="T83" i="12"/>
  <c r="R83" i="12"/>
  <c r="P83" i="12"/>
  <c r="BI80" i="12"/>
  <c r="BH80" i="12"/>
  <c r="BG80" i="12"/>
  <c r="BF80" i="12"/>
  <c r="T80" i="12"/>
  <c r="R80" i="12"/>
  <c r="P80" i="12"/>
  <c r="F73" i="12"/>
  <c r="E71" i="12"/>
  <c r="F52" i="12"/>
  <c r="E50" i="12"/>
  <c r="J24" i="12"/>
  <c r="E24" i="12"/>
  <c r="J76" i="12" s="1"/>
  <c r="J23" i="12"/>
  <c r="J21" i="12"/>
  <c r="E21" i="12"/>
  <c r="J75" i="12"/>
  <c r="J20" i="12"/>
  <c r="J18" i="12"/>
  <c r="E18" i="12"/>
  <c r="F76" i="12"/>
  <c r="J17" i="12"/>
  <c r="J15" i="12"/>
  <c r="E15" i="12"/>
  <c r="F54" i="12"/>
  <c r="J14" i="12"/>
  <c r="J12" i="12"/>
  <c r="J52" i="12" s="1"/>
  <c r="E7" i="12"/>
  <c r="E69" i="12"/>
  <c r="J37" i="11"/>
  <c r="J36" i="11"/>
  <c r="AY64" i="1"/>
  <c r="J35" i="11"/>
  <c r="AX64" i="1"/>
  <c r="BI238" i="11"/>
  <c r="BH238" i="11"/>
  <c r="BG238" i="11"/>
  <c r="BF238" i="11"/>
  <c r="T238" i="11"/>
  <c r="T237" i="11"/>
  <c r="R238" i="11"/>
  <c r="R237" i="11"/>
  <c r="P238" i="11"/>
  <c r="P237" i="11"/>
  <c r="BI233" i="11"/>
  <c r="BH233" i="11"/>
  <c r="BG233" i="11"/>
  <c r="BF233" i="11"/>
  <c r="T233" i="11"/>
  <c r="R233" i="11"/>
  <c r="P233" i="11"/>
  <c r="BI229" i="11"/>
  <c r="BH229" i="11"/>
  <c r="BG229" i="11"/>
  <c r="BF229" i="11"/>
  <c r="T229" i="11"/>
  <c r="R229" i="11"/>
  <c r="P229" i="11"/>
  <c r="BI225" i="11"/>
  <c r="BH225" i="11"/>
  <c r="BG225" i="11"/>
  <c r="BF225" i="11"/>
  <c r="T225" i="11"/>
  <c r="R225" i="11"/>
  <c r="P225" i="11"/>
  <c r="BI218" i="11"/>
  <c r="BH218" i="11"/>
  <c r="BG218" i="11"/>
  <c r="BF218" i="11"/>
  <c r="T218" i="11"/>
  <c r="R218" i="11"/>
  <c r="P218" i="11"/>
  <c r="BI209" i="11"/>
  <c r="BH209" i="11"/>
  <c r="BG209" i="11"/>
  <c r="BF209" i="11"/>
  <c r="T209" i="11"/>
  <c r="R209" i="11"/>
  <c r="P209" i="11"/>
  <c r="BI202" i="11"/>
  <c r="BH202" i="11"/>
  <c r="BG202" i="11"/>
  <c r="BF202" i="11"/>
  <c r="T202" i="11"/>
  <c r="R202" i="11"/>
  <c r="P202" i="11"/>
  <c r="BI196" i="11"/>
  <c r="BH196" i="11"/>
  <c r="BG196" i="11"/>
  <c r="BF196" i="11"/>
  <c r="T196" i="11"/>
  <c r="R196" i="11"/>
  <c r="P196" i="11"/>
  <c r="BI190" i="11"/>
  <c r="BH190" i="11"/>
  <c r="BG190" i="11"/>
  <c r="BF190" i="11"/>
  <c r="T190" i="11"/>
  <c r="R190" i="11"/>
  <c r="P190" i="11"/>
  <c r="BI184" i="11"/>
  <c r="BH184" i="11"/>
  <c r="BG184" i="11"/>
  <c r="BF184" i="11"/>
  <c r="T184" i="11"/>
  <c r="R184" i="11"/>
  <c r="P184" i="11"/>
  <c r="BI178" i="11"/>
  <c r="BH178" i="11"/>
  <c r="BG178" i="11"/>
  <c r="BF178" i="11"/>
  <c r="T178" i="11"/>
  <c r="R178" i="11"/>
  <c r="P178" i="11"/>
  <c r="BI174" i="11"/>
  <c r="BH174" i="11"/>
  <c r="BG174" i="11"/>
  <c r="BF174" i="11"/>
  <c r="T174" i="11"/>
  <c r="R174" i="11"/>
  <c r="P174" i="11"/>
  <c r="BI170" i="11"/>
  <c r="BH170" i="11"/>
  <c r="BG170" i="11"/>
  <c r="BF170" i="11"/>
  <c r="T170" i="11"/>
  <c r="R170" i="11"/>
  <c r="P170" i="11"/>
  <c r="BI166" i="11"/>
  <c r="BH166" i="11"/>
  <c r="BG166" i="11"/>
  <c r="BF166" i="11"/>
  <c r="T166" i="11"/>
  <c r="R166" i="11"/>
  <c r="P166" i="11"/>
  <c r="BI160" i="11"/>
  <c r="BH160" i="11"/>
  <c r="BG160" i="11"/>
  <c r="BF160" i="11"/>
  <c r="T160" i="11"/>
  <c r="R160" i="11"/>
  <c r="P160" i="11"/>
  <c r="BI156" i="11"/>
  <c r="BH156" i="11"/>
  <c r="BG156" i="11"/>
  <c r="BF156" i="11"/>
  <c r="T156" i="11"/>
  <c r="R156" i="11"/>
  <c r="P156" i="11"/>
  <c r="BI152" i="11"/>
  <c r="BH152" i="11"/>
  <c r="BG152" i="11"/>
  <c r="BF152" i="11"/>
  <c r="T152" i="11"/>
  <c r="R152" i="11"/>
  <c r="P152" i="11"/>
  <c r="BI148" i="11"/>
  <c r="BH148" i="11"/>
  <c r="BG148" i="11"/>
  <c r="BF148" i="11"/>
  <c r="T148" i="11"/>
  <c r="R148" i="11"/>
  <c r="P148" i="11"/>
  <c r="BI142" i="11"/>
  <c r="BH142" i="11"/>
  <c r="BG142" i="11"/>
  <c r="BF142" i="11"/>
  <c r="T142" i="11"/>
  <c r="R142" i="11"/>
  <c r="P142" i="11"/>
  <c r="BI137" i="11"/>
  <c r="BH137" i="11"/>
  <c r="BG137" i="11"/>
  <c r="BF137" i="11"/>
  <c r="T137" i="11"/>
  <c r="R137" i="11"/>
  <c r="P137" i="11"/>
  <c r="BI132" i="11"/>
  <c r="BH132" i="11"/>
  <c r="BG132" i="11"/>
  <c r="BF132" i="11"/>
  <c r="T132" i="11"/>
  <c r="R132" i="11"/>
  <c r="P132" i="11"/>
  <c r="BI127" i="11"/>
  <c r="BH127" i="11"/>
  <c r="BG127" i="11"/>
  <c r="BF127" i="11"/>
  <c r="T127" i="11"/>
  <c r="R127" i="11"/>
  <c r="P127" i="11"/>
  <c r="BI122" i="11"/>
  <c r="BH122" i="11"/>
  <c r="BG122" i="11"/>
  <c r="BF122" i="11"/>
  <c r="T122" i="11"/>
  <c r="R122" i="11"/>
  <c r="P122" i="11"/>
  <c r="BI117" i="11"/>
  <c r="BH117" i="11"/>
  <c r="BG117" i="11"/>
  <c r="BF117" i="11"/>
  <c r="T117" i="11"/>
  <c r="R117" i="11"/>
  <c r="P117" i="11"/>
  <c r="BI112" i="11"/>
  <c r="BH112" i="11"/>
  <c r="BG112" i="11"/>
  <c r="BF112" i="11"/>
  <c r="T112" i="11"/>
  <c r="R112" i="11"/>
  <c r="P112" i="11"/>
  <c r="BI109" i="11"/>
  <c r="BH109" i="11"/>
  <c r="BG109" i="11"/>
  <c r="BF109" i="11"/>
  <c r="T109" i="11"/>
  <c r="R109" i="11"/>
  <c r="P109" i="11"/>
  <c r="BI106" i="11"/>
  <c r="BH106" i="11"/>
  <c r="BG106" i="11"/>
  <c r="BF106" i="11"/>
  <c r="T106" i="11"/>
  <c r="R106" i="11"/>
  <c r="P106" i="11"/>
  <c r="BI103" i="11"/>
  <c r="BH103" i="11"/>
  <c r="BG103" i="11"/>
  <c r="BF103" i="11"/>
  <c r="T103" i="11"/>
  <c r="R103" i="11"/>
  <c r="P103" i="11"/>
  <c r="BI100" i="11"/>
  <c r="BH100" i="11"/>
  <c r="BG100" i="11"/>
  <c r="BF100" i="11"/>
  <c r="T100" i="11"/>
  <c r="R100" i="11"/>
  <c r="P100" i="11"/>
  <c r="BI95" i="11"/>
  <c r="BH95" i="11"/>
  <c r="BG95" i="11"/>
  <c r="BF95" i="11"/>
  <c r="T95" i="11"/>
  <c r="R95" i="11"/>
  <c r="P95" i="11"/>
  <c r="BI90" i="11"/>
  <c r="BH90" i="11"/>
  <c r="BG90" i="11"/>
  <c r="BF90" i="11"/>
  <c r="T90" i="11"/>
  <c r="R90" i="11"/>
  <c r="P90" i="11"/>
  <c r="BI85" i="11"/>
  <c r="BH85" i="11"/>
  <c r="BG85" i="11"/>
  <c r="BF85" i="11"/>
  <c r="T85" i="11"/>
  <c r="R85" i="11"/>
  <c r="P85" i="11"/>
  <c r="F77" i="11"/>
  <c r="E75" i="11"/>
  <c r="F52" i="11"/>
  <c r="E50" i="11"/>
  <c r="J24" i="11"/>
  <c r="E24" i="11"/>
  <c r="J80" i="11"/>
  <c r="J23" i="11"/>
  <c r="J21" i="11"/>
  <c r="E21" i="11"/>
  <c r="J79" i="11"/>
  <c r="J20" i="11"/>
  <c r="J18" i="11"/>
  <c r="E18" i="11"/>
  <c r="F55" i="11"/>
  <c r="J17" i="11"/>
  <c r="J15" i="11"/>
  <c r="E15" i="11"/>
  <c r="F79" i="11"/>
  <c r="J14" i="11"/>
  <c r="J12" i="11"/>
  <c r="J77" i="11" s="1"/>
  <c r="E7" i="11"/>
  <c r="E48" i="11" s="1"/>
  <c r="J37" i="10"/>
  <c r="J36" i="10"/>
  <c r="AY63" i="1"/>
  <c r="J35" i="10"/>
  <c r="AX63" i="1"/>
  <c r="BI469" i="10"/>
  <c r="BH469" i="10"/>
  <c r="BG469" i="10"/>
  <c r="BF469" i="10"/>
  <c r="T469" i="10"/>
  <c r="R469" i="10"/>
  <c r="P469" i="10"/>
  <c r="BI465" i="10"/>
  <c r="BH465" i="10"/>
  <c r="BG465" i="10"/>
  <c r="BF465" i="10"/>
  <c r="T465" i="10"/>
  <c r="R465" i="10"/>
  <c r="P465" i="10"/>
  <c r="BI461" i="10"/>
  <c r="BH461" i="10"/>
  <c r="BG461" i="10"/>
  <c r="BF461" i="10"/>
  <c r="T461" i="10"/>
  <c r="R461" i="10"/>
  <c r="P461" i="10"/>
  <c r="BI455" i="10"/>
  <c r="BH455" i="10"/>
  <c r="BG455" i="10"/>
  <c r="BF455" i="10"/>
  <c r="T455" i="10"/>
  <c r="R455" i="10"/>
  <c r="P455" i="10"/>
  <c r="BI441" i="10"/>
  <c r="BH441" i="10"/>
  <c r="BG441" i="10"/>
  <c r="BF441" i="10"/>
  <c r="T441" i="10"/>
  <c r="R441" i="10"/>
  <c r="P441" i="10"/>
  <c r="BI428" i="10"/>
  <c r="BH428" i="10"/>
  <c r="BG428" i="10"/>
  <c r="BF428" i="10"/>
  <c r="T428" i="10"/>
  <c r="R428" i="10"/>
  <c r="P428" i="10"/>
  <c r="BI422" i="10"/>
  <c r="BH422" i="10"/>
  <c r="BG422" i="10"/>
  <c r="BF422" i="10"/>
  <c r="T422" i="10"/>
  <c r="R422" i="10"/>
  <c r="P422" i="10"/>
  <c r="BI415" i="10"/>
  <c r="BH415" i="10"/>
  <c r="BG415" i="10"/>
  <c r="BF415" i="10"/>
  <c r="T415" i="10"/>
  <c r="R415" i="10"/>
  <c r="P415" i="10"/>
  <c r="BI406" i="10"/>
  <c r="BH406" i="10"/>
  <c r="BG406" i="10"/>
  <c r="BF406" i="10"/>
  <c r="T406" i="10"/>
  <c r="R406" i="10"/>
  <c r="P406" i="10"/>
  <c r="BI400" i="10"/>
  <c r="BH400" i="10"/>
  <c r="BG400" i="10"/>
  <c r="BF400" i="10"/>
  <c r="T400" i="10"/>
  <c r="R400" i="10"/>
  <c r="P400" i="10"/>
  <c r="BI396" i="10"/>
  <c r="BH396" i="10"/>
  <c r="BG396" i="10"/>
  <c r="BF396" i="10"/>
  <c r="T396" i="10"/>
  <c r="R396" i="10"/>
  <c r="P396" i="10"/>
  <c r="BI393" i="10"/>
  <c r="BH393" i="10"/>
  <c r="BG393" i="10"/>
  <c r="BF393" i="10"/>
  <c r="T393" i="10"/>
  <c r="R393" i="10"/>
  <c r="P393" i="10"/>
  <c r="BI390" i="10"/>
  <c r="BH390" i="10"/>
  <c r="BG390" i="10"/>
  <c r="BF390" i="10"/>
  <c r="T390" i="10"/>
  <c r="R390" i="10"/>
  <c r="P390" i="10"/>
  <c r="BI387" i="10"/>
  <c r="BH387" i="10"/>
  <c r="BG387" i="10"/>
  <c r="BF387" i="10"/>
  <c r="T387" i="10"/>
  <c r="R387" i="10"/>
  <c r="P387" i="10"/>
  <c r="BI383" i="10"/>
  <c r="BH383" i="10"/>
  <c r="BG383" i="10"/>
  <c r="BF383" i="10"/>
  <c r="T383" i="10"/>
  <c r="R383" i="10"/>
  <c r="P383" i="10"/>
  <c r="BI377" i="10"/>
  <c r="BH377" i="10"/>
  <c r="BG377" i="10"/>
  <c r="BF377" i="10"/>
  <c r="T377" i="10"/>
  <c r="R377" i="10"/>
  <c r="P377" i="10"/>
  <c r="BI371" i="10"/>
  <c r="BH371" i="10"/>
  <c r="BG371" i="10"/>
  <c r="BF371" i="10"/>
  <c r="T371" i="10"/>
  <c r="R371" i="10"/>
  <c r="P371" i="10"/>
  <c r="BI368" i="10"/>
  <c r="BH368" i="10"/>
  <c r="BG368" i="10"/>
  <c r="BF368" i="10"/>
  <c r="T368" i="10"/>
  <c r="R368" i="10"/>
  <c r="P368" i="10"/>
  <c r="BI364" i="10"/>
  <c r="BH364" i="10"/>
  <c r="BG364" i="10"/>
  <c r="BF364" i="10"/>
  <c r="T364" i="10"/>
  <c r="R364" i="10"/>
  <c r="P364" i="10"/>
  <c r="BI360" i="10"/>
  <c r="BH360" i="10"/>
  <c r="BG360" i="10"/>
  <c r="BF360" i="10"/>
  <c r="T360" i="10"/>
  <c r="R360" i="10"/>
  <c r="P360" i="10"/>
  <c r="BI354" i="10"/>
  <c r="BH354" i="10"/>
  <c r="BG354" i="10"/>
  <c r="BF354" i="10"/>
  <c r="T354" i="10"/>
  <c r="R354" i="10"/>
  <c r="P354" i="10"/>
  <c r="BI348" i="10"/>
  <c r="BH348" i="10"/>
  <c r="BG348" i="10"/>
  <c r="BF348" i="10"/>
  <c r="T348" i="10"/>
  <c r="R348" i="10"/>
  <c r="P348" i="10"/>
  <c r="BI342" i="10"/>
  <c r="BH342" i="10"/>
  <c r="BG342" i="10"/>
  <c r="BF342" i="10"/>
  <c r="T342" i="10"/>
  <c r="R342" i="10"/>
  <c r="P342" i="10"/>
  <c r="BI336" i="10"/>
  <c r="BH336" i="10"/>
  <c r="BG336" i="10"/>
  <c r="BF336" i="10"/>
  <c r="T336" i="10"/>
  <c r="R336" i="10"/>
  <c r="P336" i="10"/>
  <c r="BI330" i="10"/>
  <c r="BH330" i="10"/>
  <c r="BG330" i="10"/>
  <c r="BF330" i="10"/>
  <c r="T330" i="10"/>
  <c r="R330" i="10"/>
  <c r="P330" i="10"/>
  <c r="BI324" i="10"/>
  <c r="BH324" i="10"/>
  <c r="BG324" i="10"/>
  <c r="BF324" i="10"/>
  <c r="T324" i="10"/>
  <c r="R324" i="10"/>
  <c r="P324" i="10"/>
  <c r="BI318" i="10"/>
  <c r="BH318" i="10"/>
  <c r="BG318" i="10"/>
  <c r="BF318" i="10"/>
  <c r="T318" i="10"/>
  <c r="R318" i="10"/>
  <c r="P318" i="10"/>
  <c r="BI312" i="10"/>
  <c r="BH312" i="10"/>
  <c r="BG312" i="10"/>
  <c r="BF312" i="10"/>
  <c r="T312" i="10"/>
  <c r="R312" i="10"/>
  <c r="P312" i="10"/>
  <c r="BI306" i="10"/>
  <c r="BH306" i="10"/>
  <c r="BG306" i="10"/>
  <c r="BF306" i="10"/>
  <c r="T306" i="10"/>
  <c r="R306" i="10"/>
  <c r="P306" i="10"/>
  <c r="BI300" i="10"/>
  <c r="BH300" i="10"/>
  <c r="BG300" i="10"/>
  <c r="BF300" i="10"/>
  <c r="T300" i="10"/>
  <c r="R300" i="10"/>
  <c r="P300" i="10"/>
  <c r="BI296" i="10"/>
  <c r="BH296" i="10"/>
  <c r="BG296" i="10"/>
  <c r="BF296" i="10"/>
  <c r="T296" i="10"/>
  <c r="R296" i="10"/>
  <c r="P296" i="10"/>
  <c r="BI290" i="10"/>
  <c r="BH290" i="10"/>
  <c r="BG290" i="10"/>
  <c r="BF290" i="10"/>
  <c r="T290" i="10"/>
  <c r="R290" i="10"/>
  <c r="P290" i="10"/>
  <c r="BI285" i="10"/>
  <c r="BH285" i="10"/>
  <c r="BG285" i="10"/>
  <c r="BF285" i="10"/>
  <c r="T285" i="10"/>
  <c r="R285" i="10"/>
  <c r="P285" i="10"/>
  <c r="BI280" i="10"/>
  <c r="BH280" i="10"/>
  <c r="BG280" i="10"/>
  <c r="BF280" i="10"/>
  <c r="T280" i="10"/>
  <c r="R280" i="10"/>
  <c r="P280" i="10"/>
  <c r="BI276" i="10"/>
  <c r="BH276" i="10"/>
  <c r="BG276" i="10"/>
  <c r="BF276" i="10"/>
  <c r="T276" i="10"/>
  <c r="R276" i="10"/>
  <c r="P276" i="10"/>
  <c r="BI272" i="10"/>
  <c r="BH272" i="10"/>
  <c r="BG272" i="10"/>
  <c r="BF272" i="10"/>
  <c r="T272" i="10"/>
  <c r="R272" i="10"/>
  <c r="P272" i="10"/>
  <c r="BI266" i="10"/>
  <c r="BH266" i="10"/>
  <c r="BG266" i="10"/>
  <c r="BF266" i="10"/>
  <c r="T266" i="10"/>
  <c r="R266" i="10"/>
  <c r="P266" i="10"/>
  <c r="BI262" i="10"/>
  <c r="BH262" i="10"/>
  <c r="BG262" i="10"/>
  <c r="BF262" i="10"/>
  <c r="T262" i="10"/>
  <c r="R262" i="10"/>
  <c r="P262" i="10"/>
  <c r="BI258" i="10"/>
  <c r="BH258" i="10"/>
  <c r="BG258" i="10"/>
  <c r="BF258" i="10"/>
  <c r="T258" i="10"/>
  <c r="R258" i="10"/>
  <c r="P258" i="10"/>
  <c r="BI252" i="10"/>
  <c r="BH252" i="10"/>
  <c r="BG252" i="10"/>
  <c r="BF252" i="10"/>
  <c r="T252" i="10"/>
  <c r="R252" i="10"/>
  <c r="P252" i="10"/>
  <c r="BI246" i="10"/>
  <c r="BH246" i="10"/>
  <c r="BG246" i="10"/>
  <c r="BF246" i="10"/>
  <c r="T246" i="10"/>
  <c r="R246" i="10"/>
  <c r="P246" i="10"/>
  <c r="BI240" i="10"/>
  <c r="BH240" i="10"/>
  <c r="BG240" i="10"/>
  <c r="BF240" i="10"/>
  <c r="T240" i="10"/>
  <c r="R240" i="10"/>
  <c r="P240" i="10"/>
  <c r="BI234" i="10"/>
  <c r="BH234" i="10"/>
  <c r="BG234" i="10"/>
  <c r="BF234" i="10"/>
  <c r="T234" i="10"/>
  <c r="R234" i="10"/>
  <c r="P234" i="10"/>
  <c r="BI230" i="10"/>
  <c r="BH230" i="10"/>
  <c r="BG230" i="10"/>
  <c r="BF230" i="10"/>
  <c r="T230" i="10"/>
  <c r="R230" i="10"/>
  <c r="P230" i="10"/>
  <c r="BI224" i="10"/>
  <c r="BH224" i="10"/>
  <c r="BG224" i="10"/>
  <c r="BF224" i="10"/>
  <c r="T224" i="10"/>
  <c r="R224" i="10"/>
  <c r="P224" i="10"/>
  <c r="BI218" i="10"/>
  <c r="BH218" i="10"/>
  <c r="BG218" i="10"/>
  <c r="BF218" i="10"/>
  <c r="T218" i="10"/>
  <c r="R218" i="10"/>
  <c r="P218" i="10"/>
  <c r="BI212" i="10"/>
  <c r="BH212" i="10"/>
  <c r="BG212" i="10"/>
  <c r="BF212" i="10"/>
  <c r="T212" i="10"/>
  <c r="R212" i="10"/>
  <c r="P212" i="10"/>
  <c r="BI208" i="10"/>
  <c r="BH208" i="10"/>
  <c r="BG208" i="10"/>
  <c r="BF208" i="10"/>
  <c r="T208" i="10"/>
  <c r="R208" i="10"/>
  <c r="P208" i="10"/>
  <c r="BI204" i="10"/>
  <c r="BH204" i="10"/>
  <c r="BG204" i="10"/>
  <c r="BF204" i="10"/>
  <c r="T204" i="10"/>
  <c r="R204" i="10"/>
  <c r="P204" i="10"/>
  <c r="BI200" i="10"/>
  <c r="BH200" i="10"/>
  <c r="BG200" i="10"/>
  <c r="BF200" i="10"/>
  <c r="T200" i="10"/>
  <c r="R200" i="10"/>
  <c r="P200" i="10"/>
  <c r="BI194" i="10"/>
  <c r="BH194" i="10"/>
  <c r="BG194" i="10"/>
  <c r="BF194" i="10"/>
  <c r="T194" i="10"/>
  <c r="R194" i="10"/>
  <c r="P194" i="10"/>
  <c r="BI190" i="10"/>
  <c r="BH190" i="10"/>
  <c r="BG190" i="10"/>
  <c r="BF190" i="10"/>
  <c r="T190" i="10"/>
  <c r="R190" i="10"/>
  <c r="P190" i="10"/>
  <c r="BI187" i="10"/>
  <c r="BH187" i="10"/>
  <c r="BG187" i="10"/>
  <c r="BF187" i="10"/>
  <c r="T187" i="10"/>
  <c r="R187" i="10"/>
  <c r="P187" i="10"/>
  <c r="BI184" i="10"/>
  <c r="BH184" i="10"/>
  <c r="BG184" i="10"/>
  <c r="BF184" i="10"/>
  <c r="T184" i="10"/>
  <c r="R184" i="10"/>
  <c r="P184" i="10"/>
  <c r="BI181" i="10"/>
  <c r="BH181" i="10"/>
  <c r="BG181" i="10"/>
  <c r="BF181" i="10"/>
  <c r="T181" i="10"/>
  <c r="R181" i="10"/>
  <c r="P181" i="10"/>
  <c r="BI178" i="10"/>
  <c r="BH178" i="10"/>
  <c r="BG178" i="10"/>
  <c r="BF178" i="10"/>
  <c r="T178" i="10"/>
  <c r="R178" i="10"/>
  <c r="P178" i="10"/>
  <c r="BI173" i="10"/>
  <c r="BH173" i="10"/>
  <c r="BG173" i="10"/>
  <c r="BF173" i="10"/>
  <c r="T173" i="10"/>
  <c r="R173" i="10"/>
  <c r="P173" i="10"/>
  <c r="BI168" i="10"/>
  <c r="BH168" i="10"/>
  <c r="BG168" i="10"/>
  <c r="BF168" i="10"/>
  <c r="T168" i="10"/>
  <c r="R168" i="10"/>
  <c r="P168" i="10"/>
  <c r="BI163" i="10"/>
  <c r="BH163" i="10"/>
  <c r="BG163" i="10"/>
  <c r="BF163" i="10"/>
  <c r="T163" i="10"/>
  <c r="R163" i="10"/>
  <c r="P163" i="10"/>
  <c r="BI158" i="10"/>
  <c r="BH158" i="10"/>
  <c r="BG158" i="10"/>
  <c r="BF158" i="10"/>
  <c r="T158" i="10"/>
  <c r="R158" i="10"/>
  <c r="P158" i="10"/>
  <c r="BI153" i="10"/>
  <c r="BH153" i="10"/>
  <c r="BG153" i="10"/>
  <c r="BF153" i="10"/>
  <c r="T153" i="10"/>
  <c r="R153" i="10"/>
  <c r="P153" i="10"/>
  <c r="BI148" i="10"/>
  <c r="BH148" i="10"/>
  <c r="BG148" i="10"/>
  <c r="BF148" i="10"/>
  <c r="T148" i="10"/>
  <c r="R148" i="10"/>
  <c r="P148" i="10"/>
  <c r="BI143" i="10"/>
  <c r="BH143" i="10"/>
  <c r="BG143" i="10"/>
  <c r="BF143" i="10"/>
  <c r="T143" i="10"/>
  <c r="R143" i="10"/>
  <c r="P143" i="10"/>
  <c r="BI138" i="10"/>
  <c r="BH138" i="10"/>
  <c r="BG138" i="10"/>
  <c r="BF138" i="10"/>
  <c r="T138" i="10"/>
  <c r="R138" i="10"/>
  <c r="P138" i="10"/>
  <c r="BI133" i="10"/>
  <c r="BH133" i="10"/>
  <c r="BG133" i="10"/>
  <c r="BF133" i="10"/>
  <c r="T133" i="10"/>
  <c r="R133" i="10"/>
  <c r="P133" i="10"/>
  <c r="BI128" i="10"/>
  <c r="BH128" i="10"/>
  <c r="BG128" i="10"/>
  <c r="BF128" i="10"/>
  <c r="T128" i="10"/>
  <c r="R128" i="10"/>
  <c r="P128" i="10"/>
  <c r="BI123" i="10"/>
  <c r="BH123" i="10"/>
  <c r="BG123" i="10"/>
  <c r="BF123" i="10"/>
  <c r="T123" i="10"/>
  <c r="R123" i="10"/>
  <c r="P123" i="10"/>
  <c r="BI120" i="10"/>
  <c r="BH120" i="10"/>
  <c r="BG120" i="10"/>
  <c r="BF120" i="10"/>
  <c r="T120" i="10"/>
  <c r="R120" i="10"/>
  <c r="P120" i="10"/>
  <c r="BI115" i="10"/>
  <c r="BH115" i="10"/>
  <c r="BG115" i="10"/>
  <c r="BF115" i="10"/>
  <c r="T115" i="10"/>
  <c r="R115" i="10"/>
  <c r="P115" i="10"/>
  <c r="BI110" i="10"/>
  <c r="BH110" i="10"/>
  <c r="BG110" i="10"/>
  <c r="BF110" i="10"/>
  <c r="T110" i="10"/>
  <c r="R110" i="10"/>
  <c r="P110" i="10"/>
  <c r="BI105" i="10"/>
  <c r="BH105" i="10"/>
  <c r="BG105" i="10"/>
  <c r="BF105" i="10"/>
  <c r="T105" i="10"/>
  <c r="R105" i="10"/>
  <c r="P105" i="10"/>
  <c r="BI102" i="10"/>
  <c r="BH102" i="10"/>
  <c r="BG102" i="10"/>
  <c r="BF102" i="10"/>
  <c r="T102" i="10"/>
  <c r="R102" i="10"/>
  <c r="P102" i="10"/>
  <c r="BI99" i="10"/>
  <c r="BH99" i="10"/>
  <c r="BG99" i="10"/>
  <c r="BF99" i="10"/>
  <c r="T99" i="10"/>
  <c r="R99" i="10"/>
  <c r="P99" i="10"/>
  <c r="BI96" i="10"/>
  <c r="BH96" i="10"/>
  <c r="BG96" i="10"/>
  <c r="BF96" i="10"/>
  <c r="T96" i="10"/>
  <c r="R96" i="10"/>
  <c r="P96" i="10"/>
  <c r="BI93" i="10"/>
  <c r="BH93" i="10"/>
  <c r="BG93" i="10"/>
  <c r="BF93" i="10"/>
  <c r="T93" i="10"/>
  <c r="R93" i="10"/>
  <c r="P93" i="10"/>
  <c r="BI88" i="10"/>
  <c r="BH88" i="10"/>
  <c r="BG88" i="10"/>
  <c r="BF88" i="10"/>
  <c r="T88" i="10"/>
  <c r="R88" i="10"/>
  <c r="P88" i="10"/>
  <c r="BI85" i="10"/>
  <c r="BH85" i="10"/>
  <c r="BG85" i="10"/>
  <c r="BF85" i="10"/>
  <c r="T85" i="10"/>
  <c r="R85" i="10"/>
  <c r="P85" i="10"/>
  <c r="F77" i="10"/>
  <c r="E75" i="10"/>
  <c r="F52" i="10"/>
  <c r="E50" i="10"/>
  <c r="J24" i="10"/>
  <c r="E24" i="10"/>
  <c r="J80" i="10"/>
  <c r="J23" i="10"/>
  <c r="J21" i="10"/>
  <c r="E21" i="10"/>
  <c r="J54" i="10"/>
  <c r="J20" i="10"/>
  <c r="J18" i="10"/>
  <c r="E18" i="10"/>
  <c r="F80" i="10"/>
  <c r="J17" i="10"/>
  <c r="J15" i="10"/>
  <c r="E15" i="10"/>
  <c r="F79" i="10" s="1"/>
  <c r="J14" i="10"/>
  <c r="J12" i="10"/>
  <c r="J77" i="10"/>
  <c r="E7" i="10"/>
  <c r="E48" i="10" s="1"/>
  <c r="J37" i="9"/>
  <c r="J36" i="9"/>
  <c r="AY62" i="1"/>
  <c r="J35" i="9"/>
  <c r="AX62" i="1"/>
  <c r="BI232" i="9"/>
  <c r="BH232" i="9"/>
  <c r="BG232" i="9"/>
  <c r="BF232" i="9"/>
  <c r="T232" i="9"/>
  <c r="R232" i="9"/>
  <c r="P232" i="9"/>
  <c r="BI226" i="9"/>
  <c r="BH226" i="9"/>
  <c r="BG226" i="9"/>
  <c r="BF226" i="9"/>
  <c r="T226" i="9"/>
  <c r="R226" i="9"/>
  <c r="P226" i="9"/>
  <c r="BI223" i="9"/>
  <c r="BH223" i="9"/>
  <c r="BG223" i="9"/>
  <c r="BF223" i="9"/>
  <c r="T223" i="9"/>
  <c r="R223" i="9"/>
  <c r="P223" i="9"/>
  <c r="BI220" i="9"/>
  <c r="BH220" i="9"/>
  <c r="BG220" i="9"/>
  <c r="BF220" i="9"/>
  <c r="T220" i="9"/>
  <c r="R220" i="9"/>
  <c r="P220" i="9"/>
  <c r="BI218" i="9"/>
  <c r="BH218" i="9"/>
  <c r="BG218" i="9"/>
  <c r="BF218" i="9"/>
  <c r="T218" i="9"/>
  <c r="R218" i="9"/>
  <c r="P218" i="9"/>
  <c r="BI212" i="9"/>
  <c r="BH212" i="9"/>
  <c r="BG212" i="9"/>
  <c r="BF212" i="9"/>
  <c r="T212" i="9"/>
  <c r="R212" i="9"/>
  <c r="P212" i="9"/>
  <c r="BI208" i="9"/>
  <c r="BH208" i="9"/>
  <c r="BG208" i="9"/>
  <c r="BF208" i="9"/>
  <c r="T208" i="9"/>
  <c r="R208" i="9"/>
  <c r="P208" i="9"/>
  <c r="BI204" i="9"/>
  <c r="BH204" i="9"/>
  <c r="BG204" i="9"/>
  <c r="BF204" i="9"/>
  <c r="T204" i="9"/>
  <c r="R204" i="9"/>
  <c r="P204" i="9"/>
  <c r="BI201" i="9"/>
  <c r="BH201" i="9"/>
  <c r="BG201" i="9"/>
  <c r="BF201" i="9"/>
  <c r="T201" i="9"/>
  <c r="R201" i="9"/>
  <c r="P201" i="9"/>
  <c r="BI197" i="9"/>
  <c r="BH197" i="9"/>
  <c r="BG197" i="9"/>
  <c r="BF197" i="9"/>
  <c r="T197" i="9"/>
  <c r="R197" i="9"/>
  <c r="P197" i="9"/>
  <c r="BI193" i="9"/>
  <c r="BH193" i="9"/>
  <c r="BG193" i="9"/>
  <c r="BF193" i="9"/>
  <c r="T193" i="9"/>
  <c r="R193" i="9"/>
  <c r="P193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80" i="9"/>
  <c r="BH180" i="9"/>
  <c r="BG180" i="9"/>
  <c r="BF180" i="9"/>
  <c r="T180" i="9"/>
  <c r="R180" i="9"/>
  <c r="P180" i="9"/>
  <c r="BI176" i="9"/>
  <c r="BH176" i="9"/>
  <c r="BG176" i="9"/>
  <c r="BF176" i="9"/>
  <c r="T176" i="9"/>
  <c r="R176" i="9"/>
  <c r="P176" i="9"/>
  <c r="BI172" i="9"/>
  <c r="BH172" i="9"/>
  <c r="BG172" i="9"/>
  <c r="BF172" i="9"/>
  <c r="T172" i="9"/>
  <c r="R172" i="9"/>
  <c r="P172" i="9"/>
  <c r="BI168" i="9"/>
  <c r="BH168" i="9"/>
  <c r="BG168" i="9"/>
  <c r="BF168" i="9"/>
  <c r="T168" i="9"/>
  <c r="R168" i="9"/>
  <c r="P168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58" i="9"/>
  <c r="BH158" i="9"/>
  <c r="BG158" i="9"/>
  <c r="BF158" i="9"/>
  <c r="T158" i="9"/>
  <c r="R158" i="9"/>
  <c r="P158" i="9"/>
  <c r="BI153" i="9"/>
  <c r="BH153" i="9"/>
  <c r="BG153" i="9"/>
  <c r="BF153" i="9"/>
  <c r="T153" i="9"/>
  <c r="R153" i="9"/>
  <c r="P153" i="9"/>
  <c r="BI150" i="9"/>
  <c r="BH150" i="9"/>
  <c r="BG150" i="9"/>
  <c r="BF150" i="9"/>
  <c r="T150" i="9"/>
  <c r="R150" i="9"/>
  <c r="P150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5" i="9"/>
  <c r="BH125" i="9"/>
  <c r="BG125" i="9"/>
  <c r="BF125" i="9"/>
  <c r="T125" i="9"/>
  <c r="R125" i="9"/>
  <c r="P125" i="9"/>
  <c r="BI120" i="9"/>
  <c r="BH120" i="9"/>
  <c r="BG120" i="9"/>
  <c r="BF120" i="9"/>
  <c r="T120" i="9"/>
  <c r="R120" i="9"/>
  <c r="P120" i="9"/>
  <c r="BI116" i="9"/>
  <c r="BH116" i="9"/>
  <c r="BG116" i="9"/>
  <c r="BF116" i="9"/>
  <c r="T116" i="9"/>
  <c r="R116" i="9"/>
  <c r="P116" i="9"/>
  <c r="BI113" i="9"/>
  <c r="BH113" i="9"/>
  <c r="BG113" i="9"/>
  <c r="BF113" i="9"/>
  <c r="T113" i="9"/>
  <c r="R113" i="9"/>
  <c r="P113" i="9"/>
  <c r="BI108" i="9"/>
  <c r="BH108" i="9"/>
  <c r="BG108" i="9"/>
  <c r="BF108" i="9"/>
  <c r="T108" i="9"/>
  <c r="R108" i="9"/>
  <c r="P108" i="9"/>
  <c r="BI105" i="9"/>
  <c r="BH105" i="9"/>
  <c r="BG105" i="9"/>
  <c r="BF105" i="9"/>
  <c r="T105" i="9"/>
  <c r="R105" i="9"/>
  <c r="P105" i="9"/>
  <c r="BI99" i="9"/>
  <c r="BH99" i="9"/>
  <c r="BG99" i="9"/>
  <c r="BF99" i="9"/>
  <c r="T99" i="9"/>
  <c r="R99" i="9"/>
  <c r="P99" i="9"/>
  <c r="BI93" i="9"/>
  <c r="BH93" i="9"/>
  <c r="BG93" i="9"/>
  <c r="BF93" i="9"/>
  <c r="T93" i="9"/>
  <c r="R93" i="9"/>
  <c r="P93" i="9"/>
  <c r="BI88" i="9"/>
  <c r="BH88" i="9"/>
  <c r="BG88" i="9"/>
  <c r="BF88" i="9"/>
  <c r="T88" i="9"/>
  <c r="R88" i="9"/>
  <c r="P88" i="9"/>
  <c r="BI82" i="9"/>
  <c r="BH82" i="9"/>
  <c r="BG82" i="9"/>
  <c r="BF82" i="9"/>
  <c r="T82" i="9"/>
  <c r="R82" i="9"/>
  <c r="P82" i="9"/>
  <c r="F74" i="9"/>
  <c r="E72" i="9"/>
  <c r="F52" i="9"/>
  <c r="E50" i="9"/>
  <c r="J24" i="9"/>
  <c r="E24" i="9"/>
  <c r="J55" i="9" s="1"/>
  <c r="J23" i="9"/>
  <c r="J21" i="9"/>
  <c r="E21" i="9"/>
  <c r="J76" i="9"/>
  <c r="J20" i="9"/>
  <c r="J18" i="9"/>
  <c r="E18" i="9"/>
  <c r="F55" i="9"/>
  <c r="J17" i="9"/>
  <c r="J15" i="9"/>
  <c r="E15" i="9"/>
  <c r="F54" i="9" s="1"/>
  <c r="J14" i="9"/>
  <c r="J12" i="9"/>
  <c r="J74" i="9"/>
  <c r="E7" i="9"/>
  <c r="E70" i="9"/>
  <c r="J37" i="8"/>
  <c r="J36" i="8"/>
  <c r="AY61" i="1"/>
  <c r="J35" i="8"/>
  <c r="AX61" i="1"/>
  <c r="BI227" i="8"/>
  <c r="BH227" i="8"/>
  <c r="BG227" i="8"/>
  <c r="BF227" i="8"/>
  <c r="T227" i="8"/>
  <c r="T226" i="8" s="1"/>
  <c r="R227" i="8"/>
  <c r="R226" i="8" s="1"/>
  <c r="P227" i="8"/>
  <c r="P226" i="8" s="1"/>
  <c r="BI222" i="8"/>
  <c r="BH222" i="8"/>
  <c r="BG222" i="8"/>
  <c r="BF222" i="8"/>
  <c r="T222" i="8"/>
  <c r="R222" i="8"/>
  <c r="P222" i="8"/>
  <c r="BI218" i="8"/>
  <c r="BH218" i="8"/>
  <c r="BG218" i="8"/>
  <c r="BF218" i="8"/>
  <c r="T218" i="8"/>
  <c r="R218" i="8"/>
  <c r="P218" i="8"/>
  <c r="BI214" i="8"/>
  <c r="BH214" i="8"/>
  <c r="BG214" i="8"/>
  <c r="BF214" i="8"/>
  <c r="T214" i="8"/>
  <c r="R214" i="8"/>
  <c r="P214" i="8"/>
  <c r="BI207" i="8"/>
  <c r="BH207" i="8"/>
  <c r="BG207" i="8"/>
  <c r="BF207" i="8"/>
  <c r="T207" i="8"/>
  <c r="R207" i="8"/>
  <c r="P207" i="8"/>
  <c r="BI198" i="8"/>
  <c r="BH198" i="8"/>
  <c r="BG198" i="8"/>
  <c r="BF198" i="8"/>
  <c r="T198" i="8"/>
  <c r="R198" i="8"/>
  <c r="P198" i="8"/>
  <c r="BI191" i="8"/>
  <c r="BH191" i="8"/>
  <c r="BG191" i="8"/>
  <c r="BF191" i="8"/>
  <c r="T191" i="8"/>
  <c r="R191" i="8"/>
  <c r="P191" i="8"/>
  <c r="BI185" i="8"/>
  <c r="BH185" i="8"/>
  <c r="BG185" i="8"/>
  <c r="BF185" i="8"/>
  <c r="T185" i="8"/>
  <c r="R185" i="8"/>
  <c r="P185" i="8"/>
  <c r="BI179" i="8"/>
  <c r="BH179" i="8"/>
  <c r="BG179" i="8"/>
  <c r="BF179" i="8"/>
  <c r="T179" i="8"/>
  <c r="R179" i="8"/>
  <c r="P179" i="8"/>
  <c r="BI176" i="8"/>
  <c r="BH176" i="8"/>
  <c r="BG176" i="8"/>
  <c r="BF176" i="8"/>
  <c r="T176" i="8"/>
  <c r="R176" i="8"/>
  <c r="P176" i="8"/>
  <c r="BI172" i="8"/>
  <c r="BH172" i="8"/>
  <c r="BG172" i="8"/>
  <c r="BF172" i="8"/>
  <c r="T172" i="8"/>
  <c r="R172" i="8"/>
  <c r="P172" i="8"/>
  <c r="BI168" i="8"/>
  <c r="BH168" i="8"/>
  <c r="BG168" i="8"/>
  <c r="BF168" i="8"/>
  <c r="T168" i="8"/>
  <c r="R168" i="8"/>
  <c r="P168" i="8"/>
  <c r="BI164" i="8"/>
  <c r="BH164" i="8"/>
  <c r="BG164" i="8"/>
  <c r="BF164" i="8"/>
  <c r="T164" i="8"/>
  <c r="R164" i="8"/>
  <c r="P164" i="8"/>
  <c r="BI160" i="8"/>
  <c r="BH160" i="8"/>
  <c r="BG160" i="8"/>
  <c r="BF160" i="8"/>
  <c r="T160" i="8"/>
  <c r="R160" i="8"/>
  <c r="P160" i="8"/>
  <c r="BI156" i="8"/>
  <c r="BH156" i="8"/>
  <c r="BG156" i="8"/>
  <c r="BF156" i="8"/>
  <c r="T156" i="8"/>
  <c r="R156" i="8"/>
  <c r="P156" i="8"/>
  <c r="BI150" i="8"/>
  <c r="BH150" i="8"/>
  <c r="BG150" i="8"/>
  <c r="BF150" i="8"/>
  <c r="T150" i="8"/>
  <c r="R150" i="8"/>
  <c r="P150" i="8"/>
  <c r="BI147" i="8"/>
  <c r="BH147" i="8"/>
  <c r="BG147" i="8"/>
  <c r="BF147" i="8"/>
  <c r="T147" i="8"/>
  <c r="R147" i="8"/>
  <c r="P147" i="8"/>
  <c r="BI142" i="8"/>
  <c r="BH142" i="8"/>
  <c r="BG142" i="8"/>
  <c r="BF142" i="8"/>
  <c r="T142" i="8"/>
  <c r="R142" i="8"/>
  <c r="P142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BI118" i="8"/>
  <c r="BH118" i="8"/>
  <c r="BG118" i="8"/>
  <c r="BF118" i="8"/>
  <c r="T118" i="8"/>
  <c r="R118" i="8"/>
  <c r="P118" i="8"/>
  <c r="BI115" i="8"/>
  <c r="BH115" i="8"/>
  <c r="BG115" i="8"/>
  <c r="BF115" i="8"/>
  <c r="T115" i="8"/>
  <c r="R115" i="8"/>
  <c r="P115" i="8"/>
  <c r="BI112" i="8"/>
  <c r="BH112" i="8"/>
  <c r="BG112" i="8"/>
  <c r="BF112" i="8"/>
  <c r="T112" i="8"/>
  <c r="R112" i="8"/>
  <c r="P112" i="8"/>
  <c r="BI106" i="8"/>
  <c r="BH106" i="8"/>
  <c r="BG106" i="8"/>
  <c r="BF106" i="8"/>
  <c r="T106" i="8"/>
  <c r="R106" i="8"/>
  <c r="P106" i="8"/>
  <c r="BI100" i="8"/>
  <c r="BH100" i="8"/>
  <c r="BG100" i="8"/>
  <c r="BF100" i="8"/>
  <c r="T100" i="8"/>
  <c r="R100" i="8"/>
  <c r="P100" i="8"/>
  <c r="BI95" i="8"/>
  <c r="BH95" i="8"/>
  <c r="BG95" i="8"/>
  <c r="BF95" i="8"/>
  <c r="T95" i="8"/>
  <c r="R95" i="8"/>
  <c r="P95" i="8"/>
  <c r="BI90" i="8"/>
  <c r="BH90" i="8"/>
  <c r="BG90" i="8"/>
  <c r="BF90" i="8"/>
  <c r="T90" i="8"/>
  <c r="R90" i="8"/>
  <c r="P90" i="8"/>
  <c r="BI85" i="8"/>
  <c r="BH85" i="8"/>
  <c r="BG85" i="8"/>
  <c r="BF85" i="8"/>
  <c r="T85" i="8"/>
  <c r="R85" i="8"/>
  <c r="P85" i="8"/>
  <c r="F77" i="8"/>
  <c r="E75" i="8"/>
  <c r="F52" i="8"/>
  <c r="E50" i="8"/>
  <c r="J24" i="8"/>
  <c r="E24" i="8"/>
  <c r="J80" i="8" s="1"/>
  <c r="J23" i="8"/>
  <c r="J21" i="8"/>
  <c r="E21" i="8"/>
  <c r="J79" i="8"/>
  <c r="J20" i="8"/>
  <c r="J18" i="8"/>
  <c r="E18" i="8"/>
  <c r="F55" i="8"/>
  <c r="J17" i="8"/>
  <c r="J15" i="8"/>
  <c r="E15" i="8"/>
  <c r="F79" i="8" s="1"/>
  <c r="J14" i="8"/>
  <c r="J12" i="8"/>
  <c r="J77" i="8"/>
  <c r="E7" i="8"/>
  <c r="E48" i="8"/>
  <c r="J37" i="7"/>
  <c r="J36" i="7"/>
  <c r="AY60" i="1"/>
  <c r="J35" i="7"/>
  <c r="AX60" i="1" s="1"/>
  <c r="BI499" i="7"/>
  <c r="BH499" i="7"/>
  <c r="BG499" i="7"/>
  <c r="BF499" i="7"/>
  <c r="T499" i="7"/>
  <c r="R499" i="7"/>
  <c r="P499" i="7"/>
  <c r="BI495" i="7"/>
  <c r="BH495" i="7"/>
  <c r="BG495" i="7"/>
  <c r="BF495" i="7"/>
  <c r="T495" i="7"/>
  <c r="R495" i="7"/>
  <c r="P495" i="7"/>
  <c r="BI491" i="7"/>
  <c r="BH491" i="7"/>
  <c r="BG491" i="7"/>
  <c r="BF491" i="7"/>
  <c r="T491" i="7"/>
  <c r="R491" i="7"/>
  <c r="P491" i="7"/>
  <c r="BI485" i="7"/>
  <c r="BH485" i="7"/>
  <c r="BG485" i="7"/>
  <c r="BF485" i="7"/>
  <c r="T485" i="7"/>
  <c r="R485" i="7"/>
  <c r="P485" i="7"/>
  <c r="BI471" i="7"/>
  <c r="BH471" i="7"/>
  <c r="BG471" i="7"/>
  <c r="BF471" i="7"/>
  <c r="T471" i="7"/>
  <c r="R471" i="7"/>
  <c r="P471" i="7"/>
  <c r="BI458" i="7"/>
  <c r="BH458" i="7"/>
  <c r="BG458" i="7"/>
  <c r="BF458" i="7"/>
  <c r="T458" i="7"/>
  <c r="R458" i="7"/>
  <c r="P458" i="7"/>
  <c r="BI451" i="7"/>
  <c r="BH451" i="7"/>
  <c r="BG451" i="7"/>
  <c r="BF451" i="7"/>
  <c r="T451" i="7"/>
  <c r="R451" i="7"/>
  <c r="P451" i="7"/>
  <c r="BI442" i="7"/>
  <c r="BH442" i="7"/>
  <c r="BG442" i="7"/>
  <c r="BF442" i="7"/>
  <c r="T442" i="7"/>
  <c r="R442" i="7"/>
  <c r="P442" i="7"/>
  <c r="BI436" i="7"/>
  <c r="BH436" i="7"/>
  <c r="BG436" i="7"/>
  <c r="BF436" i="7"/>
  <c r="T436" i="7"/>
  <c r="R436" i="7"/>
  <c r="P436" i="7"/>
  <c r="BI430" i="7"/>
  <c r="BH430" i="7"/>
  <c r="BG430" i="7"/>
  <c r="BF430" i="7"/>
  <c r="T430" i="7"/>
  <c r="R430" i="7"/>
  <c r="P430" i="7"/>
  <c r="BI427" i="7"/>
  <c r="BH427" i="7"/>
  <c r="BG427" i="7"/>
  <c r="BF427" i="7"/>
  <c r="T427" i="7"/>
  <c r="R427" i="7"/>
  <c r="P427" i="7"/>
  <c r="BI424" i="7"/>
  <c r="BH424" i="7"/>
  <c r="BG424" i="7"/>
  <c r="BF424" i="7"/>
  <c r="T424" i="7"/>
  <c r="R424" i="7"/>
  <c r="P424" i="7"/>
  <c r="BI421" i="7"/>
  <c r="BH421" i="7"/>
  <c r="BG421" i="7"/>
  <c r="BF421" i="7"/>
  <c r="T421" i="7"/>
  <c r="R421" i="7"/>
  <c r="P421" i="7"/>
  <c r="BI416" i="7"/>
  <c r="BH416" i="7"/>
  <c r="BG416" i="7"/>
  <c r="BF416" i="7"/>
  <c r="T416" i="7"/>
  <c r="R416" i="7"/>
  <c r="P416" i="7"/>
  <c r="BI413" i="7"/>
  <c r="BH413" i="7"/>
  <c r="BG413" i="7"/>
  <c r="BF413" i="7"/>
  <c r="T413" i="7"/>
  <c r="R413" i="7"/>
  <c r="P413" i="7"/>
  <c r="BI410" i="7"/>
  <c r="BH410" i="7"/>
  <c r="BG410" i="7"/>
  <c r="BF410" i="7"/>
  <c r="T410" i="7"/>
  <c r="R410" i="7"/>
  <c r="P410" i="7"/>
  <c r="BI406" i="7"/>
  <c r="BH406" i="7"/>
  <c r="BG406" i="7"/>
  <c r="BF406" i="7"/>
  <c r="T406" i="7"/>
  <c r="R406" i="7"/>
  <c r="P406" i="7"/>
  <c r="BI400" i="7"/>
  <c r="BH400" i="7"/>
  <c r="BG400" i="7"/>
  <c r="BF400" i="7"/>
  <c r="T400" i="7"/>
  <c r="R400" i="7"/>
  <c r="P400" i="7"/>
  <c r="BI394" i="7"/>
  <c r="BH394" i="7"/>
  <c r="BG394" i="7"/>
  <c r="BF394" i="7"/>
  <c r="T394" i="7"/>
  <c r="R394" i="7"/>
  <c r="P394" i="7"/>
  <c r="BI388" i="7"/>
  <c r="BH388" i="7"/>
  <c r="BG388" i="7"/>
  <c r="BF388" i="7"/>
  <c r="T388" i="7"/>
  <c r="R388" i="7"/>
  <c r="P388" i="7"/>
  <c r="BI382" i="7"/>
  <c r="BH382" i="7"/>
  <c r="BG382" i="7"/>
  <c r="BF382" i="7"/>
  <c r="T382" i="7"/>
  <c r="R382" i="7"/>
  <c r="P382" i="7"/>
  <c r="BI379" i="7"/>
  <c r="BH379" i="7"/>
  <c r="BG379" i="7"/>
  <c r="BF379" i="7"/>
  <c r="T379" i="7"/>
  <c r="R379" i="7"/>
  <c r="P379" i="7"/>
  <c r="BI375" i="7"/>
  <c r="BH375" i="7"/>
  <c r="BG375" i="7"/>
  <c r="BF375" i="7"/>
  <c r="T375" i="7"/>
  <c r="R375" i="7"/>
  <c r="P375" i="7"/>
  <c r="BI369" i="7"/>
  <c r="BH369" i="7"/>
  <c r="BG369" i="7"/>
  <c r="BF369" i="7"/>
  <c r="T369" i="7"/>
  <c r="R369" i="7"/>
  <c r="P369" i="7"/>
  <c r="BI363" i="7"/>
  <c r="BH363" i="7"/>
  <c r="BG363" i="7"/>
  <c r="BF363" i="7"/>
  <c r="T363" i="7"/>
  <c r="R363" i="7"/>
  <c r="P363" i="7"/>
  <c r="BI359" i="7"/>
  <c r="BH359" i="7"/>
  <c r="BG359" i="7"/>
  <c r="BF359" i="7"/>
  <c r="T359" i="7"/>
  <c r="R359" i="7"/>
  <c r="P359" i="7"/>
  <c r="BI355" i="7"/>
  <c r="BH355" i="7"/>
  <c r="BG355" i="7"/>
  <c r="BF355" i="7"/>
  <c r="T355" i="7"/>
  <c r="R355" i="7"/>
  <c r="P355" i="7"/>
  <c r="BI349" i="7"/>
  <c r="BH349" i="7"/>
  <c r="BG349" i="7"/>
  <c r="BF349" i="7"/>
  <c r="T349" i="7"/>
  <c r="R349" i="7"/>
  <c r="P349" i="7"/>
  <c r="BI343" i="7"/>
  <c r="BH343" i="7"/>
  <c r="BG343" i="7"/>
  <c r="BF343" i="7"/>
  <c r="T343" i="7"/>
  <c r="R343" i="7"/>
  <c r="P343" i="7"/>
  <c r="BI337" i="7"/>
  <c r="BH337" i="7"/>
  <c r="BG337" i="7"/>
  <c r="BF337" i="7"/>
  <c r="T337" i="7"/>
  <c r="R337" i="7"/>
  <c r="P337" i="7"/>
  <c r="BI331" i="7"/>
  <c r="BH331" i="7"/>
  <c r="BG331" i="7"/>
  <c r="BF331" i="7"/>
  <c r="T331" i="7"/>
  <c r="R331" i="7"/>
  <c r="P331" i="7"/>
  <c r="BI325" i="7"/>
  <c r="BH325" i="7"/>
  <c r="BG325" i="7"/>
  <c r="BF325" i="7"/>
  <c r="T325" i="7"/>
  <c r="R325" i="7"/>
  <c r="P325" i="7"/>
  <c r="BI321" i="7"/>
  <c r="BH321" i="7"/>
  <c r="BG321" i="7"/>
  <c r="BF321" i="7"/>
  <c r="T321" i="7"/>
  <c r="R321" i="7"/>
  <c r="P321" i="7"/>
  <c r="BI315" i="7"/>
  <c r="BH315" i="7"/>
  <c r="BG315" i="7"/>
  <c r="BF315" i="7"/>
  <c r="T315" i="7"/>
  <c r="R315" i="7"/>
  <c r="P315" i="7"/>
  <c r="BI309" i="7"/>
  <c r="BH309" i="7"/>
  <c r="BG309" i="7"/>
  <c r="BF309" i="7"/>
  <c r="T309" i="7"/>
  <c r="R309" i="7"/>
  <c r="P309" i="7"/>
  <c r="BI303" i="7"/>
  <c r="BH303" i="7"/>
  <c r="BG303" i="7"/>
  <c r="BF303" i="7"/>
  <c r="T303" i="7"/>
  <c r="R303" i="7"/>
  <c r="P303" i="7"/>
  <c r="BI297" i="7"/>
  <c r="BH297" i="7"/>
  <c r="BG297" i="7"/>
  <c r="BF297" i="7"/>
  <c r="T297" i="7"/>
  <c r="R297" i="7"/>
  <c r="P297" i="7"/>
  <c r="BI293" i="7"/>
  <c r="BH293" i="7"/>
  <c r="BG293" i="7"/>
  <c r="BF293" i="7"/>
  <c r="T293" i="7"/>
  <c r="R293" i="7"/>
  <c r="P293" i="7"/>
  <c r="BI289" i="7"/>
  <c r="BH289" i="7"/>
  <c r="BG289" i="7"/>
  <c r="BF289" i="7"/>
  <c r="T289" i="7"/>
  <c r="R289" i="7"/>
  <c r="P289" i="7"/>
  <c r="BI285" i="7"/>
  <c r="BH285" i="7"/>
  <c r="BG285" i="7"/>
  <c r="BF285" i="7"/>
  <c r="T285" i="7"/>
  <c r="R285" i="7"/>
  <c r="P285" i="7"/>
  <c r="BI281" i="7"/>
  <c r="BH281" i="7"/>
  <c r="BG281" i="7"/>
  <c r="BF281" i="7"/>
  <c r="T281" i="7"/>
  <c r="R281" i="7"/>
  <c r="P281" i="7"/>
  <c r="BI275" i="7"/>
  <c r="BH275" i="7"/>
  <c r="BG275" i="7"/>
  <c r="BF275" i="7"/>
  <c r="T275" i="7"/>
  <c r="R275" i="7"/>
  <c r="P275" i="7"/>
  <c r="BI270" i="7"/>
  <c r="BH270" i="7"/>
  <c r="BG270" i="7"/>
  <c r="BF270" i="7"/>
  <c r="T270" i="7"/>
  <c r="R270" i="7"/>
  <c r="P270" i="7"/>
  <c r="BI264" i="7"/>
  <c r="BH264" i="7"/>
  <c r="BG264" i="7"/>
  <c r="BF264" i="7"/>
  <c r="T264" i="7"/>
  <c r="R264" i="7"/>
  <c r="P264" i="7"/>
  <c r="BI258" i="7"/>
  <c r="BH258" i="7"/>
  <c r="BG258" i="7"/>
  <c r="BF258" i="7"/>
  <c r="T258" i="7"/>
  <c r="R258" i="7"/>
  <c r="P258" i="7"/>
  <c r="BI252" i="7"/>
  <c r="BH252" i="7"/>
  <c r="BG252" i="7"/>
  <c r="BF252" i="7"/>
  <c r="T252" i="7"/>
  <c r="R252" i="7"/>
  <c r="P252" i="7"/>
  <c r="BI246" i="7"/>
  <c r="BH246" i="7"/>
  <c r="BG246" i="7"/>
  <c r="BF246" i="7"/>
  <c r="T246" i="7"/>
  <c r="R246" i="7"/>
  <c r="P246" i="7"/>
  <c r="BI240" i="7"/>
  <c r="BH240" i="7"/>
  <c r="BG240" i="7"/>
  <c r="BF240" i="7"/>
  <c r="T240" i="7"/>
  <c r="R240" i="7"/>
  <c r="P240" i="7"/>
  <c r="BI235" i="7"/>
  <c r="BH235" i="7"/>
  <c r="BG235" i="7"/>
  <c r="BF235" i="7"/>
  <c r="T235" i="7"/>
  <c r="R235" i="7"/>
  <c r="P235" i="7"/>
  <c r="BI229" i="7"/>
  <c r="BH229" i="7"/>
  <c r="BG229" i="7"/>
  <c r="BF229" i="7"/>
  <c r="T229" i="7"/>
  <c r="R229" i="7"/>
  <c r="P229" i="7"/>
  <c r="BI223" i="7"/>
  <c r="BH223" i="7"/>
  <c r="BG223" i="7"/>
  <c r="BF223" i="7"/>
  <c r="T223" i="7"/>
  <c r="R223" i="7"/>
  <c r="P223" i="7"/>
  <c r="BI217" i="7"/>
  <c r="BH217" i="7"/>
  <c r="BG217" i="7"/>
  <c r="BF217" i="7"/>
  <c r="T217" i="7"/>
  <c r="R217" i="7"/>
  <c r="P217" i="7"/>
  <c r="BI213" i="7"/>
  <c r="BH213" i="7"/>
  <c r="BG213" i="7"/>
  <c r="BF213" i="7"/>
  <c r="T213" i="7"/>
  <c r="R213" i="7"/>
  <c r="P213" i="7"/>
  <c r="BI209" i="7"/>
  <c r="BH209" i="7"/>
  <c r="BG209" i="7"/>
  <c r="BF209" i="7"/>
  <c r="T209" i="7"/>
  <c r="R209" i="7"/>
  <c r="P209" i="7"/>
  <c r="BI205" i="7"/>
  <c r="BH205" i="7"/>
  <c r="BG205" i="7"/>
  <c r="BF205" i="7"/>
  <c r="T205" i="7"/>
  <c r="R205" i="7"/>
  <c r="P205" i="7"/>
  <c r="BI199" i="7"/>
  <c r="BH199" i="7"/>
  <c r="BG199" i="7"/>
  <c r="BF199" i="7"/>
  <c r="T199" i="7"/>
  <c r="R199" i="7"/>
  <c r="P199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7" i="7"/>
  <c r="BH177" i="7"/>
  <c r="BG177" i="7"/>
  <c r="BF177" i="7"/>
  <c r="T177" i="7"/>
  <c r="R177" i="7"/>
  <c r="P177" i="7"/>
  <c r="BI174" i="7"/>
  <c r="BH174" i="7"/>
  <c r="BG174" i="7"/>
  <c r="BF174" i="7"/>
  <c r="T174" i="7"/>
  <c r="R174" i="7"/>
  <c r="P174" i="7"/>
  <c r="BI171" i="7"/>
  <c r="BH171" i="7"/>
  <c r="BG171" i="7"/>
  <c r="BF171" i="7"/>
  <c r="T171" i="7"/>
  <c r="R171" i="7"/>
  <c r="P171" i="7"/>
  <c r="BI166" i="7"/>
  <c r="BH166" i="7"/>
  <c r="BG166" i="7"/>
  <c r="BF166" i="7"/>
  <c r="T166" i="7"/>
  <c r="R166" i="7"/>
  <c r="P166" i="7"/>
  <c r="BI161" i="7"/>
  <c r="BH161" i="7"/>
  <c r="BG161" i="7"/>
  <c r="BF161" i="7"/>
  <c r="T161" i="7"/>
  <c r="R161" i="7"/>
  <c r="P161" i="7"/>
  <c r="BI156" i="7"/>
  <c r="BH156" i="7"/>
  <c r="BG156" i="7"/>
  <c r="BF156" i="7"/>
  <c r="T156" i="7"/>
  <c r="R156" i="7"/>
  <c r="P156" i="7"/>
  <c r="BI151" i="7"/>
  <c r="BH151" i="7"/>
  <c r="BG151" i="7"/>
  <c r="BF151" i="7"/>
  <c r="T151" i="7"/>
  <c r="R151" i="7"/>
  <c r="P151" i="7"/>
  <c r="BI146" i="7"/>
  <c r="BH146" i="7"/>
  <c r="BG146" i="7"/>
  <c r="BF146" i="7"/>
  <c r="T146" i="7"/>
  <c r="R146" i="7"/>
  <c r="P146" i="7"/>
  <c r="BI141" i="7"/>
  <c r="BH141" i="7"/>
  <c r="BG141" i="7"/>
  <c r="BF141" i="7"/>
  <c r="T141" i="7"/>
  <c r="R141" i="7"/>
  <c r="P141" i="7"/>
  <c r="BI136" i="7"/>
  <c r="BH136" i="7"/>
  <c r="BG136" i="7"/>
  <c r="BF136" i="7"/>
  <c r="T136" i="7"/>
  <c r="R136" i="7"/>
  <c r="P136" i="7"/>
  <c r="BI131" i="7"/>
  <c r="BH131" i="7"/>
  <c r="BG131" i="7"/>
  <c r="BF131" i="7"/>
  <c r="T131" i="7"/>
  <c r="R131" i="7"/>
  <c r="P131" i="7"/>
  <c r="BI126" i="7"/>
  <c r="BH126" i="7"/>
  <c r="BG126" i="7"/>
  <c r="BF126" i="7"/>
  <c r="T126" i="7"/>
  <c r="R126" i="7"/>
  <c r="P126" i="7"/>
  <c r="BI121" i="7"/>
  <c r="BH121" i="7"/>
  <c r="BG121" i="7"/>
  <c r="BF121" i="7"/>
  <c r="T121" i="7"/>
  <c r="R121" i="7"/>
  <c r="P121" i="7"/>
  <c r="BI116" i="7"/>
  <c r="BH116" i="7"/>
  <c r="BG116" i="7"/>
  <c r="BF116" i="7"/>
  <c r="T116" i="7"/>
  <c r="R116" i="7"/>
  <c r="P116" i="7"/>
  <c r="BI111" i="7"/>
  <c r="BH111" i="7"/>
  <c r="BG111" i="7"/>
  <c r="BF111" i="7"/>
  <c r="T111" i="7"/>
  <c r="R111" i="7"/>
  <c r="P111" i="7"/>
  <c r="BI106" i="7"/>
  <c r="BH106" i="7"/>
  <c r="BG106" i="7"/>
  <c r="BF106" i="7"/>
  <c r="T106" i="7"/>
  <c r="R106" i="7"/>
  <c r="P106" i="7"/>
  <c r="BI101" i="7"/>
  <c r="BH101" i="7"/>
  <c r="BG101" i="7"/>
  <c r="BF101" i="7"/>
  <c r="T101" i="7"/>
  <c r="R101" i="7"/>
  <c r="P101" i="7"/>
  <c r="BI96" i="7"/>
  <c r="BH96" i="7"/>
  <c r="BG96" i="7"/>
  <c r="BF96" i="7"/>
  <c r="T96" i="7"/>
  <c r="R96" i="7"/>
  <c r="P96" i="7"/>
  <c r="BI91" i="7"/>
  <c r="BH91" i="7"/>
  <c r="BG91" i="7"/>
  <c r="BF91" i="7"/>
  <c r="T91" i="7"/>
  <c r="R91" i="7"/>
  <c r="P91" i="7"/>
  <c r="BI88" i="7"/>
  <c r="BH88" i="7"/>
  <c r="BG88" i="7"/>
  <c r="BF88" i="7"/>
  <c r="T88" i="7"/>
  <c r="R88" i="7"/>
  <c r="P88" i="7"/>
  <c r="BI85" i="7"/>
  <c r="BH85" i="7"/>
  <c r="BG85" i="7"/>
  <c r="BF85" i="7"/>
  <c r="T85" i="7"/>
  <c r="R85" i="7"/>
  <c r="P85" i="7"/>
  <c r="F77" i="7"/>
  <c r="E75" i="7"/>
  <c r="F52" i="7"/>
  <c r="E50" i="7"/>
  <c r="J24" i="7"/>
  <c r="E24" i="7"/>
  <c r="J80" i="7"/>
  <c r="J23" i="7"/>
  <c r="J21" i="7"/>
  <c r="E21" i="7"/>
  <c r="J79" i="7" s="1"/>
  <c r="J20" i="7"/>
  <c r="J18" i="7"/>
  <c r="E18" i="7"/>
  <c r="F80" i="7"/>
  <c r="J17" i="7"/>
  <c r="J15" i="7"/>
  <c r="E15" i="7"/>
  <c r="F79" i="7" s="1"/>
  <c r="J14" i="7"/>
  <c r="J12" i="7"/>
  <c r="J52" i="7"/>
  <c r="E7" i="7"/>
  <c r="E48" i="7" s="1"/>
  <c r="J37" i="6"/>
  <c r="J36" i="6"/>
  <c r="AY59" i="1" s="1"/>
  <c r="J35" i="6"/>
  <c r="AX59" i="1"/>
  <c r="BI189" i="6"/>
  <c r="BH189" i="6"/>
  <c r="BG189" i="6"/>
  <c r="BF189" i="6"/>
  <c r="T189" i="6"/>
  <c r="R189" i="6"/>
  <c r="P189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3" i="6"/>
  <c r="BH163" i="6"/>
  <c r="BG163" i="6"/>
  <c r="BF163" i="6"/>
  <c r="T163" i="6"/>
  <c r="R163" i="6"/>
  <c r="P163" i="6"/>
  <c r="BI157" i="6"/>
  <c r="BH157" i="6"/>
  <c r="BG157" i="6"/>
  <c r="BF157" i="6"/>
  <c r="T157" i="6"/>
  <c r="R157" i="6"/>
  <c r="P157" i="6"/>
  <c r="BI152" i="6"/>
  <c r="BH152" i="6"/>
  <c r="BG152" i="6"/>
  <c r="BF152" i="6"/>
  <c r="T152" i="6"/>
  <c r="R152" i="6"/>
  <c r="P152" i="6"/>
  <c r="BI148" i="6"/>
  <c r="BH148" i="6"/>
  <c r="BG148" i="6"/>
  <c r="BF148" i="6"/>
  <c r="T148" i="6"/>
  <c r="R148" i="6"/>
  <c r="P148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2" i="6"/>
  <c r="BH102" i="6"/>
  <c r="BG102" i="6"/>
  <c r="BF102" i="6"/>
  <c r="T102" i="6"/>
  <c r="R102" i="6"/>
  <c r="P102" i="6"/>
  <c r="BI96" i="6"/>
  <c r="BH96" i="6"/>
  <c r="BG96" i="6"/>
  <c r="BF96" i="6"/>
  <c r="T96" i="6"/>
  <c r="R96" i="6"/>
  <c r="P96" i="6"/>
  <c r="BI91" i="6"/>
  <c r="BH91" i="6"/>
  <c r="BG91" i="6"/>
  <c r="BF91" i="6"/>
  <c r="T91" i="6"/>
  <c r="R91" i="6"/>
  <c r="P91" i="6"/>
  <c r="BI85" i="6"/>
  <c r="BH85" i="6"/>
  <c r="BG85" i="6"/>
  <c r="BF85" i="6"/>
  <c r="T85" i="6"/>
  <c r="R85" i="6"/>
  <c r="P85" i="6"/>
  <c r="BI82" i="6"/>
  <c r="BH82" i="6"/>
  <c r="BG82" i="6"/>
  <c r="BF82" i="6"/>
  <c r="T82" i="6"/>
  <c r="R82" i="6"/>
  <c r="P82" i="6"/>
  <c r="F74" i="6"/>
  <c r="E72" i="6"/>
  <c r="F52" i="6"/>
  <c r="E50" i="6"/>
  <c r="J24" i="6"/>
  <c r="E24" i="6"/>
  <c r="J77" i="6" s="1"/>
  <c r="J23" i="6"/>
  <c r="J21" i="6"/>
  <c r="E21" i="6"/>
  <c r="J76" i="6"/>
  <c r="J20" i="6"/>
  <c r="J18" i="6"/>
  <c r="E18" i="6"/>
  <c r="F77" i="6" s="1"/>
  <c r="J17" i="6"/>
  <c r="J15" i="6"/>
  <c r="E15" i="6"/>
  <c r="F76" i="6"/>
  <c r="J14" i="6"/>
  <c r="J12" i="6"/>
  <c r="J52" i="6"/>
  <c r="E7" i="6"/>
  <c r="E70" i="6"/>
  <c r="J37" i="5"/>
  <c r="J36" i="5"/>
  <c r="AY58" i="1"/>
  <c r="J35" i="5"/>
  <c r="AX58" i="1" s="1"/>
  <c r="BI251" i="5"/>
  <c r="BH251" i="5"/>
  <c r="BG251" i="5"/>
  <c r="BF251" i="5"/>
  <c r="T251" i="5"/>
  <c r="T250" i="5" s="1"/>
  <c r="R251" i="5"/>
  <c r="R250" i="5"/>
  <c r="P251" i="5"/>
  <c r="P250" i="5" s="1"/>
  <c r="BI246" i="5"/>
  <c r="BH246" i="5"/>
  <c r="BG246" i="5"/>
  <c r="BF246" i="5"/>
  <c r="T246" i="5"/>
  <c r="R246" i="5"/>
  <c r="P246" i="5"/>
  <c r="BI242" i="5"/>
  <c r="BH242" i="5"/>
  <c r="BG242" i="5"/>
  <c r="BF242" i="5"/>
  <c r="T242" i="5"/>
  <c r="R242" i="5"/>
  <c r="P242" i="5"/>
  <c r="BI235" i="5"/>
  <c r="BH235" i="5"/>
  <c r="BG235" i="5"/>
  <c r="BF235" i="5"/>
  <c r="T235" i="5"/>
  <c r="R235" i="5"/>
  <c r="P235" i="5"/>
  <c r="BI226" i="5"/>
  <c r="BH226" i="5"/>
  <c r="BG226" i="5"/>
  <c r="BF226" i="5"/>
  <c r="T226" i="5"/>
  <c r="R226" i="5"/>
  <c r="P226" i="5"/>
  <c r="BI222" i="5"/>
  <c r="BH222" i="5"/>
  <c r="BG222" i="5"/>
  <c r="BF222" i="5"/>
  <c r="T222" i="5"/>
  <c r="R222" i="5"/>
  <c r="P222" i="5"/>
  <c r="BI215" i="5"/>
  <c r="BH215" i="5"/>
  <c r="BG215" i="5"/>
  <c r="BF215" i="5"/>
  <c r="T215" i="5"/>
  <c r="R215" i="5"/>
  <c r="P215" i="5"/>
  <c r="BI209" i="5"/>
  <c r="BH209" i="5"/>
  <c r="BG209" i="5"/>
  <c r="BF209" i="5"/>
  <c r="T209" i="5"/>
  <c r="R209" i="5"/>
  <c r="P209" i="5"/>
  <c r="BI203" i="5"/>
  <c r="BH203" i="5"/>
  <c r="BG203" i="5"/>
  <c r="BF203" i="5"/>
  <c r="T203" i="5"/>
  <c r="R203" i="5"/>
  <c r="P203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88" i="5"/>
  <c r="BH188" i="5"/>
  <c r="BG188" i="5"/>
  <c r="BF188" i="5"/>
  <c r="T188" i="5"/>
  <c r="R188" i="5"/>
  <c r="P188" i="5"/>
  <c r="BI184" i="5"/>
  <c r="BH184" i="5"/>
  <c r="BG184" i="5"/>
  <c r="BF184" i="5"/>
  <c r="T184" i="5"/>
  <c r="R184" i="5"/>
  <c r="P184" i="5"/>
  <c r="BI180" i="5"/>
  <c r="BH180" i="5"/>
  <c r="BG180" i="5"/>
  <c r="BF180" i="5"/>
  <c r="T180" i="5"/>
  <c r="R180" i="5"/>
  <c r="P180" i="5"/>
  <c r="BI176" i="5"/>
  <c r="BH176" i="5"/>
  <c r="BG176" i="5"/>
  <c r="BF176" i="5"/>
  <c r="T176" i="5"/>
  <c r="R176" i="5"/>
  <c r="P176" i="5"/>
  <c r="BI172" i="5"/>
  <c r="BH172" i="5"/>
  <c r="BG172" i="5"/>
  <c r="BF172" i="5"/>
  <c r="T172" i="5"/>
  <c r="R172" i="5"/>
  <c r="P172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R164" i="5"/>
  <c r="P164" i="5"/>
  <c r="BI160" i="5"/>
  <c r="BH160" i="5"/>
  <c r="BG160" i="5"/>
  <c r="BF160" i="5"/>
  <c r="T160" i="5"/>
  <c r="R160" i="5"/>
  <c r="P160" i="5"/>
  <c r="BI156" i="5"/>
  <c r="BH156" i="5"/>
  <c r="BG156" i="5"/>
  <c r="BF156" i="5"/>
  <c r="T156" i="5"/>
  <c r="R156" i="5"/>
  <c r="P156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1" i="5"/>
  <c r="BH141" i="5"/>
  <c r="BG141" i="5"/>
  <c r="BF141" i="5"/>
  <c r="T141" i="5"/>
  <c r="R141" i="5"/>
  <c r="P141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100" i="5"/>
  <c r="BH100" i="5"/>
  <c r="BG100" i="5"/>
  <c r="BF100" i="5"/>
  <c r="T100" i="5"/>
  <c r="R100" i="5"/>
  <c r="P100" i="5"/>
  <c r="BI95" i="5"/>
  <c r="BH95" i="5"/>
  <c r="BG95" i="5"/>
  <c r="BF95" i="5"/>
  <c r="T95" i="5"/>
  <c r="R95" i="5"/>
  <c r="P95" i="5"/>
  <c r="BI90" i="5"/>
  <c r="BH90" i="5"/>
  <c r="BG90" i="5"/>
  <c r="BF90" i="5"/>
  <c r="T90" i="5"/>
  <c r="R90" i="5"/>
  <c r="P90" i="5"/>
  <c r="BI85" i="5"/>
  <c r="BH85" i="5"/>
  <c r="BG85" i="5"/>
  <c r="BF85" i="5"/>
  <c r="T85" i="5"/>
  <c r="R85" i="5"/>
  <c r="P85" i="5"/>
  <c r="F77" i="5"/>
  <c r="E75" i="5"/>
  <c r="F52" i="5"/>
  <c r="E50" i="5"/>
  <c r="J24" i="5"/>
  <c r="E24" i="5"/>
  <c r="J80" i="5" s="1"/>
  <c r="J23" i="5"/>
  <c r="J21" i="5"/>
  <c r="E21" i="5"/>
  <c r="J79" i="5"/>
  <c r="J20" i="5"/>
  <c r="J18" i="5"/>
  <c r="E18" i="5"/>
  <c r="F80" i="5" s="1"/>
  <c r="J17" i="5"/>
  <c r="J15" i="5"/>
  <c r="E15" i="5"/>
  <c r="F79" i="5" s="1"/>
  <c r="J14" i="5"/>
  <c r="J12" i="5"/>
  <c r="J52" i="5" s="1"/>
  <c r="E7" i="5"/>
  <c r="E73" i="5"/>
  <c r="J37" i="4"/>
  <c r="J36" i="4"/>
  <c r="AY57" i="1"/>
  <c r="J35" i="4"/>
  <c r="AX57" i="1" s="1"/>
  <c r="BI577" i="4"/>
  <c r="BH577" i="4"/>
  <c r="BG577" i="4"/>
  <c r="BF577" i="4"/>
  <c r="T577" i="4"/>
  <c r="R577" i="4"/>
  <c r="P577" i="4"/>
  <c r="BI571" i="4"/>
  <c r="BH571" i="4"/>
  <c r="BG571" i="4"/>
  <c r="BF571" i="4"/>
  <c r="T571" i="4"/>
  <c r="R571" i="4"/>
  <c r="P571" i="4"/>
  <c r="BI567" i="4"/>
  <c r="BH567" i="4"/>
  <c r="BG567" i="4"/>
  <c r="BF567" i="4"/>
  <c r="T567" i="4"/>
  <c r="R567" i="4"/>
  <c r="P567" i="4"/>
  <c r="BI561" i="4"/>
  <c r="BH561" i="4"/>
  <c r="BG561" i="4"/>
  <c r="BF561" i="4"/>
  <c r="T561" i="4"/>
  <c r="R561" i="4"/>
  <c r="P561" i="4"/>
  <c r="BI545" i="4"/>
  <c r="BH545" i="4"/>
  <c r="BG545" i="4"/>
  <c r="BF545" i="4"/>
  <c r="T545" i="4"/>
  <c r="R545" i="4"/>
  <c r="P545" i="4"/>
  <c r="BI530" i="4"/>
  <c r="BH530" i="4"/>
  <c r="BG530" i="4"/>
  <c r="BF530" i="4"/>
  <c r="T530" i="4"/>
  <c r="R530" i="4"/>
  <c r="P530" i="4"/>
  <c r="BI523" i="4"/>
  <c r="BH523" i="4"/>
  <c r="BG523" i="4"/>
  <c r="BF523" i="4"/>
  <c r="T523" i="4"/>
  <c r="R523" i="4"/>
  <c r="P523" i="4"/>
  <c r="BI514" i="4"/>
  <c r="BH514" i="4"/>
  <c r="BG514" i="4"/>
  <c r="BF514" i="4"/>
  <c r="T514" i="4"/>
  <c r="R514" i="4"/>
  <c r="P514" i="4"/>
  <c r="BI508" i="4"/>
  <c r="BH508" i="4"/>
  <c r="BG508" i="4"/>
  <c r="BF508" i="4"/>
  <c r="T508" i="4"/>
  <c r="R508" i="4"/>
  <c r="P508" i="4"/>
  <c r="BI502" i="4"/>
  <c r="BH502" i="4"/>
  <c r="BG502" i="4"/>
  <c r="BF502" i="4"/>
  <c r="T502" i="4"/>
  <c r="R502" i="4"/>
  <c r="P502" i="4"/>
  <c r="BI498" i="4"/>
  <c r="BH498" i="4"/>
  <c r="BG498" i="4"/>
  <c r="BF498" i="4"/>
  <c r="T498" i="4"/>
  <c r="R498" i="4"/>
  <c r="P498" i="4"/>
  <c r="BI493" i="4"/>
  <c r="BH493" i="4"/>
  <c r="BG493" i="4"/>
  <c r="BF493" i="4"/>
  <c r="T493" i="4"/>
  <c r="R493" i="4"/>
  <c r="P493" i="4"/>
  <c r="BI490" i="4"/>
  <c r="BH490" i="4"/>
  <c r="BG490" i="4"/>
  <c r="BF490" i="4"/>
  <c r="T490" i="4"/>
  <c r="R490" i="4"/>
  <c r="P490" i="4"/>
  <c r="BI487" i="4"/>
  <c r="BH487" i="4"/>
  <c r="BG487" i="4"/>
  <c r="BF487" i="4"/>
  <c r="T487" i="4"/>
  <c r="R487" i="4"/>
  <c r="P487" i="4"/>
  <c r="BI483" i="4"/>
  <c r="BH483" i="4"/>
  <c r="BG483" i="4"/>
  <c r="BF483" i="4"/>
  <c r="T483" i="4"/>
  <c r="R483" i="4"/>
  <c r="P483" i="4"/>
  <c r="BI477" i="4"/>
  <c r="BH477" i="4"/>
  <c r="BG477" i="4"/>
  <c r="BF477" i="4"/>
  <c r="T477" i="4"/>
  <c r="R477" i="4"/>
  <c r="P477" i="4"/>
  <c r="BI471" i="4"/>
  <c r="BH471" i="4"/>
  <c r="BG471" i="4"/>
  <c r="BF471" i="4"/>
  <c r="T471" i="4"/>
  <c r="R471" i="4"/>
  <c r="P471" i="4"/>
  <c r="BI465" i="4"/>
  <c r="BH465" i="4"/>
  <c r="BG465" i="4"/>
  <c r="BF465" i="4"/>
  <c r="T465" i="4"/>
  <c r="R465" i="4"/>
  <c r="P465" i="4"/>
  <c r="BI459" i="4"/>
  <c r="BH459" i="4"/>
  <c r="BG459" i="4"/>
  <c r="BF459" i="4"/>
  <c r="T459" i="4"/>
  <c r="R459" i="4"/>
  <c r="P459" i="4"/>
  <c r="BI455" i="4"/>
  <c r="BH455" i="4"/>
  <c r="BG455" i="4"/>
  <c r="BF455" i="4"/>
  <c r="T455" i="4"/>
  <c r="R455" i="4"/>
  <c r="P455" i="4"/>
  <c r="BI452" i="4"/>
  <c r="BH452" i="4"/>
  <c r="BG452" i="4"/>
  <c r="BF452" i="4"/>
  <c r="T452" i="4"/>
  <c r="R452" i="4"/>
  <c r="P452" i="4"/>
  <c r="BI449" i="4"/>
  <c r="BH449" i="4"/>
  <c r="BG449" i="4"/>
  <c r="BF449" i="4"/>
  <c r="T449" i="4"/>
  <c r="R449" i="4"/>
  <c r="P449" i="4"/>
  <c r="BI445" i="4"/>
  <c r="BH445" i="4"/>
  <c r="BG445" i="4"/>
  <c r="BF445" i="4"/>
  <c r="T445" i="4"/>
  <c r="R445" i="4"/>
  <c r="P445" i="4"/>
  <c r="BI441" i="4"/>
  <c r="BH441" i="4"/>
  <c r="BG441" i="4"/>
  <c r="BF441" i="4"/>
  <c r="T441" i="4"/>
  <c r="R441" i="4"/>
  <c r="P441" i="4"/>
  <c r="BI437" i="4"/>
  <c r="BH437" i="4"/>
  <c r="BG437" i="4"/>
  <c r="BF437" i="4"/>
  <c r="T437" i="4"/>
  <c r="R437" i="4"/>
  <c r="P437" i="4"/>
  <c r="BI433" i="4"/>
  <c r="BH433" i="4"/>
  <c r="BG433" i="4"/>
  <c r="BF433" i="4"/>
  <c r="T433" i="4"/>
  <c r="R433" i="4"/>
  <c r="P433" i="4"/>
  <c r="BI429" i="4"/>
  <c r="BH429" i="4"/>
  <c r="BG429" i="4"/>
  <c r="BF429" i="4"/>
  <c r="T429" i="4"/>
  <c r="R429" i="4"/>
  <c r="P429" i="4"/>
  <c r="BI423" i="4"/>
  <c r="BH423" i="4"/>
  <c r="BG423" i="4"/>
  <c r="BF423" i="4"/>
  <c r="T423" i="4"/>
  <c r="R423" i="4"/>
  <c r="P423" i="4"/>
  <c r="BI417" i="4"/>
  <c r="BH417" i="4"/>
  <c r="BG417" i="4"/>
  <c r="BF417" i="4"/>
  <c r="T417" i="4"/>
  <c r="R417" i="4"/>
  <c r="P417" i="4"/>
  <c r="BI413" i="4"/>
  <c r="BH413" i="4"/>
  <c r="BG413" i="4"/>
  <c r="BF413" i="4"/>
  <c r="T413" i="4"/>
  <c r="R413" i="4"/>
  <c r="P413" i="4"/>
  <c r="BI409" i="4"/>
  <c r="BH409" i="4"/>
  <c r="BG409" i="4"/>
  <c r="BF409" i="4"/>
  <c r="T409" i="4"/>
  <c r="R409" i="4"/>
  <c r="P409" i="4"/>
  <c r="BI403" i="4"/>
  <c r="BH403" i="4"/>
  <c r="BG403" i="4"/>
  <c r="BF403" i="4"/>
  <c r="T403" i="4"/>
  <c r="R403" i="4"/>
  <c r="P403" i="4"/>
  <c r="BI397" i="4"/>
  <c r="BH397" i="4"/>
  <c r="BG397" i="4"/>
  <c r="BF397" i="4"/>
  <c r="T397" i="4"/>
  <c r="R397" i="4"/>
  <c r="P397" i="4"/>
  <c r="BI391" i="4"/>
  <c r="BH391" i="4"/>
  <c r="BG391" i="4"/>
  <c r="BF391" i="4"/>
  <c r="T391" i="4"/>
  <c r="R391" i="4"/>
  <c r="P391" i="4"/>
  <c r="BI385" i="4"/>
  <c r="BH385" i="4"/>
  <c r="BG385" i="4"/>
  <c r="BF385" i="4"/>
  <c r="T385" i="4"/>
  <c r="R385" i="4"/>
  <c r="P385" i="4"/>
  <c r="BI379" i="4"/>
  <c r="BH379" i="4"/>
  <c r="BG379" i="4"/>
  <c r="BF379" i="4"/>
  <c r="T379" i="4"/>
  <c r="R379" i="4"/>
  <c r="P379" i="4"/>
  <c r="BI373" i="4"/>
  <c r="BH373" i="4"/>
  <c r="BG373" i="4"/>
  <c r="BF373" i="4"/>
  <c r="T373" i="4"/>
  <c r="R373" i="4"/>
  <c r="P373" i="4"/>
  <c r="BI369" i="4"/>
  <c r="BH369" i="4"/>
  <c r="BG369" i="4"/>
  <c r="BF369" i="4"/>
  <c r="T369" i="4"/>
  <c r="R369" i="4"/>
  <c r="P369" i="4"/>
  <c r="BI365" i="4"/>
  <c r="BH365" i="4"/>
  <c r="BG365" i="4"/>
  <c r="BF365" i="4"/>
  <c r="T365" i="4"/>
  <c r="R365" i="4"/>
  <c r="P365" i="4"/>
  <c r="BI360" i="4"/>
  <c r="BH360" i="4"/>
  <c r="BG360" i="4"/>
  <c r="BF360" i="4"/>
  <c r="T360" i="4"/>
  <c r="R360" i="4"/>
  <c r="P360" i="4"/>
  <c r="BI354" i="4"/>
  <c r="BH354" i="4"/>
  <c r="BG354" i="4"/>
  <c r="BF354" i="4"/>
  <c r="T354" i="4"/>
  <c r="R354" i="4"/>
  <c r="P354" i="4"/>
  <c r="BI348" i="4"/>
  <c r="BH348" i="4"/>
  <c r="BG348" i="4"/>
  <c r="BF348" i="4"/>
  <c r="T348" i="4"/>
  <c r="R348" i="4"/>
  <c r="P348" i="4"/>
  <c r="BI342" i="4"/>
  <c r="BH342" i="4"/>
  <c r="BG342" i="4"/>
  <c r="BF342" i="4"/>
  <c r="T342" i="4"/>
  <c r="R342" i="4"/>
  <c r="P342" i="4"/>
  <c r="BI336" i="4"/>
  <c r="BH336" i="4"/>
  <c r="BG336" i="4"/>
  <c r="BF336" i="4"/>
  <c r="T336" i="4"/>
  <c r="R336" i="4"/>
  <c r="P336" i="4"/>
  <c r="BI330" i="4"/>
  <c r="BH330" i="4"/>
  <c r="BG330" i="4"/>
  <c r="BF330" i="4"/>
  <c r="T330" i="4"/>
  <c r="R330" i="4"/>
  <c r="P330" i="4"/>
  <c r="BI326" i="4"/>
  <c r="BH326" i="4"/>
  <c r="BG326" i="4"/>
  <c r="BF326" i="4"/>
  <c r="T326" i="4"/>
  <c r="R326" i="4"/>
  <c r="P326" i="4"/>
  <c r="BI322" i="4"/>
  <c r="BH322" i="4"/>
  <c r="BG322" i="4"/>
  <c r="BF322" i="4"/>
  <c r="T322" i="4"/>
  <c r="R322" i="4"/>
  <c r="P322" i="4"/>
  <c r="BI318" i="4"/>
  <c r="BH318" i="4"/>
  <c r="BG318" i="4"/>
  <c r="BF318" i="4"/>
  <c r="T318" i="4"/>
  <c r="R318" i="4"/>
  <c r="P318" i="4"/>
  <c r="BI312" i="4"/>
  <c r="BH312" i="4"/>
  <c r="BG312" i="4"/>
  <c r="BF312" i="4"/>
  <c r="T312" i="4"/>
  <c r="R312" i="4"/>
  <c r="P312" i="4"/>
  <c r="BI307" i="4"/>
  <c r="BH307" i="4"/>
  <c r="BG307" i="4"/>
  <c r="BF307" i="4"/>
  <c r="T307" i="4"/>
  <c r="R307" i="4"/>
  <c r="P307" i="4"/>
  <c r="BI303" i="4"/>
  <c r="BH303" i="4"/>
  <c r="BG303" i="4"/>
  <c r="BF303" i="4"/>
  <c r="T303" i="4"/>
  <c r="R303" i="4"/>
  <c r="P303" i="4"/>
  <c r="BI297" i="4"/>
  <c r="BH297" i="4"/>
  <c r="BG297" i="4"/>
  <c r="BF297" i="4"/>
  <c r="T297" i="4"/>
  <c r="R297" i="4"/>
  <c r="P297" i="4"/>
  <c r="BI291" i="4"/>
  <c r="BH291" i="4"/>
  <c r="BG291" i="4"/>
  <c r="BF291" i="4"/>
  <c r="T291" i="4"/>
  <c r="R291" i="4"/>
  <c r="P291" i="4"/>
  <c r="BI285" i="4"/>
  <c r="BH285" i="4"/>
  <c r="BG285" i="4"/>
  <c r="BF285" i="4"/>
  <c r="T285" i="4"/>
  <c r="R285" i="4"/>
  <c r="P285" i="4"/>
  <c r="BI279" i="4"/>
  <c r="BH279" i="4"/>
  <c r="BG279" i="4"/>
  <c r="BF279" i="4"/>
  <c r="T279" i="4"/>
  <c r="R279" i="4"/>
  <c r="P279" i="4"/>
  <c r="BI273" i="4"/>
  <c r="BH273" i="4"/>
  <c r="BG273" i="4"/>
  <c r="BF273" i="4"/>
  <c r="T273" i="4"/>
  <c r="R273" i="4"/>
  <c r="P273" i="4"/>
  <c r="BI267" i="4"/>
  <c r="BH267" i="4"/>
  <c r="BG267" i="4"/>
  <c r="BF267" i="4"/>
  <c r="T267" i="4"/>
  <c r="R267" i="4"/>
  <c r="P267" i="4"/>
  <c r="BI261" i="4"/>
  <c r="BH261" i="4"/>
  <c r="BG261" i="4"/>
  <c r="BF261" i="4"/>
  <c r="T261" i="4"/>
  <c r="R261" i="4"/>
  <c r="P261" i="4"/>
  <c r="BI255" i="4"/>
  <c r="BH255" i="4"/>
  <c r="BG255" i="4"/>
  <c r="BF255" i="4"/>
  <c r="T255" i="4"/>
  <c r="R255" i="4"/>
  <c r="P255" i="4"/>
  <c r="BI249" i="4"/>
  <c r="BH249" i="4"/>
  <c r="BG249" i="4"/>
  <c r="BF249" i="4"/>
  <c r="T249" i="4"/>
  <c r="R249" i="4"/>
  <c r="P249" i="4"/>
  <c r="BI242" i="4"/>
  <c r="BH242" i="4"/>
  <c r="BG242" i="4"/>
  <c r="BF242" i="4"/>
  <c r="T242" i="4"/>
  <c r="R242" i="4"/>
  <c r="P242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6" i="4"/>
  <c r="BH216" i="4"/>
  <c r="BG216" i="4"/>
  <c r="BF216" i="4"/>
  <c r="T216" i="4"/>
  <c r="R216" i="4"/>
  <c r="P216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5" i="4"/>
  <c r="BH165" i="4"/>
  <c r="BG165" i="4"/>
  <c r="BF165" i="4"/>
  <c r="T165" i="4"/>
  <c r="R165" i="4"/>
  <c r="P165" i="4"/>
  <c r="BI160" i="4"/>
  <c r="BH160" i="4"/>
  <c r="BG160" i="4"/>
  <c r="BF160" i="4"/>
  <c r="T160" i="4"/>
  <c r="R160" i="4"/>
  <c r="P160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R135" i="4"/>
  <c r="P135" i="4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R125" i="4"/>
  <c r="P125" i="4"/>
  <c r="BI120" i="4"/>
  <c r="BH120" i="4"/>
  <c r="BG120" i="4"/>
  <c r="BF120" i="4"/>
  <c r="T120" i="4"/>
  <c r="R120" i="4"/>
  <c r="P120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7" i="4"/>
  <c r="BH107" i="4"/>
  <c r="BG107" i="4"/>
  <c r="BF107" i="4"/>
  <c r="T107" i="4"/>
  <c r="R107" i="4"/>
  <c r="P107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BI85" i="4"/>
  <c r="BH85" i="4"/>
  <c r="BG85" i="4"/>
  <c r="BF85" i="4"/>
  <c r="T85" i="4"/>
  <c r="R85" i="4"/>
  <c r="P85" i="4"/>
  <c r="F77" i="4"/>
  <c r="E75" i="4"/>
  <c r="F52" i="4"/>
  <c r="E50" i="4"/>
  <c r="J24" i="4"/>
  <c r="E24" i="4"/>
  <c r="J55" i="4" s="1"/>
  <c r="J23" i="4"/>
  <c r="J21" i="4"/>
  <c r="E21" i="4"/>
  <c r="J79" i="4"/>
  <c r="J20" i="4"/>
  <c r="J18" i="4"/>
  <c r="E18" i="4"/>
  <c r="F80" i="4" s="1"/>
  <c r="J17" i="4"/>
  <c r="J15" i="4"/>
  <c r="E15" i="4"/>
  <c r="F54" i="4"/>
  <c r="J14" i="4"/>
  <c r="J12" i="4"/>
  <c r="J52" i="4" s="1"/>
  <c r="E7" i="4"/>
  <c r="E48" i="4"/>
  <c r="J37" i="3"/>
  <c r="J36" i="3"/>
  <c r="AY56" i="1"/>
  <c r="J35" i="3"/>
  <c r="AX56" i="1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0" i="3"/>
  <c r="BH150" i="3"/>
  <c r="BG150" i="3"/>
  <c r="BF150" i="3"/>
  <c r="T150" i="3"/>
  <c r="R150" i="3"/>
  <c r="P150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0" i="3"/>
  <c r="BH110" i="3"/>
  <c r="BG110" i="3"/>
  <c r="BF110" i="3"/>
  <c r="T110" i="3"/>
  <c r="R110" i="3"/>
  <c r="P110" i="3"/>
  <c r="BI105" i="3"/>
  <c r="BH105" i="3"/>
  <c r="BG105" i="3"/>
  <c r="BF105" i="3"/>
  <c r="T105" i="3"/>
  <c r="R105" i="3"/>
  <c r="P105" i="3"/>
  <c r="BI99" i="3"/>
  <c r="BH99" i="3"/>
  <c r="BG99" i="3"/>
  <c r="BF99" i="3"/>
  <c r="T99" i="3"/>
  <c r="R99" i="3"/>
  <c r="P99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BI80" i="3"/>
  <c r="BH80" i="3"/>
  <c r="BG80" i="3"/>
  <c r="BF80" i="3"/>
  <c r="T80" i="3"/>
  <c r="R80" i="3"/>
  <c r="P80" i="3"/>
  <c r="F73" i="3"/>
  <c r="E71" i="3"/>
  <c r="F52" i="3"/>
  <c r="E50" i="3"/>
  <c r="J24" i="3"/>
  <c r="E24" i="3"/>
  <c r="J55" i="3" s="1"/>
  <c r="J23" i="3"/>
  <c r="J21" i="3"/>
  <c r="E21" i="3"/>
  <c r="J75" i="3" s="1"/>
  <c r="J20" i="3"/>
  <c r="J18" i="3"/>
  <c r="E18" i="3"/>
  <c r="F76" i="3" s="1"/>
  <c r="J17" i="3"/>
  <c r="J15" i="3"/>
  <c r="E15" i="3"/>
  <c r="F75" i="3"/>
  <c r="J14" i="3"/>
  <c r="J12" i="3"/>
  <c r="J73" i="3"/>
  <c r="E7" i="3"/>
  <c r="E48" i="3"/>
  <c r="J37" i="2"/>
  <c r="J36" i="2"/>
  <c r="AY55" i="1" s="1"/>
  <c r="J35" i="2"/>
  <c r="AX55" i="1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89" i="2"/>
  <c r="BH89" i="2"/>
  <c r="BG89" i="2"/>
  <c r="BF89" i="2"/>
  <c r="T89" i="2"/>
  <c r="R89" i="2"/>
  <c r="P89" i="2"/>
  <c r="BI85" i="2"/>
  <c r="BH85" i="2"/>
  <c r="BG85" i="2"/>
  <c r="BF85" i="2"/>
  <c r="T85" i="2"/>
  <c r="R85" i="2"/>
  <c r="P85" i="2"/>
  <c r="F77" i="2"/>
  <c r="E75" i="2"/>
  <c r="F52" i="2"/>
  <c r="E50" i="2"/>
  <c r="J24" i="2"/>
  <c r="E24" i="2"/>
  <c r="J55" i="2" s="1"/>
  <c r="J23" i="2"/>
  <c r="J21" i="2"/>
  <c r="E21" i="2"/>
  <c r="J79" i="2" s="1"/>
  <c r="J20" i="2"/>
  <c r="J18" i="2"/>
  <c r="E18" i="2"/>
  <c r="F80" i="2" s="1"/>
  <c r="J17" i="2"/>
  <c r="J15" i="2"/>
  <c r="E15" i="2"/>
  <c r="F79" i="2"/>
  <c r="J14" i="2"/>
  <c r="J12" i="2"/>
  <c r="J52" i="2"/>
  <c r="E7" i="2"/>
  <c r="E73" i="2"/>
  <c r="L50" i="1"/>
  <c r="AM50" i="1"/>
  <c r="AM49" i="1"/>
  <c r="L49" i="1"/>
  <c r="AM47" i="1"/>
  <c r="L47" i="1"/>
  <c r="L45" i="1"/>
  <c r="L44" i="1"/>
  <c r="J255" i="4"/>
  <c r="J182" i="7"/>
  <c r="J136" i="8"/>
  <c r="BK176" i="9"/>
  <c r="J262" i="10"/>
  <c r="BK236" i="4"/>
  <c r="BK148" i="6"/>
  <c r="BK141" i="7"/>
  <c r="J197" i="9"/>
  <c r="J147" i="9"/>
  <c r="BK88" i="10"/>
  <c r="BK132" i="11"/>
  <c r="J137" i="2"/>
  <c r="BK205" i="3"/>
  <c r="J483" i="4"/>
  <c r="BK498" i="4"/>
  <c r="BK119" i="6"/>
  <c r="BK223" i="7"/>
  <c r="BK106" i="8"/>
  <c r="J86" i="13"/>
  <c r="BK210" i="3"/>
  <c r="J303" i="4"/>
  <c r="J184" i="5"/>
  <c r="BK251" i="5"/>
  <c r="BK168" i="5"/>
  <c r="BK131" i="7"/>
  <c r="J184" i="9"/>
  <c r="BK246" i="10"/>
  <c r="J174" i="3"/>
  <c r="BK417" i="4"/>
  <c r="BK106" i="12"/>
  <c r="BK230" i="3"/>
  <c r="J379" i="4"/>
  <c r="BK465" i="4"/>
  <c r="BK113" i="5"/>
  <c r="BK161" i="7"/>
  <c r="BK95" i="8"/>
  <c r="BK262" i="10"/>
  <c r="J196" i="11"/>
  <c r="BK80" i="13"/>
  <c r="J161" i="3"/>
  <c r="BK514" i="4"/>
  <c r="J182" i="6"/>
  <c r="J121" i="7"/>
  <c r="J442" i="7"/>
  <c r="J177" i="7"/>
  <c r="BK223" i="9"/>
  <c r="BK461" i="10"/>
  <c r="BK342" i="10"/>
  <c r="J122" i="14"/>
  <c r="J138" i="3"/>
  <c r="J449" i="4"/>
  <c r="BK107" i="4"/>
  <c r="J224" i="4"/>
  <c r="J197" i="5"/>
  <c r="J293" i="7"/>
  <c r="BK136" i="7"/>
  <c r="BK150" i="8"/>
  <c r="J336" i="10"/>
  <c r="BK208" i="10"/>
  <c r="BK83" i="13"/>
  <c r="BK226" i="3"/>
  <c r="J238" i="3"/>
  <c r="BK242" i="4"/>
  <c r="BK130" i="2"/>
  <c r="BK224" i="3"/>
  <c r="BK423" i="4"/>
  <c r="BK297" i="4"/>
  <c r="J487" i="4"/>
  <c r="BK99" i="4"/>
  <c r="J307" i="4"/>
  <c r="BK95" i="5"/>
  <c r="J130" i="5"/>
  <c r="J119" i="6"/>
  <c r="BK157" i="6"/>
  <c r="BK297" i="7"/>
  <c r="BK85" i="7"/>
  <c r="J400" i="7"/>
  <c r="J315" i="7"/>
  <c r="BK207" i="8"/>
  <c r="BK147" i="8"/>
  <c r="BK187" i="9"/>
  <c r="J135" i="9"/>
  <c r="BK158" i="10"/>
  <c r="J110" i="10"/>
  <c r="J233" i="11"/>
  <c r="BK190" i="11"/>
  <c r="J97" i="13"/>
  <c r="J250" i="3"/>
  <c r="BK172" i="3"/>
  <c r="J150" i="4"/>
  <c r="J169" i="6"/>
  <c r="BK146" i="7"/>
  <c r="J214" i="8"/>
  <c r="BK194" i="10"/>
  <c r="BK103" i="2"/>
  <c r="BK228" i="4"/>
  <c r="BK100" i="11"/>
  <c r="J205" i="3"/>
  <c r="BK379" i="4"/>
  <c r="J297" i="4"/>
  <c r="BK166" i="7"/>
  <c r="BK214" i="8"/>
  <c r="BK165" i="9"/>
  <c r="BK93" i="10"/>
  <c r="BK285" i="10"/>
  <c r="J218" i="11"/>
  <c r="J147" i="14"/>
  <c r="J226" i="3"/>
  <c r="BK195" i="3"/>
  <c r="J291" i="4"/>
  <c r="BK171" i="7"/>
  <c r="J95" i="11"/>
  <c r="J109" i="2"/>
  <c r="BK178" i="3"/>
  <c r="BK170" i="4"/>
  <c r="BK119" i="5"/>
  <c r="BK215" i="5"/>
  <c r="J179" i="6"/>
  <c r="BK144" i="6"/>
  <c r="BK156" i="8"/>
  <c r="J93" i="9"/>
  <c r="BK300" i="10"/>
  <c r="BK156" i="11"/>
  <c r="BK330" i="4"/>
  <c r="J120" i="4"/>
  <c r="BK194" i="5"/>
  <c r="BK188" i="7"/>
  <c r="BK179" i="8"/>
  <c r="J258" i="10"/>
  <c r="BK143" i="10"/>
  <c r="BK83" i="14"/>
  <c r="BK80" i="3"/>
  <c r="J455" i="4"/>
  <c r="J125" i="4"/>
  <c r="BK270" i="7"/>
  <c r="BK499" i="7"/>
  <c r="J226" i="9"/>
  <c r="J200" i="10"/>
  <c r="J90" i="11"/>
  <c r="J116" i="12"/>
  <c r="J234" i="3"/>
  <c r="BK160" i="4"/>
  <c r="BK232" i="4"/>
  <c r="J172" i="5"/>
  <c r="BK205" i="7"/>
  <c r="BK430" i="7"/>
  <c r="BK198" i="8"/>
  <c r="BK93" i="9"/>
  <c r="BK272" i="10"/>
  <c r="BK102" i="12"/>
  <c r="BK242" i="3"/>
  <c r="J131" i="3"/>
  <c r="BK255" i="4"/>
  <c r="J113" i="5"/>
  <c r="J126" i="7"/>
  <c r="BK406" i="7"/>
  <c r="J199" i="3"/>
  <c r="BK125" i="4"/>
  <c r="BK144" i="2"/>
  <c r="BK240" i="3"/>
  <c r="J437" i="4"/>
  <c r="J498" i="4"/>
  <c r="BK275" i="7"/>
  <c r="BK156" i="7"/>
  <c r="BK115" i="8"/>
  <c r="BK130" i="8"/>
  <c r="BK150" i="9"/>
  <c r="J120" i="9"/>
  <c r="J113" i="9"/>
  <c r="J204" i="9"/>
  <c r="BK393" i="10"/>
  <c r="J348" i="10"/>
  <c r="J272" i="10"/>
  <c r="J387" i="10"/>
  <c r="J400" i="10"/>
  <c r="J240" i="10"/>
  <c r="BK174" i="11"/>
  <c r="BK95" i="11"/>
  <c r="BK97" i="13"/>
  <c r="J117" i="14"/>
  <c r="J85" i="2"/>
  <c r="BK228" i="3"/>
  <c r="BK218" i="3"/>
  <c r="BK144" i="3"/>
  <c r="BK326" i="4"/>
  <c r="J561" i="4"/>
  <c r="J530" i="4"/>
  <c r="J112" i="4"/>
  <c r="J156" i="5"/>
  <c r="J141" i="5"/>
  <c r="J140" i="6"/>
  <c r="J116" i="7"/>
  <c r="BK343" i="7"/>
  <c r="BK421" i="7"/>
  <c r="J171" i="7"/>
  <c r="BK100" i="8"/>
  <c r="J193" i="9"/>
  <c r="J153" i="9"/>
  <c r="BK168" i="10"/>
  <c r="J390" i="10"/>
  <c r="J406" i="10"/>
  <c r="BK469" i="10"/>
  <c r="BK377" i="10"/>
  <c r="BK312" i="10"/>
  <c r="J234" i="10"/>
  <c r="J132" i="11"/>
  <c r="J190" i="11"/>
  <c r="J126" i="12"/>
  <c r="J92" i="13"/>
  <c r="J342" i="4"/>
  <c r="BK185" i="7"/>
  <c r="J129" i="9"/>
  <c r="J143" i="10"/>
  <c r="J121" i="2"/>
  <c r="J220" i="3"/>
  <c r="BK216" i="4"/>
  <c r="BK112" i="4"/>
  <c r="J122" i="5"/>
  <c r="J491" i="7"/>
  <c r="J212" i="9"/>
  <c r="BK371" i="10"/>
  <c r="BK181" i="10"/>
  <c r="J242" i="3"/>
  <c r="BK193" i="4"/>
  <c r="BK229" i="7"/>
  <c r="J421" i="7"/>
  <c r="J124" i="8"/>
  <c r="BK178" i="10"/>
  <c r="BK123" i="10"/>
  <c r="BK116" i="12"/>
  <c r="BK112" i="2"/>
  <c r="J168" i="3"/>
  <c r="BK261" i="4"/>
  <c r="BK156" i="5"/>
  <c r="J122" i="6"/>
  <c r="BK349" i="7"/>
  <c r="BK369" i="4"/>
  <c r="J133" i="10"/>
  <c r="BK97" i="12"/>
  <c r="J213" i="3"/>
  <c r="J330" i="4"/>
  <c r="BK146" i="5"/>
  <c r="J430" i="7"/>
  <c r="J198" i="8"/>
  <c r="BK129" i="9"/>
  <c r="BK229" i="11"/>
  <c r="J203" i="3"/>
  <c r="BK224" i="4"/>
  <c r="BK116" i="5"/>
  <c r="BK91" i="7"/>
  <c r="J100" i="8"/>
  <c r="BK113" i="9"/>
  <c r="BK240" i="10"/>
  <c r="J238" i="11"/>
  <c r="BK107" i="14"/>
  <c r="BK197" i="3"/>
  <c r="J244" i="3"/>
  <c r="J164" i="5"/>
  <c r="BK179" i="6"/>
  <c r="BK151" i="7"/>
  <c r="BK217" i="7"/>
  <c r="BK123" i="12"/>
  <c r="J164" i="3"/>
  <c r="J182" i="3"/>
  <c r="BK165" i="4"/>
  <c r="BK490" i="4"/>
  <c r="J209" i="5"/>
  <c r="J180" i="5"/>
  <c r="J116" i="5"/>
  <c r="BK309" i="7"/>
  <c r="BK160" i="8"/>
  <c r="J165" i="9"/>
  <c r="J172" i="9"/>
  <c r="BK428" i="10"/>
  <c r="BK106" i="11"/>
  <c r="J121" i="3"/>
  <c r="J160" i="4"/>
  <c r="J173" i="4"/>
  <c r="BK91" i="6"/>
  <c r="BK369" i="7"/>
  <c r="BK164" i="8"/>
  <c r="BK208" i="9"/>
  <c r="BK318" i="10"/>
  <c r="BK89" i="13"/>
  <c r="J228" i="3"/>
  <c r="BK186" i="3"/>
  <c r="BK445" i="4"/>
  <c r="J242" i="4"/>
  <c r="BK125" i="5"/>
  <c r="BK174" i="7"/>
  <c r="BK168" i="9"/>
  <c r="J194" i="10"/>
  <c r="BK127" i="11"/>
  <c r="J80" i="13"/>
  <c r="BK168" i="3"/>
  <c r="J199" i="4"/>
  <c r="J175" i="6"/>
  <c r="J337" i="7"/>
  <c r="BK321" i="7"/>
  <c r="BK127" i="8"/>
  <c r="J138" i="9"/>
  <c r="J415" i="10"/>
  <c r="J117" i="11"/>
  <c r="J161" i="7"/>
  <c r="BK226" i="9"/>
  <c r="J246" i="10"/>
  <c r="J174" i="11"/>
  <c r="BK132" i="14"/>
  <c r="J89" i="2"/>
  <c r="BK403" i="4"/>
  <c r="BK140" i="3"/>
  <c r="BK176" i="4"/>
  <c r="BK246" i="3"/>
  <c r="J134" i="3"/>
  <c r="BK220" i="4"/>
  <c r="J99" i="4"/>
  <c r="J189" i="6"/>
  <c r="J188" i="7"/>
  <c r="J141" i="7"/>
  <c r="J172" i="6"/>
  <c r="J106" i="8"/>
  <c r="BK400" i="10"/>
  <c r="BK354" i="10"/>
  <c r="J103" i="11"/>
  <c r="J232" i="4"/>
  <c r="J246" i="5"/>
  <c r="BK471" i="7"/>
  <c r="BK153" i="9"/>
  <c r="BK184" i="10"/>
  <c r="J184" i="10"/>
  <c r="J83" i="13"/>
  <c r="J230" i="3"/>
  <c r="J180" i="3"/>
  <c r="J107" i="4"/>
  <c r="J116" i="6"/>
  <c r="BK106" i="7"/>
  <c r="J146" i="7"/>
  <c r="J342" i="10"/>
  <c r="J115" i="2"/>
  <c r="BK180" i="3"/>
  <c r="J208" i="4"/>
  <c r="J211" i="4"/>
  <c r="J194" i="5"/>
  <c r="J146" i="5"/>
  <c r="J110" i="6"/>
  <c r="BK199" i="7"/>
  <c r="J180" i="9"/>
  <c r="BK387" i="10"/>
  <c r="BK85" i="11"/>
  <c r="J135" i="4"/>
  <c r="J184" i="11"/>
  <c r="BK117" i="14"/>
  <c r="J156" i="3"/>
  <c r="BK115" i="4"/>
  <c r="J445" i="4"/>
  <c r="J331" i="7"/>
  <c r="BK427" i="7"/>
  <c r="J99" i="9"/>
  <c r="BK96" i="10"/>
  <c r="BK184" i="11"/>
  <c r="J106" i="12"/>
  <c r="BK137" i="2"/>
  <c r="BK267" i="4"/>
  <c r="BK279" i="4"/>
  <c r="BK196" i="7"/>
  <c r="BK379" i="7"/>
  <c r="J375" i="7"/>
  <c r="J222" i="8"/>
  <c r="BK163" i="9"/>
  <c r="J204" i="10"/>
  <c r="J109" i="11"/>
  <c r="BK92" i="13"/>
  <c r="BK244" i="3"/>
  <c r="J397" i="4"/>
  <c r="BK312" i="4"/>
  <c r="BK189" i="6"/>
  <c r="J297" i="7"/>
  <c r="BK116" i="7"/>
  <c r="BK132" i="9"/>
  <c r="J422" i="10"/>
  <c r="BK296" i="10"/>
  <c r="BK137" i="14"/>
  <c r="BK248" i="3"/>
  <c r="J186" i="3"/>
  <c r="J452" i="4"/>
  <c r="J100" i="2"/>
  <c r="BK126" i="3"/>
  <c r="J279" i="4"/>
  <c r="J373" i="4"/>
  <c r="BK140" i="6"/>
  <c r="J191" i="8"/>
  <c r="BK121" i="8"/>
  <c r="J150" i="9"/>
  <c r="BK135" i="9"/>
  <c r="BK120" i="9"/>
  <c r="BK258" i="10"/>
  <c r="J190" i="10"/>
  <c r="J128" i="10"/>
  <c r="J266" i="10"/>
  <c r="J148" i="10"/>
  <c r="J166" i="11"/>
  <c r="BK233" i="11"/>
  <c r="BK126" i="12"/>
  <c r="J80" i="14"/>
  <c r="J218" i="3"/>
  <c r="J140" i="3"/>
  <c r="J93" i="3"/>
  <c r="J429" i="4"/>
  <c r="BK88" i="4"/>
  <c r="BK307" i="4"/>
  <c r="BK471" i="4"/>
  <c r="BK133" i="5"/>
  <c r="J131" i="6"/>
  <c r="BK169" i="6"/>
  <c r="BK355" i="7"/>
  <c r="J209" i="7"/>
  <c r="J106" i="7"/>
  <c r="J160" i="8"/>
  <c r="BK222" i="8"/>
  <c r="BK144" i="9"/>
  <c r="J173" i="10"/>
  <c r="BK105" i="10"/>
  <c r="BK360" i="10"/>
  <c r="J208" i="10"/>
  <c r="J428" i="10"/>
  <c r="J318" i="10"/>
  <c r="J178" i="11"/>
  <c r="BK137" i="11"/>
  <c r="J102" i="12"/>
  <c r="BK100" i="13"/>
  <c r="J137" i="14"/>
  <c r="BK209" i="5"/>
  <c r="J495" i="7"/>
  <c r="BK153" i="10"/>
  <c r="J112" i="2"/>
  <c r="J170" i="4"/>
  <c r="J318" i="4"/>
  <c r="BK197" i="5"/>
  <c r="BK235" i="7"/>
  <c r="J185" i="8"/>
  <c r="J220" i="9"/>
  <c r="J461" i="10"/>
  <c r="BK120" i="4"/>
  <c r="BK126" i="7"/>
  <c r="BK238" i="3"/>
  <c r="BK94" i="4"/>
  <c r="BK122" i="5"/>
  <c r="J240" i="7"/>
  <c r="J363" i="7"/>
  <c r="BK103" i="13"/>
  <c r="BK176" i="3"/>
  <c r="J267" i="4"/>
  <c r="BK567" i="4"/>
  <c r="J149" i="5"/>
  <c r="BK184" i="5"/>
  <c r="J160" i="5"/>
  <c r="BK176" i="8"/>
  <c r="J88" i="9"/>
  <c r="BK415" i="10"/>
  <c r="BK422" i="10"/>
  <c r="BK148" i="11"/>
  <c r="J119" i="3"/>
  <c r="J236" i="4"/>
  <c r="J115" i="4"/>
  <c r="J133" i="5"/>
  <c r="J128" i="6"/>
  <c r="J369" i="7"/>
  <c r="J436" i="7"/>
  <c r="J90" i="8"/>
  <c r="J469" i="10"/>
  <c r="BK336" i="10"/>
  <c r="BK110" i="12"/>
  <c r="J106" i="2"/>
  <c r="BK191" i="3"/>
  <c r="BK291" i="4"/>
  <c r="J326" i="4"/>
  <c r="BK493" i="4"/>
  <c r="BK315" i="7"/>
  <c r="BK240" i="7"/>
  <c r="BK197" i="9"/>
  <c r="BK330" i="10"/>
  <c r="J396" i="10"/>
  <c r="J225" i="11"/>
  <c r="BK120" i="12"/>
  <c r="BK147" i="14"/>
  <c r="J176" i="3"/>
  <c r="J261" i="4"/>
  <c r="BK545" i="4"/>
  <c r="BK281" i="7"/>
  <c r="BK442" i="7"/>
  <c r="BK264" i="7"/>
  <c r="BK436" i="7"/>
  <c r="J85" i="8"/>
  <c r="J276" i="10"/>
  <c r="J290" i="10"/>
  <c r="J280" i="10"/>
  <c r="J202" i="11"/>
  <c r="J148" i="2"/>
  <c r="BK90" i="3"/>
  <c r="J336" i="4"/>
  <c r="J312" i="4"/>
  <c r="J155" i="4"/>
  <c r="BK130" i="5"/>
  <c r="BK80" i="14"/>
  <c r="J178" i="3"/>
  <c r="BK188" i="4"/>
  <c r="BK336" i="4"/>
  <c r="J94" i="2"/>
  <c r="BK360" i="4"/>
  <c r="BK354" i="4"/>
  <c r="J240" i="3"/>
  <c r="J369" i="4"/>
  <c r="J493" i="4"/>
  <c r="J152" i="5"/>
  <c r="BK125" i="6"/>
  <c r="J359" i="7"/>
  <c r="J150" i="2"/>
  <c r="BK208" i="3"/>
  <c r="J220" i="4"/>
  <c r="J202" i="4"/>
  <c r="J193" i="4"/>
  <c r="J577" i="4"/>
  <c r="J140" i="4"/>
  <c r="J385" i="4"/>
  <c r="BK152" i="5"/>
  <c r="J85" i="5"/>
  <c r="BK85" i="6"/>
  <c r="BK113" i="6"/>
  <c r="J416" i="7"/>
  <c r="J131" i="7"/>
  <c r="J485" i="7"/>
  <c r="BK375" i="7"/>
  <c r="J156" i="8"/>
  <c r="BK112" i="8"/>
  <c r="BK99" i="9"/>
  <c r="BK232" i="9"/>
  <c r="BK406" i="10"/>
  <c r="BK324" i="10"/>
  <c r="J168" i="10"/>
  <c r="J106" i="11"/>
  <c r="BK86" i="12"/>
  <c r="BK143" i="14"/>
  <c r="BK201" i="3"/>
  <c r="J232" i="3"/>
  <c r="J285" i="4"/>
  <c r="BK363" i="7"/>
  <c r="J147" i="8"/>
  <c r="BK230" i="10"/>
  <c r="BK441" i="4"/>
  <c r="J249" i="4"/>
  <c r="J100" i="5"/>
  <c r="J152" i="6"/>
  <c r="J303" i="7"/>
  <c r="J125" i="9"/>
  <c r="BK148" i="10"/>
  <c r="J124" i="2"/>
  <c r="BK202" i="4"/>
  <c r="BK483" i="4"/>
  <c r="J388" i="7"/>
  <c r="J156" i="7"/>
  <c r="BK138" i="9"/>
  <c r="J383" i="10"/>
  <c r="J102" i="10"/>
  <c r="J152" i="11"/>
  <c r="BK99" i="14"/>
  <c r="BK170" i="3"/>
  <c r="J571" i="4"/>
  <c r="J102" i="4"/>
  <c r="J194" i="7"/>
  <c r="J285" i="7"/>
  <c r="J120" i="10"/>
  <c r="BK94" i="2"/>
  <c r="BK161" i="3"/>
  <c r="BK459" i="4"/>
  <c r="J203" i="5"/>
  <c r="BK99" i="3"/>
  <c r="J459" i="4"/>
  <c r="BK226" i="5"/>
  <c r="BK185" i="6"/>
  <c r="BK213" i="7"/>
  <c r="BK90" i="8"/>
  <c r="BK108" i="9"/>
  <c r="J111" i="7"/>
  <c r="BK400" i="7"/>
  <c r="J108" i="9"/>
  <c r="BK209" i="11"/>
  <c r="J85" i="11"/>
  <c r="J99" i="14"/>
  <c r="J99" i="3"/>
  <c r="J360" i="4"/>
  <c r="J514" i="4"/>
  <c r="J91" i="6"/>
  <c r="BK111" i="7"/>
  <c r="BK337" i="7"/>
  <c r="J201" i="9"/>
  <c r="J360" i="10"/>
  <c r="BK238" i="11"/>
  <c r="BK118" i="2"/>
  <c r="BK164" i="3"/>
  <c r="BK199" i="4"/>
  <c r="J567" i="4"/>
  <c r="BK91" i="4"/>
  <c r="BK122" i="6"/>
  <c r="J355" i="7"/>
  <c r="J172" i="8"/>
  <c r="BK134" i="3"/>
  <c r="J103" i="2"/>
  <c r="BK174" i="3"/>
  <c r="J490" i="4"/>
  <c r="J90" i="5"/>
  <c r="J148" i="6"/>
  <c r="J174" i="7"/>
  <c r="BK88" i="7"/>
  <c r="J136" i="5"/>
  <c r="J264" i="7"/>
  <c r="BK455" i="10"/>
  <c r="J97" i="12"/>
  <c r="BK303" i="4"/>
  <c r="J441" i="4"/>
  <c r="BK100" i="5"/>
  <c r="J321" i="7"/>
  <c r="J227" i="8"/>
  <c r="J230" i="10"/>
  <c r="J96" i="10"/>
  <c r="J289" i="7"/>
  <c r="BK102" i="10"/>
  <c r="J82" i="6"/>
  <c r="BK441" i="10"/>
  <c r="J93" i="10"/>
  <c r="J273" i="4"/>
  <c r="BK175" i="6"/>
  <c r="J325" i="7"/>
  <c r="BK465" i="10"/>
  <c r="BK131" i="6"/>
  <c r="J88" i="7"/>
  <c r="BK276" i="10"/>
  <c r="BK133" i="10"/>
  <c r="BK89" i="2"/>
  <c r="J413" i="4"/>
  <c r="J508" i="4"/>
  <c r="BK128" i="6"/>
  <c r="BK325" i="7"/>
  <c r="J176" i="9"/>
  <c r="J88" i="10"/>
  <c r="J248" i="3"/>
  <c r="BK318" i="4"/>
  <c r="BK577" i="4"/>
  <c r="J172" i="3"/>
  <c r="J110" i="5"/>
  <c r="BK458" i="7"/>
  <c r="BK136" i="6"/>
  <c r="BK116" i="9"/>
  <c r="J330" i="10"/>
  <c r="J127" i="2"/>
  <c r="J197" i="3"/>
  <c r="J545" i="4"/>
  <c r="BK149" i="5"/>
  <c r="BK121" i="7"/>
  <c r="J105" i="9"/>
  <c r="J99" i="10"/>
  <c r="J100" i="11"/>
  <c r="BK203" i="3"/>
  <c r="BK222" i="3"/>
  <c r="BK561" i="4"/>
  <c r="BK163" i="6"/>
  <c r="BK227" i="8"/>
  <c r="BK184" i="9"/>
  <c r="BK306" i="10"/>
  <c r="J148" i="11"/>
  <c r="J100" i="13"/>
  <c r="J246" i="3"/>
  <c r="BK342" i="4"/>
  <c r="BK90" i="5"/>
  <c r="J166" i="7"/>
  <c r="J96" i="7"/>
  <c r="J137" i="11"/>
  <c r="BK258" i="7"/>
  <c r="BK147" i="9"/>
  <c r="BK396" i="10"/>
  <c r="J121" i="8"/>
  <c r="J168" i="9"/>
  <c r="J465" i="10"/>
  <c r="BK83" i="12"/>
  <c r="BK105" i="3"/>
  <c r="BK452" i="4"/>
  <c r="J112" i="11"/>
  <c r="J150" i="3"/>
  <c r="BK413" i="4"/>
  <c r="BK385" i="4"/>
  <c r="J163" i="6"/>
  <c r="BK194" i="7"/>
  <c r="J223" i="7"/>
  <c r="J112" i="8"/>
  <c r="J132" i="9"/>
  <c r="BK138" i="10"/>
  <c r="BK85" i="10"/>
  <c r="J83" i="14"/>
  <c r="BK216" i="3"/>
  <c r="BK130" i="4"/>
  <c r="BK135" i="4"/>
  <c r="J113" i="6"/>
  <c r="BK451" i="7"/>
  <c r="J168" i="8"/>
  <c r="J163" i="9"/>
  <c r="BK128" i="10"/>
  <c r="BK218" i="11"/>
  <c r="J120" i="12"/>
  <c r="BK124" i="2"/>
  <c r="BK131" i="3"/>
  <c r="BK109" i="2"/>
  <c r="J91" i="4"/>
  <c r="J365" i="4"/>
  <c r="J222" i="3"/>
  <c r="J165" i="4"/>
  <c r="J216" i="4"/>
  <c r="J215" i="5"/>
  <c r="J107" i="6"/>
  <c r="J309" i="7"/>
  <c r="J168" i="5"/>
  <c r="J207" i="8"/>
  <c r="BK112" i="11"/>
  <c r="J97" i="2"/>
  <c r="J354" i="4"/>
  <c r="BK211" i="4"/>
  <c r="J85" i="6"/>
  <c r="J179" i="8"/>
  <c r="BK141" i="9"/>
  <c r="J115" i="10"/>
  <c r="J224" i="3"/>
  <c r="J85" i="4"/>
  <c r="BK235" i="5"/>
  <c r="BK382" i="7"/>
  <c r="J232" i="9"/>
  <c r="J324" i="10"/>
  <c r="BK103" i="11"/>
  <c r="J477" i="4"/>
  <c r="BK110" i="6"/>
  <c r="BK303" i="7"/>
  <c r="J141" i="9"/>
  <c r="J132" i="14"/>
  <c r="J201" i="3"/>
  <c r="J251" i="5"/>
  <c r="J379" i="7"/>
  <c r="BK91" i="12"/>
  <c r="BK150" i="3"/>
  <c r="BK449" i="4"/>
  <c r="BK110" i="5"/>
  <c r="J427" i="7"/>
  <c r="J218" i="9"/>
  <c r="BK117" i="11"/>
  <c r="J140" i="2"/>
  <c r="J423" i="4"/>
  <c r="BK138" i="3"/>
  <c r="J125" i="5"/>
  <c r="J413" i="7"/>
  <c r="BK106" i="2"/>
  <c r="BK119" i="3"/>
  <c r="J80" i="3"/>
  <c r="BK433" i="4"/>
  <c r="J322" i="4"/>
  <c r="J471" i="4"/>
  <c r="J185" i="4"/>
  <c r="BK160" i="5"/>
  <c r="BK180" i="5"/>
  <c r="BK172" i="6"/>
  <c r="J185" i="7"/>
  <c r="BK101" i="7"/>
  <c r="BK491" i="7"/>
  <c r="J349" i="7"/>
  <c r="J136" i="7"/>
  <c r="BK218" i="8"/>
  <c r="BK136" i="8"/>
  <c r="J158" i="9"/>
  <c r="J208" i="9"/>
  <c r="BK364" i="10"/>
  <c r="BK234" i="10"/>
  <c r="BK160" i="11"/>
  <c r="J80" i="12"/>
  <c r="BK100" i="2"/>
  <c r="J195" i="3"/>
  <c r="J126" i="3"/>
  <c r="BK530" i="4"/>
  <c r="BK242" i="5"/>
  <c r="J205" i="7"/>
  <c r="J458" i="7"/>
  <c r="BK172" i="9"/>
  <c r="J455" i="10"/>
  <c r="BK142" i="11"/>
  <c r="BK213" i="3"/>
  <c r="BK145" i="4"/>
  <c r="BK182" i="6"/>
  <c r="J424" i="7"/>
  <c r="BK133" i="8"/>
  <c r="J82" i="9"/>
  <c r="J296" i="10"/>
  <c r="BK190" i="10"/>
  <c r="J465" i="4"/>
  <c r="J185" i="6"/>
  <c r="BK142" i="8"/>
  <c r="J187" i="9"/>
  <c r="BK96" i="6"/>
  <c r="BK495" i="7"/>
  <c r="BK173" i="10"/>
  <c r="BK250" i="3"/>
  <c r="BK93" i="3"/>
  <c r="J188" i="4"/>
  <c r="BK176" i="5"/>
  <c r="J188" i="5"/>
  <c r="J119" i="5"/>
  <c r="J157" i="6"/>
  <c r="BK191" i="8"/>
  <c r="BK220" i="9"/>
  <c r="BK110" i="10"/>
  <c r="BK348" i="10"/>
  <c r="BK166" i="11"/>
  <c r="BK185" i="4"/>
  <c r="J348" i="4"/>
  <c r="BK105" i="5"/>
  <c r="BK191" i="7"/>
  <c r="J394" i="7"/>
  <c r="BK124" i="8"/>
  <c r="J123" i="10"/>
  <c r="J89" i="13"/>
  <c r="BK117" i="3"/>
  <c r="BK437" i="4"/>
  <c r="J179" i="4"/>
  <c r="BK164" i="5"/>
  <c r="J196" i="7"/>
  <c r="J223" i="9"/>
  <c r="J364" i="10"/>
  <c r="BK90" i="11"/>
  <c r="BK178" i="11"/>
  <c r="J118" i="2"/>
  <c r="BK477" i="4"/>
  <c r="J403" i="4"/>
  <c r="J371" i="10"/>
  <c r="J160" i="11"/>
  <c r="AS54" i="1"/>
  <c r="BK246" i="7"/>
  <c r="BK182" i="7"/>
  <c r="J258" i="7"/>
  <c r="BK85" i="8"/>
  <c r="BK201" i="9"/>
  <c r="BK383" i="10"/>
  <c r="J170" i="11"/>
  <c r="BK156" i="3"/>
  <c r="BK133" i="2"/>
  <c r="BK252" i="7"/>
  <c r="BK107" i="6"/>
  <c r="BK118" i="8"/>
  <c r="BK115" i="10"/>
  <c r="BK109" i="11"/>
  <c r="F37" i="2"/>
  <c r="BD55" i="1" s="1"/>
  <c r="J178" i="10"/>
  <c r="J451" i="7"/>
  <c r="BK390" i="10"/>
  <c r="J130" i="2"/>
  <c r="BK208" i="4"/>
  <c r="BK116" i="6"/>
  <c r="J471" i="7"/>
  <c r="BK140" i="14"/>
  <c r="BK391" i="4"/>
  <c r="J417" i="4"/>
  <c r="J242" i="5"/>
  <c r="BK172" i="8"/>
  <c r="J306" i="10"/>
  <c r="J205" i="4"/>
  <c r="BK273" i="4"/>
  <c r="J101" i="7"/>
  <c r="BK193" i="9"/>
  <c r="J102" i="6"/>
  <c r="BK410" i="7"/>
  <c r="J270" i="7"/>
  <c r="J252" i="10"/>
  <c r="J133" i="2"/>
  <c r="BK502" i="4"/>
  <c r="J228" i="4"/>
  <c r="J382" i="7"/>
  <c r="BK85" i="4"/>
  <c r="J406" i="7"/>
  <c r="BK252" i="10"/>
  <c r="BK218" i="10"/>
  <c r="BK234" i="3"/>
  <c r="J176" i="4"/>
  <c r="J130" i="4"/>
  <c r="J176" i="5"/>
  <c r="J199" i="7"/>
  <c r="BK388" i="7"/>
  <c r="J133" i="8"/>
  <c r="BK99" i="10"/>
  <c r="BK212" i="10"/>
  <c r="J343" i="7"/>
  <c r="BK102" i="4"/>
  <c r="BK222" i="5"/>
  <c r="BK203" i="5"/>
  <c r="BK102" i="6"/>
  <c r="BK187" i="10"/>
  <c r="J142" i="11"/>
  <c r="J523" i="4"/>
  <c r="BK141" i="5"/>
  <c r="J96" i="6"/>
  <c r="BK413" i="7"/>
  <c r="BK280" i="10"/>
  <c r="BK127" i="2"/>
  <c r="J210" i="3"/>
  <c r="BK155" i="4"/>
  <c r="J105" i="5"/>
  <c r="J191" i="7"/>
  <c r="J217" i="7"/>
  <c r="BK163" i="10"/>
  <c r="BK196" i="11"/>
  <c r="J123" i="12"/>
  <c r="BK220" i="3"/>
  <c r="BK508" i="4"/>
  <c r="J136" i="6"/>
  <c r="BK485" i="7"/>
  <c r="J150" i="8"/>
  <c r="J116" i="9"/>
  <c r="J354" i="10"/>
  <c r="J212" i="10"/>
  <c r="J144" i="2"/>
  <c r="BK150" i="4"/>
  <c r="BK523" i="4"/>
  <c r="BK285" i="7"/>
  <c r="BK289" i="7"/>
  <c r="BK177" i="7"/>
  <c r="BK121" i="2"/>
  <c r="J118" i="8"/>
  <c r="BK82" i="9"/>
  <c r="BK158" i="9"/>
  <c r="BK125" i="9"/>
  <c r="J441" i="10"/>
  <c r="J209" i="11"/>
  <c r="J127" i="11"/>
  <c r="J103" i="13"/>
  <c r="J110" i="3"/>
  <c r="J170" i="3"/>
  <c r="BK196" i="4"/>
  <c r="BK82" i="6"/>
  <c r="J176" i="8"/>
  <c r="J153" i="10"/>
  <c r="BK86" i="13"/>
  <c r="BK487" i="4"/>
  <c r="J196" i="4"/>
  <c r="J125" i="6"/>
  <c r="J91" i="7"/>
  <c r="J181" i="10"/>
  <c r="BK120" i="10"/>
  <c r="BK202" i="11"/>
  <c r="BK148" i="2"/>
  <c r="BK179" i="4"/>
  <c r="J502" i="4"/>
  <c r="J144" i="6"/>
  <c r="J246" i="7"/>
  <c r="BK105" i="9"/>
  <c r="J158" i="10"/>
  <c r="J368" i="10"/>
  <c r="J83" i="12"/>
  <c r="BK150" i="2"/>
  <c r="BK140" i="4"/>
  <c r="BK136" i="5"/>
  <c r="J281" i="7"/>
  <c r="J275" i="7"/>
  <c r="J86" i="12"/>
  <c r="BK232" i="3"/>
  <c r="J117" i="3"/>
  <c r="BK205" i="4"/>
  <c r="BK365" i="4"/>
  <c r="BK246" i="5"/>
  <c r="BK152" i="6"/>
  <c r="J142" i="8"/>
  <c r="BK266" i="10"/>
  <c r="J218" i="10"/>
  <c r="BK115" i="2"/>
  <c r="BK322" i="4"/>
  <c r="J391" i="4"/>
  <c r="J222" i="5"/>
  <c r="BK96" i="7"/>
  <c r="BK185" i="8"/>
  <c r="BK212" i="9"/>
  <c r="J224" i="10"/>
  <c r="J140" i="14"/>
  <c r="BK199" i="3"/>
  <c r="J145" i="4"/>
  <c r="BK397" i="4"/>
  <c r="BK172" i="5"/>
  <c r="J252" i="7"/>
  <c r="J94" i="4"/>
  <c r="J226" i="5"/>
  <c r="BK209" i="7"/>
  <c r="J410" i="7"/>
  <c r="J115" i="8"/>
  <c r="BK180" i="9"/>
  <c r="J163" i="10"/>
  <c r="BK170" i="11"/>
  <c r="J90" i="14"/>
  <c r="J218" i="8"/>
  <c r="J144" i="9"/>
  <c r="J85" i="10"/>
  <c r="J122" i="11"/>
  <c r="J91" i="12"/>
  <c r="BK90" i="14"/>
  <c r="J191" i="3"/>
  <c r="BK285" i="4"/>
  <c r="J90" i="3"/>
  <c r="BK348" i="4"/>
  <c r="J216" i="3"/>
  <c r="J236" i="3"/>
  <c r="BK409" i="4"/>
  <c r="BK182" i="4"/>
  <c r="BK331" i="7"/>
  <c r="J499" i="7"/>
  <c r="J130" i="8"/>
  <c r="BK204" i="10"/>
  <c r="BK224" i="10"/>
  <c r="J229" i="11"/>
  <c r="BK97" i="2"/>
  <c r="BK110" i="3"/>
  <c r="BK373" i="4"/>
  <c r="J88" i="4"/>
  <c r="BK188" i="5"/>
  <c r="J213" i="7"/>
  <c r="BK394" i="7"/>
  <c r="J95" i="8"/>
  <c r="BK368" i="10"/>
  <c r="BK200" i="10"/>
  <c r="J138" i="10"/>
  <c r="BK122" i="11"/>
  <c r="J110" i="12"/>
  <c r="BK122" i="14"/>
  <c r="BK429" i="4"/>
  <c r="J235" i="7"/>
  <c r="BK293" i="7"/>
  <c r="BK88" i="9"/>
  <c r="BK359" i="7"/>
  <c r="J187" i="10"/>
  <c r="BK152" i="11"/>
  <c r="BK182" i="3"/>
  <c r="J409" i="4"/>
  <c r="BK85" i="5"/>
  <c r="BK416" i="7"/>
  <c r="BK85" i="2"/>
  <c r="J433" i="4"/>
  <c r="BK168" i="8"/>
  <c r="BK140" i="2"/>
  <c r="BK121" i="3"/>
  <c r="J235" i="5"/>
  <c r="BK424" i="7"/>
  <c r="BK290" i="10"/>
  <c r="J105" i="3"/>
  <c r="BK571" i="4"/>
  <c r="J229" i="7"/>
  <c r="J127" i="8"/>
  <c r="J285" i="10"/>
  <c r="J144" i="3"/>
  <c r="BK249" i="4"/>
  <c r="BK236" i="3"/>
  <c r="J182" i="4"/>
  <c r="J151" i="7"/>
  <c r="BK204" i="9"/>
  <c r="J393" i="10"/>
  <c r="J300" i="10"/>
  <c r="BK225" i="11"/>
  <c r="BK80" i="12"/>
  <c r="J107" i="14"/>
  <c r="J208" i="3"/>
  <c r="BK173" i="4"/>
  <c r="BK455" i="4"/>
  <c r="J95" i="5"/>
  <c r="J85" i="7"/>
  <c r="J164" i="8"/>
  <c r="BK218" i="9"/>
  <c r="J312" i="10"/>
  <c r="J105" i="10"/>
  <c r="J377" i="10"/>
  <c r="J156" i="11"/>
  <c r="J143" i="14"/>
  <c r="R84" i="2" l="1"/>
  <c r="T79" i="3"/>
  <c r="P219" i="4"/>
  <c r="BK429" i="7"/>
  <c r="J429" i="7" s="1"/>
  <c r="J62" i="7" s="1"/>
  <c r="P197" i="8"/>
  <c r="P84" i="10"/>
  <c r="T399" i="10"/>
  <c r="R84" i="11"/>
  <c r="T155" i="5"/>
  <c r="T81" i="6"/>
  <c r="T80" i="6" s="1"/>
  <c r="R484" i="7"/>
  <c r="P155" i="8"/>
  <c r="P83" i="8" s="1"/>
  <c r="AU61" i="1" s="1"/>
  <c r="R136" i="2"/>
  <c r="BK84" i="4"/>
  <c r="J84" i="4" s="1"/>
  <c r="J60" i="4" s="1"/>
  <c r="P155" i="5"/>
  <c r="P198" i="7"/>
  <c r="BK155" i="8"/>
  <c r="J155" i="8" s="1"/>
  <c r="J61" i="8" s="1"/>
  <c r="BK147" i="11"/>
  <c r="J147" i="11" s="1"/>
  <c r="J61" i="11" s="1"/>
  <c r="BK136" i="2"/>
  <c r="J136" i="2" s="1"/>
  <c r="J62" i="2" s="1"/>
  <c r="BK560" i="4"/>
  <c r="J560" i="4"/>
  <c r="J63" i="4" s="1"/>
  <c r="BK84" i="5"/>
  <c r="J84" i="5" s="1"/>
  <c r="J60" i="5" s="1"/>
  <c r="P84" i="7"/>
  <c r="BK484" i="7"/>
  <c r="J484" i="7" s="1"/>
  <c r="J63" i="7" s="1"/>
  <c r="R197" i="8"/>
  <c r="R208" i="11"/>
  <c r="R93" i="2"/>
  <c r="BK501" i="4"/>
  <c r="J501" i="4" s="1"/>
  <c r="J62" i="4" s="1"/>
  <c r="P84" i="5"/>
  <c r="R198" i="7"/>
  <c r="T197" i="8"/>
  <c r="BK81" i="9"/>
  <c r="J81" i="9" s="1"/>
  <c r="J60" i="9" s="1"/>
  <c r="R193" i="10"/>
  <c r="P84" i="11"/>
  <c r="P79" i="12"/>
  <c r="AU65" i="1"/>
  <c r="P193" i="10"/>
  <c r="BK143" i="2"/>
  <c r="J143" i="2"/>
  <c r="J63" i="2"/>
  <c r="R84" i="4"/>
  <c r="R560" i="4"/>
  <c r="R84" i="5"/>
  <c r="R84" i="7"/>
  <c r="T193" i="10"/>
  <c r="P147" i="11"/>
  <c r="T84" i="2"/>
  <c r="R79" i="3"/>
  <c r="R219" i="4"/>
  <c r="R429" i="7"/>
  <c r="BK84" i="8"/>
  <c r="J84" i="8" s="1"/>
  <c r="J60" i="8" s="1"/>
  <c r="BK84" i="10"/>
  <c r="J84" i="10" s="1"/>
  <c r="J60" i="10" s="1"/>
  <c r="P454" i="10"/>
  <c r="T143" i="2"/>
  <c r="T219" i="4"/>
  <c r="T84" i="5"/>
  <c r="BK84" i="7"/>
  <c r="BK83" i="7" s="1"/>
  <c r="J83" i="7" s="1"/>
  <c r="J30" i="7" s="1"/>
  <c r="P484" i="7"/>
  <c r="P84" i="8"/>
  <c r="R81" i="9"/>
  <c r="R80" i="9" s="1"/>
  <c r="R399" i="10"/>
  <c r="T84" i="11"/>
  <c r="BK79" i="13"/>
  <c r="J79" i="13" s="1"/>
  <c r="P93" i="2"/>
  <c r="BK79" i="3"/>
  <c r="J79" i="3"/>
  <c r="J59" i="3" s="1"/>
  <c r="P84" i="4"/>
  <c r="P560" i="4"/>
  <c r="T221" i="5"/>
  <c r="P81" i="6"/>
  <c r="P80" i="6" s="1"/>
  <c r="AU59" i="1" s="1"/>
  <c r="T84" i="7"/>
  <c r="R147" i="11"/>
  <c r="BK93" i="2"/>
  <c r="J93" i="2"/>
  <c r="J61" i="2" s="1"/>
  <c r="T84" i="4"/>
  <c r="T560" i="4"/>
  <c r="P221" i="5"/>
  <c r="R81" i="6"/>
  <c r="R80" i="6"/>
  <c r="T155" i="8"/>
  <c r="P399" i="10"/>
  <c r="T208" i="11"/>
  <c r="BK79" i="12"/>
  <c r="J79" i="12" s="1"/>
  <c r="P79" i="13"/>
  <c r="AU66" i="1" s="1"/>
  <c r="P136" i="2"/>
  <c r="T501" i="4"/>
  <c r="T429" i="7"/>
  <c r="R84" i="8"/>
  <c r="P84" i="2"/>
  <c r="P143" i="2"/>
  <c r="P501" i="4"/>
  <c r="BK155" i="5"/>
  <c r="J155" i="5"/>
  <c r="J61" i="5"/>
  <c r="T198" i="7"/>
  <c r="T84" i="8"/>
  <c r="T83" i="8" s="1"/>
  <c r="BK399" i="10"/>
  <c r="J399" i="10" s="1"/>
  <c r="J62" i="10" s="1"/>
  <c r="BK208" i="11"/>
  <c r="J208" i="11"/>
  <c r="J62" i="11" s="1"/>
  <c r="T79" i="12"/>
  <c r="T136" i="2"/>
  <c r="P79" i="3"/>
  <c r="AU56" i="1"/>
  <c r="BK219" i="4"/>
  <c r="J219" i="4"/>
  <c r="J61" i="4"/>
  <c r="BK221" i="5"/>
  <c r="J221" i="5" s="1"/>
  <c r="J62" i="5" s="1"/>
  <c r="BK81" i="6"/>
  <c r="BK80" i="6" s="1"/>
  <c r="J80" i="6" s="1"/>
  <c r="P429" i="7"/>
  <c r="T84" i="10"/>
  <c r="BK454" i="10"/>
  <c r="J454" i="10" s="1"/>
  <c r="J63" i="10" s="1"/>
  <c r="BK84" i="11"/>
  <c r="J84" i="11" s="1"/>
  <c r="J60" i="11" s="1"/>
  <c r="P79" i="14"/>
  <c r="AU67" i="1"/>
  <c r="T93" i="2"/>
  <c r="R155" i="5"/>
  <c r="BK198" i="7"/>
  <c r="J198" i="7"/>
  <c r="J61" i="7" s="1"/>
  <c r="R155" i="8"/>
  <c r="P81" i="9"/>
  <c r="P80" i="9"/>
  <c r="AU62" i="1" s="1"/>
  <c r="R84" i="10"/>
  <c r="T454" i="10"/>
  <c r="T83" i="10" s="1"/>
  <c r="T147" i="11"/>
  <c r="R79" i="12"/>
  <c r="BK79" i="14"/>
  <c r="J79" i="14" s="1"/>
  <c r="J59" i="14" s="1"/>
  <c r="R79" i="14"/>
  <c r="BK84" i="2"/>
  <c r="J84" i="2"/>
  <c r="J60" i="2" s="1"/>
  <c r="R143" i="2"/>
  <c r="R501" i="4"/>
  <c r="R221" i="5"/>
  <c r="T484" i="7"/>
  <c r="BK197" i="8"/>
  <c r="J197" i="8"/>
  <c r="J62" i="8"/>
  <c r="T81" i="9"/>
  <c r="T80" i="9"/>
  <c r="BK193" i="10"/>
  <c r="J193" i="10"/>
  <c r="J61" i="10"/>
  <c r="R454" i="10"/>
  <c r="P208" i="11"/>
  <c r="R79" i="13"/>
  <c r="T79" i="14"/>
  <c r="BK250" i="5"/>
  <c r="J250" i="5" s="1"/>
  <c r="J63" i="5" s="1"/>
  <c r="BK226" i="8"/>
  <c r="J226" i="8" s="1"/>
  <c r="J63" i="8" s="1"/>
  <c r="BK237" i="11"/>
  <c r="J237" i="11" s="1"/>
  <c r="J63" i="11" s="1"/>
  <c r="BE107" i="14"/>
  <c r="BE140" i="14"/>
  <c r="J55" i="14"/>
  <c r="E69" i="14"/>
  <c r="BE90" i="14"/>
  <c r="BE122" i="14"/>
  <c r="BE132" i="14"/>
  <c r="BE147" i="14"/>
  <c r="F55" i="14"/>
  <c r="J73" i="14"/>
  <c r="BE80" i="14"/>
  <c r="J75" i="14"/>
  <c r="F54" i="14"/>
  <c r="BE99" i="14"/>
  <c r="BE117" i="14"/>
  <c r="BE137" i="14"/>
  <c r="BE143" i="14"/>
  <c r="BE83" i="14"/>
  <c r="J54" i="13"/>
  <c r="F76" i="13"/>
  <c r="BE83" i="13"/>
  <c r="F54" i="13"/>
  <c r="BE86" i="13"/>
  <c r="BE92" i="13"/>
  <c r="J76" i="13"/>
  <c r="BE103" i="13"/>
  <c r="J52" i="13"/>
  <c r="E48" i="13"/>
  <c r="BE89" i="13"/>
  <c r="BE100" i="13"/>
  <c r="BE80" i="13"/>
  <c r="BE97" i="13"/>
  <c r="J73" i="12"/>
  <c r="BE97" i="12"/>
  <c r="E48" i="12"/>
  <c r="J55" i="12"/>
  <c r="BE80" i="12"/>
  <c r="BE120" i="12"/>
  <c r="BE110" i="12"/>
  <c r="BE126" i="12"/>
  <c r="F55" i="12"/>
  <c r="J54" i="12"/>
  <c r="BE83" i="12"/>
  <c r="BE102" i="12"/>
  <c r="BE116" i="12"/>
  <c r="BE123" i="12"/>
  <c r="BE91" i="12"/>
  <c r="F75" i="12"/>
  <c r="BE86" i="12"/>
  <c r="BE106" i="12"/>
  <c r="BE156" i="11"/>
  <c r="BE148" i="11"/>
  <c r="J52" i="11"/>
  <c r="BE209" i="11"/>
  <c r="BE229" i="11"/>
  <c r="BE103" i="11"/>
  <c r="BE218" i="11"/>
  <c r="J55" i="11"/>
  <c r="BE109" i="11"/>
  <c r="BE127" i="11"/>
  <c r="BE132" i="11"/>
  <c r="BE238" i="11"/>
  <c r="E73" i="11"/>
  <c r="F80" i="11"/>
  <c r="BE106" i="11"/>
  <c r="BE170" i="11"/>
  <c r="BE184" i="11"/>
  <c r="J54" i="11"/>
  <c r="BE95" i="11"/>
  <c r="BE100" i="11"/>
  <c r="BE117" i="11"/>
  <c r="BE178" i="11"/>
  <c r="BE196" i="11"/>
  <c r="BE233" i="11"/>
  <c r="BE90" i="11"/>
  <c r="F54" i="11"/>
  <c r="BE85" i="11"/>
  <c r="BE166" i="11"/>
  <c r="BE112" i="11"/>
  <c r="BE174" i="11"/>
  <c r="BE225" i="11"/>
  <c r="BE137" i="11"/>
  <c r="BE190" i="11"/>
  <c r="BE142" i="11"/>
  <c r="BE152" i="11"/>
  <c r="BE160" i="11"/>
  <c r="BE202" i="11"/>
  <c r="BE122" i="11"/>
  <c r="J52" i="10"/>
  <c r="BE148" i="10"/>
  <c r="BE163" i="10"/>
  <c r="BE246" i="10"/>
  <c r="BE252" i="10"/>
  <c r="BE266" i="10"/>
  <c r="BE300" i="10"/>
  <c r="BE342" i="10"/>
  <c r="BE354" i="10"/>
  <c r="E73" i="10"/>
  <c r="BE115" i="10"/>
  <c r="BE285" i="10"/>
  <c r="BE330" i="10"/>
  <c r="J55" i="10"/>
  <c r="BE120" i="10"/>
  <c r="BE128" i="10"/>
  <c r="BE138" i="10"/>
  <c r="BE173" i="10"/>
  <c r="BE306" i="10"/>
  <c r="BE85" i="10"/>
  <c r="BE93" i="10"/>
  <c r="BE96" i="10"/>
  <c r="BE178" i="10"/>
  <c r="BE181" i="10"/>
  <c r="BE190" i="10"/>
  <c r="BE200" i="10"/>
  <c r="BE218" i="10"/>
  <c r="BE262" i="10"/>
  <c r="BE296" i="10"/>
  <c r="BE324" i="10"/>
  <c r="BE406" i="10"/>
  <c r="BE415" i="10"/>
  <c r="BE455" i="10"/>
  <c r="BE465" i="10"/>
  <c r="BE469" i="10"/>
  <c r="F55" i="10"/>
  <c r="BE110" i="10"/>
  <c r="BE158" i="10"/>
  <c r="BE168" i="10"/>
  <c r="BE204" i="10"/>
  <c r="BE224" i="10"/>
  <c r="BE336" i="10"/>
  <c r="BE400" i="10"/>
  <c r="BE441" i="10"/>
  <c r="BE212" i="10"/>
  <c r="BE234" i="10"/>
  <c r="BE290" i="10"/>
  <c r="BE387" i="10"/>
  <c r="BE99" i="10"/>
  <c r="BE258" i="10"/>
  <c r="BE383" i="10"/>
  <c r="BE393" i="10"/>
  <c r="BE422" i="10"/>
  <c r="BE461" i="10"/>
  <c r="F54" i="10"/>
  <c r="BE133" i="10"/>
  <c r="BE153" i="10"/>
  <c r="BE105" i="10"/>
  <c r="BE184" i="10"/>
  <c r="BE312" i="10"/>
  <c r="BE390" i="10"/>
  <c r="BE123" i="10"/>
  <c r="BE143" i="10"/>
  <c r="BE194" i="10"/>
  <c r="BE272" i="10"/>
  <c r="BE318" i="10"/>
  <c r="BE368" i="10"/>
  <c r="BE102" i="10"/>
  <c r="BE280" i="10"/>
  <c r="BE364" i="10"/>
  <c r="BK80" i="9"/>
  <c r="J80" i="9" s="1"/>
  <c r="J30" i="9" s="1"/>
  <c r="J79" i="10"/>
  <c r="BE187" i="10"/>
  <c r="BE208" i="10"/>
  <c r="BE396" i="10"/>
  <c r="BE428" i="10"/>
  <c r="BE88" i="10"/>
  <c r="BE230" i="10"/>
  <c r="BE240" i="10"/>
  <c r="BE276" i="10"/>
  <c r="BE371" i="10"/>
  <c r="BE348" i="10"/>
  <c r="BE360" i="10"/>
  <c r="BE377" i="10"/>
  <c r="J52" i="9"/>
  <c r="F76" i="9"/>
  <c r="BE99" i="9"/>
  <c r="BE120" i="9"/>
  <c r="E48" i="9"/>
  <c r="F77" i="9"/>
  <c r="BE108" i="9"/>
  <c r="BE135" i="9"/>
  <c r="BE141" i="9"/>
  <c r="BE187" i="9"/>
  <c r="BE193" i="9"/>
  <c r="BE204" i="9"/>
  <c r="BE208" i="9"/>
  <c r="BE212" i="9"/>
  <c r="BE218" i="9"/>
  <c r="BE220" i="9"/>
  <c r="BE223" i="9"/>
  <c r="BE232" i="9"/>
  <c r="J54" i="9"/>
  <c r="BE105" i="9"/>
  <c r="BE113" i="9"/>
  <c r="BE129" i="9"/>
  <c r="BE138" i="9"/>
  <c r="BE93" i="9"/>
  <c r="BE88" i="9"/>
  <c r="J77" i="9"/>
  <c r="BE116" i="9"/>
  <c r="BE150" i="9"/>
  <c r="BE158" i="9"/>
  <c r="BE163" i="9"/>
  <c r="BE165" i="9"/>
  <c r="BE226" i="9"/>
  <c r="BE153" i="9"/>
  <c r="BE172" i="9"/>
  <c r="BE176" i="9"/>
  <c r="BE180" i="9"/>
  <c r="BE184" i="9"/>
  <c r="BE197" i="9"/>
  <c r="BE201" i="9"/>
  <c r="BE125" i="9"/>
  <c r="BE168" i="9"/>
  <c r="BE82" i="9"/>
  <c r="BE132" i="9"/>
  <c r="BE147" i="9"/>
  <c r="BE144" i="9"/>
  <c r="F80" i="8"/>
  <c r="BE124" i="8"/>
  <c r="F54" i="8"/>
  <c r="J55" i="8"/>
  <c r="BE127" i="8"/>
  <c r="J52" i="8"/>
  <c r="BE121" i="8"/>
  <c r="BE227" i="8"/>
  <c r="E73" i="8"/>
  <c r="BE85" i="8"/>
  <c r="BE164" i="8"/>
  <c r="BE191" i="8"/>
  <c r="BE136" i="8"/>
  <c r="BE172" i="8"/>
  <c r="BE147" i="8"/>
  <c r="BE168" i="8"/>
  <c r="BE198" i="8"/>
  <c r="J54" i="8"/>
  <c r="BE95" i="8"/>
  <c r="BE115" i="8"/>
  <c r="BE106" i="8"/>
  <c r="BE176" i="8"/>
  <c r="BE90" i="8"/>
  <c r="BE112" i="8"/>
  <c r="BE130" i="8"/>
  <c r="BE214" i="8"/>
  <c r="BE218" i="8"/>
  <c r="BE100" i="8"/>
  <c r="BE156" i="8"/>
  <c r="BE160" i="8"/>
  <c r="BE179" i="8"/>
  <c r="BE142" i="8"/>
  <c r="BE150" i="8"/>
  <c r="BE222" i="8"/>
  <c r="BE118" i="8"/>
  <c r="BE207" i="8"/>
  <c r="BE133" i="8"/>
  <c r="BE185" i="8"/>
  <c r="F55" i="7"/>
  <c r="BE141" i="7"/>
  <c r="BE205" i="7"/>
  <c r="BE252" i="7"/>
  <c r="BE275" i="7"/>
  <c r="BE343" i="7"/>
  <c r="BE379" i="7"/>
  <c r="BE394" i="7"/>
  <c r="BE406" i="7"/>
  <c r="J81" i="6"/>
  <c r="J60" i="6" s="1"/>
  <c r="F54" i="7"/>
  <c r="BE223" i="7"/>
  <c r="BE235" i="7"/>
  <c r="BE363" i="7"/>
  <c r="BE388" i="7"/>
  <c r="BE410" i="7"/>
  <c r="BE458" i="7"/>
  <c r="BE471" i="7"/>
  <c r="BE229" i="7"/>
  <c r="BE321" i="7"/>
  <c r="BE331" i="7"/>
  <c r="BE451" i="7"/>
  <c r="J77" i="7"/>
  <c r="BE106" i="7"/>
  <c r="BE188" i="7"/>
  <c r="BE289" i="7"/>
  <c r="BE293" i="7"/>
  <c r="BE355" i="7"/>
  <c r="BE416" i="7"/>
  <c r="BE421" i="7"/>
  <c r="BE427" i="7"/>
  <c r="BE442" i="7"/>
  <c r="BE491" i="7"/>
  <c r="BE499" i="7"/>
  <c r="BE85" i="7"/>
  <c r="BE485" i="7"/>
  <c r="BE88" i="7"/>
  <c r="BE121" i="7"/>
  <c r="BE166" i="7"/>
  <c r="BE309" i="7"/>
  <c r="BE495" i="7"/>
  <c r="BE101" i="7"/>
  <c r="J55" i="7"/>
  <c r="BE369" i="7"/>
  <c r="BE382" i="7"/>
  <c r="BE430" i="7"/>
  <c r="BE436" i="7"/>
  <c r="BE91" i="7"/>
  <c r="BE177" i="7"/>
  <c r="E73" i="7"/>
  <c r="BE116" i="7"/>
  <c r="BE136" i="7"/>
  <c r="BE156" i="7"/>
  <c r="BE161" i="7"/>
  <c r="BE182" i="7"/>
  <c r="BE258" i="7"/>
  <c r="BE281" i="7"/>
  <c r="BE375" i="7"/>
  <c r="BE194" i="7"/>
  <c r="BE217" i="7"/>
  <c r="BE264" i="7"/>
  <c r="BE285" i="7"/>
  <c r="BE131" i="7"/>
  <c r="BE171" i="7"/>
  <c r="BE185" i="7"/>
  <c r="BE191" i="7"/>
  <c r="BE240" i="7"/>
  <c r="BE303" i="7"/>
  <c r="BE315" i="7"/>
  <c r="BE337" i="7"/>
  <c r="J54" i="7"/>
  <c r="BE111" i="7"/>
  <c r="BE146" i="7"/>
  <c r="BE151" i="7"/>
  <c r="BE246" i="7"/>
  <c r="BE297" i="7"/>
  <c r="BE359" i="7"/>
  <c r="BE196" i="7"/>
  <c r="BE270" i="7"/>
  <c r="BE325" i="7"/>
  <c r="BE96" i="7"/>
  <c r="BE126" i="7"/>
  <c r="BE174" i="7"/>
  <c r="BE199" i="7"/>
  <c r="BE209" i="7"/>
  <c r="BE213" i="7"/>
  <c r="BE349" i="7"/>
  <c r="BE400" i="7"/>
  <c r="BE413" i="7"/>
  <c r="BE424" i="7"/>
  <c r="J54" i="6"/>
  <c r="J74" i="6"/>
  <c r="BE125" i="6"/>
  <c r="BE119" i="6"/>
  <c r="BE128" i="6"/>
  <c r="BE169" i="6"/>
  <c r="F54" i="6"/>
  <c r="F55" i="6"/>
  <c r="BE163" i="6"/>
  <c r="BE185" i="6"/>
  <c r="BE85" i="6"/>
  <c r="BE107" i="6"/>
  <c r="BE179" i="6"/>
  <c r="BE131" i="6"/>
  <c r="BE144" i="6"/>
  <c r="E48" i="6"/>
  <c r="J55" i="6"/>
  <c r="BE152" i="6"/>
  <c r="BE91" i="6"/>
  <c r="BE113" i="6"/>
  <c r="BE122" i="6"/>
  <c r="BE140" i="6"/>
  <c r="BE148" i="6"/>
  <c r="BE182" i="6"/>
  <c r="BE189" i="6"/>
  <c r="BE102" i="6"/>
  <c r="BE116" i="6"/>
  <c r="BE136" i="6"/>
  <c r="BE157" i="6"/>
  <c r="BE175" i="6"/>
  <c r="BE82" i="6"/>
  <c r="BE96" i="6"/>
  <c r="BE110" i="6"/>
  <c r="BE172" i="6"/>
  <c r="BE215" i="5"/>
  <c r="BE235" i="5"/>
  <c r="BE85" i="5"/>
  <c r="BE172" i="5"/>
  <c r="BE194" i="5"/>
  <c r="BE251" i="5"/>
  <c r="BE188" i="5"/>
  <c r="BE209" i="5"/>
  <c r="BE222" i="5"/>
  <c r="BE242" i="5"/>
  <c r="BE246" i="5"/>
  <c r="BE168" i="5"/>
  <c r="BE203" i="5"/>
  <c r="BE180" i="5"/>
  <c r="BE184" i="5"/>
  <c r="F54" i="5"/>
  <c r="F55" i="5"/>
  <c r="J77" i="5"/>
  <c r="BE95" i="5"/>
  <c r="BE100" i="5"/>
  <c r="BE105" i="5"/>
  <c r="BE113" i="5"/>
  <c r="BE125" i="5"/>
  <c r="BE130" i="5"/>
  <c r="BE152" i="5"/>
  <c r="BE160" i="5"/>
  <c r="BE176" i="5"/>
  <c r="E48" i="5"/>
  <c r="J55" i="5"/>
  <c r="BE122" i="5"/>
  <c r="BE133" i="5"/>
  <c r="BE141" i="5"/>
  <c r="BE146" i="5"/>
  <c r="BE149" i="5"/>
  <c r="BE164" i="5"/>
  <c r="BE197" i="5"/>
  <c r="BE226" i="5"/>
  <c r="J54" i="5"/>
  <c r="BE90" i="5"/>
  <c r="BE110" i="5"/>
  <c r="BE116" i="5"/>
  <c r="BE119" i="5"/>
  <c r="BE136" i="5"/>
  <c r="BE156" i="5"/>
  <c r="BE135" i="4"/>
  <c r="BE176" i="4"/>
  <c r="BE236" i="4"/>
  <c r="BE369" i="4"/>
  <c r="BE385" i="4"/>
  <c r="BE459" i="4"/>
  <c r="BE465" i="4"/>
  <c r="BE433" i="4"/>
  <c r="BE487" i="4"/>
  <c r="BE490" i="4"/>
  <c r="BE514" i="4"/>
  <c r="BE413" i="4"/>
  <c r="BE455" i="4"/>
  <c r="BE483" i="4"/>
  <c r="BE493" i="4"/>
  <c r="E73" i="4"/>
  <c r="BE173" i="4"/>
  <c r="BE220" i="4"/>
  <c r="BE365" i="4"/>
  <c r="BE423" i="4"/>
  <c r="F55" i="4"/>
  <c r="BE112" i="4"/>
  <c r="BE150" i="4"/>
  <c r="BE170" i="4"/>
  <c r="BE303" i="4"/>
  <c r="BE449" i="4"/>
  <c r="BE477" i="4"/>
  <c r="BE508" i="4"/>
  <c r="BE145" i="4"/>
  <c r="BE261" i="4"/>
  <c r="BE354" i="4"/>
  <c r="BE498" i="4"/>
  <c r="BE545" i="4"/>
  <c r="BE561" i="4"/>
  <c r="BE567" i="4"/>
  <c r="F79" i="4"/>
  <c r="BE91" i="4"/>
  <c r="BE130" i="4"/>
  <c r="BE211" i="4"/>
  <c r="BE307" i="4"/>
  <c r="BE471" i="4"/>
  <c r="BE523" i="4"/>
  <c r="BE530" i="4"/>
  <c r="BE577" i="4"/>
  <c r="BE179" i="4"/>
  <c r="BE193" i="4"/>
  <c r="BE242" i="4"/>
  <c r="BE417" i="4"/>
  <c r="BE441" i="4"/>
  <c r="BE502" i="4"/>
  <c r="BE571" i="4"/>
  <c r="J54" i="4"/>
  <c r="J77" i="4"/>
  <c r="BE85" i="4"/>
  <c r="BE88" i="4"/>
  <c r="BE94" i="4"/>
  <c r="BE102" i="4"/>
  <c r="BE115" i="4"/>
  <c r="BE182" i="4"/>
  <c r="BE188" i="4"/>
  <c r="BE202" i="4"/>
  <c r="BE205" i="4"/>
  <c r="BE228" i="4"/>
  <c r="BE267" i="4"/>
  <c r="BE285" i="4"/>
  <c r="BE326" i="4"/>
  <c r="BE391" i="4"/>
  <c r="BE445" i="4"/>
  <c r="BE125" i="4"/>
  <c r="BE165" i="4"/>
  <c r="BE196" i="4"/>
  <c r="BE208" i="4"/>
  <c r="BE232" i="4"/>
  <c r="BE318" i="4"/>
  <c r="BE360" i="4"/>
  <c r="BE429" i="4"/>
  <c r="BE99" i="4"/>
  <c r="BE185" i="4"/>
  <c r="BE297" i="4"/>
  <c r="BE312" i="4"/>
  <c r="BE336" i="4"/>
  <c r="BE120" i="4"/>
  <c r="BE249" i="4"/>
  <c r="BE409" i="4"/>
  <c r="J80" i="4"/>
  <c r="BE107" i="4"/>
  <c r="BE140" i="4"/>
  <c r="BE224" i="4"/>
  <c r="BE255" i="4"/>
  <c r="BE273" i="4"/>
  <c r="BE330" i="4"/>
  <c r="BE397" i="4"/>
  <c r="BE403" i="4"/>
  <c r="BE291" i="4"/>
  <c r="BE155" i="4"/>
  <c r="BE160" i="4"/>
  <c r="BE199" i="4"/>
  <c r="BE216" i="4"/>
  <c r="BE279" i="4"/>
  <c r="BE322" i="4"/>
  <c r="BE342" i="4"/>
  <c r="BE348" i="4"/>
  <c r="BE373" i="4"/>
  <c r="BE379" i="4"/>
  <c r="BE437" i="4"/>
  <c r="BE452" i="4"/>
  <c r="J54" i="3"/>
  <c r="BE93" i="3"/>
  <c r="F55" i="3"/>
  <c r="J76" i="3"/>
  <c r="BE201" i="3"/>
  <c r="BE205" i="3"/>
  <c r="BE213" i="3"/>
  <c r="BE174" i="3"/>
  <c r="BE176" i="3"/>
  <c r="BE178" i="3"/>
  <c r="BE208" i="3"/>
  <c r="BE119" i="3"/>
  <c r="BE140" i="3"/>
  <c r="BE144" i="3"/>
  <c r="BE170" i="3"/>
  <c r="BE230" i="3"/>
  <c r="E69" i="3"/>
  <c r="BE138" i="3"/>
  <c r="BE199" i="3"/>
  <c r="BE210" i="3"/>
  <c r="BE250" i="3"/>
  <c r="BE105" i="3"/>
  <c r="BE197" i="3"/>
  <c r="BE216" i="3"/>
  <c r="BE218" i="3"/>
  <c r="F54" i="3"/>
  <c r="BE161" i="3"/>
  <c r="BE195" i="3"/>
  <c r="BK83" i="2"/>
  <c r="J83" i="2" s="1"/>
  <c r="J59" i="2" s="1"/>
  <c r="BE90" i="3"/>
  <c r="BE99" i="3"/>
  <c r="BE121" i="3"/>
  <c r="BE134" i="3"/>
  <c r="BE172" i="3"/>
  <c r="BE220" i="3"/>
  <c r="BE117" i="3"/>
  <c r="BE182" i="3"/>
  <c r="BE222" i="3"/>
  <c r="BE226" i="3"/>
  <c r="BE232" i="3"/>
  <c r="BE234" i="3"/>
  <c r="BE80" i="3"/>
  <c r="BE110" i="3"/>
  <c r="BE150" i="3"/>
  <c r="BE164" i="3"/>
  <c r="BE240" i="3"/>
  <c r="BE131" i="3"/>
  <c r="BE180" i="3"/>
  <c r="BE224" i="3"/>
  <c r="BE244" i="3"/>
  <c r="BE246" i="3"/>
  <c r="BE248" i="3"/>
  <c r="BE168" i="3"/>
  <c r="BE186" i="3"/>
  <c r="BE191" i="3"/>
  <c r="BE203" i="3"/>
  <c r="BE228" i="3"/>
  <c r="BE236" i="3"/>
  <c r="BE238" i="3"/>
  <c r="J52" i="3"/>
  <c r="BE126" i="3"/>
  <c r="BE156" i="3"/>
  <c r="BE242" i="3"/>
  <c r="F55" i="2"/>
  <c r="J77" i="2"/>
  <c r="BE100" i="2"/>
  <c r="BE109" i="2"/>
  <c r="BE150" i="2"/>
  <c r="E48" i="2"/>
  <c r="J54" i="2"/>
  <c r="J80" i="2"/>
  <c r="BE85" i="2"/>
  <c r="BE89" i="2"/>
  <c r="BE97" i="2"/>
  <c r="BE103" i="2"/>
  <c r="BE115" i="2"/>
  <c r="BE121" i="2"/>
  <c r="BE127" i="2"/>
  <c r="BE133" i="2"/>
  <c r="BE137" i="2"/>
  <c r="BE140" i="2"/>
  <c r="F54" i="2"/>
  <c r="BE94" i="2"/>
  <c r="BE106" i="2"/>
  <c r="BE112" i="2"/>
  <c r="BE118" i="2"/>
  <c r="BE124" i="2"/>
  <c r="BE130" i="2"/>
  <c r="BE144" i="2"/>
  <c r="BE148" i="2"/>
  <c r="F36" i="2"/>
  <c r="BC55" i="1" s="1"/>
  <c r="F34" i="3"/>
  <c r="BA56" i="1"/>
  <c r="F34" i="5"/>
  <c r="BA58" i="1" s="1"/>
  <c r="J34" i="13"/>
  <c r="AW66" i="1"/>
  <c r="J34" i="4"/>
  <c r="AW57" i="1" s="1"/>
  <c r="F36" i="4"/>
  <c r="BC57" i="1" s="1"/>
  <c r="F35" i="11"/>
  <c r="BB64" i="1" s="1"/>
  <c r="F34" i="4"/>
  <c r="BA57" i="1" s="1"/>
  <c r="F36" i="3"/>
  <c r="BC56" i="1" s="1"/>
  <c r="F36" i="11"/>
  <c r="BC64" i="1" s="1"/>
  <c r="J34" i="2"/>
  <c r="AW55" i="1"/>
  <c r="J34" i="3"/>
  <c r="AW56" i="1"/>
  <c r="F37" i="12"/>
  <c r="BD65" i="1"/>
  <c r="F34" i="2"/>
  <c r="BA55" i="1"/>
  <c r="F37" i="4"/>
  <c r="BD57" i="1" s="1"/>
  <c r="F34" i="8"/>
  <c r="BA61" i="1" s="1"/>
  <c r="F36" i="13"/>
  <c r="BC66" i="1"/>
  <c r="F37" i="3"/>
  <c r="BD56" i="1"/>
  <c r="J34" i="8"/>
  <c r="AW61" i="1" s="1"/>
  <c r="F35" i="10"/>
  <c r="BB63" i="1" s="1"/>
  <c r="F37" i="6"/>
  <c r="BD59" i="1" s="1"/>
  <c r="F34" i="10"/>
  <c r="BA63" i="1" s="1"/>
  <c r="F35" i="5"/>
  <c r="BB58" i="1" s="1"/>
  <c r="F37" i="5"/>
  <c r="BD58" i="1" s="1"/>
  <c r="F36" i="7"/>
  <c r="BC60" i="1" s="1"/>
  <c r="F35" i="7"/>
  <c r="BB60" i="1" s="1"/>
  <c r="F34" i="12"/>
  <c r="BA65" i="1" s="1"/>
  <c r="F35" i="6"/>
  <c r="BB59" i="1" s="1"/>
  <c r="J34" i="7"/>
  <c r="AW60" i="1" s="1"/>
  <c r="J34" i="6"/>
  <c r="AW59" i="1"/>
  <c r="F35" i="4"/>
  <c r="BB57" i="1" s="1"/>
  <c r="F36" i="5"/>
  <c r="BC58" i="1" s="1"/>
  <c r="J30" i="3"/>
  <c r="F34" i="7"/>
  <c r="BA60" i="1" s="1"/>
  <c r="F34" i="11"/>
  <c r="BA64" i="1" s="1"/>
  <c r="F35" i="14"/>
  <c r="BB67" i="1" s="1"/>
  <c r="F35" i="13"/>
  <c r="BB66" i="1" s="1"/>
  <c r="F34" i="13"/>
  <c r="BA66" i="1"/>
  <c r="F37" i="9"/>
  <c r="BD62" i="1"/>
  <c r="F36" i="6"/>
  <c r="BC59" i="1"/>
  <c r="F35" i="8"/>
  <c r="BB61" i="1" s="1"/>
  <c r="F34" i="14"/>
  <c r="BA67" i="1" s="1"/>
  <c r="F37" i="14"/>
  <c r="BD67" i="1" s="1"/>
  <c r="F36" i="9"/>
  <c r="BC62" i="1"/>
  <c r="J34" i="10"/>
  <c r="AW63" i="1" s="1"/>
  <c r="F37" i="13"/>
  <c r="BD66" i="1"/>
  <c r="F37" i="11"/>
  <c r="BD64" i="1" s="1"/>
  <c r="F34" i="9"/>
  <c r="BA62" i="1"/>
  <c r="F35" i="12"/>
  <c r="BB65" i="1" s="1"/>
  <c r="F37" i="8"/>
  <c r="BD61" i="1" s="1"/>
  <c r="F36" i="12"/>
  <c r="BC65" i="1" s="1"/>
  <c r="J34" i="12"/>
  <c r="AW65" i="1"/>
  <c r="F37" i="7"/>
  <c r="BD60" i="1" s="1"/>
  <c r="F35" i="2"/>
  <c r="BB55" i="1"/>
  <c r="F36" i="14"/>
  <c r="BC67" i="1" s="1"/>
  <c r="F34" i="6"/>
  <c r="BA59" i="1"/>
  <c r="F35" i="9"/>
  <c r="BB62" i="1"/>
  <c r="F35" i="3"/>
  <c r="BB56" i="1" s="1"/>
  <c r="F36" i="8"/>
  <c r="BC61" i="1" s="1"/>
  <c r="J34" i="5"/>
  <c r="AW58" i="1" s="1"/>
  <c r="J34" i="11"/>
  <c r="AW64" i="1" s="1"/>
  <c r="F36" i="10"/>
  <c r="BC63" i="1" s="1"/>
  <c r="J34" i="14"/>
  <c r="AW67" i="1" s="1"/>
  <c r="J34" i="9"/>
  <c r="AW62" i="1" s="1"/>
  <c r="F37" i="10"/>
  <c r="BD63" i="1" s="1"/>
  <c r="BK83" i="8" l="1"/>
  <c r="J83" i="8" s="1"/>
  <c r="J59" i="8" s="1"/>
  <c r="J84" i="7"/>
  <c r="J60" i="7" s="1"/>
  <c r="BK83" i="5"/>
  <c r="J83" i="5" s="1"/>
  <c r="J30" i="5" s="1"/>
  <c r="BK83" i="4"/>
  <c r="J83" i="4" s="1"/>
  <c r="J30" i="4" s="1"/>
  <c r="J59" i="12"/>
  <c r="J30" i="12"/>
  <c r="J30" i="13"/>
  <c r="J59" i="13"/>
  <c r="J59" i="6"/>
  <c r="J30" i="6"/>
  <c r="P83" i="2"/>
  <c r="AU55" i="1"/>
  <c r="T83" i="5"/>
  <c r="P83" i="7"/>
  <c r="AU60" i="1" s="1"/>
  <c r="BK83" i="11"/>
  <c r="J83" i="11" s="1"/>
  <c r="J30" i="11" s="1"/>
  <c r="AG64" i="1" s="1"/>
  <c r="R83" i="5"/>
  <c r="BK83" i="10"/>
  <c r="J83" i="10" s="1"/>
  <c r="J30" i="10" s="1"/>
  <c r="AG63" i="1" s="1"/>
  <c r="P83" i="11"/>
  <c r="AU64" i="1"/>
  <c r="T83" i="2"/>
  <c r="T83" i="7"/>
  <c r="R83" i="8"/>
  <c r="R83" i="4"/>
  <c r="P83" i="10"/>
  <c r="AU63" i="1"/>
  <c r="T83" i="4"/>
  <c r="T83" i="11"/>
  <c r="R83" i="10"/>
  <c r="P83" i="4"/>
  <c r="AU57" i="1" s="1"/>
  <c r="R83" i="7"/>
  <c r="P83" i="5"/>
  <c r="AU58" i="1" s="1"/>
  <c r="R83" i="11"/>
  <c r="R83" i="2"/>
  <c r="AG56" i="1"/>
  <c r="AG66" i="1"/>
  <c r="AG65" i="1"/>
  <c r="AG62" i="1"/>
  <c r="J59" i="9"/>
  <c r="AG60" i="1"/>
  <c r="J59" i="7"/>
  <c r="AG59" i="1"/>
  <c r="AG58" i="1"/>
  <c r="J59" i="5"/>
  <c r="AG57" i="1"/>
  <c r="J59" i="4"/>
  <c r="J33" i="13"/>
  <c r="AV66" i="1" s="1"/>
  <c r="AT66" i="1" s="1"/>
  <c r="AN66" i="1" s="1"/>
  <c r="J30" i="2"/>
  <c r="AG55" i="1" s="1"/>
  <c r="J33" i="6"/>
  <c r="AV59" i="1"/>
  <c r="AT59" i="1"/>
  <c r="AN59" i="1" s="1"/>
  <c r="J33" i="2"/>
  <c r="AV55" i="1"/>
  <c r="AT55" i="1"/>
  <c r="F33" i="7"/>
  <c r="AZ60" i="1" s="1"/>
  <c r="F33" i="9"/>
  <c r="AZ62" i="1"/>
  <c r="F33" i="2"/>
  <c r="AZ55" i="1" s="1"/>
  <c r="J33" i="7"/>
  <c r="AV60" i="1" s="1"/>
  <c r="AT60" i="1" s="1"/>
  <c r="AN60" i="1" s="1"/>
  <c r="J30" i="8"/>
  <c r="AG61" i="1" s="1"/>
  <c r="J33" i="12"/>
  <c r="AV65" i="1"/>
  <c r="AT65" i="1"/>
  <c r="AN65" i="1"/>
  <c r="J33" i="4"/>
  <c r="AV57" i="1" s="1"/>
  <c r="AT57" i="1" s="1"/>
  <c r="AN57" i="1" s="1"/>
  <c r="F33" i="8"/>
  <c r="AZ61" i="1" s="1"/>
  <c r="J33" i="3"/>
  <c r="AV56" i="1"/>
  <c r="AT56" i="1"/>
  <c r="AN56" i="1" s="1"/>
  <c r="F33" i="13"/>
  <c r="AZ66" i="1"/>
  <c r="BB54" i="1"/>
  <c r="AX54" i="1" s="1"/>
  <c r="J30" i="14"/>
  <c r="AG67" i="1" s="1"/>
  <c r="F33" i="3"/>
  <c r="AZ56" i="1"/>
  <c r="J33" i="11"/>
  <c r="AV64" i="1" s="1"/>
  <c r="AT64" i="1" s="1"/>
  <c r="F33" i="10"/>
  <c r="AZ63" i="1" s="1"/>
  <c r="F33" i="11"/>
  <c r="AZ64" i="1" s="1"/>
  <c r="BD54" i="1"/>
  <c r="W33" i="1" s="1"/>
  <c r="J33" i="5"/>
  <c r="AV58" i="1" s="1"/>
  <c r="AT58" i="1" s="1"/>
  <c r="AN58" i="1" s="1"/>
  <c r="J33" i="10"/>
  <c r="AV63" i="1" s="1"/>
  <c r="AT63" i="1" s="1"/>
  <c r="J33" i="9"/>
  <c r="AV62" i="1" s="1"/>
  <c r="AT62" i="1" s="1"/>
  <c r="AN62" i="1" s="1"/>
  <c r="J33" i="14"/>
  <c r="AV67" i="1" s="1"/>
  <c r="AT67" i="1" s="1"/>
  <c r="F33" i="12"/>
  <c r="AZ65" i="1"/>
  <c r="BC54" i="1"/>
  <c r="W32" i="1" s="1"/>
  <c r="BA54" i="1"/>
  <c r="W30" i="1" s="1"/>
  <c r="F33" i="4"/>
  <c r="AZ57" i="1" s="1"/>
  <c r="F33" i="5"/>
  <c r="AZ58" i="1" s="1"/>
  <c r="J33" i="8"/>
  <c r="AV61" i="1" s="1"/>
  <c r="AT61" i="1" s="1"/>
  <c r="F33" i="14"/>
  <c r="AZ67" i="1" s="1"/>
  <c r="F33" i="6"/>
  <c r="AZ59" i="1"/>
  <c r="AN67" i="1" l="1"/>
  <c r="AN64" i="1"/>
  <c r="AN63" i="1"/>
  <c r="J59" i="11"/>
  <c r="J59" i="10"/>
  <c r="J39" i="14"/>
  <c r="J39" i="13"/>
  <c r="J39" i="12"/>
  <c r="J39" i="11"/>
  <c r="J39" i="10"/>
  <c r="AN61" i="1"/>
  <c r="J39" i="9"/>
  <c r="J39" i="8"/>
  <c r="J39" i="7"/>
  <c r="J39" i="6"/>
  <c r="J39" i="5"/>
  <c r="J39" i="4"/>
  <c r="AN55" i="1"/>
  <c r="J39" i="3"/>
  <c r="J39" i="2"/>
  <c r="AG54" i="1"/>
  <c r="AK26" i="1" s="1"/>
  <c r="AZ54" i="1"/>
  <c r="AV54" i="1" s="1"/>
  <c r="AK29" i="1" s="1"/>
  <c r="AW54" i="1"/>
  <c r="AK30" i="1" s="1"/>
  <c r="W31" i="1"/>
  <c r="AU54" i="1"/>
  <c r="AY54" i="1"/>
  <c r="AK35" i="1" l="1"/>
  <c r="W29" i="1"/>
  <c r="AT54" i="1"/>
  <c r="AN54" i="1" s="1"/>
</calcChain>
</file>

<file path=xl/sharedStrings.xml><?xml version="1.0" encoding="utf-8"?>
<sst xmlns="http://schemas.openxmlformats.org/spreadsheetml/2006/main" count="21064" uniqueCount="1819">
  <si>
    <t>Export Komplet</t>
  </si>
  <si>
    <t>VZ</t>
  </si>
  <si>
    <t>2.0</t>
  </si>
  <si>
    <t>ZAMOK</t>
  </si>
  <si>
    <t>False</t>
  </si>
  <si>
    <t>{cf7247e3-a626-45b0-ad68-7e7809e09284}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</si>
  <si>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</si>
  <si>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</si>
  <si>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</si>
  <si>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</si>
  <si>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</si>
  <si>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</si>
  <si>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</si>
  <si>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</si>
  <si>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64024XXX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</si>
  <si>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</si>
  <si>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</si>
  <si>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kolejí a výhybek v dopravně Kořenov</t>
  </si>
  <si>
    <t>KSO:</t>
  </si>
  <si>
    <t/>
  </si>
  <si>
    <t>CC-CZ:</t>
  </si>
  <si>
    <t>Místo:</t>
  </si>
  <si>
    <t xml:space="preserve"> </t>
  </si>
  <si>
    <t>Datum:</t>
  </si>
  <si>
    <t>23. 1. 2024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</si>
  <si>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</si>
  <si>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</si>
  <si>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</si>
  <si>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</si>
  <si>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</si>
  <si>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</si>
  <si>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</si>
  <si>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</si>
  <si>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</si>
  <si>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</si>
  <si>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</si>
  <si>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</si>
  <si>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</si>
  <si>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</si>
  <si>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</si>
  <si>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</si>
  <si>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</si>
  <si>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</si>
  <si>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</si>
  <si>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</si>
  <si>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</si>
  <si>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</si>
  <si>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</si>
  <si>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</si>
  <si>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</si>
  <si>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</si>
  <si>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</si>
  <si>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</si>
  <si>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</si>
  <si>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</si>
  <si>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</si>
  <si>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</si>
  <si>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</si>
  <si>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</si>
  <si>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</si>
  <si>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</si>
  <si>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</si>
  <si>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</si>
  <si>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</si>
  <si>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</si>
  <si>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</si>
  <si>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</si>
  <si>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</si>
  <si>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</si>
  <si>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</si>
  <si>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</si>
  <si>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</si>
  <si>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</si>
  <si>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</si>
  <si>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</si>
  <si>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Sdělovací a zabezpečovací zařízení</t>
  </si>
  <si>
    <t>STA</t>
  </si>
  <si>
    <t>1</t>
  </si>
  <si>
    <t>{eef4a9ba-711f-4f8d-9680-57906b43e294}</t>
  </si>
  <si>
    <t>2</t>
  </si>
  <si>
    <t>SO 01.2</t>
  </si>
  <si>
    <t>Přeložky a ochrana sítí - úprava osvětlení</t>
  </si>
  <si>
    <t>{aa09fc70-a9cf-40ab-aa30-634f35ff8d89}</t>
  </si>
  <si>
    <t>SO 02</t>
  </si>
  <si>
    <t>Železniční svršek A</t>
  </si>
  <si>
    <t>{7eebb2a9-8c7f-4da9-adfa-6ca7c16b5317}</t>
  </si>
  <si>
    <t>SO 03</t>
  </si>
  <si>
    <t>Železniční spodek A</t>
  </si>
  <si>
    <t>{23e3505b-3aa0-4d72-92de-c52d9ab75843}</t>
  </si>
  <si>
    <t>SO 04</t>
  </si>
  <si>
    <t>Nástupiště A</t>
  </si>
  <si>
    <t>{3bad0bd1-eba3-4f59-b404-336388cb9f08}</t>
  </si>
  <si>
    <t>SO 05</t>
  </si>
  <si>
    <t>Železniční svršek B</t>
  </si>
  <si>
    <t>{f13a7f3b-37f2-45e6-940c-d4f195961353}</t>
  </si>
  <si>
    <t>SO 06</t>
  </si>
  <si>
    <t>Železniční spodek B</t>
  </si>
  <si>
    <t>{3c9bd6d4-cdfd-40c7-9a2a-40bad19528cf}</t>
  </si>
  <si>
    <t>SO 07</t>
  </si>
  <si>
    <t>Nástupiště B</t>
  </si>
  <si>
    <t>{95c35b22-9e44-4b5e-becc-b05a15fb4890}</t>
  </si>
  <si>
    <t>SO 08</t>
  </si>
  <si>
    <t>Železniční svršek C</t>
  </si>
  <si>
    <t>{6f7fc1ca-645f-4d31-817d-ba7e7cbf5c2b}</t>
  </si>
  <si>
    <t>SO 09</t>
  </si>
  <si>
    <t>Železniční spodek C</t>
  </si>
  <si>
    <t>{dab5b98a-ca10-406e-9749-da61944cf41a}</t>
  </si>
  <si>
    <t>SO 10</t>
  </si>
  <si>
    <t>Nástupiště C</t>
  </si>
  <si>
    <t>{5ecce5a6-10eb-402a-a0af-81e1be15f607}</t>
  </si>
  <si>
    <t>SO 98-98</t>
  </si>
  <si>
    <t>VON</t>
  </si>
  <si>
    <t>{8ff34b25-5b21-4cb0-bbc2-f95cad38a075}</t>
  </si>
  <si>
    <t>SO 99-99</t>
  </si>
  <si>
    <t>Materiál Objenatele</t>
  </si>
  <si>
    <t>{9b4894c4-2813-419e-a62e-8706d1a72079}</t>
  </si>
  <si>
    <t>KRYCÍ LIST SOUPISU PRACÍ</t>
  </si>
  <si>
    <t>Objekt:</t>
  </si>
  <si>
    <t>SO 01.1 - Sdělovací a zabezpečovací zařízení</t>
  </si>
  <si>
    <t>REKAPITULACE ČLENĚNÍ SOUPISU PRACÍ</t>
  </si>
  <si>
    <t>Kód dílu - Popis</t>
  </si>
  <si>
    <t>Cena celkem [CZK]</t>
  </si>
  <si>
    <t>-1</t>
  </si>
  <si>
    <t>1 - Komunikace</t>
  </si>
  <si>
    <t>2 - Přidružená stavební výroba</t>
  </si>
  <si>
    <t>3 - Ostatní inženýrské sítě a zařízení - individuální kalkulace</t>
  </si>
  <si>
    <t>4 - Poplatky a doprava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</si>
  <si>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</si>
  <si>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</si>
  <si>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</si>
  <si>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</si>
  <si>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</si>
  <si>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</si>
  <si>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</si>
  <si>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</si>
  <si>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</si>
  <si>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</si>
  <si>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</si>
  <si>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</si>
  <si>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</si>
  <si>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Komunikace</t>
  </si>
  <si>
    <t>ROZPOCET</t>
  </si>
  <si>
    <t>K</t>
  </si>
  <si>
    <t>5915005030</t>
  </si>
  <si>
    <t>Hloubení rýh nebo jam ručně na železničním spodku třídy těžitelnosti I skupiny 3</t>
  </si>
  <si>
    <t>M3</t>
  </si>
  <si>
    <t>Sborník UOŽI 01 2024</t>
  </si>
  <si>
    <t>4</t>
  </si>
  <si>
    <t>PP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</si>
  <si>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</si>
  <si>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PSC</t>
  </si>
  <si>
    <t>Poznámka k souboru cen:_x000D_
1. V cenách jsou započteny náklady na hloubení a uložení výzisku na terén nebo naložení na dopravní prostředek a uložení na úložišti.</t>
  </si>
  <si>
    <t>P</t>
  </si>
  <si>
    <t>Poznámka k položce:_x000D_
V cenách jsou započteny náklady na hloubení a uložení výzisku na terén nebo naložení na dopravní prostředek a uložení na úložišti. _x000D_
Technická specifikace položky odpovídá příslušné cenové soustavě.</t>
  </si>
  <si>
    <t>5915007020</t>
  </si>
  <si>
    <t>Zásyp jam nebo rýh sypaninou na železničním spodku se zhutněním</t>
  </si>
  <si>
    <t>Zásyp jam nebo rýh sypaninou na železničním spodku se zhutněním Poznámka: 1. Ceny zásypu jam a rýh se zhutněním jsou určeny pro jakoukoliv míru zhutnění.</t>
  </si>
  <si>
    <t>Poznámka k souboru cen:_x000D_
1. Ceny zásypu jam a rýh se zhutněním jsou určeny pro jakoukoliv míru zhutnění.</t>
  </si>
  <si>
    <t>Poznámka k položce:_x000D_
Ceny zásypu jam a rýh se zhutněním jsou určeny pro jakoukoliv míru zhutnění._x000D_
Technická specifikace položky odpovídá příslušné cenové soustavě.</t>
  </si>
  <si>
    <t>Přidružená stavební výroba</t>
  </si>
  <si>
    <t>3</t>
  </si>
  <si>
    <t>R7491401130</t>
  </si>
  <si>
    <t>Elektroinstalační materiál Elektroinstalační lišty a kabelové žlaby Zemní kanál 150x140 tělo+  víko 2m</t>
  </si>
  <si>
    <t>KUS</t>
  </si>
  <si>
    <t>6</t>
  </si>
  <si>
    <t>Elektroinstalační materiál Elektroinstalační lišty a kabelové žlaby Zemní kanál 150x140 tělo+ víko 2m</t>
  </si>
  <si>
    <t>Poznámka k položce:_x000D_
Technická specifikace položky odpovídá příslušné cenové soustavě.</t>
  </si>
  <si>
    <t>R7491401170</t>
  </si>
  <si>
    <t>Elektroinstalační materiál Elektroinstalační lišty a kabelové žlaby Spojka zemního kanálu</t>
  </si>
  <si>
    <t>8</t>
  </si>
  <si>
    <t>5</t>
  </si>
  <si>
    <t>M</t>
  </si>
  <si>
    <t>7491100110</t>
  </si>
  <si>
    <t>Trubková vedení Ohebné elektroinstalační trubky KOPOFLEX 40 rudá</t>
  </si>
  <si>
    <t>m</t>
  </si>
  <si>
    <t>859133730</t>
  </si>
  <si>
    <t>Poznámka k položce:_x000D_
rezerva 1 ks v místě nových tras_x000D_
Technická specifikace položky odpovídá příslušné cenové soustavě.</t>
  </si>
  <si>
    <t>7593501195R</t>
  </si>
  <si>
    <t>Trasy kabelového vedení Spojky šroubovací pro chráničky optického kabelu HDPE 5050 průměr 40 mm</t>
  </si>
  <si>
    <t>7</t>
  </si>
  <si>
    <t>7598035105</t>
  </si>
  <si>
    <t>Měření OTDR (reflektometrická metoda) pro tři vlnové délky obousměrné</t>
  </si>
  <si>
    <t>VLÁKNO</t>
  </si>
  <si>
    <t>14</t>
  </si>
  <si>
    <t>7598035125</t>
  </si>
  <si>
    <t>Měření TM (přímá metoda) pro tři vlnové délky obousměrné</t>
  </si>
  <si>
    <t>16</t>
  </si>
  <si>
    <t>9</t>
  </si>
  <si>
    <t>R7598025340</t>
  </si>
  <si>
    <t>Měření dálkových kabelů rozšíření měření úplné v obou směrech za provozu</t>
  </si>
  <si>
    <t>ÚSEK</t>
  </si>
  <si>
    <t>18</t>
  </si>
  <si>
    <t>Poznámka k položce:_x000D_
dle akt. stavu a požadavků správce_x000D_
Technická specifikace položky odpovídá příslušné cenové soustavě.</t>
  </si>
  <si>
    <t>10</t>
  </si>
  <si>
    <t>7598095700</t>
  </si>
  <si>
    <t>Dozor pracovníků provozovatele při práci na živém zařízení</t>
  </si>
  <si>
    <t>HOD</t>
  </si>
  <si>
    <t>20</t>
  </si>
  <si>
    <t>11</t>
  </si>
  <si>
    <t>R7593333990</t>
  </si>
  <si>
    <t>Hodinová zúčtovací sazba - manipulace s provozovanou kabelovou trasou</t>
  </si>
  <si>
    <t>22</t>
  </si>
  <si>
    <t>R7593500600</t>
  </si>
  <si>
    <t>Trasy kabelového vedení Kabelové krycí desky a pásy Fólie výstražná š. 34cm</t>
  </si>
  <si>
    <t>24</t>
  </si>
  <si>
    <t>13</t>
  </si>
  <si>
    <t>7593505150</t>
  </si>
  <si>
    <t>Pokládka výstražné fólie do výkopu</t>
  </si>
  <si>
    <t>26</t>
  </si>
  <si>
    <t>R7593505270</t>
  </si>
  <si>
    <t>Montáž a dodávka kabelového označníku Ball Marker - upevnění kabelového označníku na plášť kabelu upevňovacími prvky</t>
  </si>
  <si>
    <t>28</t>
  </si>
  <si>
    <t>15</t>
  </si>
  <si>
    <t>7499751030</t>
  </si>
  <si>
    <t>Dokončovací práce zkušební provoz</t>
  </si>
  <si>
    <t>30</t>
  </si>
  <si>
    <t>Dokončovací práce zkušební provoz - včetně prokázání technických a kvalitativních parametrů zařízení</t>
  </si>
  <si>
    <t>R7499751030</t>
  </si>
  <si>
    <t>Vyhotovení revizní zprávy - TBZ</t>
  </si>
  <si>
    <t>32</t>
  </si>
  <si>
    <t>Poznámka k položce:_x000D_
Vyhotovení revizní zprávy - TBZ hodinová sazba revizního technika - celková prohlídka zařízení včetně měření, zkoušek zařízení tohoto provozního souboru nebo stavebního objektu revizním technikem na zařízení podle požadavku ČSN, včetně hodnocení a vyhotovení celkové revizní zprávy_x000D_
Technická specifikace položky odpovídá příslušné cenové soustavě.</t>
  </si>
  <si>
    <t>Ostatní inženýrské sítě a zařízení - individuální kalkulace</t>
  </si>
  <si>
    <t>17</t>
  </si>
  <si>
    <t>R1</t>
  </si>
  <si>
    <t>Demontáž zbytků mechanického ovládání závor přejezdu P5551, včetně uložení na meziskládku a následné naložení na dopravní prostředek</t>
  </si>
  <si>
    <t>KPL</t>
  </si>
  <si>
    <t>R-položka</t>
  </si>
  <si>
    <t>34</t>
  </si>
  <si>
    <t>Poznámka k položce:_x000D_
Rozsah bude odsouhlasen investorem</t>
  </si>
  <si>
    <t>R2</t>
  </si>
  <si>
    <t>Demontáž vodovodního kohoutu před VB</t>
  </si>
  <si>
    <t>36</t>
  </si>
  <si>
    <t>Poplatky a doprava</t>
  </si>
  <si>
    <t>19</t>
  </si>
  <si>
    <t>9909000100</t>
  </si>
  <si>
    <t>Poplatek za uložení suti nebo hmot na oficiální skládku</t>
  </si>
  <si>
    <t>T</t>
  </si>
  <si>
    <t>38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</si>
  <si>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</si>
  <si>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skládku._x000D_
2. Ceny jsou doporučené, je třeba zohlednit regionální rozdíly v cenách poplatků za uložení suti a odpadů. Tyto se mohou výrazně lišit s ohledem nejen na region, ale také na množství a druh ukládaného odpadu.</t>
  </si>
  <si>
    <t>Poznámka k položce:_x000D_
Uložení vyzískaného odpadu v rámci SO_x000D_
Technická specifikace položky odpovídá příslušné cenové soustavě.</t>
  </si>
  <si>
    <t>9901000100</t>
  </si>
  <si>
    <t>Doprava materiálu mechanizací o nosnosti do 3,5 t elektrosoučástek, montážního materiálu, kameniva, písku, dlažebních kostek, suti, atd. do 10 km</t>
  </si>
  <si>
    <t>kus</t>
  </si>
  <si>
    <t>1657121517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</si>
  <si>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</si>
  <si>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9901009200</t>
  </si>
  <si>
    <t>Doprava materiálu mechanizací o nosnosti do 3,5 t elektrosoučástek, montážního materiálu, kameniva, písku, dlažebních kostek, suti, atd. příplatek za každých dalších 10 km</t>
  </si>
  <si>
    <t>2073510073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</si>
  <si>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</si>
  <si>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SO 01.2 - Přeložky a ochrana sítí - úprava osvětlení</t>
  </si>
  <si>
    <t>5915005020</t>
  </si>
  <si>
    <t>Hloubení rýh nebo jam ručně na železničním spodku třídy těžitelnosti I skupiny 2</t>
  </si>
  <si>
    <t>m3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</si>
  <si>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</si>
  <si>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VV</t>
  </si>
  <si>
    <t>Výpočet kabelové trasy</t>
  </si>
  <si>
    <t>(36+25)*0,35*0,8</t>
  </si>
  <si>
    <t>(10)*0,35*0,5</t>
  </si>
  <si>
    <t>Výpočet hloubení základových patek</t>
  </si>
  <si>
    <t>(1,0*1,0*1,8)*2</t>
  </si>
  <si>
    <t>(0,8*0,8*1,2)*1</t>
  </si>
  <si>
    <t>Součet</t>
  </si>
  <si>
    <t>59</t>
  </si>
  <si>
    <t>5955101012</t>
  </si>
  <si>
    <t>Kamenivo drcené štěrk frakce 16/32</t>
  </si>
  <si>
    <t>t</t>
  </si>
  <si>
    <t>13448888</t>
  </si>
  <si>
    <t>"podklad pod základy osvětlovacích stožárů"</t>
  </si>
  <si>
    <t>(1,0*1,0*0,1)*2*1,8</t>
  </si>
  <si>
    <t>(0,8*0,8*0,1)*1*1,8</t>
  </si>
  <si>
    <t>5955101013</t>
  </si>
  <si>
    <t>Kamenivo drcené štěrkodrť frakce 0/4</t>
  </si>
  <si>
    <t>-1431609800</t>
  </si>
  <si>
    <t>5964161025</t>
  </si>
  <si>
    <t>Beton lehce zhutnitelný C 25/30;XC2 vyhovuje i XC1 F5 2 410 2 916</t>
  </si>
  <si>
    <t>-1359843287</t>
  </si>
  <si>
    <t>(0,8*0,8*1,8)*1</t>
  </si>
  <si>
    <t>275321511R</t>
  </si>
  <si>
    <t>Zřízení základových patek ze ŽB</t>
  </si>
  <si>
    <t>Poznámka k položce:_x000D_
1. V cenách jsou započteny náklady na zřízení podkladních vrstev, zřízení a demontáž bednění, betonáž základových patek, uložení, obsypání a zásyp zařízení, rozprostření výzisku na terén nebo naložení na dopravní prostředek. 2. V cenách nejsou obsaženy náklady na provedení výkopku, ruční dočištění a dodávky materiálů.</t>
  </si>
  <si>
    <t>"jedná se o montáž základů osvětlovacích stožárů"</t>
  </si>
  <si>
    <t>985324211R</t>
  </si>
  <si>
    <t>Ochranný akrylátový nátěr betonu dvojnásobný s impregnací S2 (OS-B)</t>
  </si>
  <si>
    <t>m2</t>
  </si>
  <si>
    <t>24551513R</t>
  </si>
  <si>
    <t>impregnace hydrofobní na beton</t>
  </si>
  <si>
    <t>litr</t>
  </si>
  <si>
    <t>139951121R</t>
  </si>
  <si>
    <t>Bourání kcí v hloubených vykopávkách ze zdiva z betonu prostého strojně</t>
  </si>
  <si>
    <t>"jedná se o demontáž základu stávajího OS13"</t>
  </si>
  <si>
    <t>1,0*1,0*1,8</t>
  </si>
  <si>
    <t>5913280035</t>
  </si>
  <si>
    <t>Demontáž dílů komunikace ze zámkové dlažby uložení v podsypu</t>
  </si>
  <si>
    <t>Demontáž dílů komunikace ze zámkové dlažby uložení v podsypu Poznámka: 1. V cenách jsou započteny náklady na odstranění dlažby nebo obrubníku a naložení na dopravní prostředek.</t>
  </si>
  <si>
    <t>Poznámka k souboru cen:_x000D_
1. V cenách jsou započteny náklady na odstranění dlažby nebo obrubníku a naložení na dopravní prostředek.</t>
  </si>
  <si>
    <t>10*1,0</t>
  </si>
  <si>
    <t>5913285035</t>
  </si>
  <si>
    <t>Montáž dílů komunikace ze zámkové dlažby uložení v podsypu</t>
  </si>
  <si>
    <t>Montáž dílů komunikace ze zámkové dlažby uložení v podsypu Poznámka: 1. V cenách jsou započteny náklady na osazení dlažby nebo obrubníku. 2. V cenách nejsou obsaženy náklady na dodávku materiálu.</t>
  </si>
  <si>
    <t>Poznámka k souboru cen:_x000D_
1. V cenách jsou započteny náklady na osazení dlažby nebo obrubníku._x000D_
2. V cenách nejsou obsaženy náklady na dodávku materiálu.</t>
  </si>
  <si>
    <t>10*1*0,05*2,1</t>
  </si>
  <si>
    <t>460470011R</t>
  </si>
  <si>
    <t>Provizorní zajištění kabelů ve výkopech při jejich křížení</t>
  </si>
  <si>
    <t>460470012R</t>
  </si>
  <si>
    <t>Provizorní zajištění kabelů ve výkopech při jejich souběhu</t>
  </si>
  <si>
    <t>25+10</t>
  </si>
  <si>
    <t>9902200100</t>
  </si>
  <si>
    <t>Doprava materiálu mechanizací o nosnosti přes 3,5 t objemnějšího kusového materiálu (prefabrikátů, stožárů, výhybek, rozvaděčů, vybouraných hmot atd.) do 10 km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</si>
  <si>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</si>
  <si>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souboru cen:_x000D_
1. Ceny jsou určeny pro dopravu silničními i kolejovými vozidly._x000D_
2. V cenách dopravy jsou započteny náklady na přepravu materiálu na místo určení včetně složení a poplatku za použití dopravní cesty.</t>
  </si>
  <si>
    <t>Poznámka k položce:_x000D_
Poznámka k položce: Měrnou jednotkou je t přepravovaného materiálu.</t>
  </si>
  <si>
    <t>1,0*1,0*1,8*2,1</t>
  </si>
  <si>
    <t>beton z demolic</t>
  </si>
  <si>
    <t>5913300020</t>
  </si>
  <si>
    <t>Demontáž silničních panelů komunikace trvalá</t>
  </si>
  <si>
    <t>Demontáž silničních panelů komunikace trvalá Poznámka: 1. V cenách jsou započteny náklady na odstranění panelů, úpravu plochy a naložení na dopravní prostředek.</t>
  </si>
  <si>
    <t>Poznámka k souboru cen:_x000D_
1. V cenách jsou započteny náklady na odstranění panelů, úpravu plochy a naložení na dopravní prostředek.</t>
  </si>
  <si>
    <t>35*2,5</t>
  </si>
  <si>
    <t>5913305020</t>
  </si>
  <si>
    <t>Montáž silničních panelů komunikace trvalá</t>
  </si>
  <si>
    <t>Montáž silničních panelů komunikace trvalá Poznámka: 1. V cenách jsou započteny náklady na úpravu podkladní vrstvy a uložení panelů. 2. V cenách nejsou obsaženy náklady na dodávku materiálu.</t>
  </si>
  <si>
    <t>Poznámka k souboru cen:_x000D_
1. V cenách jsou započteny náklady na úpravu podkladní vrstvy a uložení panelů._x000D_
2. V cenách nejsou obsaženy náklady na dodávku materiálu.</t>
  </si>
  <si>
    <t>7491151020R</t>
  </si>
  <si>
    <t>Montáž trubek ohebných elektroinstalačních vlnitých pancéřových hadic z PVC uložených volně, pod nebo na omítku, na rošt, na stožár apod. průměru do 63 mm</t>
  </si>
  <si>
    <t>41+17+52</t>
  </si>
  <si>
    <t>7491100220</t>
  </si>
  <si>
    <t>Trubková vedení Ohebné elektroinstalační trubky KOPOFLEX 90 rudá</t>
  </si>
  <si>
    <t>40</t>
  </si>
  <si>
    <t>23</t>
  </si>
  <si>
    <t>7491652010</t>
  </si>
  <si>
    <t>Montáž vnějšího uzemnění uzemňovacích vodičů v zemi z pozinkované oceli (FeZn) do 120 mm2</t>
  </si>
  <si>
    <t>42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</si>
  <si>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</si>
  <si>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7491600180</t>
  </si>
  <si>
    <t>Uzemnění Vnější Uzemňovací vedení v zemi, páskem FeZn do 120 mm2</t>
  </si>
  <si>
    <t>44</t>
  </si>
  <si>
    <t>25</t>
  </si>
  <si>
    <t>7491652040</t>
  </si>
  <si>
    <t>Montáž vnějšího uzemnění zemnící tyče z pozinkované oceli (FeZn), délky do 2 m</t>
  </si>
  <si>
    <t>46</t>
  </si>
  <si>
    <t>Montáž vnějšího uzemnění zemnící tyče z pozinkované oceli (FeZn), délky do 2 m - zemnící tyče (horní konec tyče min. 80 cm pod povrchem) včetně připojení tyče k pásku</t>
  </si>
  <si>
    <t>7590150030</t>
  </si>
  <si>
    <t>Uzemnění, ukolejnění Tyč zemnící se svorkou l=1,5m (HM0354405211015)</t>
  </si>
  <si>
    <t>48</t>
  </si>
  <si>
    <t>27</t>
  </si>
  <si>
    <t>7491654010</t>
  </si>
  <si>
    <t>Montáž svorek spojovacích se 2 šrouby (typ SS, SO, SR03, aj.)</t>
  </si>
  <si>
    <t>50</t>
  </si>
  <si>
    <t>7491601330</t>
  </si>
  <si>
    <t>Uzemnění Hromosvodné vedení Svorka SJ02b</t>
  </si>
  <si>
    <t>52</t>
  </si>
  <si>
    <t>29</t>
  </si>
  <si>
    <t>7492553010</t>
  </si>
  <si>
    <t>Montáž kabelů 2- a 3-žílových Cu do 16 mm2</t>
  </si>
  <si>
    <t>54</t>
  </si>
  <si>
    <t>Montáž kabelů 2- a 3-žílových Cu do 16 mm2 - uložení do země, chráničky, na rošty, pod omítku apod.</t>
  </si>
  <si>
    <t>12+12+8</t>
  </si>
  <si>
    <t>7492501774</t>
  </si>
  <si>
    <t>Kabely, vodiče, šňůry Cu - nn Kabel silový 2 a 3-žílový Cu, plastová izolace kabel H07RN-F-G 3x1,5 mm2</t>
  </si>
  <si>
    <t>56</t>
  </si>
  <si>
    <t>V případě instalace svítidel tř. izolace II použít kabel H07RN-F-G 2x1,5mm2</t>
  </si>
  <si>
    <t>31</t>
  </si>
  <si>
    <t>7492554010</t>
  </si>
  <si>
    <t>Montáž kabelů 4- a 5-žílových Cu do 16 mm2</t>
  </si>
  <si>
    <t>58</t>
  </si>
  <si>
    <t>Montáž kabelů 4- a 5-žílových Cu do 16 mm2 - uložení do země, chráničky, na rošty, pod omítku apod.</t>
  </si>
  <si>
    <t>7492502030</t>
  </si>
  <si>
    <t>Kabely, vodiče, šňůry Cu - nn Kabel silový 4 a 5-žílový Cu, plastová izolace CYKY 5J6 (5Cx6)</t>
  </si>
  <si>
    <t>60</t>
  </si>
  <si>
    <t>33</t>
  </si>
  <si>
    <t>7492751020</t>
  </si>
  <si>
    <t>Montáž ukončení kabelů nn v rozvaděči nebo na přístroji izolovaných s označením 2 - 5-ti žílových do 2,5 mm2</t>
  </si>
  <si>
    <t>62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</si>
  <si>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</si>
  <si>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7492751022</t>
  </si>
  <si>
    <t>Montáž ukončení kabelů nn v rozvaděči nebo na přístroji izolovaných s označením 2 - 5-ti žílových do 25 mm2</t>
  </si>
  <si>
    <t>64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</si>
  <si>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</si>
  <si>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35</t>
  </si>
  <si>
    <t>7493151010</t>
  </si>
  <si>
    <t>Montáž osvětlovacích stožárů včetně výstroje sklopných výšky do 12 m</t>
  </si>
  <si>
    <t>66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</si>
  <si>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</si>
  <si>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7493100010</t>
  </si>
  <si>
    <t>Venkovní osvětlení Osvětlovací stožáry sklopné výšky do 6 m, žárově zinkovaný, vč. výstroje, stožár nesmí mít dvířka (z důvodu neoprávněného vstupu)</t>
  </si>
  <si>
    <t>68</t>
  </si>
  <si>
    <t>37</t>
  </si>
  <si>
    <t>7493100060</t>
  </si>
  <si>
    <t>Venkovní osvětlení Osvětlovací stožáry sklopné výšky od 10 do 12 m, žárově zinkovaný, vč. výstroje, stožár nesmí mít dvířka (z důvodu neoprávněného vstupu)</t>
  </si>
  <si>
    <t>70</t>
  </si>
  <si>
    <t>Poznámka k položce:_x000D_
Poznámka k položce: Přístup ke svorkovnici bude možný až po sklopení stožáru, kdy se dolní část plně otevře a umožní snadný přístup ke svorkovnicím.</t>
  </si>
  <si>
    <t>7493152530R</t>
  </si>
  <si>
    <t>Montáž svítidla pro železnici na sklopný stožár</t>
  </si>
  <si>
    <t>72</t>
  </si>
  <si>
    <t>39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</si>
  <si>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</si>
  <si>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</si>
  <si>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74</t>
  </si>
  <si>
    <t>Poznámka k položce:_x000D_
Poznámka k položce: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</t>
  </si>
  <si>
    <t>7493100670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</si>
  <si>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</si>
  <si>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76</t>
  </si>
  <si>
    <t>41</t>
  </si>
  <si>
    <t>5913430070R</t>
  </si>
  <si>
    <t>Nátěr bezpečnostních pruhů na osvětlovací stožár nebo věž</t>
  </si>
  <si>
    <t>ks</t>
  </si>
  <si>
    <t>78</t>
  </si>
  <si>
    <t>7499700390</t>
  </si>
  <si>
    <t>Nátěry trakčního vedení  Barva a řed. pro bezpečnostní černožluté pruhy na podpěře TV</t>
  </si>
  <si>
    <t>80</t>
  </si>
  <si>
    <t>43</t>
  </si>
  <si>
    <t>7497351780</t>
  </si>
  <si>
    <t>Číslování stožárů a pohonů odpojovačů 1 - 3 znaky</t>
  </si>
  <si>
    <t>82</t>
  </si>
  <si>
    <t>7493155510</t>
  </si>
  <si>
    <t>Montáž stožárových rozvodnic s jedním až dvěmi jistícími prvky</t>
  </si>
  <si>
    <t>84</t>
  </si>
  <si>
    <t>45</t>
  </si>
  <si>
    <t>7493102000</t>
  </si>
  <si>
    <t>Venkovní osvětlení Elektrovýzbroje stožárů a stožárové rozvodnice Elektrovýzbroj stožáru pro 1 - 2 okruhy</t>
  </si>
  <si>
    <t>86</t>
  </si>
  <si>
    <t>7498356077</t>
  </si>
  <si>
    <t>Montáž dálkové diagnostiky TS ŽDC doplnění/úprava aplikace pro dispečerské klienty</t>
  </si>
  <si>
    <t>88</t>
  </si>
  <si>
    <t>47</t>
  </si>
  <si>
    <t>7498356330</t>
  </si>
  <si>
    <t>Montáž dálkové diagnostiky TS ŽDC úprava konfigurace stávajícího klientského pracoviště pro zobrazení nově integrovaných technologií</t>
  </si>
  <si>
    <t>90</t>
  </si>
  <si>
    <t>Montáž dálkové diagnostiky TS ŽDC úprava konfigurace stávajícího klientského pracoviště pro zobrazení nově integrovaných technologií - úprava uživatelských oprávnění, licence, protokoly ČSN EN 60870-5-104, XML</t>
  </si>
  <si>
    <t>7493173010</t>
  </si>
  <si>
    <t>Demontáž elektrovýzbroje osvětlovacích stožárů do výšky 14 m</t>
  </si>
  <si>
    <t>92</t>
  </si>
  <si>
    <t>Demontáž elektrovýzbroje osvětlovacích stožárů do výšky 14 m - svítidlo, kabely, rozvodnice</t>
  </si>
  <si>
    <t>49</t>
  </si>
  <si>
    <t>7493171012</t>
  </si>
  <si>
    <t>Demontáž osvětlovacích stožárů výšky přes 6 do 14 m</t>
  </si>
  <si>
    <t>94</t>
  </si>
  <si>
    <t>Demontáž osvětlovacích stožárů výšky přes 6 do 14 m - včetně veškeré elektrovýzbroje (svítidla, kabely, rozvodnice)</t>
  </si>
  <si>
    <t>7493174015</t>
  </si>
  <si>
    <t>Demontáž svítidel z osvětlovacího stožáru, osvětlovací věže nebo brány trakčního vedení</t>
  </si>
  <si>
    <t>96</t>
  </si>
  <si>
    <t>51</t>
  </si>
  <si>
    <t>7494758020</t>
  </si>
  <si>
    <t>Montáž ostatních zařízení rozvaděčů nn označovací štítek</t>
  </si>
  <si>
    <t>98</t>
  </si>
  <si>
    <t>Montáž ostatních zařízení rozvaděčů nn označovací štítek - do rozvaděče nebo skříně</t>
  </si>
  <si>
    <t>7499252015</t>
  </si>
  <si>
    <t>Vyhotovení mimořádné revizní zprávy pro opravné práce pro objem investičních nákladů přes 100 000 do 500 000 Kč</t>
  </si>
  <si>
    <t>100</t>
  </si>
  <si>
    <t>Vyhotovení mimořádné revizní zprávy pro opravné práce pro objem investičních nákladů přes 100 000 do 500 000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</si>
  <si>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53</t>
  </si>
  <si>
    <t>7498154010R</t>
  </si>
  <si>
    <t>Měření intenzity osvětlení venkovních železničních prostranství</t>
  </si>
  <si>
    <t>102</t>
  </si>
  <si>
    <t>7499451010</t>
  </si>
  <si>
    <t>Vydání průkazu způsobilosti pro funkční celek, provizorní stav</t>
  </si>
  <si>
    <t>2074564373</t>
  </si>
  <si>
    <t>Vydání průkazu způsobilosti pro funkční celek, provizorní stav - vyhotovení dokladu o silnoproudých zařízeních a vydání průkazu způsobilosti</t>
  </si>
  <si>
    <t>61</t>
  </si>
  <si>
    <t>7499751010</t>
  </si>
  <si>
    <t>Dokončovací práce na elektrickém zařízení</t>
  </si>
  <si>
    <t>hod</t>
  </si>
  <si>
    <t>-104609579</t>
  </si>
  <si>
    <t>Dokončovací práce na elektrickém zařízení - uvádění zařízení do provozu, drobné montážní práce v rozvaděčích, koordinaci se zhotoviteli souvisejících zařízení apod.</t>
  </si>
  <si>
    <t>7499751050</t>
  </si>
  <si>
    <t>Dokončovací práce manipulace na zařízeních prováděné provozovatelem</t>
  </si>
  <si>
    <t>-737938533</t>
  </si>
  <si>
    <t>Dokončovací práce manipulace na zařízeních prováděné provozovatelem - manipulace nutné pro další práce zhotovitele na technologickém souboru</t>
  </si>
  <si>
    <t>57</t>
  </si>
  <si>
    <t>110</t>
  </si>
  <si>
    <t>7593500609</t>
  </si>
  <si>
    <t>Trasy kabelového vedení Kabelové krycí desky a pásy Fólie výstražná červená š. 34cm (HM0673909992034)</t>
  </si>
  <si>
    <t>112</t>
  </si>
  <si>
    <t>SO 02 - Železniční svršek A</t>
  </si>
  <si>
    <t>1 - Dodávky</t>
  </si>
  <si>
    <t>2 - Práce</t>
  </si>
  <si>
    <t>3 - Doprava</t>
  </si>
  <si>
    <t>4 - Poplatky</t>
  </si>
  <si>
    <t>Dodávky</t>
  </si>
  <si>
    <t>5961116005R</t>
  </si>
  <si>
    <t>Výhybka oblouková smontovaná pražce betonové, soustavy Obl-o49 1:7,5-190-I levá</t>
  </si>
  <si>
    <t>Poznámka k položce:_x000D_
vč. vystrojených dlouhých společných pražců za výhybkou (2 ks)_x000D_
Technická specifikace položky odpovídá příslušné cenové soustavě.</t>
  </si>
  <si>
    <t>5961116010R</t>
  </si>
  <si>
    <t>Výhybka jednoduchá smontovaná pražce betonové, soustavy J49 1:6,6-190 pravá</t>
  </si>
  <si>
    <t>Poznámka k položce:_x000D_
vč. vystrojených dlouhých společných pražců za výhybkou (6 ks)_x000D_
Technická specifikace položky odpovídá příslušné cenové soustavě.</t>
  </si>
  <si>
    <t>5961116015</t>
  </si>
  <si>
    <t>Výhybka jednoduchá smontovaná pražce betonové, soustavy J49 1:9-190 levá</t>
  </si>
  <si>
    <t>5956155001</t>
  </si>
  <si>
    <t>Pražec betonový výhybkový nevystrojený</t>
  </si>
  <si>
    <t xml:space="preserve">Poznámka k položce:_x000D_
před výh.č.1 + za výh.č.1 + před výh.č.4 + za výh.č.4 + za výh.č.2 + za výh.č.3 + spojka mezi výh.č.1 a 4_x000D_
Technická specifikace položky odpovídá příslušné cenové soustavě._x000D_
_x000D_
</t>
  </si>
  <si>
    <t>4*2,6+(4*2,4+3*2,5)+4*2,6+(4*2,4+5*2,5)+(2*2,4+3*2,5)+(4*2,4+5*2,5)+5*2,6</t>
  </si>
  <si>
    <t>5956140050</t>
  </si>
  <si>
    <t>Pražec betonový příčný vystrojený včetně kompletů pro podkladnicové upevnění, dl. 2,4 m, s úklonem úložné plochy 1:20, upevnění KS</t>
  </si>
  <si>
    <t>Poznámka k položce:_x000D_
za výh.č.10_x000D_
Technická specifikace položky odpovídá příslušné cenové soustavě.</t>
  </si>
  <si>
    <t>5958125000</t>
  </si>
  <si>
    <t>Komplety s antikorozní úpravou Skl 14 (svěrka Skl14, vrtule R1, podložka Uls7)</t>
  </si>
  <si>
    <t>Poznámka k položce:_x000D_
pod panely pro přechod_x000D_
Technická specifikace položky odpovídá příslušné cenové soustavě.</t>
  </si>
  <si>
    <t>6*4</t>
  </si>
  <si>
    <t>5958128005</t>
  </si>
  <si>
    <t>Komplety Skl 24 (šroub RS 0, matice M 22, podložka Uls 6)</t>
  </si>
  <si>
    <t>Poznámka k položce:_x000D_
vč. Skl 24, výhybkové pražce z pol. 5 + SB6 z pol. 8 + stávající SB8_x000D_
Technická specifikace položky odpovídá příslušné cenové soustavě.</t>
  </si>
  <si>
    <t>(4+7+4+9+5+9+5)*4+36*4+313*4</t>
  </si>
  <si>
    <t>5958134040</t>
  </si>
  <si>
    <t>Součásti upevňovací kroužek pružný dvojitý Fe 6</t>
  </si>
  <si>
    <t>Poznámka k položce:_x000D_
odhad - výměna poškozených kusů u stávajících a užitých bet.pražců 25%_x000D_
Technická specifikace položky odpovídá příslušné cenové soustavě.</t>
  </si>
  <si>
    <t>R5958140000</t>
  </si>
  <si>
    <t>Podkladnice žebrová tv. S4 přechodová 1:80</t>
  </si>
  <si>
    <t>Poznámka k položce:_x000D_
výhybkové pražce_x000D_
Technická specifikace položky odpovídá příslušné cenové soustavě.</t>
  </si>
  <si>
    <t>(2+2+2+2)*2</t>
  </si>
  <si>
    <t>R5958140000.1</t>
  </si>
  <si>
    <t>Podkladnice žebrová tv. S4 přechodová 1:40</t>
  </si>
  <si>
    <t>(2+3+2+2)*2</t>
  </si>
  <si>
    <t>5958140005</t>
  </si>
  <si>
    <t>Podkladnice žebrová tv. S4pl</t>
  </si>
  <si>
    <t>(2+2+15+5)*2</t>
  </si>
  <si>
    <t>5958158070</t>
  </si>
  <si>
    <t>Podložka polyetylenová pod podkladnici 380/160/2 (S4, R4)</t>
  </si>
  <si>
    <t>Poznámka k položce:_x000D_
výhybkové pražce z pol. 5_x000D_
Technická specifikace položky odpovídá příslušné cenové soustavě.</t>
  </si>
  <si>
    <t>43*2</t>
  </si>
  <si>
    <t>5958158005</t>
  </si>
  <si>
    <t>Podložka pryžová pod patu kolejnice S49 183/126/6</t>
  </si>
  <si>
    <t>Poznámka k položce:_x000D_
výhybkové pražce z pol. 5 + stávající SB8 + užité SB6 + užité SB3/4_x000D_
Technická specifikace položky odpovídá příslušné cenové soustavě.</t>
  </si>
  <si>
    <t>43*2+313*2+36*2+37*2</t>
  </si>
  <si>
    <t>5958179015</t>
  </si>
  <si>
    <t>Hmoždinka dělená regenerační vložka DRV-1Z</t>
  </si>
  <si>
    <t>703592916</t>
  </si>
  <si>
    <t>Poznámka k položce:_x000D_
užité SB3/4_x000D_
Technická specifikace položky odpovídá příslušné cenové soustavě.</t>
  </si>
  <si>
    <t>37*4</t>
  </si>
  <si>
    <t>5958155045</t>
  </si>
  <si>
    <t>Úhlové vodicí vložky Fpas 80-90/1:20 (jen S49)</t>
  </si>
  <si>
    <t>Poznámka k položce:_x000D_
vnější; ze stávajícího rozšíření +10mm na nové rozšíření 0mm; vč. dopravy_x000D_
Technická specifikace položky odpovídá příslušné cenové soustavě.</t>
  </si>
  <si>
    <t>13*3</t>
  </si>
  <si>
    <t>5958155050</t>
  </si>
  <si>
    <t>Úhlové vodicí vložky Fpis 80-90</t>
  </si>
  <si>
    <t>Poznámka k položce:_x000D_
vnitřní; ze stávajícího rozšíření +10mm na nové rozšíření 0mm; vč. dopravy_x000D_
Technická specifikace položky odpovídá příslušné cenové soustavě.</t>
  </si>
  <si>
    <t>5955101005</t>
  </si>
  <si>
    <t>Kamenivo drcené štěrk frakce 31,5/63 (32/63) třídy min. BII</t>
  </si>
  <si>
    <t>1586*1,8</t>
  </si>
  <si>
    <t>Poznámka k položce:_x000D_
zapuštěné kolejové lože - doplnění recyklovaného 5%_x000D_
Technická specifikace položky odpovídá příslušné cenové soustavě.</t>
  </si>
  <si>
    <t>528*1,8*0,05</t>
  </si>
  <si>
    <t>R5955101012</t>
  </si>
  <si>
    <t>Kamenivo drcené recyklované štěrk frakce 16/32</t>
  </si>
  <si>
    <t>528*1,8*0,95</t>
  </si>
  <si>
    <t>5955101085</t>
  </si>
  <si>
    <t>Kamenivo drcené recyklované drť frakce 4/16</t>
  </si>
  <si>
    <t>Poznámka k položce:_x000D_
drážní stezka_x000D_
Technická specifikace položky odpovídá příslušné cenové soustavě.</t>
  </si>
  <si>
    <t>5962101010</t>
  </si>
  <si>
    <t>Návěstidlo rychlostník - obdélník</t>
  </si>
  <si>
    <t>5962101020</t>
  </si>
  <si>
    <t>Návěstidlo očekávejte traťovou rychlost - trojúhelník</t>
  </si>
  <si>
    <t>5962101090</t>
  </si>
  <si>
    <t>Návěstidlo sloupek s návěstí pískejte</t>
  </si>
  <si>
    <t>5962101120</t>
  </si>
  <si>
    <t>Návěstidlo hektometrovník železobetonový se znaky</t>
  </si>
  <si>
    <t>5962104005</t>
  </si>
  <si>
    <t>Hranice námezník betonový vč. Nátěru</t>
  </si>
  <si>
    <t>5962113000</t>
  </si>
  <si>
    <t>Sloupek ocelový pozinkovaný 70 mm</t>
  </si>
  <si>
    <t>2*2</t>
  </si>
  <si>
    <t>5962114000</t>
  </si>
  <si>
    <t>Výstroj sloupku objímka 50 až 100 mm kompletní</t>
  </si>
  <si>
    <t>5962114015</t>
  </si>
  <si>
    <t>Výstroj sloupku víčko plast 70 mm</t>
  </si>
  <si>
    <t>5962114025</t>
  </si>
  <si>
    <t>Výstroj sloupku patka hliníková kompletní (4 otvory)</t>
  </si>
  <si>
    <t>R5962120015</t>
  </si>
  <si>
    <t>Zajišťovací značka hřebová s betonovým soklem</t>
  </si>
  <si>
    <t>Poznámka k položce:_x000D_
do betonu v plast.troubě DN300_x000D_
Technická specifikace položky odpovídá příslušné cenové soustavě.</t>
  </si>
  <si>
    <t>R5962120030</t>
  </si>
  <si>
    <t>Zajišťovací značka hřebová</t>
  </si>
  <si>
    <t>Poznámka k položce:_x000D_
do stávajícího podkladu_x000D_
Technická specifikace položky odpovídá příslušné cenové soustavě.</t>
  </si>
  <si>
    <t>5964161005</t>
  </si>
  <si>
    <t>Beton lehce zhutnitelný C 16/20;X0 F5 2 200 2 662</t>
  </si>
  <si>
    <t>Poznámka k položce:_x000D_
návěstidla + bet.sokly_x000D_
Technická specifikace položky odpovídá příslušné cenové soustavě.</t>
  </si>
  <si>
    <t>R7591300200</t>
  </si>
  <si>
    <t>Zámek výměnový</t>
  </si>
  <si>
    <t>Poznámka k položce:_x000D_
výh.č.1,2,3,4_x000D_
Technická specifikace položky odpovídá příslušné cenové soustavě.</t>
  </si>
  <si>
    <t>4*2</t>
  </si>
  <si>
    <t>Prodloužení betonového pražce - systém K-3C</t>
  </si>
  <si>
    <t>kalk</t>
  </si>
  <si>
    <t>Poznámka k položce:_x000D_
výh.č.1,2,3,4_x000D_
Položka obsahuje dodávku systému K-3C vč. ručního výměníku K-3 a výměnového návěstidla.</t>
  </si>
  <si>
    <t>Práce</t>
  </si>
  <si>
    <t>5905025110</t>
  </si>
  <si>
    <t>Doplnění stezky štěrkodrtí souvislé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</si>
  <si>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</si>
  <si>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vozů._x000D_
2. V cenách nejsou obsaženy náklady na dodávku kameniva.</t>
  </si>
  <si>
    <t>5905050015</t>
  </si>
  <si>
    <t>Souvislá výměna KL se snesením KR koleje pražce dřevěné</t>
  </si>
  <si>
    <t>km</t>
  </si>
  <si>
    <t>Souvislá výměna KL se snesením KR koleje pražce dřevěné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</si>
  <si>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Poznámka k souboru cen:_x000D_
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prostředek._x000D_
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</si>
  <si>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Poznámka k položce:_x000D_
část kol.1 a 3_x000D_
(78+34+32+20)*0,675_x000D_
Technická specifikace položky odpovídá příslušné cenové soustavě.</t>
  </si>
  <si>
    <t>5905050055</t>
  </si>
  <si>
    <t>Souvislá výměna KL se snesením KR koleje pražce betonové</t>
  </si>
  <si>
    <t>Souvislá výměna KL se snesením KR koleje pražce betonové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</si>
  <si>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Poznámka k položce:_x000D_
část kol.1 a 3_x000D_
Technická specifikace položky odpovídá příslušné cenové soustavě.</t>
  </si>
  <si>
    <t>5905050115</t>
  </si>
  <si>
    <t>Souvislá výměna KL se snesením KR koleje pražce ocelové válcované</t>
  </si>
  <si>
    <t>Souvislá výměna KL se snesením KR koleje pražce ocelové válcované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</si>
  <si>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Poznámka k položce:_x000D_
spojka v.č.1 a 4, mezi v.č.4 a 5 a výběh do kol. 5_x000D_
Technická specifikace položky odpovídá příslušné cenové soustavě.</t>
  </si>
  <si>
    <t>5905050235</t>
  </si>
  <si>
    <t>Souvislá výměna KL se snesením KR výhybky pražce ocelové válcované</t>
  </si>
  <si>
    <t>Souvislá výměna KL se snesením KR výhybky pražce ocelové válcované Poznámka: 1. V cenách jsou započteny náklady na odtěžení KL, úpravu sklonu a zhutnění pláně, zřízení KL,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 a předání tištěných výstupů, úpravu KL do profilu, rozprostření výzisku na terén nebo jeho naložení na dopravní prostředek. 2. V cenách nejsou obsaženy náklady na vyjmutí a vložení KR,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</si>
  <si>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Poznámka k položce:_x000D_
výh.č.1,2,3,4,5 - rozvinuté délky_x000D_
Technická specifikace položky odpovídá příslušné cenové soustavě.</t>
  </si>
  <si>
    <t>48,7+45,7+46,7+46+48,2</t>
  </si>
  <si>
    <t>5905055010</t>
  </si>
  <si>
    <t>Odstranění stávajícího kolejového lože odtěžením v koleji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</si>
  <si>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</si>
  <si>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Poznámka k souboru cen:_x000D_
1. V cenách jsou započteny náklady na odstranění KL, úpravu pláně a rozprostření výzisku na terén nebo jeho naložení na dopravní prostředek._x000D_
2. V cenách nejsou obsaženy náklady na dopravu výzisku na skládku a skládkovné.</t>
  </si>
  <si>
    <t>Poznámka k položce:_x000D_
25m; km 34,088 - 34,113_x000D_
Technická specifikace položky odpovídá příslušné cenové soustavě.</t>
  </si>
  <si>
    <t>km 34,088-34,113 (k.č.1) + km 34,382-34,386 (k.č.2)</t>
  </si>
  <si>
    <t>25*2,3</t>
  </si>
  <si>
    <t>5905060010</t>
  </si>
  <si>
    <t>Zřízení nového kolejového lože v koleji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</si>
  <si>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</si>
  <si>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Poznámka k souboru cen:_x000D_
1. V cenách jsou započteny náklady na zřízení KL, rozprostření vrstvy kameniva, zřízení homogenizované vrstvy kameniva a úprava KL do profilu._x000D_
2. V cenách nejsou obsaženy náklady na položení KR, úpravu směrového a výškového uspořádání, dodávku kameniva a snížení KL pod patou kolejnice.</t>
  </si>
  <si>
    <t>5905105030</t>
  </si>
  <si>
    <t>Doplnění KL kamenivem souvisle strojně v koleji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</si>
  <si>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</si>
  <si>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</si>
  <si>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Poznámka k položce:_x000D_
vč. zapuštěného lože_x000D_
Technická specifikace položky odpovídá příslušné cenové soustavě.</t>
  </si>
  <si>
    <t>1202+528</t>
  </si>
  <si>
    <t>5905105040</t>
  </si>
  <si>
    <t>Doplnění KL kamenivem souvisle strojně ve výhybce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</si>
  <si>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</si>
  <si>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78+75+78+78+75</t>
  </si>
  <si>
    <t>5905110010</t>
  </si>
  <si>
    <t>Snížení KL pod patou kolejnice v koleji</t>
  </si>
  <si>
    <t>Snížení KL pod patou kolejnice v koleji Poznámka: 1. V cenách jsou započteny náklady na snížení KL pod patou kolejnice ručně vidlemi. 2. V cenách nejsou obsaženy náklady na doplnění a dodávku kameniva.</t>
  </si>
  <si>
    <t>Poznámka k souboru cen:_x000D_
1. V cenách jsou započteny náklady na snížení KL pod patou kolejnice ručně vidlemi._x000D_
2. V cenách nejsou obsaženy náklady na doplnění a dodávku kameniva.</t>
  </si>
  <si>
    <t>Poznámka k položce:_x000D_
bet.pražce + ocelové korýtkové pražce_x000D_
2,4+3,65+3,65+22+7,6+2,4+4,25+3,65+25+234,3+247+12_x000D_
Technická specifikace položky odpovídá příslušné cenové soustavě.</t>
  </si>
  <si>
    <t>bet.pražce + ocelové korýtkové pražce</t>
  </si>
  <si>
    <t>(2,4+2,16+3,65+11,51+4,65+2,4+4,25+3,65+25+234,3+247+12)/1000</t>
  </si>
  <si>
    <t>5905110020</t>
  </si>
  <si>
    <t>Snížení KL pod patou kolejnice ve výhybce</t>
  </si>
  <si>
    <t>Snížení KL pod patou kolejnice ve výhybce Poznámka: 1. V cenách jsou započteny náklady na snížení KL pod patou kolejnice ručně vidlemi. 2. V cenách nejsou obsaženy náklady na doplnění a dodávku kameniva.</t>
  </si>
  <si>
    <t>Poznámka k položce:_x000D_
výh.č.1,2,3,4,5, od ZV ke KV_x000D_
Technická specifikace položky odpovídá příslušné cenové soustavě.</t>
  </si>
  <si>
    <t>42,94+43,75+44,65+42,94+43,75</t>
  </si>
  <si>
    <t>5906080115</t>
  </si>
  <si>
    <t>Vystrojení pražce betonového s podkladnicovým upevněním čtyři vrtule</t>
  </si>
  <si>
    <t>úl.pl.</t>
  </si>
  <si>
    <t>104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</si>
  <si>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</si>
  <si>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Poznámka k souboru cen:_x000D_
1. V cenách jsou započteny náklady na montáž výstroje, potřebnou manipulaci a ošetření součástí mazivem._x000D_
2. V cenách nejsou obsaženy náklady na vrtání dřevěných pražců a dodávku materiálu.</t>
  </si>
  <si>
    <t>43*2 + 36*2</t>
  </si>
  <si>
    <t>5906090011</t>
  </si>
  <si>
    <t>Výměna hmoždinky pražec vystrojený betonový nebo dřevěný upevnění dvěma vrtulemi</t>
  </si>
  <si>
    <t>-807196540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</si>
  <si>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</si>
  <si>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Poznámka k souboru cen:_x000D_
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mazivem._x000D_
2. V cenách nejsou obsaženy náklady na dodávku materiálu.</t>
  </si>
  <si>
    <t>Poznámka k položce:_x000D_
SB3/4, vč. výměny pryžové podložky_x000D_
Technická specifikace položky odpovídá příslušné cenové soustavě.</t>
  </si>
  <si>
    <t>37*2</t>
  </si>
  <si>
    <t>5908050010</t>
  </si>
  <si>
    <t>Výměna upevnění podkladnicového komplety a pryžová podložka</t>
  </si>
  <si>
    <t>108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</si>
  <si>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</si>
  <si>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prostředek._x000D_
2. V cenách nejsou obsaženy náklady na vrtání pražce a dodávku materiálu.</t>
  </si>
  <si>
    <t>Poznámka k položce:_x000D_
SB6+SB8_x000D_
Technická specifikace položky odpovídá příslušné cenové soustavě.</t>
  </si>
  <si>
    <t>(36+313)*2</t>
  </si>
  <si>
    <t>5908053050</t>
  </si>
  <si>
    <t>Výměna drobného kolejiva vložka vodící úhlová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</si>
  <si>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</si>
  <si>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mazivem._x000D_
2. V cenách nejsou obsaženy náklady na dodávku materiálu.</t>
  </si>
  <si>
    <t>Poznámka k položce:_x000D_
Y pražce_x000D_
Technická specifikace položky odpovídá příslušné cenové soustavě.</t>
  </si>
  <si>
    <t>21*6</t>
  </si>
  <si>
    <t>5908053250</t>
  </si>
  <si>
    <t>Výměna drobného kolejiva kroužek dvojitý pružný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</si>
  <si>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</si>
  <si>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5906130345</t>
  </si>
  <si>
    <t>Montáž kolejového roštu v ose koleje pražce betonové vystrojené, tvar S49, 49E1</t>
  </si>
  <si>
    <t>114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</si>
  <si>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</si>
  <si>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Poznámka k souboru cen:_x000D_
1. V cenách jsou započteny náklady na manipulaci a montáž KR, u pražců dřevěných nevystrojených i na vrtání pražců._x000D_
2. V cenách nejsou obsaženy náklady na dodávku materiálu.</t>
  </si>
  <si>
    <t>Poznámka k položce:_x000D_
2,4+3,65+3,65+22+7,6+2,4+4,25+3,65+25+234,3+247_x000D_
Technická specifikace položky odpovídá příslušné cenové soustavě.</t>
  </si>
  <si>
    <t>(2,4+2,16+3,65+11,51+4,65+2,4+4,25+3,65+25+234,3+247)/1000</t>
  </si>
  <si>
    <t>5911629120</t>
  </si>
  <si>
    <t>Montáž jednoduché výhybky na úložišti betonové pražce soustavy S49</t>
  </si>
  <si>
    <t>116</t>
  </si>
  <si>
    <t>Montáž jednoduché výhybky na úložišti betonové pražce soustavy S49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</si>
  <si>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Poznámka k souboru cen:_x000D_
1. V cenách jsou započteny náklady na zřízení montážní plochy, manipulaci, nanesení součástí, montáž podle montážního plánu, přezkoušení doléhání jazyků a ošetření kluzných částí výhybky mazivem. Demontáž součástí před položením._x000D_
2. V cenách nejsou obsaženy náklady na dodávku materiálu.</t>
  </si>
  <si>
    <t>Poznámka k položce:_x000D_
výh.č.1,2,3,4, od ZV ke KV_x000D_
Technická specifikace položky odpovídá příslušné cenové soustavě.</t>
  </si>
  <si>
    <t>42,94+43,75+44,65+42,94</t>
  </si>
  <si>
    <t>5906140035</t>
  </si>
  <si>
    <t>Demontáž kolejového roštu koleje v ose koleje pražce dřevěné, tvar S49, T, 49E1</t>
  </si>
  <si>
    <t>118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</si>
  <si>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</si>
  <si>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úložišti._x000D_
2. V cenách nejsou obsaženy náklady na dopravu a vytřídění.</t>
  </si>
  <si>
    <t>Poznámka k položce:_x000D_
část kol.1 a 3_x000D_
(78+34+43+20)*0,675_x000D_
Technická specifikace položky odpovídá příslušné cenové soustavě.</t>
  </si>
  <si>
    <t>5906140155</t>
  </si>
  <si>
    <t>Demontáž kolejového roštu koleje v ose koleje pražce betonové, tvar S49, T, 49E1</t>
  </si>
  <si>
    <t>120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</si>
  <si>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</si>
  <si>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55</t>
  </si>
  <si>
    <t>5906140265</t>
  </si>
  <si>
    <t>Demontáž kolejového roštu koleje v ose koleje pražce ocelové válcované, tvar T nebo A</t>
  </si>
  <si>
    <t>122</t>
  </si>
  <si>
    <t>Demontáž kolejového roštu koleje v ose koleje pražce ocelové válcované, tvar T nebo A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</si>
  <si>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5911655210</t>
  </si>
  <si>
    <t>Demontáž jednoduché výhybky na úložišti ocelové pražce válcované soustavy T</t>
  </si>
  <si>
    <t>124</t>
  </si>
  <si>
    <t>Demontáž jednoduché výhybky na úložišti ocelové pražce válcované soustavy T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</si>
  <si>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</si>
  <si>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>Poznámka k položce:_x000D_
výh.č.4,5_x000D_
Technická specifikace položky odpovídá příslušné cenové soustavě.</t>
  </si>
  <si>
    <t>46+48,2</t>
  </si>
  <si>
    <t>5911655220</t>
  </si>
  <si>
    <t>Demontáž jednoduché výhybky na úložišti ocelové pražce válcované soustavy A</t>
  </si>
  <si>
    <t>126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</si>
  <si>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</si>
  <si>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Poznámka k položce:_x000D_
výh.č.1,2,3_x000D_
Technická specifikace položky odpovídá příslušné cenové soustavě.</t>
  </si>
  <si>
    <t>48,7+45,7+46,7</t>
  </si>
  <si>
    <t>5911671090</t>
  </si>
  <si>
    <t>Příplatek za demontáž v ose koleje výhybky jednoduché pražce ocelové válcované soustavy T</t>
  </si>
  <si>
    <t>128</t>
  </si>
  <si>
    <t>Příplatek za demontáž v ose koleje výhybky jednoduché pražce ocelové válcované soustavy T Poznámka: 1. V cenách jsou započteny náklady za obtížnost demontáže v ose koleje.</t>
  </si>
  <si>
    <t>Poznámka k souboru cen:_x000D_
1. V cenách jsou započteny náklady za obtížnost demontáže v ose koleje.</t>
  </si>
  <si>
    <t>5911671100</t>
  </si>
  <si>
    <t>Příplatek za demontáž v ose koleje výhybky jednoduché pražce ocelové válcované soustavy A</t>
  </si>
  <si>
    <t>130</t>
  </si>
  <si>
    <t>Příplatek za demontáž v ose koleje výhybky jednoduché pražce ocelové válcované soustavy A Poznámka: 1. V cenách jsou započteny náklady za obtížnost demontáže v ose koleje.</t>
  </si>
  <si>
    <t>5907050020</t>
  </si>
  <si>
    <t>Dělení kolejnic řezáním nebo rozbroušením, soustavy S49 nebo T</t>
  </si>
  <si>
    <t>132</t>
  </si>
  <si>
    <t>Dělení kolejnic řezáním nebo rozbroušením, soustavy S49 nebo T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</si>
  <si>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</si>
  <si>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Poznámka k položce:_x000D_
vyříznutí styků + rozřez nových pásů + vyřezání částí kolejnic s otvory pro další užití (odhad)_x000D_
Technická specifikace položky odpovídá příslušné cenové soustavě.</t>
  </si>
  <si>
    <t>2+16+62</t>
  </si>
  <si>
    <t>5909032020</t>
  </si>
  <si>
    <t>Přesná úprava GPK koleje směrové a výškové uspořádání pražce betonové</t>
  </si>
  <si>
    <t>134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</si>
  <si>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</si>
  <si>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objednateli._x000D_
2. V cenách nejsou obsaženy náklady na zaměření prostorové polohy koleje před zahájením prací, doplnění a dodávku kameniva a snížení KL pod patou kolejnice.</t>
  </si>
  <si>
    <t>Poznámka k položce:_x000D_
_x000D_
Technická specifikace položky odpovídá příslušné cenové soustavě.</t>
  </si>
  <si>
    <t>(2,4+2,16+3,65+11,51+4,65+2,4+4,25+3,65+25+234,3+247+60+60)/1000</t>
  </si>
  <si>
    <t>5909032030</t>
  </si>
  <si>
    <t>Přesná úprava GPK koleje směrové a výškové uspořádání pražce ocelové tv. Y</t>
  </si>
  <si>
    <t>136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</si>
  <si>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</si>
  <si>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položce:_x000D_
km 34,077 - 34,113_x000D_
Technická specifikace položky odpovídá příslušné cenové soustavě.</t>
  </si>
  <si>
    <t>63</t>
  </si>
  <si>
    <t>5909042010</t>
  </si>
  <si>
    <t>Přesná úprava GPK výhybky směrové a výškové uspořádání pražce dřevěné nebo ocelové</t>
  </si>
  <si>
    <t>138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</si>
  <si>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</si>
  <si>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Poznámka k souboru cen:_x000D_
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objednateli._x000D_
2. V cenách nejsou obsaženy náklady na zaměření prostorové polohy koleje před zahájením prací, doplnění a dodávku kameniva a snížení KL pod patou kolejnice.</t>
  </si>
  <si>
    <t>Poznámka k položce:_x000D_
výh.č.5_x000D_
Technická specifikace položky odpovídá příslušné cenové soustavě.</t>
  </si>
  <si>
    <t>5909042020</t>
  </si>
  <si>
    <t>Přesná úprava GPK výhybky směrové a výškové uspořádání pražce betonové</t>
  </si>
  <si>
    <t>140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</si>
  <si>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</si>
  <si>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65</t>
  </si>
  <si>
    <t>5910015020</t>
  </si>
  <si>
    <t>Odtavovací stykové svařování mobilní svářečkou kolejnic nových délky do 150 m tv. S49</t>
  </si>
  <si>
    <t>svar</t>
  </si>
  <si>
    <t>142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</si>
  <si>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</si>
  <si>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dokumentace._x000D_
2. V cenách nejsou obsaženy náklady na kontrolu svaru ultrazvukem, podbití pražců a demontáž styku.</t>
  </si>
  <si>
    <t>Poznámka k položce:_x000D_
kol. pásy délky 75 m_x000D_
Technická specifikace položky odpovídá příslušné cenové soustavě.</t>
  </si>
  <si>
    <t>3*2+3*2</t>
  </si>
  <si>
    <t>5910020030</t>
  </si>
  <si>
    <t>Svařování kolejnic termitem plný předehřev standardní spára svar sériový tv. S49</t>
  </si>
  <si>
    <t>144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</si>
  <si>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</si>
  <si>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</si>
  <si>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Poznámka k položce:_x000D_
ZV a KV + kolej 2a + kolej 2 + kolej 3 + kolej 5 (T) + kolej 7 (T) + u výh.č.10 + před výh.č.13_x000D_
Technická specifikace položky odpovídá příslušné cenové soustavě.</t>
  </si>
  <si>
    <t>5*3*2+4+2+2+4+6+4+2</t>
  </si>
  <si>
    <t>67</t>
  </si>
  <si>
    <t>5910020340</t>
  </si>
  <si>
    <t>Svařování kolejnic termitem plný předehřev standardní spára svar přechodový tv. S49/A</t>
  </si>
  <si>
    <t>146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</si>
  <si>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</si>
  <si>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T/A_x000D_
Technická specifikace položky odpovídá příslušné cenové soustavě.</t>
  </si>
  <si>
    <t>5910035030</t>
  </si>
  <si>
    <t>Dosažení dovolené upínací teploty v BK prodloužením kolejnicového pásu v koleji tv. S49</t>
  </si>
  <si>
    <t>148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</si>
  <si>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</si>
  <si>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</si>
  <si>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2+2+2+2+2+2+2</t>
  </si>
  <si>
    <t>69</t>
  </si>
  <si>
    <t>5910035130</t>
  </si>
  <si>
    <t>Dosažení dovolené upínací teploty v BK prodloužením kolejnicového pásu ve výhybce tv. S49</t>
  </si>
  <si>
    <t>150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</si>
  <si>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</si>
  <si>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5*3*2</t>
  </si>
  <si>
    <t>5910040315</t>
  </si>
  <si>
    <t>Umožnění volné dilatace kolejnice demontáž upevňovadel s osazením kluzných podložek</t>
  </si>
  <si>
    <t>152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</si>
  <si>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</si>
  <si>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</si>
  <si>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71</t>
  </si>
  <si>
    <t>5910040415</t>
  </si>
  <si>
    <t>Umožnění volné dilatace kolejnice montáž upevňovadel s odstraněním kluzných podložek</t>
  </si>
  <si>
    <t>154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</si>
  <si>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</si>
  <si>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5910050020</t>
  </si>
  <si>
    <t>Umožnění volné dilatace dílů výhybek demontáž upevňovadel výhybka II. generace</t>
  </si>
  <si>
    <t>156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</si>
  <si>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</si>
  <si>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Poznámka k souboru cen:_x000D_
1. V cenách jsou započteny náklady na uvolnění dílů výhybky a jejich rovnoměrné prodloužení nebo zkrácení._x000D_
2. V cenách nejsou obsaženy náklady na demontáž spojek.</t>
  </si>
  <si>
    <t>Poznámka k položce:_x000D_
vč.výh.č.5 (I.generace)_x000D_
Technická specifikace položky odpovídá příslušné cenové soustavě.</t>
  </si>
  <si>
    <t>73</t>
  </si>
  <si>
    <t>5910050120</t>
  </si>
  <si>
    <t>Umožnění volné dilatace dílů výhybek montáž upevňovadel výhybka II. generace</t>
  </si>
  <si>
    <t>158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</si>
  <si>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</si>
  <si>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5912007010</t>
  </si>
  <si>
    <t>Výměna návěstidla námezníku</t>
  </si>
  <si>
    <t>160</t>
  </si>
  <si>
    <t>Výměna návěstidla námezníku Poznámka: 1. V cenách jsou započteny náklady na demontáž, výměnu a montáž návěstidel umístěných ve stezce včetně úpravy místa uložení. 2. V cenách nejsou obsaženy náklady na dodávku materiálu.</t>
  </si>
  <si>
    <t>Poznámka k souboru cen:_x000D_
1. V cenách jsou započteny náklady na demontáž, výměnu a montáž návěstidel umístěných ve stezce včetně úpravy místa uložení._x000D_
2. V cenách nejsou obsaženy náklady na dodávku materiálu.</t>
  </si>
  <si>
    <t>75</t>
  </si>
  <si>
    <t>5912015030</t>
  </si>
  <si>
    <t>Výměna návěstidla včetně sloupku a patky předvěstníku</t>
  </si>
  <si>
    <t>162</t>
  </si>
  <si>
    <t>Výměna návěstidla včetně sloupku a patky předvěstníku Poznámka: 1. V cenách jsou započteny náklady na demontáž, výměnu a montáž patky, sloupku a návěstidla, zához a rozprostření zeminy na terén. 2. V cenách nejsou obsaženy náklady na dodávku materiálu.</t>
  </si>
  <si>
    <t>Poznámka k souboru cen:_x000D_
1. V cenách jsou započteny náklady na demontáž, výměnu a montáž patky, sloupku a návěstidla, zához a rozprostření zeminy na terén._x000D_
2. V cenách nejsou obsaženy náklady na dodávku materiálu.</t>
  </si>
  <si>
    <t>5912015040</t>
  </si>
  <si>
    <t>Výměna návěstidla včetně sloupku a patky rychlostníku</t>
  </si>
  <si>
    <t>164</t>
  </si>
  <si>
    <t>Výměna návěstidla včetně sloupku a patky rychlostníku Poznámka: 1. V cenách jsou započteny náklady na demontáž, výměnu a montáž patky, sloupku a návěstidla, zához a rozprostření zeminy na terén. 2. V cenách nejsou obsaženy náklady na dodávku materiálu.</t>
  </si>
  <si>
    <t>77</t>
  </si>
  <si>
    <t>5912045080</t>
  </si>
  <si>
    <t>Montáž návěstidla včetně sloupku a patky výstražného kolíku</t>
  </si>
  <si>
    <t>166</t>
  </si>
  <si>
    <t>Montáž návěstidla včetně sloupku a patky výstražného kolíku Poznámka: 1. V cenách jsou započteny náklady na zemní práce, montáž patky, sloupku a návěstidla, úpravu a rozprostření zeminy na terén. 2. V cenách nejsou obsaženy náklady na dodávku materiálu.</t>
  </si>
  <si>
    <t>Poznámka k souboru cen:_x000D_
1. V cenách jsou započteny náklady na zemní práce, montáž patky, sloupku a návěstidla, úpravu a rozprostření zeminy na terén._x000D_
2. V cenách nejsou obsaženy náklady na dodávku materiálu.</t>
  </si>
  <si>
    <t>Poznámka k položce:_x000D_
návěst "pískejte"_x000D_
Technická specifikace položky odpovídá příslušné cenové soustavě.</t>
  </si>
  <si>
    <t>5912050020</t>
  </si>
  <si>
    <t>Staničení výměna hektometrovníku</t>
  </si>
  <si>
    <t>168</t>
  </si>
  <si>
    <t>Staničení výměna hektometrovníku Poznámka: 1. V cenách jsou započteny náklady na zemní práce a výměnu, demontáž nebo montáž staničení. 2. V cenách nejsou obsaženy náklady na dodávku materiálu.</t>
  </si>
  <si>
    <t>Poznámka k souboru cen:_x000D_
1. V cenách jsou započteny náklady na zemní práce a výměnu, demontáž nebo montáž staničení._x000D_
2. V cenách nejsou obsaženy náklady na dodávku materiálu.</t>
  </si>
  <si>
    <t>79</t>
  </si>
  <si>
    <t>R5912090020</t>
  </si>
  <si>
    <t>Montáž zajišťovací hřebové značky</t>
  </si>
  <si>
    <t>170</t>
  </si>
  <si>
    <t>R5912090040</t>
  </si>
  <si>
    <t>Montáž zajišťovací hřebové značky s betonovým soklem</t>
  </si>
  <si>
    <t>172</t>
  </si>
  <si>
    <t>81</t>
  </si>
  <si>
    <t>174</t>
  </si>
  <si>
    <t>Poznámka k položce:_x000D_
pro patky na sloupky návěstidel a bet.sokly_x000D_
Technická specifikace položky odpovídá příslušné cenové soustavě.</t>
  </si>
  <si>
    <t>5915010020</t>
  </si>
  <si>
    <t>Těžení zeminy nebo horniny železničního spodku třídy těžitelnosti I skupiny 2</t>
  </si>
  <si>
    <t>176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</si>
  <si>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</si>
  <si>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</si>
  <si>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Poznámka k položce:_x000D_
rozdíl mezi starou a novou PTŽS + zapuštěné KL_x000D_
Technická specifikace položky odpovídá příslušné cenové soustavě.</t>
  </si>
  <si>
    <t>1586-1267+528</t>
  </si>
  <si>
    <t>83</t>
  </si>
  <si>
    <t>5999005020</t>
  </si>
  <si>
    <t>Třídění pražců a kolejnicových podpor</t>
  </si>
  <si>
    <t>178</t>
  </si>
  <si>
    <t>Třídění pražců a kolejnicových podpor Poznámka: 1. V cenách jsou započteny náklady na manipulaci, vytřídění a uložení materiálu na úložiště nebo do skladu.</t>
  </si>
  <si>
    <t>Poznámka k souboru cen:_x000D_
1. V cenách jsou započteny náklady na manipulaci, vytřídění a uložení materiálu na úložiště nebo do skladu.</t>
  </si>
  <si>
    <t>Poznámka k položce:_x000D_
třídění betonových pražců_x000D_
Technická specifikace položky odpovídá příslušné cenové soustavě.</t>
  </si>
  <si>
    <t>(288+313)*0,27</t>
  </si>
  <si>
    <t>5999005030</t>
  </si>
  <si>
    <t>Třídění kolejnic</t>
  </si>
  <si>
    <t>180</t>
  </si>
  <si>
    <t>Třídění kolejnic Poznámka: 1. V cenách jsou započteny náklady na manipulaci, vytřídění a uložení materiálu na úložiště nebo do skladu.</t>
  </si>
  <si>
    <t>Poznámka k položce:_x000D_
A,T,S49_x000D_
Technická specifikace položky odpovídá příslušné cenové soustavě.</t>
  </si>
  <si>
    <t>570*2*0,049</t>
  </si>
  <si>
    <t>85</t>
  </si>
  <si>
    <t>5999015030</t>
  </si>
  <si>
    <t>Vložení konstrukcí nebo dílů hmotnosti přes 20 t</t>
  </si>
  <si>
    <t>182</t>
  </si>
  <si>
    <t>Vložení konstrukcí nebo dílů hmotnosti přes 20 t Poznámka: 1. V cenách jsou započteny náklady na vložení konstrukce podle technologického postupu, přeprava v místě technologické manipulace. Položka obsahuje náklady na práce v blízkosti trakčního vedení.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</si>
  <si>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</si>
  <si>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Poznámka k položce:_x000D_
výh.č.1,2,3,4,5_x000D_
Technická specifikace položky odpovídá příslušné cenové soustavě.</t>
  </si>
  <si>
    <t>34+31,5+34+34+15</t>
  </si>
  <si>
    <t>5914110050</t>
  </si>
  <si>
    <t>Oprava nástupiště sypaného z kameniva úprava v celém profilu</t>
  </si>
  <si>
    <t>184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</si>
  <si>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</si>
  <si>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Poznámka k souboru cen:_x000D_
1. V cenách jsou započteny náklady na manipulaci a naložení výzisku kameniva na dopravní prostředek._x000D_
2. V cenách nejsou obsaženy náklady na dodávku materiálu.</t>
  </si>
  <si>
    <t>Poznámka k položce:_x000D_
nást.č.3 - provizorní stav_x000D_
Technická specifikace položky odpovídá příslušné cenové soustavě.</t>
  </si>
  <si>
    <t>87</t>
  </si>
  <si>
    <t>R7590917000</t>
  </si>
  <si>
    <t>Demontáž výkolejky</t>
  </si>
  <si>
    <t>186</t>
  </si>
  <si>
    <t>Poznámka k položce:_x000D_
v kol. 5_x000D_
Technická specifikace položky odpovídá příslušné cenové soustavě.</t>
  </si>
  <si>
    <t>R7590915000</t>
  </si>
  <si>
    <t>Montáž výkolejky</t>
  </si>
  <si>
    <t>188</t>
  </si>
  <si>
    <t>89</t>
  </si>
  <si>
    <t>R7591305010</t>
  </si>
  <si>
    <t>Montáž zámku výměnového</t>
  </si>
  <si>
    <t>190</t>
  </si>
  <si>
    <t>Montáž prodloužení betonového pražce - systém K-3C</t>
  </si>
  <si>
    <t>192</t>
  </si>
  <si>
    <t>Poznámka k položce:_x000D_
výh.č.1,2,3,4_x000D_
Položka obsahuje montáž systému K-3C vč. ručního výměníku K-3 a výměnového návěstidla.</t>
  </si>
  <si>
    <t>Doprava</t>
  </si>
  <si>
    <t>91</t>
  </si>
  <si>
    <t>9902900200</t>
  </si>
  <si>
    <t>Naložení objemnějšího kusového materiálu, vybouraných hmot</t>
  </si>
  <si>
    <t>198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</si>
  <si>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</si>
  <si>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</si>
  <si>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Poznámka k položce:_x000D_
užitá výh.č.5, užité pražce_x000D_
Technická specifikace položky odpovídá příslušné cenové soustavě.</t>
  </si>
  <si>
    <t>15+10,8+10,36+93,9</t>
  </si>
  <si>
    <t>9902900100</t>
  </si>
  <si>
    <t>Naložení sypanin, drobného kusového materiálu, suti</t>
  </si>
  <si>
    <t>206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</si>
  <si>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</si>
  <si>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Poznámka k položce:_x000D_
recyklované kamenivo + odpad po recyklaci_x000D_
Technická specifikace položky odpovídá příslušné cenové soustavě.</t>
  </si>
  <si>
    <t>991,88+797,78</t>
  </si>
  <si>
    <t>93</t>
  </si>
  <si>
    <t>9902100100</t>
  </si>
  <si>
    <t>Doprava materiálu mechanizací o nosnosti přes 3,5 t sypanin (kameniva, písku, suti, dlažebních kostek, atd.) do 10 km</t>
  </si>
  <si>
    <t>921051193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</si>
  <si>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</si>
  <si>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"odvoz - odpad po recyklaci + odtěžené zapuštěné lože"</t>
  </si>
  <si>
    <t>797,78+869*2</t>
  </si>
  <si>
    <t>"dovoz - kamenivo (Košťálov) + beton"</t>
  </si>
  <si>
    <t>2902,32+1,12</t>
  </si>
  <si>
    <t>"Vnitrostaveništní doprava - kamenivo k recyklaci + recyklované kamenivo"</t>
  </si>
  <si>
    <t>2407,3+991,88</t>
  </si>
  <si>
    <t>9902109200</t>
  </si>
  <si>
    <t>Doprava materiálu mechanizací o nosnosti přes 3,5 t sypanin (kameniva, písku, suti, dlažebních kostek, atd.) příplatek za každých dalších 10 km</t>
  </si>
  <si>
    <t>-1067005415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</si>
  <si>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</si>
  <si>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(2902,32+1,12)*3</t>
  </si>
  <si>
    <t>(797,78+869*2)*3</t>
  </si>
  <si>
    <t>95</t>
  </si>
  <si>
    <t>1167498604</t>
  </si>
  <si>
    <t>"dovoz - výh.č.1,2,3,4 + výhybkové pražce + vystrojení VPS (Prostějov)"</t>
  </si>
  <si>
    <t>3*33,971+1*31,443+17,18+1,06</t>
  </si>
  <si>
    <t>"dovoz - užitá výh.č.5"</t>
  </si>
  <si>
    <t>"dovoz - B03 + SB8 (Uherský Ostroh) + kolejnice (Třinec)"</t>
  </si>
  <si>
    <t>92,95+5,89+52,36</t>
  </si>
  <si>
    <t>"dovoz - drobné kolejivo + výstroj trati"</t>
  </si>
  <si>
    <t>1,73+1,11</t>
  </si>
  <si>
    <t>"odvoz - betonové pražce k uskladnění"</t>
  </si>
  <si>
    <t>(288-36)*0,3</t>
  </si>
  <si>
    <t>"odvoz - dřevěné pražce + plastové součásti (odhad)"</t>
  </si>
  <si>
    <t>13,480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</si>
  <si>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</si>
  <si>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</si>
  <si>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1294831598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</si>
  <si>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</si>
  <si>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(3*33,971+1*31,443+17,18+1,06)*29</t>
  </si>
  <si>
    <t>"dovoz - užitá výh.č.5, užité pražce SB5, odvoz k uskladnění - vyzískané pražce SB6"</t>
  </si>
  <si>
    <t>(92,95+5,89+52,36)*34</t>
  </si>
  <si>
    <t>(1,73+1,11)*14</t>
  </si>
  <si>
    <t>13,480*5</t>
  </si>
  <si>
    <t>Poplatky</t>
  </si>
  <si>
    <t>97</t>
  </si>
  <si>
    <t>9909000700</t>
  </si>
  <si>
    <t>Poplatek za recyklaci kameniva</t>
  </si>
  <si>
    <t>216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</si>
  <si>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</si>
  <si>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položce:_x000D_
vytěžené kamenivo KL_x000D_
Technická specifikace položky odpovídá příslušné cenové soustavě.</t>
  </si>
  <si>
    <t>1267*1,9</t>
  </si>
  <si>
    <t>218</t>
  </si>
  <si>
    <t>Poznámka k položce:_x000D_
odpad po recyklaci + odtěžené zapuštěné lože _x000D_
Technická specifikace položky odpovídá příslušné cenové soustavě.</t>
  </si>
  <si>
    <t>99</t>
  </si>
  <si>
    <t>9909000300</t>
  </si>
  <si>
    <t>Poplatek za likvidaci dřevěných kolejnicových podpor</t>
  </si>
  <si>
    <t>220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</si>
  <si>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</si>
  <si>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položce:_x000D_
dřevěné pražce_x000D_
Technická specifikace položky odpovídá příslušné cenové soustavě.</t>
  </si>
  <si>
    <t>(78+34+32+20)*0,07</t>
  </si>
  <si>
    <t>9909000400</t>
  </si>
  <si>
    <t>Poplatek za likvidaci plastových součástí</t>
  </si>
  <si>
    <t>222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</si>
  <si>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</si>
  <si>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SO 03 - Železniční spodek A</t>
  </si>
  <si>
    <t>Poznámka k položce:_x000D_
trativody+vsakovací žebra+šachty+vsakovací jímky 5%_x000D_
Technická specifikace položky odpovídá příslušné cenové soustavě.</t>
  </si>
  <si>
    <t>((0,5*1*277)+(0,5*0,8*175+0,5*1,4*69+0,5*1*32,6)+(9*0,8)+(13,35*1))*1,8*0,05</t>
  </si>
  <si>
    <t>Poznámka k položce:_x000D_
trativody+vsakovací žebra+šachty+vsakovací jímky 95%_x000D_
Technická specifikace položky odpovídá příslušné cenové soustavě.</t>
  </si>
  <si>
    <t>((0,5*1*277)+(0,5*0,8*175+0,5*1,4*69+0,5*1*32,6)+(9*0,8)+(13,35*1))*1,8*0,95</t>
  </si>
  <si>
    <t>5955101020</t>
  </si>
  <si>
    <t>Kamenivo drcené štěrkodrť frakce 0/32</t>
  </si>
  <si>
    <t>Poznámka k položce:_x000D_
sanace žel.spodku_x000D_
Technická specifikace položky odpovídá příslušné cenové soustavě.</t>
  </si>
  <si>
    <t>2022*0,2*1,9</t>
  </si>
  <si>
    <t>5955101075</t>
  </si>
  <si>
    <t>Kamenivo drcené recyklované štěrkodrť frakce 0/32</t>
  </si>
  <si>
    <t>Poznámka k položce:_x000D_
podsypy- trubky + šachty_x000D_
Technická specifikace položky odpovídá příslušné cenové soustavě.</t>
  </si>
  <si>
    <t>(0,025*310+0,1*9)*1,9</t>
  </si>
  <si>
    <t>Poznámka k položce:_x000D_
vsakovací jímky, vegetační tvárnice_x000D_
Technická specifikace položky odpovídá příslušné cenové soustavě.</t>
  </si>
  <si>
    <t>(0,353*1+0,3*175)*1,8</t>
  </si>
  <si>
    <t>5964103030</t>
  </si>
  <si>
    <t>Drenážní plastové díly trubka s částečnou perforací DN 160 mm</t>
  </si>
  <si>
    <t>5964103120</t>
  </si>
  <si>
    <t>Drenážní plastové díly šachta průchozí DN 400/250 1 vtok/1 odtok DN 250 mm</t>
  </si>
  <si>
    <t>R5964103125</t>
  </si>
  <si>
    <t>Drenážní plastové díly šachta odbočná DN 600/250 2 vtoky/1 odtok DN 250 mm</t>
  </si>
  <si>
    <t>5964103135</t>
  </si>
  <si>
    <t>Drenážní plastové díly poklop šachty plastový D 400</t>
  </si>
  <si>
    <t>R5964103135</t>
  </si>
  <si>
    <t>Drenážní plastové díly krytka šachty plastová D 600</t>
  </si>
  <si>
    <t>5964104010</t>
  </si>
  <si>
    <t>Kanalizační díly plastové trubka hladká DN 250</t>
  </si>
  <si>
    <t>18+5+10</t>
  </si>
  <si>
    <t>5964105055</t>
  </si>
  <si>
    <t>Díly pro odvodnění betonové skruž kruhová pro jímku vsakovací DN 1 500mm/síla stěny 150mm</t>
  </si>
  <si>
    <t>5964105075</t>
  </si>
  <si>
    <t>Díly pro odvodnění betonové deska zákrytová 1 800 mm</t>
  </si>
  <si>
    <t>5964133005</t>
  </si>
  <si>
    <t>Geotextilie separační</t>
  </si>
  <si>
    <t>Poznámka k položce:_x000D_
trativody+vsakovací žebra_x000D_
Technická specifikace položky odpovídá příslušné cenové soustavě.</t>
  </si>
  <si>
    <t>(2,5*277+1,6*175+2,8*69+2*32,6)*1,1</t>
  </si>
  <si>
    <t>R5964133015</t>
  </si>
  <si>
    <t>Geotextilie separační filtrační</t>
  </si>
  <si>
    <t>2022*1,1</t>
  </si>
  <si>
    <t>5964157005</t>
  </si>
  <si>
    <t>Zatravňovací tvárnice 60x40x8</t>
  </si>
  <si>
    <t>Poznámka k položce:_x000D_
vsakovací příkopy_x000D_
Technická specifikace položky odpovídá příslušné cenové soustavě.</t>
  </si>
  <si>
    <t>5964159005</t>
  </si>
  <si>
    <t>Obrubník chodníkový</t>
  </si>
  <si>
    <t>Poznámka k položce:_x000D_
odrazné desky ve vsakovacích jímkách_x000D_
Technická specifikace položky odpovídá příslušné cenové soustavě.</t>
  </si>
  <si>
    <t>Poznámka k položce:_x000D_
přechody pod tratí + zpětná montáž demontovaného zpevněného příkopu_x000D_
Technická specifikace položky odpovídá příslušné cenové soustavě.</t>
  </si>
  <si>
    <t>5914030010</t>
  </si>
  <si>
    <t>Demontáž dílů otevřeného odvodnění příkopové tvárnice</t>
  </si>
  <si>
    <t>Demontáž dílů otevřeného odvodnění příkopové tvárnice Poznámka: 1. V cenách jsou započteny náklady na demontáž dílů, zához, urovnání a úpravu terénu nebo naložení výzisku na dopravní prostředek. 2. V cenách nejsou obsaženy náklady na dopravu a skládkovné.</t>
  </si>
  <si>
    <t>Poznámka k souboru cen:_x000D_
1. V cenách jsou započteny náklady na demontáž dílů, zához, urovnání a úpravu terénu nebo naložení výzisku na dopravní prostředek._x000D_
2. V cenách nejsou obsaženy náklady na dopravu a skládkovné.</t>
  </si>
  <si>
    <t>Poznámka k položce:_x000D_
u vyústění sv. potrubí do silničního propustku_x000D_
Technická specifikace položky odpovídá příslušné cenové soustavě.</t>
  </si>
  <si>
    <t>5914035010</t>
  </si>
  <si>
    <t>Zřízení otevřených odvodňovacích zařízení příkopové tvárnice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</si>
  <si>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</si>
  <si>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 a uložení zařízení podle vzorového listu a rozprostření výzisku na terén nebo naložení na dopravní prostředek._x000D_
2. V cenách nejsou obsaženy náklady na provedení výkopku, ruční dočištění a dodávku materiálu.</t>
  </si>
  <si>
    <t>5914035450</t>
  </si>
  <si>
    <t>Zřízení otevřených odvodňovacích zařízení trativodní výusť monolitická betonová konstrukce</t>
  </si>
  <si>
    <t>Zřízení otevřených odvodňovacích zařízení trativodní výusť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</si>
  <si>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položce:_x000D_
vyústění sv. potrubí do silničního propustku_x000D_
Technická specifikace položky odpovídá příslušné cenové soustavě.</t>
  </si>
  <si>
    <t>5914055010</t>
  </si>
  <si>
    <t>Zřízení krytých odvodňovacích zařízení potrubí trativodu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</si>
  <si>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</si>
  <si>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prostředek._x000D_
2. V cenách nejsou obsaženy náklady na provedení výkopku, ruční dočištění a dodávku materiálu.</t>
  </si>
  <si>
    <t>5914055020</t>
  </si>
  <si>
    <t>Zřízení krytých odvodňovacích zařízení šachty trativodu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</si>
  <si>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</si>
  <si>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5914055030</t>
  </si>
  <si>
    <t>Zřízení krytých odvodňovacích zařízení svodného potrubí</t>
  </si>
  <si>
    <t>Zřízení krytých odvodňovacích zařízení svodného potrubí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</si>
  <si>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5914055040</t>
  </si>
  <si>
    <t>Zřízení krytých odvodňovacích zařízení svodné šachty</t>
  </si>
  <si>
    <t>Zřízení krytých odvodňovacích zařízení svodné šachty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</si>
  <si>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5914055050</t>
  </si>
  <si>
    <t>Zřízení krytých odvodňovacích zařízení vsakovací šachty</t>
  </si>
  <si>
    <t>Zřízení krytých odvodňovacích zařízení vsakovací šachty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</si>
  <si>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</si>
  <si>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</si>
  <si>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</si>
  <si>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175+69+32,6</t>
  </si>
  <si>
    <t>R5914075110</t>
  </si>
  <si>
    <t>Zřízení konstrukční vrstvy pražcového podloží včetně geotextilie tl. 0,20 m</t>
  </si>
  <si>
    <t>5914080010</t>
  </si>
  <si>
    <t>Zřízení ochrany zemních svahů vegetační</t>
  </si>
  <si>
    <t>Zřízení ochrany zemních svahů vegetační Poznámka: 1. V cenách jsou započteny náklady na naložení výzisku na dopravní prostředek. 2. V cenách nejsou obsaženy náklady na dodávku materiálu a zemní práce.</t>
  </si>
  <si>
    <t>Poznámka k souboru cen:_x000D_
1. V cenách jsou započteny náklady na naložení výzisku na dopravní prostředek._x000D_
2. V cenách nejsou obsaženy náklady na dodávku materiálu a zemní práce.</t>
  </si>
  <si>
    <t>0,8*2*175</t>
  </si>
  <si>
    <t>Poznámka k položce:_x000D_
trativody, svodná potrubí, vsakovací žebra, vsakovací jímky - 75%_x000D_
Technická specifikace položky odpovídá příslušné cenové soustavě.</t>
  </si>
  <si>
    <t>((0,5*1*277)+(0,5*1,5*33)+(0,5*0,8*175+0,5*1,4*69+0,5*1*32,6)+(80*1))*1,1*0,75</t>
  </si>
  <si>
    <t>5915005040</t>
  </si>
  <si>
    <t>Hloubení rýh nebo jam ručně na železničním spodku třídy těžitelnosti II skupiny 4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</si>
  <si>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</si>
  <si>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Poznámka k položce:_x000D_
trativody, svodná potrubí, vsakovací žebra, vsakovací jímky - 25%_x000D_
Technická specifikace položky odpovídá příslušné cenové soustavě.</t>
  </si>
  <si>
    <t>((0,5*1*277)+(0,5*1,5*33)+(0,5*0,8*175+0,5*1,4*69+0,5*1*32,6)+(80*1))*1,1*0,25</t>
  </si>
  <si>
    <t>Poznámka k položce:_x000D_
příkopy, sanace_x000D_
Technická specifikace položky odpovídá příslušné cenové soustavě.</t>
  </si>
  <si>
    <t>3,8*175+2022*0,2</t>
  </si>
  <si>
    <t>Poznámka k položce:_x000D_
recyklované kamenivo_x000D_
Technická specifikace položky odpovídá příslušné cenové soustavě.</t>
  </si>
  <si>
    <t>947318270</t>
  </si>
  <si>
    <t>794,79+7,82</t>
  </si>
  <si>
    <t>"vnitrostaveništní doprava - recyklované kamenivo"</t>
  </si>
  <si>
    <t>613,720</t>
  </si>
  <si>
    <t>"odvoz - vykopaná zemina"</t>
  </si>
  <si>
    <t>((0,5*1*277)+(0,5*0,8*175+0,5*1,4*69+0,5*1*32,6)+(13,35*1))*1,1*2+2022*0,2*2</t>
  </si>
  <si>
    <t>-187787353</t>
  </si>
  <si>
    <t>(794,79+7,82)*3</t>
  </si>
  <si>
    <t>(((0,5*1*277)+(0,5*0,8*175+0,5*1,4*69+0,5*1*32,6)+(13,35*1))*1,1*2+2022*0,2*2)*3</t>
  </si>
  <si>
    <t>-688290662</t>
  </si>
  <si>
    <t>"dovoz - trouby, šachty, skruže, geomateriál, tvárnice"</t>
  </si>
  <si>
    <t>37,36</t>
  </si>
  <si>
    <t>376306701</t>
  </si>
  <si>
    <t>37,36*14</t>
  </si>
  <si>
    <t>Poznámka k položce:_x000D_
vykopaná zemina_x000D_
Technická specifikace položky odpovídá příslušné cenové soustavě.</t>
  </si>
  <si>
    <t>SO 04 - Nástupiště A</t>
  </si>
  <si>
    <t>5 - Dodávky</t>
  </si>
  <si>
    <t>5964147105</t>
  </si>
  <si>
    <t>Nástupištní díly výplňová deska D3</t>
  </si>
  <si>
    <t>dle situace</t>
  </si>
  <si>
    <t>173,6+2,7+3,6+0,1</t>
  </si>
  <si>
    <t>5955101014</t>
  </si>
  <si>
    <t>Kamenivo drcené štěrkodrť frakce 0/8</t>
  </si>
  <si>
    <t>((0,1*173,6*2,8)+(0,05*0,5*0,3*171))*1,65</t>
  </si>
  <si>
    <t>R5955101014</t>
  </si>
  <si>
    <t>Nenamrzavý materiál</t>
  </si>
  <si>
    <t>Lze využít po dohodě s investorem upravený výzisk</t>
  </si>
  <si>
    <t>(0,75*173,6*2,8)*1,65</t>
  </si>
  <si>
    <t>5964161000</t>
  </si>
  <si>
    <t>Beton lehce zhutnitelný C 12/15;X0 F5 2 080 2 517</t>
  </si>
  <si>
    <t>(0,06*(173,6+2,7+3,6))+(0,1*0,3*170)+(2,0*0,6*0,2)</t>
  </si>
  <si>
    <t>R5963101005</t>
  </si>
  <si>
    <t>Přejezd celopryžový Strail pro nezatížené komunikace</t>
  </si>
  <si>
    <t>Poznámka k položce:_x000D_
Pryžový přechod - kompletní dodávka materiálu, pražec B 03_x000D_
Technická specifikace položky odpovídá příslušné cenové soustavě.</t>
  </si>
  <si>
    <t>5964165000</t>
  </si>
  <si>
    <t>Betonová patka sloupku malá prefabrikát</t>
  </si>
  <si>
    <t>R5962107000</t>
  </si>
  <si>
    <t>Piktogramy zákaz vstupu</t>
  </si>
  <si>
    <t>Poznámka k položce:_x000D_
Zákaz vstupu - značka na nástupišti_x000D_
Technická specifikace položky odpovídá příslušné cenové soustavě.</t>
  </si>
  <si>
    <t>5964147300</t>
  </si>
  <si>
    <t>Nástupištní díly hrana UB4 v=63 cm</t>
  </si>
  <si>
    <t>5964149000</t>
  </si>
  <si>
    <t>Schody schody nástupiště</t>
  </si>
  <si>
    <t>R5955101035</t>
  </si>
  <si>
    <t>Štěrkopísek</t>
  </si>
  <si>
    <t>Poznámka k položce:_x000D_
podsypy - přechod_x000D_
Technická specifikace položky odpovídá příslušné cenové soustavě.</t>
  </si>
  <si>
    <t>((0,05*2,8*0,4)*2)*1,6</t>
  </si>
  <si>
    <t>5914120010</t>
  </si>
  <si>
    <t>Demontáž nástupiště úrovňového sypaného v celé šíři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</si>
  <si>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</si>
  <si>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Poznámka k souboru cen:_x000D_
1. V cenách jsou započteny náklady na snesení dílů i zásypu a jejich uložení na plochu nebo naložení na dopravní prostředek a uložení na úložišti.</t>
  </si>
  <si>
    <t>Poznámka k položce:_x000D_
V cenách jsou započteny náklady na snesení dílů i zásypu a jejich uložení na plochu nebo naložení na dopravní prostředek a uložení na úložišti._x000D_
Technická specifikace položky odpovídá příslušné cenové soustavě.</t>
  </si>
  <si>
    <t>5913025020</t>
  </si>
  <si>
    <t>Demontáž dílů přejezdu celopryžového v koleji vnitřní panel</t>
  </si>
  <si>
    <t>Demontáž dílů přejezdu celopryžového v koleji vnitřní panel Poznámka: 1. V cenách jsou započteny náklady na demontáž a naložení dílů na dopravní prostředek.</t>
  </si>
  <si>
    <t>Poznámka k souboru cen:_x000D_
1. V cenách jsou započteny náklady na demontáž a naložení dílů na dopravní prostředek.</t>
  </si>
  <si>
    <t>Poznámka k položce:_x000D_
V cenách jsou započteny náklady na demontáž a naložení dílů na dopravní prostředek._x000D_
Technická specifikace položky odpovídá příslušné cenové soustavě.</t>
  </si>
  <si>
    <t>5913025030</t>
  </si>
  <si>
    <t>Demontáž dílů přejezdu celopryžového v koleji náběhový klín</t>
  </si>
  <si>
    <t>Demontáž dílů přejezdu celopryžového v koleji náběhový klín Poznámka: 1. V cenách jsou započteny náklady na demontáž a naložení dílů na dopravní prostředek.</t>
  </si>
  <si>
    <t>5914130020</t>
  </si>
  <si>
    <t>Montáž nástupiště úrovňového hrana Tischer</t>
  </si>
  <si>
    <t>Montáž nástupiště úrovňového hrana Tischer Poznámka: 1. V cenách jsou započteny náklady na úpravu terénu, montáž a zásyp podle vzorového listu. 2. V cenách nejsou obsaženy náklady na dodávku materiálu.</t>
  </si>
  <si>
    <t>Poznámka k souboru cen:_x000D_
1. V cenách jsou započteny náklady na úpravu terénu, montáž a zásyp podle vzorového listu._x000D_
2. V cenách nejsou obsaženy náklady na dodávku materiálu.</t>
  </si>
  <si>
    <t>Poznámka k položce:_x000D_
V cenách jsou započteny náklady na úpravu terénu, montáž a zásyp podle vzorového listu.  V cenách nejsou obsaženy náklady na dodávku materiálu._x000D_
Technická specifikace položky odpovídá příslušné cenové soustavě.</t>
  </si>
  <si>
    <t>Montáž ukončení nástupiště z L-prefabrikátů a schodiště</t>
  </si>
  <si>
    <t>1529112020</t>
  </si>
  <si>
    <t>Poznámka k položce:_x000D_
V cenách jsou započteny náklady na úpravu terénu, zřízení betonového lože, montáž a zásyp prvku.  V cenách nejsou obsaženy náklady na dodávku materiálu.</t>
  </si>
  <si>
    <t>5915020010</t>
  </si>
  <si>
    <t>Povrchová úprava plochy železničního spodku</t>
  </si>
  <si>
    <t>Povrchová úprava plochy železničního spodku Poznámka: 1. V cenách jsou započteny náklady na urovnání a úpravu ploch nebo skládek výzisku kameniva a zeminy s jejich případnou rekultivací.</t>
  </si>
  <si>
    <t>Poznámka k souboru cen:_x000D_
1. V cenách jsou započteny náklady na urovnání a úpravu ploch nebo skládek výzisku kameniva a zeminy s jejich případnou rekultivací.</t>
  </si>
  <si>
    <t>Poznámka k položce:_x000D_
V cenách jsou započteny náklady na urovnání a úpravu ploch nebo skládek výzisku kameniva a zeminy s jejich případnou rekultivací._x000D_
Technická specifikace položky odpovídá příslušné cenové soustavě.</t>
  </si>
  <si>
    <t>170*2,8</t>
  </si>
  <si>
    <t>5913285210</t>
  </si>
  <si>
    <t>Montáž dílů komunikace obrubníku uložení v betonu</t>
  </si>
  <si>
    <t>Montáž dílů komunikace obrubníku uložení v betonu Poznámka: 1. V cenách jsou započteny náklady na osazení dlažby nebo obrubníku. 2. V cenách nejsou obsaženy náklady na dodávku materiálu.</t>
  </si>
  <si>
    <t>Poznámka k položce:_x000D_
V cenách jsou započteny náklady na osazení dlažby nebo obrubníku. V cenách nejsou obsaženy náklady na dodávku materiálu._x000D_
Technická specifikace položky odpovídá příslušné cenové soustavě.</t>
  </si>
  <si>
    <t>173,6+2,7+3,6</t>
  </si>
  <si>
    <t>R5913040030</t>
  </si>
  <si>
    <t>Montáž celopryžové přejezdové konstrukce málo zatížené v koleji část vnější a vnitřní včetně závěrných zídek/dobetonování</t>
  </si>
  <si>
    <t>Poznámka k položce:_x000D_
V cenách jsou započteny náklady na montáž konstrukce.  V cenách nejsou obsaženy náklady na dodávku materiálu. _x000D_
Technická specifikace položky odpovídá příslušné cenové soustavě.</t>
  </si>
  <si>
    <t>R5912040110</t>
  </si>
  <si>
    <t>Montáž návěstidla včetně sloupku k zákazu vstupu</t>
  </si>
  <si>
    <t>Poznámka k položce:_x000D_
V cenách jsou započteny náklady na montáž sloupku a návěstidla. V cenách nejsou obsaženy náklady na dodávku materiálu._x000D_
Technická specifikace položky odpovídá příslušné cenové soustavě.</t>
  </si>
  <si>
    <t>5912020120</t>
  </si>
  <si>
    <t>Demontáž návěstidla místa zastavení</t>
  </si>
  <si>
    <t>Demontáž návěstidla místa zastavení Poznámka: 1. V cenách jsou započteny náklady na demontáž návěstidla a naložení na dopravní prostředek.</t>
  </si>
  <si>
    <t>Poznámka k souboru cen:_x000D_
1. V cenách jsou započteny náklady na demontáž návěstidla a naložení na dopravní prostředek.</t>
  </si>
  <si>
    <t>Poznámka k položce:_x000D_
V cenách jsou započteny náklady na demontáž návěstidla a naložení na dopravní prostředek._x000D_
Technická specifikace položky odpovídá příslušné cenové soustavě.</t>
  </si>
  <si>
    <t>919959651</t>
  </si>
  <si>
    <t>((133*2,8*0,6)*1,6)+5</t>
  </si>
  <si>
    <t>-1396568908</t>
  </si>
  <si>
    <t>((133*2,8*0,6*1,6)+5)*3</t>
  </si>
  <si>
    <t>9909000200</t>
  </si>
  <si>
    <t>Poplatek za uložení nebezpečného odpadu na oficiální skládku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</si>
  <si>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</si>
  <si>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položce:_x000D_
Pryžové desky vč. ostatního odpadu po demolici_x000D_
Technická specifikace položky odpovídá příslušné cenové soustavě.</t>
  </si>
  <si>
    <t>9909000110</t>
  </si>
  <si>
    <t>Poplatek za uložení výzisku ze štěrkového lože nekontaminovaného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</si>
  <si>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</si>
  <si>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Poznámka k položce:_x000D_
Původní nástupiště vč. komponentů_x000D_
Technická specifikace položky odpovídá příslušné cenové soustavě.</t>
  </si>
  <si>
    <t>((133*2,8*0,6)*1,6)</t>
  </si>
  <si>
    <t>SO 05 - Železniční svršek B</t>
  </si>
  <si>
    <t>5961116010</t>
  </si>
  <si>
    <t>Výhybka jednoduchá smontovaná pražce betonové, soustavy J49 1:9-190 pravá</t>
  </si>
  <si>
    <t>5961116025</t>
  </si>
  <si>
    <t>Výhybka jednoduchá smontovaná pražce betonové, soustavy J49 1:9-300 levá</t>
  </si>
  <si>
    <t>Poznámka k položce:_x000D_
před výh.č.6 + za výh.č.6 + mezi výh.č.6 a 9 + za výh.č.9 + za výh.č.10 + před výh.č.10 + v kol. č.6_x000D_
Technická specifikace položky odpovídá příslušné cenové soustavě.</t>
  </si>
  <si>
    <t>4*2,6+(6*2,4+6*2,5)+14*2,6+(6*2,4+6*2,5)+(6*2,4+6*2,5)+4*2,6+6*2,4</t>
  </si>
  <si>
    <t>5958125005</t>
  </si>
  <si>
    <t>Komplety s antikorozní úpravou Skl 24 (svěrka Skl24, šroub RS0, matice M22, podložka Uls6)</t>
  </si>
  <si>
    <t>2*6*4</t>
  </si>
  <si>
    <t>Poznámka k položce:_x000D_
vč. Skl 24, výhybkové pražce + užité SB6_x000D_
Technická specifikace položky odpovídá příslušné cenové soustavě.</t>
  </si>
  <si>
    <t>(4+12+14+12+12+4+6)*4+216*4</t>
  </si>
  <si>
    <t>Poznámka k položce:_x000D_
odhad - výměna poškozených kusů u užitých bet.pražců 25%_x000D_
Technická specifikace položky odpovídá příslušné cenové soustavě.</t>
  </si>
  <si>
    <t>(216+48)*12*0,25</t>
  </si>
  <si>
    <t>5958140000</t>
  </si>
  <si>
    <t>Podkladnice žebrová tv. S4 klínová</t>
  </si>
  <si>
    <t>(3+3+3+6)*2</t>
  </si>
  <si>
    <t>(2+4+4)*2</t>
  </si>
  <si>
    <t>(2+2+5+5+2)*2</t>
  </si>
  <si>
    <t>(2+5+14+2)*2</t>
  </si>
  <si>
    <t>Poznámka k položce:_x000D_
výhybkové pražce z pol. 3_x000D_
Technická specifikace položky odpovídá příslušné cenové soustavě.</t>
  </si>
  <si>
    <t>64*2</t>
  </si>
  <si>
    <t>Poznámka k položce:_x000D_
výhybkové pražce + užité SB6 + užité SB3/4_x000D_
Technická specifikace položky odpovídá příslušné cenové soustavě.</t>
  </si>
  <si>
    <t>58*2+200*2+54*2</t>
  </si>
  <si>
    <t>48*4</t>
  </si>
  <si>
    <t>Poznámka k položce:_x000D_
90%_x000D_
Technická specifikace položky odpovídá příslušné cenové soustavě.</t>
  </si>
  <si>
    <t>682*1,8*0,9</t>
  </si>
  <si>
    <t>5955101055</t>
  </si>
  <si>
    <t>Kamenivo drcené recyklované štěrk frakce 31,5/63</t>
  </si>
  <si>
    <t>Poznámka k položce:_x000D_
10%_x000D_
Technická specifikace položky odpovídá příslušné cenové soustavě.</t>
  </si>
  <si>
    <t>682*1,8*0,1</t>
  </si>
  <si>
    <t>260*1,8*0,05</t>
  </si>
  <si>
    <t>Poznámka k položce:_x000D_
zapuštěné kolejové lože - přednostně recyklované 95%_x000D_
Technická specifikace položky odpovídá příslušné cenové soustavě.</t>
  </si>
  <si>
    <t>260*1,8*0,95</t>
  </si>
  <si>
    <t>(65+25+35+70+45)*1,3*0,05*1,9</t>
  </si>
  <si>
    <t>Poznámka k položce:_x000D_
výh.č.6,9,10_x000D_
Technická specifikace položky odpovídá příslušné cenové soustavě.</t>
  </si>
  <si>
    <t>3*2</t>
  </si>
  <si>
    <t>Poznámka k položce:_x000D_
výh.č.6,9,10_x000D_
Položka obsahuje dodávku systému K-3C vč. ručního výměníku K-3 a výměnového návěstidla.</t>
  </si>
  <si>
    <t>Prodloužení betonového pražce - systém K-3C, prodloužený ruční výměník</t>
  </si>
  <si>
    <t>-1533242354</t>
  </si>
  <si>
    <t>Poznámka k položce:_x000D_
výh.č.9_x000D_
Položka obsahuje dodávku systému K-3C vč. ručního výměníku K-3 a výměnového návěstidla.</t>
  </si>
  <si>
    <t>R7593500015</t>
  </si>
  <si>
    <t>Žlab kabelový TK 1 14x17x100cm</t>
  </si>
  <si>
    <t>-245127453</t>
  </si>
  <si>
    <t>Poznámka k položce:_x000D_
pro prodlouženou tyč výměníku výh.č.9_x000D_
Technická specifikace položky odpovídá příslušné cenové soustavě.</t>
  </si>
  <si>
    <t>R7593500035</t>
  </si>
  <si>
    <t>Poklop kabel.žlabu TK 1 4x16x50cm</t>
  </si>
  <si>
    <t>-1049153045</t>
  </si>
  <si>
    <t>5963143000</t>
  </si>
  <si>
    <t>Svodidlo betonové-vodicí stěna</t>
  </si>
  <si>
    <t>82351724</t>
  </si>
  <si>
    <t>5963143005</t>
  </si>
  <si>
    <t>Svodidlo betonové-náběh vodicí stěny</t>
  </si>
  <si>
    <t>-1043300603</t>
  </si>
  <si>
    <t>(65+25+35+70+45)*1,3*0,05</t>
  </si>
  <si>
    <t>Poznámka k položce:_x000D_
část kol.2, výběh do kol. 4 a 6, část kol.1_x000D_
Technická specifikace položky odpovídá příslušné cenové soustavě.</t>
  </si>
  <si>
    <t>Poznámka k položce:_x000D_
část kol.2_x000D_
Technická specifikace položky odpovídá příslušné cenové soustavě.</t>
  </si>
  <si>
    <t>Poznámka k položce:_x000D_
mezi v.č.6 a 9, mezi v.č.9 a 10_x000D_
Technická specifikace položky odpovídá příslušné cenové soustavě.</t>
  </si>
  <si>
    <t>Poznámka k položce:_x000D_
výh.č.6,9,10 - rozvinuté délky_x000D_
Technická specifikace položky odpovídá příslušné cenové soustavě.</t>
  </si>
  <si>
    <t>45,7+45,7+48,2</t>
  </si>
  <si>
    <t>444+260</t>
  </si>
  <si>
    <t>75+75+88</t>
  </si>
  <si>
    <t>Poznámka k položce:_x000D_
bet.pražce_x000D_
99+16+26,5+25,5+52+6,5+2,5_x000D_
Technická specifikace položky odpovídá příslušné cenové soustavě.</t>
  </si>
  <si>
    <t>(104+2,4+16+26,5+25,5+52+6,5+2,5)/1000</t>
  </si>
  <si>
    <t>Poznámka k položce:_x000D_
výh.č.6,9,10, od ZV ke KV_x000D_
Technická specifikace položky odpovídá příslušné cenové soustavě.</t>
  </si>
  <si>
    <t>43,75+43,75+49,85</t>
  </si>
  <si>
    <t>48*2</t>
  </si>
  <si>
    <t>Poznámka k položce:_x000D_
SB6_x000D_
Technická specifikace položky odpovídá příslušné cenové soustavě.</t>
  </si>
  <si>
    <t>216*2</t>
  </si>
  <si>
    <t>(216+48)*6*2*0,25</t>
  </si>
  <si>
    <t>Poznámka k položce:_x000D_
99+16+26,5+25,5+52+6,5+2,5_x000D_
Technická specifikace položky odpovídá příslušné cenové soustavě.</t>
  </si>
  <si>
    <t>(107+16+26,5+25,5+52+6,5+2,5)/1000</t>
  </si>
  <si>
    <t>Poznámka k položce:_x000D_
výh.č.10_x000D_
Technická specifikace položky odpovídá příslušné cenové soustavě.</t>
  </si>
  <si>
    <t>Poznámka k položce:_x000D_
výh.č.6,9_x000D_
Technická specifikace položky odpovídá příslušné cenové soustavě.</t>
  </si>
  <si>
    <t>45,7+45,7</t>
  </si>
  <si>
    <t>48,2</t>
  </si>
  <si>
    <t>Poznámka k položce:_x000D_
rozřez nových pásů + vyřezání částí kolejnic s otvory pro další užití (odhad) + vložka S49 v kol.6_x000D_
Technická specifikace položky odpovídá příslušné cenové soustavě.</t>
  </si>
  <si>
    <t>5*2+8+4</t>
  </si>
  <si>
    <t>106</t>
  </si>
  <si>
    <t>Poznámka k položce:_x000D_
ZV a KV + kolej 2 + kolej 4 + kolej 6 + kolej 1_x000D_
Technická specifikace položky odpovídá příslušné cenové soustavě.</t>
  </si>
  <si>
    <t>3*3*2+4+2+6+4</t>
  </si>
  <si>
    <t>2+2</t>
  </si>
  <si>
    <t>3*3*2</t>
  </si>
  <si>
    <t>682-527+260</t>
  </si>
  <si>
    <t>149*0,25</t>
  </si>
  <si>
    <t>236*2*0,049</t>
  </si>
  <si>
    <t>31,5+31,5+38</t>
  </si>
  <si>
    <t>Poznámka k položce:_x000D_
nást.č.2 - provizorní stav_x000D_
Technická specifikace položky odpovídá příslušné cenové soustavě.</t>
  </si>
  <si>
    <t>Poznámka k položce:_x000D_
v kol. 4 a 6_x000D_
Technická specifikace položky odpovídá příslušné cenové soustavě.</t>
  </si>
  <si>
    <t>Poznámka k položce:_x000D_
výh.č.6,9,10_x000D_
Položka obsahuje montáž systému K-3C vč. ručního výměníku K-3 a výměnového návěstidla.</t>
  </si>
  <si>
    <t>R7593405282</t>
  </si>
  <si>
    <t>Montáž žlabu betonového složený T III - K</t>
  </si>
  <si>
    <t>245832802</t>
  </si>
  <si>
    <t>5913315032</t>
  </si>
  <si>
    <t>Výstroj komunikace montáž svodidla betonového</t>
  </si>
  <si>
    <t>-855932969</t>
  </si>
  <si>
    <t>Výstroj komunikace montáž svodidla betonového Poznámka: 1. V cenách na zřízení jsou započteny náklady na demontáž, výměnu nebo montáž dílu. 2. V cenách nejsou obsaženy náklady na dodávku materiálu.</t>
  </si>
  <si>
    <t>Poznámka k položce:_x000D_
užité pražce_x000D_
Technická specifikace položky odpovídá příslušné cenové soustavě.</t>
  </si>
  <si>
    <t>60+15,12</t>
  </si>
  <si>
    <t>597+302,99</t>
  </si>
  <si>
    <t>-25110453</t>
  </si>
  <si>
    <t>"vnitrostaveništní doprava - kamenivo k recyklaci + recyklované kamenivo"</t>
  </si>
  <si>
    <t>1001,3+597</t>
  </si>
  <si>
    <t>302,99+415*2</t>
  </si>
  <si>
    <t>"dovoz - kamenivo (Košťálov)"</t>
  </si>
  <si>
    <t>1128,24</t>
  </si>
  <si>
    <t>1445261816</t>
  </si>
  <si>
    <t>(302,99+415*2)*3</t>
  </si>
  <si>
    <t>1128,24*3</t>
  </si>
  <si>
    <t>1444962773</t>
  </si>
  <si>
    <t>"odvoz - výh.č.6,9,10 + výhybkové pražce + vystrojení VPS (Prostějov)"</t>
  </si>
  <si>
    <t>31,443*2+37,996+25,56+1,43</t>
  </si>
  <si>
    <t>"dovoz - kolejnice (Třinec)"</t>
  </si>
  <si>
    <t>19,9</t>
  </si>
  <si>
    <t>"dovoz - drobné kolejivo + výstroj trati -, svodidla"</t>
  </si>
  <si>
    <t>1,09+0,18+2*0,516+2*0,418</t>
  </si>
  <si>
    <t>(149-54)*0,28</t>
  </si>
  <si>
    <t>(33+25/0,7+23,5/0,7+12,5/0,6)*0,07+1</t>
  </si>
  <si>
    <t>2133020158</t>
  </si>
  <si>
    <t>(31,443*2+37,996+25,56+1,43)*29</t>
  </si>
  <si>
    <t>19,9*34</t>
  </si>
  <si>
    <t>"dovoz - drobné kolejivo + výstroj trati, svodidla"</t>
  </si>
  <si>
    <t>(1,09+0,18+2*0,516+2*0,418)*14</t>
  </si>
  <si>
    <t>((33+25/0,7+23,5/0,7+12,5/0,6)*0,07+1)*5</t>
  </si>
  <si>
    <t>527*1,9</t>
  </si>
  <si>
    <t>SO 06 - Železniční spodek B</t>
  </si>
  <si>
    <t>Poznámka k položce:_x000D_
trativody+šachty+vsakovací jímky 5%_x000D_
Technická specifikace položky odpovídá příslušné cenové soustavě.</t>
  </si>
  <si>
    <t>((0,5*1*100)+(0,5*1*3)+(5*0,8)+(13,35*1))*1,8*0,05</t>
  </si>
  <si>
    <t>Poznámka k položce:_x000D_
trativody+šachty+vsakovací jímky 95%_x000D_
Technická specifikace položky odpovídá příslušné cenové soustavě.</t>
  </si>
  <si>
    <t>((0,5*1*100)+(0,5*1*3)+(5*0,8)+(13,35*1))*1,8*0,95</t>
  </si>
  <si>
    <t>1494*0,2*1,9</t>
  </si>
  <si>
    <t>"podsypy- trubky + šachty"</t>
  </si>
  <si>
    <t>(0,025*105+0,1*4)*1,9</t>
  </si>
  <si>
    <t>Poznámka k položce:_x000D_
vsakovací jímky_x000D_
Technická specifikace položky odpovídá příslušné cenové soustavě.</t>
  </si>
  <si>
    <t>"vsakovací jímky"</t>
  </si>
  <si>
    <t>0,353*1*1,8</t>
  </si>
  <si>
    <t>Poznámka k položce:_x000D_
trativody_x000D_
Technická specifikace položky odpovídá příslušné cenové soustavě.</t>
  </si>
  <si>
    <t>"trativody"</t>
  </si>
  <si>
    <t>2,5*102*1,1</t>
  </si>
  <si>
    <t>1450*1,1</t>
  </si>
  <si>
    <t>Poznámka k položce:_x000D_
přechody pod tratí_x000D_
Technická specifikace položky odpovídá příslušné cenové soustavě.</t>
  </si>
  <si>
    <t>0,1*5</t>
  </si>
  <si>
    <t>Poznámka k položce:_x000D_
trativody, svodná potrubí, vsakovací jímky - 75%_x000D_
Technická specifikace položky odpovídá příslušné cenové soustavě.</t>
  </si>
  <si>
    <t>((0,5*1*102)+(0,5*1,5*3)+(80*1))*1,1*0,75</t>
  </si>
  <si>
    <t>Poznámka k položce:_x000D_
trativody, svodná potrubí, vsakovací jímky - 25%_x000D_
Technická specifikace položky odpovídá příslušné cenové soustavě.</t>
  </si>
  <si>
    <t>((0,5*1*102)+(0,5*1,5*3)+(80*1))*1,1*0,25</t>
  </si>
  <si>
    <t>Poznámka k položce:_x000D_
sanace_x000D_
Technická specifikace položky odpovídá příslušné cenové soustavě.</t>
  </si>
  <si>
    <t>1450*0,2</t>
  </si>
  <si>
    <t>-817212168</t>
  </si>
  <si>
    <t>573,92+1,12</t>
  </si>
  <si>
    <t>123,48</t>
  </si>
  <si>
    <t>((0,5*1*102)+(13,35*1))*1,1*2+1450*0,2*2</t>
  </si>
  <si>
    <t>1668539520</t>
  </si>
  <si>
    <t>(573,92+1,12)*3</t>
  </si>
  <si>
    <t>((0,5*1*102)+(13,35*1))*1,1*2+1450*0,2*2*3</t>
  </si>
  <si>
    <t>-94919535</t>
  </si>
  <si>
    <t>"dovoz - trouby, šachty, skruže, geomateriál"</t>
  </si>
  <si>
    <t>-1921611201</t>
  </si>
  <si>
    <t>4*14</t>
  </si>
  <si>
    <t>SO 07 - Nástupiště B</t>
  </si>
  <si>
    <t>5964147020</t>
  </si>
  <si>
    <t>Nástupištní díly tvárnice Tischer B</t>
  </si>
  <si>
    <t>Poznámka k položce:_x000D_
Bude dodáno investorem přímo na stavbu, včetně MC 10_x000D_
Technická specifikace položky odpovídá příslušné cenové soustavě.</t>
  </si>
  <si>
    <t>95+16</t>
  </si>
  <si>
    <t>R5964147000</t>
  </si>
  <si>
    <t>Nástupištní díly blok úložný U65</t>
  </si>
  <si>
    <t>1250862259</t>
  </si>
  <si>
    <t>Poznámka k položce:_x000D_
včetně MC10_x000D_
Technická specifikace položky odpovídá příslušné cenové soustavě.</t>
  </si>
  <si>
    <t>"na rampě"</t>
  </si>
  <si>
    <t>R5964147015</t>
  </si>
  <si>
    <t>Nástupištní díly blok úložný U95</t>
  </si>
  <si>
    <t>95+1+16+1-6</t>
  </si>
  <si>
    <t>2*(95)+1*16</t>
  </si>
  <si>
    <t>(0,2*317+0,4*0,5*21)*1,65</t>
  </si>
  <si>
    <t>-315801863</t>
  </si>
  <si>
    <t>(0,05*0,5*0,3)*113*1,65</t>
  </si>
  <si>
    <t>-1401546587</t>
  </si>
  <si>
    <t>Poznámka k položce:_x000D_
Lze využít po dohodě s investorem upravený výzisk. Pod ŠD dlažby u nást. v. 380 mm, terén za obrubou.</t>
  </si>
  <si>
    <t>((3,2*95*0,1)+(34*0,2))*1,65</t>
  </si>
  <si>
    <t>Poznámka k položce:_x000D_
betonáž obrubníků vč. podbetonáže odvodňovacího žlabu_x000D_
Technická specifikace položky odpovídá příslušné cenové soustavě.</t>
  </si>
  <si>
    <t>(0,06*42)+(74*0,17)+(4,0*0,6*0,2)+(0,4*0,1*21)</t>
  </si>
  <si>
    <t>-2032249580</t>
  </si>
  <si>
    <t>Poznámka k položce:_x000D_
Obetonování potrubí._x000D_
Technická specifikace položky odpovídá příslušné cenové soustavě.</t>
  </si>
  <si>
    <t>0,09*21</t>
  </si>
  <si>
    <t>Poznámka k položce:_x000D_
Pryžový přechod - kompletní dodávka materiálu, pražec SB 6_x000D_
Technická specifikace položky odpovídá příslušné cenové soustavě.</t>
  </si>
  <si>
    <t>R5964123000</t>
  </si>
  <si>
    <t>Polymerbetonový odvodňovací žlab s pochozí mříží</t>
  </si>
  <si>
    <t>R5964153000</t>
  </si>
  <si>
    <t>Dlaždice betonová 50x50,55x40, kompozitní probarvený polymerbeton, varovné a signální pásy</t>
  </si>
  <si>
    <t>Poznámka k položce:_x000D_
Dle požadavků NPÚ, dle požadavků na bezb. využívání, skladba a množství jendnotl. Komponentů dle PD._x000D_
Technická specifikace položky odpovídá příslušné cenové soustavě.</t>
  </si>
  <si>
    <t>275+85*0,4+(7,9+8,4+1,5)*0,4</t>
  </si>
  <si>
    <t>Poznámka k položce:_x000D_
podsyp pod dlažbu, přechod a výplň spár _x000D_
Technická specifikace položky odpovídá příslušné cenové soustavě.</t>
  </si>
  <si>
    <t>((0,04*317)+2*2*(0,05*2,8*0,4)+5+(0,05*21*0,4))*1,65</t>
  </si>
  <si>
    <t>5964104005</t>
  </si>
  <si>
    <t>Kanalizační díly plastové trubka hladká DN 200</t>
  </si>
  <si>
    <t>-1598063487</t>
  </si>
  <si>
    <t>5915005010</t>
  </si>
  <si>
    <t>Hloubení rýh nebo jam ručně na železničním spodku třídy těžitelnosti I skupiny 1</t>
  </si>
  <si>
    <t>-876069275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</si>
  <si>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</si>
  <si>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Poznámka k položce:_x000D_
Svodné potrubí._x000D_
Technická specifikace položky odpovídá příslušné cenové soustavě.</t>
  </si>
  <si>
    <t>Montáž ukončení nástupiště z L-prefabrikátů</t>
  </si>
  <si>
    <t>Poznámka k položce:_x000D_
V cenách jsou započteny náklady na úpravu terénu, montáž a zásyp podle vzorového listu. V cenách nejsou obsaženy náklady na dodávku materiálu._x000D_
Technická specifikace položky odpovídá příslušné cenové soustavě.</t>
  </si>
  <si>
    <t>5913040030</t>
  </si>
  <si>
    <t>Montáž celopryžové přejezdové konstrukce málo zatížené v koleji část vnější a vnitřní včetně závěrných zídek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</si>
  <si>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</si>
  <si>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Poznámka k souboru cen:_x000D_
1. V cenách jsou započteny náklady na montáž konstrukce._x000D_
2. V cenách nejsou obsaženy náklady na dodávku materiálu.</t>
  </si>
  <si>
    <t>Poznámka k položce:_x000D_
V cenách jsou započteny náklady na montáž konstrukce.  V cenách nejsou obsaženy náklady na dodávku materiálu._x000D_
Technická specifikace položky odpovídá příslušné cenové soustavě.</t>
  </si>
  <si>
    <t>Poznámka k položce:_x000D_
V cenách jsou započteny náklady na demontáž dílů, zához, urovnání a úpravu terénu nebo naložení výzisku na dopravní prostředek. V cenách nejsou obsaženy náklady na dopravu a skládkovné._x000D_
Technická specifikace položky odpovídá příslušné cenové soustavě.</t>
  </si>
  <si>
    <t>5914035510</t>
  </si>
  <si>
    <t>Zřízení otevřených odvodňovacích zařízení silničního žlabu s mřížkou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</si>
  <si>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</si>
  <si>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položce:_x000D_
V cenách jsou započteny náklady na zřízení podkladní vrstvy a uložení zařízení podle vzorového listu a rozprostření výzisku na terén nebo naložení na dopravní prostředek. V cenách nejsou obsaženy náklady na provedení výkopku, ruční dočištění a dodávku materiálu._x000D_
Technická specifikace položky odpovídá příslušné cenové soustavě.</t>
  </si>
  <si>
    <t>5913285025</t>
  </si>
  <si>
    <t>Montáž dílů komunikace z betonových dlaždic uložení v podsypu</t>
  </si>
  <si>
    <t>Montáž dílů komunikace z betonových dlaždic uložení v podsypu Poznámka: 1. V cenách jsou započteny náklady na osazení dlažby nebo obrubníku. 2. V cenách nejsou obsaženy náklady na dodávku materiálu.</t>
  </si>
  <si>
    <t>Poznámka k položce:_x000D_
V cenách jsou započteny náklady na osazení dlažby nebo obrubníku.  V cenách nejsou obsaženy náklady na dodávku materiálu._x000D_
Technická specifikace položky odpovídá příslušné cenové soustavě.</t>
  </si>
  <si>
    <t>1595795028</t>
  </si>
  <si>
    <t>1980813427</t>
  </si>
  <si>
    <t>102*3,5*0,6*1,65+10+10</t>
  </si>
  <si>
    <t>1118907835</t>
  </si>
  <si>
    <t>(102*3,5*0,6*1,65+10+10)*3</t>
  </si>
  <si>
    <t>Poznámka k položce:_x000D_
Pryžové desky vč. ostatního odpadu z demolice_x000D_
Technická specifikace položky odpovídá příslušné cenové soustavě.</t>
  </si>
  <si>
    <t>Poznámka k položce:_x000D_
vč. betonové dlažby_x000D_
Technická specifikace položky odpovídá příslušné cenové soustavě.</t>
  </si>
  <si>
    <t>SO 08 - Železniční svršek C</t>
  </si>
  <si>
    <t>Poznámka k položce:_x000D_
za výh.č.12 + mezi výh.č.12 a č.13_x000D_
Technická specifikace položky odpovídá příslušné cenové soustavě.</t>
  </si>
  <si>
    <t>(6*2,4+6*2,5)+20*2,6</t>
  </si>
  <si>
    <t>5956119000</t>
  </si>
  <si>
    <t>Pražec dřevěný výhybkový dub skupina 3 2200x260x160</t>
  </si>
  <si>
    <t>5956119005</t>
  </si>
  <si>
    <t>Pražec dřevěný výhybkový dub skupina 3 2300x260x160</t>
  </si>
  <si>
    <t>5956119010</t>
  </si>
  <si>
    <t>Pražec dřevěný výhybkový dub skupina 3 2400x260x160</t>
  </si>
  <si>
    <t>5956119015</t>
  </si>
  <si>
    <t>Pražec dřevěný výhybkový dub skupina 3 2500x260x160</t>
  </si>
  <si>
    <t>5956131005</t>
  </si>
  <si>
    <t>Vystrojení pražce dřevěného protištěpná destička pro pražec (105x210)</t>
  </si>
  <si>
    <t>Poznámka k položce:_x000D_
dřevěné výhybkové pražce_x000D_
Technická specifikace položky odpovídá příslušné cenové soustavě.</t>
  </si>
  <si>
    <t>13*2</t>
  </si>
  <si>
    <t>Poznámka k položce:_x000D_
vč. Skl 24, betonové výhybkové pražce + SB6_x000D_
Technická specifikace položky odpovídá příslušné cenové soustavě.</t>
  </si>
  <si>
    <t>(6+6+20)*4+46*4</t>
  </si>
  <si>
    <t>5958128010</t>
  </si>
  <si>
    <t>Komplety ŽS 4 (šroub RS 1, matice M 24, dvojitý pružný kroužek Fe6, svěrka ŽS4)</t>
  </si>
  <si>
    <t>13*4</t>
  </si>
  <si>
    <t>5*2</t>
  </si>
  <si>
    <t>(20+13)*2</t>
  </si>
  <si>
    <t>45*2</t>
  </si>
  <si>
    <t>Poznámka k položce:_x000D_
výhybkové pražce + stávající SB5 + užité SB6 + užité SB3/4_x000D_
Technická specifikace položky odpovídá příslušné cenové soustavě.</t>
  </si>
  <si>
    <t>45*2+606*2+46*2+30*2</t>
  </si>
  <si>
    <t>30*4</t>
  </si>
  <si>
    <t>478*1,8</t>
  </si>
  <si>
    <t>Poznámka k položce:_x000D_
zapuštěné kolejové lože - doplnění recyklovaného 55%_x000D_
Technická specifikace položky odpovídá příslušné cenové soustavě.</t>
  </si>
  <si>
    <t>67*1,8*0,05</t>
  </si>
  <si>
    <t>67*1,8*0,95</t>
  </si>
  <si>
    <t>(14+303+55)*1,3*0,05*1,8</t>
  </si>
  <si>
    <t>Poznámka k položce:_x000D_
výh.č.12_x000D_
Technická specifikace položky odpovídá příslušné cenové soustavě.</t>
  </si>
  <si>
    <t>Poznámka k položce:_x000D_
výh.č.12_x000D_
Položka obsahuje dodávku systému K-3C vč. ručního výměníku K-3 a výměnového návěstidla.</t>
  </si>
  <si>
    <t>(14+303+55)*1,3*0,05</t>
  </si>
  <si>
    <t>Poznámka k položce:_x000D_
kol.1 a 3_x000D_
Technická specifikace položky odpovídá příslušné cenové soustavě.</t>
  </si>
  <si>
    <t>Poznámka k položce:_x000D_
mezi v.č.12 a 13, výběh do kol. 5_x000D_
Technická specifikace položky odpovídá příslušné cenové soustavě.</t>
  </si>
  <si>
    <t>Poznámka k položce:_x000D_
výh.č.12 - rozvinutá délka_x000D_
Technická specifikace položky odpovídá příslušné cenové soustavě.</t>
  </si>
  <si>
    <t>Poznámka k položce:_x000D_
kol.3 - horní vrstva tl. 10 cm_x000D_
Technická specifikace položky odpovídá příslušné cenové soustavě.</t>
  </si>
  <si>
    <t>440*0,4</t>
  </si>
  <si>
    <t>403+67</t>
  </si>
  <si>
    <t>Poznámka k položce:_x000D_
výh.č.12, od ZV ke KV_x000D_
Technická specifikace položky odpovídá příslušné cenové soustavě.</t>
  </si>
  <si>
    <t>43,75</t>
  </si>
  <si>
    <t>(32+13)*2</t>
  </si>
  <si>
    <t>30*2</t>
  </si>
  <si>
    <t>46*2</t>
  </si>
  <si>
    <t>R5911655220</t>
  </si>
  <si>
    <t>Demontáž jednoduché výhybky na úložišti ocelové pražce válcované soustavy 8bp</t>
  </si>
  <si>
    <t>R5911671100</t>
  </si>
  <si>
    <t>Příplatek za demontáž v ose koleje výhybky jednoduché pražce ocelové válcované soustavy 8bp</t>
  </si>
  <si>
    <t>Poznámka k položce:_x000D_
rozřez nových pásů + vyřezání částí kolejnic s otvory pro další užití (odhad)_x000D_
Technická specifikace položky odpovídá příslušné cenové soustavě.</t>
  </si>
  <si>
    <t>4*2+26*2+3*2</t>
  </si>
  <si>
    <t>Poznámka k položce:_x000D_
užité kol. pásy_x000D_
Technická specifikace položky odpovídá příslušné cenové soustavě.</t>
  </si>
  <si>
    <t>17*2</t>
  </si>
  <si>
    <t>Poznámka k položce:_x000D_
ZV a KV + kolej 3 + kolej 5 (T) + kolej 1_x000D_
Technická specifikace položky odpovídá příslušné cenové soustavě.</t>
  </si>
  <si>
    <t>3*2+6+2+8</t>
  </si>
  <si>
    <t>10*2</t>
  </si>
  <si>
    <t>457+83+19+5+93</t>
  </si>
  <si>
    <t>292-189+67</t>
  </si>
  <si>
    <t>(100+440)*2*0,049</t>
  </si>
  <si>
    <t>Poznámka k položce:_x000D_
výh.č.12_x000D_
Položka obsahuje montáž systému K-3C vč. ručního výměníku K-3 a výměnového návěstidla.</t>
  </si>
  <si>
    <t>Poznámka k položce:_x000D_
užité pražce + užité svěrky_x000D_
Technická specifikace položky odpovídá příslušné cenové soustavě.</t>
  </si>
  <si>
    <t>13,8+8,4+606*0,3+0,47</t>
  </si>
  <si>
    <t>-39301274</t>
  </si>
  <si>
    <t>866,43</t>
  </si>
  <si>
    <t>397,1+158,09</t>
  </si>
  <si>
    <t>129,46+(170+176)*2</t>
  </si>
  <si>
    <t>846688044</t>
  </si>
  <si>
    <t>866,43*3</t>
  </si>
  <si>
    <t>(129,46+(170+176)*2)*3</t>
  </si>
  <si>
    <t>158,09+129,46</t>
  </si>
  <si>
    <t>-1807469545</t>
  </si>
  <si>
    <t>"dovoz - výh.č.12 + výhybkové pražce + vystrojení VPS (Prostějov)"</t>
  </si>
  <si>
    <t>31,44+13,02+0,66</t>
  </si>
  <si>
    <t>"dovoz - dřevěné pražce s protištěpnými destičkami  (Březnice)"</t>
  </si>
  <si>
    <t>1,2</t>
  </si>
  <si>
    <t>"dovoz - B03 (Uherský Ostroh) + kolejnice (Třinec)"</t>
  </si>
  <si>
    <t>24,75+10,07</t>
  </si>
  <si>
    <t>0,89+0,22</t>
  </si>
  <si>
    <t>(72/0,675)*0,07+1</t>
  </si>
  <si>
    <t>-1940863154</t>
  </si>
  <si>
    <t>(31,44+13,02+0,66)*29</t>
  </si>
  <si>
    <t>1,2*19</t>
  </si>
  <si>
    <t>(24,75+10,07)*34</t>
  </si>
  <si>
    <t>(0,89+0,22)*14</t>
  </si>
  <si>
    <t>((72/0,675)*0,07+1)*5</t>
  </si>
  <si>
    <t>209*1,9</t>
  </si>
  <si>
    <t>SO 09 - Železniční spodek C</t>
  </si>
  <si>
    <t>Poznámka k položce:_x000D_
trativody+šachty+UCH 5%_x000D_
Technická specifikace položky odpovídá příslušné cenové soustavě.</t>
  </si>
  <si>
    <t>((0,5*0,4*57)+(2*0,4)+(1*50))*1,8*0,05</t>
  </si>
  <si>
    <t>Poznámka k položce:_x000D_
trativody+šachty+UCH 95%_x000D_
Technická specifikace položky odpovídá příslušné cenové soustavě.</t>
  </si>
  <si>
    <t>((0,5*0,4*57)+(2*0,4)+(1*50))*1,8*0,95</t>
  </si>
  <si>
    <t>(0,025*59+0,1*2)*1,9</t>
  </si>
  <si>
    <t>5964115020</t>
  </si>
  <si>
    <t>Příkopový žlab UCH 0</t>
  </si>
  <si>
    <t>Poznámka k položce:_x000D_
40m_x000D_
Technická specifikace položky odpovídá příslušné cenové soustavě.</t>
  </si>
  <si>
    <t>40/2,5</t>
  </si>
  <si>
    <t>5964115030</t>
  </si>
  <si>
    <t>Příkopový žlab UCH 1</t>
  </si>
  <si>
    <t>Poznámka k položce:_x000D_
10m_x000D_
Technická specifikace položky odpovídá příslušné cenové soustavě.</t>
  </si>
  <si>
    <t>10/2,5</t>
  </si>
  <si>
    <t>5964117010</t>
  </si>
  <si>
    <t>Poklop příkopového žlabu tvaru U</t>
  </si>
  <si>
    <t>20*8</t>
  </si>
  <si>
    <t>1,3*57*1,1</t>
  </si>
  <si>
    <t>5964133015</t>
  </si>
  <si>
    <t>Geotextilie filtrační</t>
  </si>
  <si>
    <t>Poznámka k položce:_x000D_
UCH_x000D_
Technická specifikace položky odpovídá příslušné cenové soustavě.</t>
  </si>
  <si>
    <t>5,5*50*1,1</t>
  </si>
  <si>
    <t>Poznámka k položce:_x000D_
podklad UCH + boky UCH_x000D_
Technická specifikace položky odpovídá příslušné cenové soustavě.</t>
  </si>
  <si>
    <t>(0,2+0,3)*50</t>
  </si>
  <si>
    <t>R5964161035</t>
  </si>
  <si>
    <t>Beton C 30/37;XC4</t>
  </si>
  <si>
    <t>Poznámka k položce:_x000D_
vyústění sv.potrubí do UCH0 + UCH1_x000D_
Technická specifikace položky odpovídá příslušné cenové soustavě.</t>
  </si>
  <si>
    <t>0,25+0,25</t>
  </si>
  <si>
    <t>5914035150</t>
  </si>
  <si>
    <t>Zřízení otevřených odvodňovacích zařízení příkopového žlabu staveništního prefabrikátu</t>
  </si>
  <si>
    <t>Zřízení otevřených odvodňovacích zařízení příkopového žlabu staveništního prefabrikátu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</si>
  <si>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Poznámka k položce:_x000D_
vyústění sv. potrubí do UCH_x000D_
Technická specifikace položky odpovídá příslušné cenové soustavě.</t>
  </si>
  <si>
    <t>5914040040</t>
  </si>
  <si>
    <t>Čištění krytých odvodňovacích zařízení ručně svodné šachty</t>
  </si>
  <si>
    <t>Čištění krytých odvodňovacích zařízení ručně svodné šachty Poznámka: 1. V cenách jsou započteny náklady na pročištění nebo propláchnutí, odstranění usazenin a naložení výzisku na dopravní prostředek. 2. V cenách nejsou obsaženy náklady na dopravu výzisku a skládkovné.</t>
  </si>
  <si>
    <t>Poznámka k souboru cen:_x000D_
1. V cenách jsou započteny náklady na pročištění nebo propláchnutí, odstranění usazenin a naložení výzisku na dopravní prostředek._x000D_
2. V cenách nejsou obsaženy náklady na dopravu výzisku a skládkovné.</t>
  </si>
  <si>
    <t>5914040130</t>
  </si>
  <si>
    <t>Čištění krytých odvodňovacích zařízení propláchnutím svodného potrubí</t>
  </si>
  <si>
    <t>Čištění krytých odvodňovacích zařízení propláchnutím svodného potrubí Poznámka: 1. V cenách jsou započteny náklady na pročištění nebo propláchnutí, odstranění usazenin a naložení výzisku na dopravní prostředek. 2. V cenách nejsou obsaženy náklady na dopravu výzisku a skládkovné.</t>
  </si>
  <si>
    <t>3+12</t>
  </si>
  <si>
    <t>Poznámka k položce:_x000D_
trativody, svodná potrubí - 75%_x000D_
Technická specifikace položky odpovídá příslušné cenové soustavě.</t>
  </si>
  <si>
    <t>(0,5*0,4*59)*1,1*0,75</t>
  </si>
  <si>
    <t>Poznámka k položce:_x000D_
trativody, svodná potrubí - 25%_x000D_
Technická specifikace položky odpovídá příslušné cenové soustavě.</t>
  </si>
  <si>
    <t>(0,5*0,4*59)*1,1*0,25</t>
  </si>
  <si>
    <t>5915007010</t>
  </si>
  <si>
    <t>Zásyp jam nebo rýh sypaninou na železničním spodku bez zhutnění</t>
  </si>
  <si>
    <t>Zásyp jam nebo rýh sypaninou na železničním spodku bez zhutnění Poznámka: 1. Ceny zásypu jam a rýh se zhutněním jsou určeny pro jakoukoliv míru zhutnění.</t>
  </si>
  <si>
    <t>1*50</t>
  </si>
  <si>
    <t>Poznámka k položce:_x000D_
UCH - 75%_x000D_
Technická specifikace položky odpovídá příslušné cenové soustavě.</t>
  </si>
  <si>
    <t>2*50*0,75</t>
  </si>
  <si>
    <t>5915010040</t>
  </si>
  <si>
    <t>Těžení zeminy nebo horniny železničního spodku třídy těžitelnosti II skupiny 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</si>
  <si>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</si>
  <si>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Poznámka k položce:_x000D_
UCH - 25%_x000D_
Technická specifikace položky odpovídá příslušné cenové soustavě.</t>
  </si>
  <si>
    <t>2*50*0,25</t>
  </si>
  <si>
    <t>782791499</t>
  </si>
  <si>
    <t>2+57,06</t>
  </si>
  <si>
    <t>109,550</t>
  </si>
  <si>
    <t>0,5*0,4*57*1,1*2+1*50*2</t>
  </si>
  <si>
    <t>1500433864</t>
  </si>
  <si>
    <t>(2+57,06)*3</t>
  </si>
  <si>
    <t>(0,5*0,4*57*1,1*2+1*50*2)*3</t>
  </si>
  <si>
    <t>-1772508120</t>
  </si>
  <si>
    <t>dovoz - trouby, šachty, UCH, geomateriál</t>
  </si>
  <si>
    <t>93,200</t>
  </si>
  <si>
    <t>1641490063</t>
  </si>
  <si>
    <t>93,2*14</t>
  </si>
  <si>
    <t>SO 10 - Nástupiště C</t>
  </si>
  <si>
    <t>((0,1*155*2,8)+(0,05*0,5*0,3*156))*1,65</t>
  </si>
  <si>
    <t>(0,75*155*3,0)*1,65</t>
  </si>
  <si>
    <t>(0,06*145)+(0,1*144*0,3)</t>
  </si>
  <si>
    <t>155*3,0</t>
  </si>
  <si>
    <t>-1570750188</t>
  </si>
  <si>
    <t>(190*3*0,6)*1,6</t>
  </si>
  <si>
    <t>-25894623</t>
  </si>
  <si>
    <t>((190*3*0,6)*1,6)*3</t>
  </si>
  <si>
    <t>SO 98-98 - VON</t>
  </si>
  <si>
    <t>VSEOB001</t>
  </si>
  <si>
    <t>Geodetická dokumentace skutečného provedení stavby</t>
  </si>
  <si>
    <t>Kpl</t>
  </si>
  <si>
    <t>Poznámka k položce:_x000D_
Vypracování geodetické části dokumentace skutečného provedení_x000D_
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</si>
  <si>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</si>
  <si>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</si>
  <si>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Poznámka k položce:_x000D_
Vypracování technické části dokumentace skutečného provedení_x000D_
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</si>
  <si>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</si>
  <si>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</si>
  <si>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Poznámka k položce:_x000D_
Vypracování kompletní dokumentace skutečného provedení v elektronické formě._x000D_
Položka zahrnuje veškeré činnosti nezbytné k vypracování kompletní elketroniké dokumentace skutečného provedení dle SOD na zhotovení stavby a v rozsahu vyhlášky č. 499/2006 Sb. v platném znění a dle požadavků VTP a ZTP.</t>
  </si>
  <si>
    <t>022101011</t>
  </si>
  <si>
    <t>Geodetické práce v průběhu opravy</t>
  </si>
  <si>
    <t>022111001</t>
  </si>
  <si>
    <t>Geodetické práce Kontrola PPK při směrové a výškové úpravě koleje zaměřením APK trať jednokolejná</t>
  </si>
  <si>
    <t>1,2+0,4+0,75</t>
  </si>
  <si>
    <t>022121001</t>
  </si>
  <si>
    <t>Geodetické práce Diagnostika technické infrastruktury Vytýčení trasy inženýrských sítí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</si>
  <si>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</si>
  <si>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</si>
  <si>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9903200200</t>
  </si>
  <si>
    <t>Přeprava mechanizace na místo prováděných prací o hmotnosti přes 12 t do 200 km</t>
  </si>
  <si>
    <t>Poznámka k položce:_x000D_
2xMHS, ASP, EDK, mobilní recyklační linka_x000D_
Technická specifikace položky odpovídá příslušné cenové soustavě.</t>
  </si>
  <si>
    <t>SO 99-99 - Materiál Objenatele</t>
  </si>
  <si>
    <t>R5961144030</t>
  </si>
  <si>
    <t>Výhybka jednoduchá užitá smontovaná pražce ocelové JS49 1: 9-190 pravá</t>
  </si>
  <si>
    <t>82934521</t>
  </si>
  <si>
    <t>Poznámka k položce:_x000D_
DODÁ ST LIBEREC - POLOŽKU NEOCEŇOVAT A ANI NIJAK JINAK MĚNIT JEJÍ JEDNOTKOVOU CENU!!!</t>
  </si>
  <si>
    <t>5956140040</t>
  </si>
  <si>
    <t>Pražec betonový příčný vystrojený včetně kompletů pro pružné bezpodkladnicové upevnění, dl. 2,4 m, upevnění W14, hmotnost &lt; 260 kg, pro kolejnici 49E1 v úklonu 1:40</t>
  </si>
  <si>
    <t>1945113164</t>
  </si>
  <si>
    <t>mezi výh.č.2 a 10</t>
  </si>
  <si>
    <t>224,1/0,675+3,6/0,6</t>
  </si>
  <si>
    <t>5956213040</t>
  </si>
  <si>
    <t>Pražec betonový příčný vystrojený  užitý SB6</t>
  </si>
  <si>
    <t>-1947949375</t>
  </si>
  <si>
    <t>před výh.č.13, dodá investor vč. užité žebrové podkladnice</t>
  </si>
  <si>
    <t>mezi výh.č.4 a 6 + mezi výh.č.9 a 10, dodá investor vč. užité žebrové podkladnice</t>
  </si>
  <si>
    <t>R5956213035</t>
  </si>
  <si>
    <t>Pražec betonový příčný vystrojený užitý SB3/4</t>
  </si>
  <si>
    <t>2120106352</t>
  </si>
  <si>
    <t>dodá investor; bez 6 ks atyp.pr. u vým.9</t>
  </si>
  <si>
    <t>5957104025</t>
  </si>
  <si>
    <t>Kolejnicové pásy třídy R260 tv. 49 E1 délky 75 metrů</t>
  </si>
  <si>
    <t>572173874</t>
  </si>
  <si>
    <t>kolej 1 + mezi výhybkami</t>
  </si>
  <si>
    <t>část koleje 1 a část koleje 2</t>
  </si>
  <si>
    <t>kolej 1 + část koleje 3</t>
  </si>
  <si>
    <t>5957101050</t>
  </si>
  <si>
    <t>Kolejnice třídy R260 tv. 49 E1 délky 25,000 m</t>
  </si>
  <si>
    <t>-1749921114</t>
  </si>
  <si>
    <t>5957110030</t>
  </si>
  <si>
    <t>Kolejnice tv. 49 E 1, třídy R260</t>
  </si>
  <si>
    <t>-842818757</t>
  </si>
  <si>
    <t>zbytek v koleji 1</t>
  </si>
  <si>
    <t>9,3*2</t>
  </si>
  <si>
    <t>část kol. 1 + kol. 2 + kol. 4 + kol. 6</t>
  </si>
  <si>
    <t>(2,5+6,4+7,8+7,8+4,1)*2</t>
  </si>
  <si>
    <t>část koleje 3 + kolej 5</t>
  </si>
  <si>
    <t>(19,1+7,8)*2</t>
  </si>
  <si>
    <t>R7590910000</t>
  </si>
  <si>
    <t>Výkolejka T levá užitá</t>
  </si>
  <si>
    <t>309686117</t>
  </si>
  <si>
    <t>Kolej 6</t>
  </si>
  <si>
    <t>5958231045</t>
  </si>
  <si>
    <t>Svěrka užitá T5</t>
  </si>
  <si>
    <t>-1379992979</t>
  </si>
  <si>
    <t>5958231050</t>
  </si>
  <si>
    <t>Svěrka užitá T6</t>
  </si>
  <si>
    <t>-1033541578</t>
  </si>
  <si>
    <t>5963207025</t>
  </si>
  <si>
    <t>Nástupištní díly tvárnice užitá Tischer B</t>
  </si>
  <si>
    <t>48662560</t>
  </si>
  <si>
    <t>170+155</t>
  </si>
  <si>
    <t>5963207020</t>
  </si>
  <si>
    <t>Nástupištní díly podložka užitá pod tvárnici Tischer</t>
  </si>
  <si>
    <t>-138854210</t>
  </si>
  <si>
    <t>171+156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</si>
  <si>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</si>
  <si>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</si>
  <si>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</si>
  <si>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</si>
  <si>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</si>
  <si>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</si>
  <si>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</si>
  <si>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</si>
  <si>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</si>
  <si>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</si>
  <si>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</si>
  <si>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</si>
  <si>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</si>
  <si>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</si>
  <si>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</si>
  <si>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</si>
  <si>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</si>
  <si>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</si>
  <si>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</si>
  <si>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</si>
  <si>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</si>
  <si>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</si>
  <si>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</si>
  <si>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</si>
  <si>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</si>
  <si>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</si>
  <si>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</si>
  <si>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</si>
  <si>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</si>
  <si>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</si>
  <si>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</si>
  <si>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</si>
  <si>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</si>
  <si>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</si>
  <si>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</si>
  <si>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</si>
  <si>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</si>
  <si>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</si>
  <si>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</si>
  <si>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</si>
  <si>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</si>
  <si>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</si>
  <si>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</si>
  <si>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</si>
  <si>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</si>
  <si>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</si>
  <si>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</si>
  <si>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</si>
  <si>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</si>
  <si>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</si>
  <si>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</si>
  <si>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</si>
  <si>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</si>
  <si>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</si>
  <si>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</si>
  <si>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</si>
  <si>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</si>
  <si>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</si>
  <si>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</si>
  <si>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</si>
  <si>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</si>
  <si>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</si>
  <si>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</si>
  <si>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</si>
  <si>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</si>
  <si>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</si>
  <si>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</si>
  <si>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</si>
  <si>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</si>
  <si>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</si>
  <si>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</si>
  <si>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</si>
  <si>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</si>
  <si>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</si>
  <si>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</si>
  <si>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</si>
  <si>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</si>
  <si>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</si>
  <si>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</si>
  <si>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</si>
  <si>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</si>
  <si>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</si>
  <si>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</si>
  <si>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</si>
  <si>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</si>
  <si>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</si>
  <si>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</si>
  <si>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</si>
  <si>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</si>
  <si>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</si>
  <si>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</si>
  <si>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</si>
  <si>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</si>
  <si>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</si>
  <si>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</si>
  <si>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</si>
  <si>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</si>
  <si>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</si>
  <si>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</si>
  <si>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</si>
  <si>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</si>
  <si>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</si>
  <si>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</si>
  <si>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</si>
  <si>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</si>
  <si>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</si>
  <si>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</si>
  <si>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</si>
  <si>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</si>
  <si>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</si>
  <si>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</si>
  <si>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</si>
  <si>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</si>
  <si>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</si>
  <si>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</si>
  <si>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</si>
  <si>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</si>
  <si>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</si>
  <si>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</si>
  <si>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</si>
  <si>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</si>
  <si>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</si>
  <si>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</si>
  <si>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</si>
  <si>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</si>
  <si>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</si>
  <si>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</si>
  <si>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</si>
  <si>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</si>
  <si>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</si>
  <si>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</si>
  <si>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</si>
  <si>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</si>
  <si>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</si>
  <si>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</si>
  <si>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</si>
  <si>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</si>
  <si>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</si>
  <si>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</si>
  <si>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</si>
  <si>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</si>
  <si>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</si>
  <si>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</si>
  <si>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</si>
  <si>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</si>
  <si>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</si>
  <si>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</si>
  <si>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</si>
  <si>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</si>
  <si>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</si>
  <si>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</si>
  <si>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</si>
  <si>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</si>
  <si>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</si>
  <si>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</si>
  <si>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</si>
  <si>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</si>
  <si>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</si>
  <si>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</si>
  <si>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</si>
  <si>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</si>
  <si>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</si>
  <si>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</si>
  <si>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</si>
  <si>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</si>
  <si>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</si>
  <si>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</si>
  <si>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</si>
  <si>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</si>
  <si>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</si>
  <si>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</si>
  <si>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</si>
  <si>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</si>
  <si>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</si>
  <si>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</si>
  <si>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</si>
  <si>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</si>
  <si>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</si>
  <si>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</si>
  <si>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</si>
  <si>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</si>
  <si>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</si>
  <si>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</si>
  <si>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</si>
  <si>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</si>
  <si>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</si>
  <si>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</si>
  <si>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Poznámka k položce:
zapuštěné kolejové lože - doplnění recyklovaného 5%
Technická specifikace položky odpovídá příslušné cenové soustavě.</t>
  </si>
  <si>
    <t>Poznámka k položce:
zapuštěné kolejové lože - přednostně recyklované 95%
Technická specifikace položky odpovídá příslušné cenové soustavě.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</si>
</sst>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i/>
      <sz val="9"/>
      <color rgb="FFFF0000"/>
      <name val="Arial CE"/>
      <family val="2"/>
      <charset val="238"/>
    </font>
    <font>
      <i/>
      <sz val="7"/>
      <color rgb="FF96969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>
      <alignment horizontal="center" vertical="center"/>
    </xf>
    <xf numFmtId="49" fontId="20" fillId="0" borderId="23" xfId="0" applyNumberFormat="1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center" vertical="center" wrapText="1"/>
    </xf>
    <xf numFmtId="167" fontId="20" fillId="0" borderId="23" xfId="0" applyNumberFormat="1" applyFont="1" applyBorder="1" applyAlignment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4" fillId="0" borderId="0" xfId="0" applyFont="1" applyAlignment="1">
      <alignment vertical="center" wrapText="1"/>
    </xf>
    <xf numFmtId="0" fontId="35" fillId="0" borderId="23" xfId="0" applyFont="1" applyBorder="1" applyAlignment="1">
      <alignment horizontal="center" vertical="center"/>
    </xf>
    <xf numFmtId="49" fontId="35" fillId="0" borderId="23" xfId="0" applyNumberFormat="1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center" vertical="center" wrapText="1"/>
    </xf>
    <xf numFmtId="167" fontId="35" fillId="0" borderId="23" xfId="0" applyNumberFormat="1" applyFont="1" applyBorder="1" applyAlignment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7" fillId="0" borderId="1" xfId="0" applyFont="1" applyBorder="1" applyAlignment="1">
      <alignment vertical="top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0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0" fillId="4" borderId="8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4" fontId="50" fillId="2" borderId="23" xfId="0" applyNumberFormat="1" applyFont="1" applyFill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</xf>
    <xf numFmtId="0" fontId="51" fillId="0" borderId="0" xfId="0" applyFont="1" applyAlignment="1">
      <alignment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9"/>
  <sheetViews>
    <sheetView showGridLines="0" topLeftCell="A51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R5" s="19"/>
      <c r="BE5" s="269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R6" s="19"/>
      <c r="BE6" s="270"/>
      <c r="BS6" s="16" t="s">
        <v>6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19</v>
      </c>
      <c r="AR7" s="19"/>
      <c r="BE7" s="270"/>
      <c r="BS7" s="16" t="s">
        <v>6</v>
      </c>
    </row>
    <row r="8" spans="1:74" ht="12" customHeight="1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70"/>
      <c r="BS8" s="16" t="s">
        <v>6</v>
      </c>
    </row>
    <row r="9" spans="1:74" ht="14.45" customHeight="1">
      <c r="B9" s="19"/>
      <c r="AR9" s="19"/>
      <c r="BE9" s="270"/>
      <c r="BS9" s="16" t="s">
        <v>6</v>
      </c>
    </row>
    <row r="10" spans="1:74" ht="12" customHeight="1">
      <c r="B10" s="19"/>
      <c r="D10" s="26" t="s">
        <v>25</v>
      </c>
      <c r="AK10" s="26" t="s">
        <v>26</v>
      </c>
      <c r="AN10" s="24" t="s">
        <v>19</v>
      </c>
      <c r="AR10" s="19"/>
      <c r="BE10" s="270"/>
      <c r="BS10" s="16" t="s">
        <v>6</v>
      </c>
    </row>
    <row r="11" spans="1:74" ht="18.399999999999999" customHeight="1">
      <c r="B11" s="19"/>
      <c r="E11" s="24" t="s">
        <v>22</v>
      </c>
      <c r="AK11" s="26" t="s">
        <v>27</v>
      </c>
      <c r="AN11" s="24" t="s">
        <v>19</v>
      </c>
      <c r="AR11" s="19"/>
      <c r="BE11" s="270"/>
      <c r="BS11" s="16" t="s">
        <v>6</v>
      </c>
    </row>
    <row r="12" spans="1:74" ht="6.95" customHeight="1">
      <c r="B12" s="19"/>
      <c r="AR12" s="19"/>
      <c r="BE12" s="270"/>
      <c r="BS12" s="16" t="s">
        <v>6</v>
      </c>
    </row>
    <row r="13" spans="1:74" ht="12" customHeight="1">
      <c r="B13" s="19"/>
      <c r="D13" s="26" t="s">
        <v>28</v>
      </c>
      <c r="AK13" s="26" t="s">
        <v>26</v>
      </c>
      <c r="AN13" s="28" t="s">
        <v>29</v>
      </c>
      <c r="AR13" s="19"/>
      <c r="BE13" s="270"/>
      <c r="BS13" s="16" t="s">
        <v>6</v>
      </c>
    </row>
    <row r="14" spans="1:74">
      <c r="B14" s="19"/>
      <c r="E14" s="275" t="s">
        <v>29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6" t="s">
        <v>27</v>
      </c>
      <c r="AN14" s="28" t="s">
        <v>29</v>
      </c>
      <c r="AR14" s="19"/>
      <c r="BE14" s="270"/>
      <c r="BS14" s="16" t="s">
        <v>6</v>
      </c>
    </row>
    <row r="15" spans="1:74" ht="6.95" customHeight="1">
      <c r="B15" s="19"/>
      <c r="AR15" s="19"/>
      <c r="BE15" s="270"/>
      <c r="BS15" s="16" t="s">
        <v>4</v>
      </c>
    </row>
    <row r="16" spans="1:74" ht="12" customHeight="1">
      <c r="B16" s="19"/>
      <c r="D16" s="26" t="s">
        <v>30</v>
      </c>
      <c r="AK16" s="26" t="s">
        <v>26</v>
      </c>
      <c r="AN16" s="24" t="s">
        <v>19</v>
      </c>
      <c r="AR16" s="19"/>
      <c r="BE16" s="270"/>
      <c r="BS16" s="16" t="s">
        <v>4</v>
      </c>
    </row>
    <row r="17" spans="2:71" ht="18.399999999999999" customHeight="1">
      <c r="B17" s="19"/>
      <c r="E17" s="24" t="s">
        <v>22</v>
      </c>
      <c r="AK17" s="26" t="s">
        <v>27</v>
      </c>
      <c r="AN17" s="24" t="s">
        <v>19</v>
      </c>
      <c r="AR17" s="19"/>
      <c r="BE17" s="270"/>
      <c r="BS17" s="16" t="s">
        <v>31</v>
      </c>
    </row>
    <row r="18" spans="2:71" ht="6.95" customHeight="1">
      <c r="B18" s="19"/>
      <c r="AR18" s="19"/>
      <c r="BE18" s="270"/>
      <c r="BS18" s="16" t="s">
        <v>6</v>
      </c>
    </row>
    <row r="19" spans="2:71" ht="12" customHeight="1">
      <c r="B19" s="19"/>
      <c r="D19" s="26" t="s">
        <v>32</v>
      </c>
      <c r="AK19" s="26" t="s">
        <v>26</v>
      </c>
      <c r="AN19" s="24" t="s">
        <v>19</v>
      </c>
      <c r="AR19" s="19"/>
      <c r="BE19" s="270"/>
      <c r="BS19" s="16" t="s">
        <v>6</v>
      </c>
    </row>
    <row r="20" spans="2:71" ht="18.399999999999999" customHeight="1">
      <c r="B20" s="19"/>
      <c r="E20" s="24" t="s">
        <v>22</v>
      </c>
      <c r="AK20" s="26" t="s">
        <v>27</v>
      </c>
      <c r="AN20" s="24" t="s">
        <v>19</v>
      </c>
      <c r="AR20" s="19"/>
      <c r="BE20" s="270"/>
      <c r="BS20" s="16" t="s">
        <v>31</v>
      </c>
    </row>
    <row r="21" spans="2:71" ht="6.95" customHeight="1">
      <c r="B21" s="19"/>
      <c r="AR21" s="19"/>
      <c r="BE21" s="270"/>
    </row>
    <row r="22" spans="2:71" ht="12" customHeight="1">
      <c r="B22" s="19"/>
      <c r="D22" s="26" t="s">
        <v>33</v>
      </c>
      <c r="AR22" s="19"/>
      <c r="BE22" s="270"/>
    </row>
    <row r="23" spans="2:71" ht="47.25" customHeight="1">
      <c r="B23" s="19"/>
      <c r="E23" s="277" t="s">
        <v>34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R23" s="19"/>
      <c r="BE23" s="270"/>
    </row>
    <row r="24" spans="2:71" ht="6.95" customHeight="1">
      <c r="B24" s="19"/>
      <c r="AR24" s="19"/>
      <c r="BE24" s="27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70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78">
        <f>ROUND(AG54,2)</f>
        <v>0</v>
      </c>
      <c r="AL26" s="279"/>
      <c r="AM26" s="279"/>
      <c r="AN26" s="279"/>
      <c r="AO26" s="279"/>
      <c r="AR26" s="31"/>
      <c r="BE26" s="270"/>
    </row>
    <row r="27" spans="2:71" s="1" customFormat="1" ht="6.95" customHeight="1">
      <c r="B27" s="31"/>
      <c r="AR27" s="31"/>
      <c r="BE27" s="270"/>
    </row>
    <row r="28" spans="2:71" s="1" customFormat="1">
      <c r="B28" s="31"/>
      <c r="L28" s="280" t="s">
        <v>36</v>
      </c>
      <c r="M28" s="280"/>
      <c r="N28" s="280"/>
      <c r="O28" s="280"/>
      <c r="P28" s="280"/>
      <c r="W28" s="280" t="s">
        <v>37</v>
      </c>
      <c r="X28" s="280"/>
      <c r="Y28" s="280"/>
      <c r="Z28" s="280"/>
      <c r="AA28" s="280"/>
      <c r="AB28" s="280"/>
      <c r="AC28" s="280"/>
      <c r="AD28" s="280"/>
      <c r="AE28" s="280"/>
      <c r="AK28" s="280" t="s">
        <v>38</v>
      </c>
      <c r="AL28" s="280"/>
      <c r="AM28" s="280"/>
      <c r="AN28" s="280"/>
      <c r="AO28" s="280"/>
      <c r="AR28" s="31"/>
      <c r="BE28" s="270"/>
    </row>
    <row r="29" spans="2:71" s="2" customFormat="1" ht="14.45" customHeight="1">
      <c r="B29" s="35"/>
      <c r="D29" s="26" t="s">
        <v>39</v>
      </c>
      <c r="F29" s="26" t="s">
        <v>40</v>
      </c>
      <c r="L29" s="283">
        <v>0.21</v>
      </c>
      <c r="M29" s="282"/>
      <c r="N29" s="282"/>
      <c r="O29" s="282"/>
      <c r="P29" s="282"/>
      <c r="W29" s="281">
        <f>ROUND(AZ54, 2)</f>
        <v>0</v>
      </c>
      <c r="X29" s="282"/>
      <c r="Y29" s="282"/>
      <c r="Z29" s="282"/>
      <c r="AA29" s="282"/>
      <c r="AB29" s="282"/>
      <c r="AC29" s="282"/>
      <c r="AD29" s="282"/>
      <c r="AE29" s="282"/>
      <c r="AK29" s="281">
        <f>ROUND(AV54, 2)</f>
        <v>0</v>
      </c>
      <c r="AL29" s="282"/>
      <c r="AM29" s="282"/>
      <c r="AN29" s="282"/>
      <c r="AO29" s="282"/>
      <c r="AR29" s="35"/>
      <c r="BE29" s="271"/>
    </row>
    <row r="30" spans="2:71" s="2" customFormat="1" ht="14.45" customHeight="1">
      <c r="B30" s="35"/>
      <c r="F30" s="26" t="s">
        <v>41</v>
      </c>
      <c r="L30" s="283">
        <v>0.12</v>
      </c>
      <c r="M30" s="282"/>
      <c r="N30" s="282"/>
      <c r="O30" s="282"/>
      <c r="P30" s="282"/>
      <c r="W30" s="281">
        <f>ROUND(BA54, 2)</f>
        <v>0</v>
      </c>
      <c r="X30" s="282"/>
      <c r="Y30" s="282"/>
      <c r="Z30" s="282"/>
      <c r="AA30" s="282"/>
      <c r="AB30" s="282"/>
      <c r="AC30" s="282"/>
      <c r="AD30" s="282"/>
      <c r="AE30" s="282"/>
      <c r="AK30" s="281">
        <f>ROUND(AW54, 2)</f>
        <v>0</v>
      </c>
      <c r="AL30" s="282"/>
      <c r="AM30" s="282"/>
      <c r="AN30" s="282"/>
      <c r="AO30" s="282"/>
      <c r="AR30" s="35"/>
      <c r="BE30" s="271"/>
    </row>
    <row r="31" spans="2:71" s="2" customFormat="1" ht="14.45" hidden="1" customHeight="1">
      <c r="B31" s="35"/>
      <c r="F31" s="26" t="s">
        <v>42</v>
      </c>
      <c r="L31" s="283">
        <v>0.21</v>
      </c>
      <c r="M31" s="282"/>
      <c r="N31" s="282"/>
      <c r="O31" s="282"/>
      <c r="P31" s="282"/>
      <c r="W31" s="281">
        <f>ROUND(BB54, 2)</f>
        <v>0</v>
      </c>
      <c r="X31" s="282"/>
      <c r="Y31" s="282"/>
      <c r="Z31" s="282"/>
      <c r="AA31" s="282"/>
      <c r="AB31" s="282"/>
      <c r="AC31" s="282"/>
      <c r="AD31" s="282"/>
      <c r="AE31" s="282"/>
      <c r="AK31" s="281">
        <v>0</v>
      </c>
      <c r="AL31" s="282"/>
      <c r="AM31" s="282"/>
      <c r="AN31" s="282"/>
      <c r="AO31" s="282"/>
      <c r="AR31" s="35"/>
      <c r="BE31" s="271"/>
    </row>
    <row r="32" spans="2:71" s="2" customFormat="1" ht="14.45" hidden="1" customHeight="1">
      <c r="B32" s="35"/>
      <c r="F32" s="26" t="s">
        <v>43</v>
      </c>
      <c r="L32" s="283">
        <v>0.12</v>
      </c>
      <c r="M32" s="282"/>
      <c r="N32" s="282"/>
      <c r="O32" s="282"/>
      <c r="P32" s="282"/>
      <c r="W32" s="281">
        <f>ROUND(BC54, 2)</f>
        <v>0</v>
      </c>
      <c r="X32" s="282"/>
      <c r="Y32" s="282"/>
      <c r="Z32" s="282"/>
      <c r="AA32" s="282"/>
      <c r="AB32" s="282"/>
      <c r="AC32" s="282"/>
      <c r="AD32" s="282"/>
      <c r="AE32" s="282"/>
      <c r="AK32" s="281">
        <v>0</v>
      </c>
      <c r="AL32" s="282"/>
      <c r="AM32" s="282"/>
      <c r="AN32" s="282"/>
      <c r="AO32" s="282"/>
      <c r="AR32" s="35"/>
      <c r="BE32" s="271"/>
    </row>
    <row r="33" spans="2:44" s="2" customFormat="1" ht="14.45" hidden="1" customHeight="1">
      <c r="B33" s="35"/>
      <c r="F33" s="26" t="s">
        <v>44</v>
      </c>
      <c r="L33" s="283">
        <v>0</v>
      </c>
      <c r="M33" s="282"/>
      <c r="N33" s="282"/>
      <c r="O33" s="282"/>
      <c r="P33" s="282"/>
      <c r="W33" s="281">
        <f>ROUND(BD54, 2)</f>
        <v>0</v>
      </c>
      <c r="X33" s="282"/>
      <c r="Y33" s="282"/>
      <c r="Z33" s="282"/>
      <c r="AA33" s="282"/>
      <c r="AB33" s="282"/>
      <c r="AC33" s="282"/>
      <c r="AD33" s="282"/>
      <c r="AE33" s="282"/>
      <c r="AK33" s="281">
        <v>0</v>
      </c>
      <c r="AL33" s="282"/>
      <c r="AM33" s="282"/>
      <c r="AN33" s="282"/>
      <c r="AO33" s="282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87" t="s">
        <v>47</v>
      </c>
      <c r="Y35" s="285"/>
      <c r="Z35" s="285"/>
      <c r="AA35" s="285"/>
      <c r="AB35" s="285"/>
      <c r="AC35" s="38"/>
      <c r="AD35" s="38"/>
      <c r="AE35" s="38"/>
      <c r="AF35" s="38"/>
      <c r="AG35" s="38"/>
      <c r="AH35" s="38"/>
      <c r="AI35" s="38"/>
      <c r="AJ35" s="38"/>
      <c r="AK35" s="284">
        <f>SUM(AK26:AK33)</f>
        <v>0</v>
      </c>
      <c r="AL35" s="285"/>
      <c r="AM35" s="285"/>
      <c r="AN35" s="285"/>
      <c r="AO35" s="286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48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13</v>
      </c>
      <c r="L44" s="3" t="str">
        <f>K5</f>
        <v>64024XXX</v>
      </c>
      <c r="AR44" s="44"/>
    </row>
    <row r="45" spans="2:44" s="4" customFormat="1" ht="36.950000000000003" customHeight="1">
      <c r="B45" s="45"/>
      <c r="C45" s="46" t="s">
        <v>16</v>
      </c>
      <c r="L45" s="266" t="str">
        <f>K6</f>
        <v>Oprava kolejí a výhybek v dopravně Kořenov</v>
      </c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21</v>
      </c>
      <c r="L47" s="47" t="str">
        <f>IF(K8="","",K8)</f>
        <v xml:space="preserve"> </v>
      </c>
      <c r="AI47" s="26" t="s">
        <v>23</v>
      </c>
      <c r="AM47" s="291" t="str">
        <f>IF(AN8= "","",AN8)</f>
        <v>23. 1. 2024</v>
      </c>
      <c r="AN47" s="291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25</v>
      </c>
      <c r="L49" s="3" t="str">
        <f>IF(E11= "","",E11)</f>
        <v xml:space="preserve"> </v>
      </c>
      <c r="AI49" s="26" t="s">
        <v>30</v>
      </c>
      <c r="AM49" s="292" t="str">
        <f>IF(E17="","",E17)</f>
        <v xml:space="preserve"> </v>
      </c>
      <c r="AN49" s="293"/>
      <c r="AO49" s="293"/>
      <c r="AP49" s="293"/>
      <c r="AR49" s="31"/>
      <c r="AS49" s="294" t="s">
        <v>49</v>
      </c>
      <c r="AT49" s="295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1"/>
      <c r="C50" s="26" t="s">
        <v>28</v>
      </c>
      <c r="L50" s="3" t="str">
        <f>IF(E14= "Vyplň údaj","",E14)</f>
        <v/>
      </c>
      <c r="AI50" s="26" t="s">
        <v>32</v>
      </c>
      <c r="AM50" s="292" t="str">
        <f>IF(E20="","",E20)</f>
        <v xml:space="preserve"> </v>
      </c>
      <c r="AN50" s="293"/>
      <c r="AO50" s="293"/>
      <c r="AP50" s="293"/>
      <c r="AR50" s="31"/>
      <c r="AS50" s="296"/>
      <c r="AT50" s="297"/>
      <c r="BD50" s="52"/>
    </row>
    <row r="51" spans="1:91" s="1" customFormat="1" ht="10.9" customHeight="1">
      <c r="B51" s="31"/>
      <c r="AR51" s="31"/>
      <c r="AS51" s="296"/>
      <c r="AT51" s="297"/>
      <c r="BD51" s="52"/>
    </row>
    <row r="52" spans="1:91" s="1" customFormat="1" ht="29.25" customHeight="1">
      <c r="B52" s="31"/>
      <c r="C52" s="262" t="s">
        <v>50</v>
      </c>
      <c r="D52" s="263"/>
      <c r="E52" s="263"/>
      <c r="F52" s="263"/>
      <c r="G52" s="263"/>
      <c r="H52" s="53"/>
      <c r="I52" s="265" t="s">
        <v>51</v>
      </c>
      <c r="J52" s="263"/>
      <c r="K52" s="263"/>
      <c r="L52" s="263"/>
      <c r="M52" s="263"/>
      <c r="N52" s="263"/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  <c r="AA52" s="263"/>
      <c r="AB52" s="263"/>
      <c r="AC52" s="263"/>
      <c r="AD52" s="263"/>
      <c r="AE52" s="263"/>
      <c r="AF52" s="263"/>
      <c r="AG52" s="290" t="s">
        <v>52</v>
      </c>
      <c r="AH52" s="263"/>
      <c r="AI52" s="263"/>
      <c r="AJ52" s="263"/>
      <c r="AK52" s="263"/>
      <c r="AL52" s="263"/>
      <c r="AM52" s="263"/>
      <c r="AN52" s="265" t="s">
        <v>53</v>
      </c>
      <c r="AO52" s="263"/>
      <c r="AP52" s="263"/>
      <c r="AQ52" s="54" t="s">
        <v>54</v>
      </c>
      <c r="AR52" s="31"/>
      <c r="AS52" s="55" t="s">
        <v>55</v>
      </c>
      <c r="AT52" s="56" t="s">
        <v>56</v>
      </c>
      <c r="AU52" s="56" t="s">
        <v>57</v>
      </c>
      <c r="AV52" s="56" t="s">
        <v>58</v>
      </c>
      <c r="AW52" s="56" t="s">
        <v>59</v>
      </c>
      <c r="AX52" s="56" t="s">
        <v>60</v>
      </c>
      <c r="AY52" s="56" t="s">
        <v>61</v>
      </c>
      <c r="AZ52" s="56" t="s">
        <v>62</v>
      </c>
      <c r="BA52" s="56" t="s">
        <v>63</v>
      </c>
      <c r="BB52" s="56" t="s">
        <v>64</v>
      </c>
      <c r="BC52" s="56" t="s">
        <v>65</v>
      </c>
      <c r="BD52" s="57" t="s">
        <v>66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9"/>
      <c r="C54" s="60" t="s">
        <v>67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68">
        <f>ROUND(SUM(AG55:AG67),2)</f>
        <v>0</v>
      </c>
      <c r="AH54" s="268"/>
      <c r="AI54" s="268"/>
      <c r="AJ54" s="268"/>
      <c r="AK54" s="268"/>
      <c r="AL54" s="268"/>
      <c r="AM54" s="268"/>
      <c r="AN54" s="298">
        <f t="shared" ref="AN54:AN67" si="0">SUM(AG54,AT54)</f>
        <v>0</v>
      </c>
      <c r="AO54" s="298"/>
      <c r="AP54" s="298"/>
      <c r="AQ54" s="63" t="s">
        <v>19</v>
      </c>
      <c r="AR54" s="59"/>
      <c r="AS54" s="64">
        <f>ROUND(SUM(AS55:AS67),2)</f>
        <v>0</v>
      </c>
      <c r="AT54" s="65">
        <f t="shared" ref="AT54:AT67" si="1">ROUND(SUM(AV54:AW54),2)</f>
        <v>0</v>
      </c>
      <c r="AU54" s="66">
        <f>ROUND(SUM(AU55:AU67),5)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ROUND(SUM(AZ55:AZ67),2)</f>
        <v>0</v>
      </c>
      <c r="BA54" s="65">
        <f>ROUND(SUM(BA55:BA67),2)</f>
        <v>0</v>
      </c>
      <c r="BB54" s="65">
        <f>ROUND(SUM(BB55:BB67),2)</f>
        <v>0</v>
      </c>
      <c r="BC54" s="65">
        <f>ROUND(SUM(BC55:BC67),2)</f>
        <v>0</v>
      </c>
      <c r="BD54" s="67">
        <f>ROUND(SUM(BD55:BD67),2)</f>
        <v>0</v>
      </c>
      <c r="BS54" s="68" t="s">
        <v>68</v>
      </c>
      <c r="BT54" s="68" t="s">
        <v>69</v>
      </c>
      <c r="BU54" s="69" t="s">
        <v>70</v>
      </c>
      <c r="BV54" s="68" t="s">
        <v>71</v>
      </c>
      <c r="BW54" s="68" t="s">
        <v>5</v>
      </c>
      <c r="BX54" s="68" t="s">
        <v>72</v>
      </c>
      <c r="CL54" s="68" t="s">
        <v>19</v>
      </c>
    </row>
    <row r="55" spans="1:91" s="6" customFormat="1" ht="24.75" customHeight="1">
      <c r="A55" s="70" t="s">
        <v>73</v>
      </c>
      <c r="B55" s="71"/>
      <c r="C55" s="72"/>
      <c r="D55" s="264" t="s">
        <v>74</v>
      </c>
      <c r="E55" s="264"/>
      <c r="F55" s="264"/>
      <c r="G55" s="264"/>
      <c r="H55" s="264"/>
      <c r="I55" s="73"/>
      <c r="J55" s="264" t="s">
        <v>75</v>
      </c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88">
        <f>'SO 01.1 - Sdělovací a zab...'!J30</f>
        <v>0</v>
      </c>
      <c r="AH55" s="289"/>
      <c r="AI55" s="289"/>
      <c r="AJ55" s="289"/>
      <c r="AK55" s="289"/>
      <c r="AL55" s="289"/>
      <c r="AM55" s="289"/>
      <c r="AN55" s="288">
        <f t="shared" si="0"/>
        <v>0</v>
      </c>
      <c r="AO55" s="289"/>
      <c r="AP55" s="289"/>
      <c r="AQ55" s="74" t="s">
        <v>76</v>
      </c>
      <c r="AR55" s="71"/>
      <c r="AS55" s="75">
        <v>0</v>
      </c>
      <c r="AT55" s="76">
        <f t="shared" si="1"/>
        <v>0</v>
      </c>
      <c r="AU55" s="77">
        <f>'SO 01.1 - Sdělovací a zab...'!P83</f>
        <v>0</v>
      </c>
      <c r="AV55" s="76">
        <f>'SO 01.1 - Sdělovací a zab...'!J33</f>
        <v>0</v>
      </c>
      <c r="AW55" s="76">
        <f>'SO 01.1 - Sdělovací a zab...'!J34</f>
        <v>0</v>
      </c>
      <c r="AX55" s="76">
        <f>'SO 01.1 - Sdělovací a zab...'!J35</f>
        <v>0</v>
      </c>
      <c r="AY55" s="76">
        <f>'SO 01.1 - Sdělovací a zab...'!J36</f>
        <v>0</v>
      </c>
      <c r="AZ55" s="76">
        <f>'SO 01.1 - Sdělovací a zab...'!F33</f>
        <v>0</v>
      </c>
      <c r="BA55" s="76">
        <f>'SO 01.1 - Sdělovací a zab...'!F34</f>
        <v>0</v>
      </c>
      <c r="BB55" s="76">
        <f>'SO 01.1 - Sdělovací a zab...'!F35</f>
        <v>0</v>
      </c>
      <c r="BC55" s="76">
        <f>'SO 01.1 - Sdělovací a zab...'!F36</f>
        <v>0</v>
      </c>
      <c r="BD55" s="78">
        <f>'SO 01.1 - Sdělovací a zab...'!F37</f>
        <v>0</v>
      </c>
      <c r="BT55" s="79" t="s">
        <v>77</v>
      </c>
      <c r="BV55" s="79" t="s">
        <v>71</v>
      </c>
      <c r="BW55" s="79" t="s">
        <v>78</v>
      </c>
      <c r="BX55" s="79" t="s">
        <v>5</v>
      </c>
      <c r="CL55" s="79" t="s">
        <v>19</v>
      </c>
      <c r="CM55" s="79" t="s">
        <v>79</v>
      </c>
    </row>
    <row r="56" spans="1:91" s="6" customFormat="1" ht="24.75" customHeight="1">
      <c r="A56" s="70" t="s">
        <v>73</v>
      </c>
      <c r="B56" s="71"/>
      <c r="C56" s="72"/>
      <c r="D56" s="264" t="s">
        <v>80</v>
      </c>
      <c r="E56" s="264"/>
      <c r="F56" s="264"/>
      <c r="G56" s="264"/>
      <c r="H56" s="264"/>
      <c r="I56" s="73"/>
      <c r="J56" s="264" t="s">
        <v>81</v>
      </c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88">
        <f>'SO 01.2 - Přeložky a ochr...'!J30</f>
        <v>0</v>
      </c>
      <c r="AH56" s="289"/>
      <c r="AI56" s="289"/>
      <c r="AJ56" s="289"/>
      <c r="AK56" s="289"/>
      <c r="AL56" s="289"/>
      <c r="AM56" s="289"/>
      <c r="AN56" s="288">
        <f t="shared" si="0"/>
        <v>0</v>
      </c>
      <c r="AO56" s="289"/>
      <c r="AP56" s="289"/>
      <c r="AQ56" s="74" t="s">
        <v>76</v>
      </c>
      <c r="AR56" s="71"/>
      <c r="AS56" s="75">
        <v>0</v>
      </c>
      <c r="AT56" s="76">
        <f t="shared" si="1"/>
        <v>0</v>
      </c>
      <c r="AU56" s="77">
        <f>'SO 01.2 - Přeložky a ochr...'!P79</f>
        <v>0</v>
      </c>
      <c r="AV56" s="76">
        <f>'SO 01.2 - Přeložky a ochr...'!J33</f>
        <v>0</v>
      </c>
      <c r="AW56" s="76">
        <f>'SO 01.2 - Přeložky a ochr...'!J34</f>
        <v>0</v>
      </c>
      <c r="AX56" s="76">
        <f>'SO 01.2 - Přeložky a ochr...'!J35</f>
        <v>0</v>
      </c>
      <c r="AY56" s="76">
        <f>'SO 01.2 - Přeložky a ochr...'!J36</f>
        <v>0</v>
      </c>
      <c r="AZ56" s="76">
        <f>'SO 01.2 - Přeložky a ochr...'!F33</f>
        <v>0</v>
      </c>
      <c r="BA56" s="76">
        <f>'SO 01.2 - Přeložky a ochr...'!F34</f>
        <v>0</v>
      </c>
      <c r="BB56" s="76">
        <f>'SO 01.2 - Přeložky a ochr...'!F35</f>
        <v>0</v>
      </c>
      <c r="BC56" s="76">
        <f>'SO 01.2 - Přeložky a ochr...'!F36</f>
        <v>0</v>
      </c>
      <c r="BD56" s="78">
        <f>'SO 01.2 - Přeložky a ochr...'!F37</f>
        <v>0</v>
      </c>
      <c r="BT56" s="79" t="s">
        <v>77</v>
      </c>
      <c r="BV56" s="79" t="s">
        <v>71</v>
      </c>
      <c r="BW56" s="79" t="s">
        <v>82</v>
      </c>
      <c r="BX56" s="79" t="s">
        <v>5</v>
      </c>
      <c r="CL56" s="79" t="s">
        <v>19</v>
      </c>
      <c r="CM56" s="79" t="s">
        <v>79</v>
      </c>
    </row>
    <row r="57" spans="1:91" s="6" customFormat="1" ht="16.5" customHeight="1">
      <c r="A57" s="70" t="s">
        <v>73</v>
      </c>
      <c r="B57" s="71"/>
      <c r="C57" s="72"/>
      <c r="D57" s="264" t="s">
        <v>83</v>
      </c>
      <c r="E57" s="264"/>
      <c r="F57" s="264"/>
      <c r="G57" s="264"/>
      <c r="H57" s="264"/>
      <c r="I57" s="73"/>
      <c r="J57" s="264" t="s">
        <v>84</v>
      </c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88">
        <f>'SO 02 - Železniční svršek A'!J30</f>
        <v>0</v>
      </c>
      <c r="AH57" s="289"/>
      <c r="AI57" s="289"/>
      <c r="AJ57" s="289"/>
      <c r="AK57" s="289"/>
      <c r="AL57" s="289"/>
      <c r="AM57" s="289"/>
      <c r="AN57" s="288">
        <f t="shared" si="0"/>
        <v>0</v>
      </c>
      <c r="AO57" s="289"/>
      <c r="AP57" s="289"/>
      <c r="AQ57" s="74" t="s">
        <v>76</v>
      </c>
      <c r="AR57" s="71"/>
      <c r="AS57" s="75">
        <v>0</v>
      </c>
      <c r="AT57" s="76">
        <f t="shared" si="1"/>
        <v>0</v>
      </c>
      <c r="AU57" s="77">
        <f>'SO 02 - Železniční svršek A'!P83</f>
        <v>0</v>
      </c>
      <c r="AV57" s="76">
        <f>'SO 02 - Železniční svršek A'!J33</f>
        <v>0</v>
      </c>
      <c r="AW57" s="76">
        <f>'SO 02 - Železniční svršek A'!J34</f>
        <v>0</v>
      </c>
      <c r="AX57" s="76">
        <f>'SO 02 - Železniční svršek A'!J35</f>
        <v>0</v>
      </c>
      <c r="AY57" s="76">
        <f>'SO 02 - Železniční svršek A'!J36</f>
        <v>0</v>
      </c>
      <c r="AZ57" s="76">
        <f>'SO 02 - Železniční svršek A'!F33</f>
        <v>0</v>
      </c>
      <c r="BA57" s="76">
        <f>'SO 02 - Železniční svršek A'!F34</f>
        <v>0</v>
      </c>
      <c r="BB57" s="76">
        <f>'SO 02 - Železniční svršek A'!F35</f>
        <v>0</v>
      </c>
      <c r="BC57" s="76">
        <f>'SO 02 - Železniční svršek A'!F36</f>
        <v>0</v>
      </c>
      <c r="BD57" s="78">
        <f>'SO 02 - Železniční svršek A'!F37</f>
        <v>0</v>
      </c>
      <c r="BT57" s="79" t="s">
        <v>77</v>
      </c>
      <c r="BV57" s="79" t="s">
        <v>71</v>
      </c>
      <c r="BW57" s="79" t="s">
        <v>85</v>
      </c>
      <c r="BX57" s="79" t="s">
        <v>5</v>
      </c>
      <c r="CL57" s="79" t="s">
        <v>19</v>
      </c>
      <c r="CM57" s="79" t="s">
        <v>79</v>
      </c>
    </row>
    <row r="58" spans="1:91" s="6" customFormat="1" ht="16.5" customHeight="1">
      <c r="A58" s="70" t="s">
        <v>73</v>
      </c>
      <c r="B58" s="71"/>
      <c r="C58" s="72"/>
      <c r="D58" s="264" t="s">
        <v>86</v>
      </c>
      <c r="E58" s="264"/>
      <c r="F58" s="264"/>
      <c r="G58" s="264"/>
      <c r="H58" s="264"/>
      <c r="I58" s="73"/>
      <c r="J58" s="264" t="s">
        <v>87</v>
      </c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88">
        <f>'SO 03 - Železniční spodek A'!J30</f>
        <v>0</v>
      </c>
      <c r="AH58" s="289"/>
      <c r="AI58" s="289"/>
      <c r="AJ58" s="289"/>
      <c r="AK58" s="289"/>
      <c r="AL58" s="289"/>
      <c r="AM58" s="289"/>
      <c r="AN58" s="288">
        <f t="shared" si="0"/>
        <v>0</v>
      </c>
      <c r="AO58" s="289"/>
      <c r="AP58" s="289"/>
      <c r="AQ58" s="74" t="s">
        <v>76</v>
      </c>
      <c r="AR58" s="71"/>
      <c r="AS58" s="75">
        <v>0</v>
      </c>
      <c r="AT58" s="76">
        <f t="shared" si="1"/>
        <v>0</v>
      </c>
      <c r="AU58" s="77">
        <f>'SO 03 - Železniční spodek A'!P83</f>
        <v>0</v>
      </c>
      <c r="AV58" s="76">
        <f>'SO 03 - Železniční spodek A'!J33</f>
        <v>0</v>
      </c>
      <c r="AW58" s="76">
        <f>'SO 03 - Železniční spodek A'!J34</f>
        <v>0</v>
      </c>
      <c r="AX58" s="76">
        <f>'SO 03 - Železniční spodek A'!J35</f>
        <v>0</v>
      </c>
      <c r="AY58" s="76">
        <f>'SO 03 - Železniční spodek A'!J36</f>
        <v>0</v>
      </c>
      <c r="AZ58" s="76">
        <f>'SO 03 - Železniční spodek A'!F33</f>
        <v>0</v>
      </c>
      <c r="BA58" s="76">
        <f>'SO 03 - Železniční spodek A'!F34</f>
        <v>0</v>
      </c>
      <c r="BB58" s="76">
        <f>'SO 03 - Železniční spodek A'!F35</f>
        <v>0</v>
      </c>
      <c r="BC58" s="76">
        <f>'SO 03 - Železniční spodek A'!F36</f>
        <v>0</v>
      </c>
      <c r="BD58" s="78">
        <f>'SO 03 - Železniční spodek A'!F37</f>
        <v>0</v>
      </c>
      <c r="BT58" s="79" t="s">
        <v>77</v>
      </c>
      <c r="BV58" s="79" t="s">
        <v>71</v>
      </c>
      <c r="BW58" s="79" t="s">
        <v>88</v>
      </c>
      <c r="BX58" s="79" t="s">
        <v>5</v>
      </c>
      <c r="CL58" s="79" t="s">
        <v>19</v>
      </c>
      <c r="CM58" s="79" t="s">
        <v>79</v>
      </c>
    </row>
    <row r="59" spans="1:91" s="6" customFormat="1" ht="16.5" customHeight="1">
      <c r="A59" s="70" t="s">
        <v>73</v>
      </c>
      <c r="B59" s="71"/>
      <c r="C59" s="72"/>
      <c r="D59" s="264" t="s">
        <v>89</v>
      </c>
      <c r="E59" s="264"/>
      <c r="F59" s="264"/>
      <c r="G59" s="264"/>
      <c r="H59" s="264"/>
      <c r="I59" s="73"/>
      <c r="J59" s="264" t="s">
        <v>90</v>
      </c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B59" s="264"/>
      <c r="AC59" s="264"/>
      <c r="AD59" s="264"/>
      <c r="AE59" s="264"/>
      <c r="AF59" s="264"/>
      <c r="AG59" s="288">
        <f>'SO 04 - Nástupiště A'!J30</f>
        <v>0</v>
      </c>
      <c r="AH59" s="289"/>
      <c r="AI59" s="289"/>
      <c r="AJ59" s="289"/>
      <c r="AK59" s="289"/>
      <c r="AL59" s="289"/>
      <c r="AM59" s="289"/>
      <c r="AN59" s="288">
        <f t="shared" si="0"/>
        <v>0</v>
      </c>
      <c r="AO59" s="289"/>
      <c r="AP59" s="289"/>
      <c r="AQ59" s="74" t="s">
        <v>76</v>
      </c>
      <c r="AR59" s="71"/>
      <c r="AS59" s="75">
        <v>0</v>
      </c>
      <c r="AT59" s="76">
        <f t="shared" si="1"/>
        <v>0</v>
      </c>
      <c r="AU59" s="77">
        <f>'SO 04 - Nástupiště A'!P80</f>
        <v>0</v>
      </c>
      <c r="AV59" s="76">
        <f>'SO 04 - Nástupiště A'!J33</f>
        <v>0</v>
      </c>
      <c r="AW59" s="76">
        <f>'SO 04 - Nástupiště A'!J34</f>
        <v>0</v>
      </c>
      <c r="AX59" s="76">
        <f>'SO 04 - Nástupiště A'!J35</f>
        <v>0</v>
      </c>
      <c r="AY59" s="76">
        <f>'SO 04 - Nástupiště A'!J36</f>
        <v>0</v>
      </c>
      <c r="AZ59" s="76">
        <f>'SO 04 - Nástupiště A'!F33</f>
        <v>0</v>
      </c>
      <c r="BA59" s="76">
        <f>'SO 04 - Nástupiště A'!F34</f>
        <v>0</v>
      </c>
      <c r="BB59" s="76">
        <f>'SO 04 - Nástupiště A'!F35</f>
        <v>0</v>
      </c>
      <c r="BC59" s="76">
        <f>'SO 04 - Nástupiště A'!F36</f>
        <v>0</v>
      </c>
      <c r="BD59" s="78">
        <f>'SO 04 - Nástupiště A'!F37</f>
        <v>0</v>
      </c>
      <c r="BT59" s="79" t="s">
        <v>77</v>
      </c>
      <c r="BV59" s="79" t="s">
        <v>71</v>
      </c>
      <c r="BW59" s="79" t="s">
        <v>91</v>
      </c>
      <c r="BX59" s="79" t="s">
        <v>5</v>
      </c>
      <c r="CL59" s="79" t="s">
        <v>19</v>
      </c>
      <c r="CM59" s="79" t="s">
        <v>79</v>
      </c>
    </row>
    <row r="60" spans="1:91" s="6" customFormat="1" ht="16.5" customHeight="1">
      <c r="A60" s="70" t="s">
        <v>73</v>
      </c>
      <c r="B60" s="71"/>
      <c r="C60" s="72"/>
      <c r="D60" s="264" t="s">
        <v>92</v>
      </c>
      <c r="E60" s="264"/>
      <c r="F60" s="264"/>
      <c r="G60" s="264"/>
      <c r="H60" s="264"/>
      <c r="I60" s="73"/>
      <c r="J60" s="264" t="s">
        <v>93</v>
      </c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264"/>
      <c r="AD60" s="264"/>
      <c r="AE60" s="264"/>
      <c r="AF60" s="264"/>
      <c r="AG60" s="288">
        <f>'SO 05 - Železniční svršek B'!J30</f>
        <v>0</v>
      </c>
      <c r="AH60" s="289"/>
      <c r="AI60" s="289"/>
      <c r="AJ60" s="289"/>
      <c r="AK60" s="289"/>
      <c r="AL60" s="289"/>
      <c r="AM60" s="289"/>
      <c r="AN60" s="288">
        <f t="shared" si="0"/>
        <v>0</v>
      </c>
      <c r="AO60" s="289"/>
      <c r="AP60" s="289"/>
      <c r="AQ60" s="74" t="s">
        <v>76</v>
      </c>
      <c r="AR60" s="71"/>
      <c r="AS60" s="75">
        <v>0</v>
      </c>
      <c r="AT60" s="76">
        <f t="shared" si="1"/>
        <v>0</v>
      </c>
      <c r="AU60" s="77">
        <f>'SO 05 - Železniční svršek B'!P83</f>
        <v>0</v>
      </c>
      <c r="AV60" s="76">
        <f>'SO 05 - Železniční svršek B'!J33</f>
        <v>0</v>
      </c>
      <c r="AW60" s="76">
        <f>'SO 05 - Železniční svršek B'!J34</f>
        <v>0</v>
      </c>
      <c r="AX60" s="76">
        <f>'SO 05 - Železniční svršek B'!J35</f>
        <v>0</v>
      </c>
      <c r="AY60" s="76">
        <f>'SO 05 - Železniční svršek B'!J36</f>
        <v>0</v>
      </c>
      <c r="AZ60" s="76">
        <f>'SO 05 - Železniční svršek B'!F33</f>
        <v>0</v>
      </c>
      <c r="BA60" s="76">
        <f>'SO 05 - Železniční svršek B'!F34</f>
        <v>0</v>
      </c>
      <c r="BB60" s="76">
        <f>'SO 05 - Železniční svršek B'!F35</f>
        <v>0</v>
      </c>
      <c r="BC60" s="76">
        <f>'SO 05 - Železniční svršek B'!F36</f>
        <v>0</v>
      </c>
      <c r="BD60" s="78">
        <f>'SO 05 - Železniční svršek B'!F37</f>
        <v>0</v>
      </c>
      <c r="BT60" s="79" t="s">
        <v>77</v>
      </c>
      <c r="BV60" s="79" t="s">
        <v>71</v>
      </c>
      <c r="BW60" s="79" t="s">
        <v>94</v>
      </c>
      <c r="BX60" s="79" t="s">
        <v>5</v>
      </c>
      <c r="CL60" s="79" t="s">
        <v>19</v>
      </c>
      <c r="CM60" s="79" t="s">
        <v>79</v>
      </c>
    </row>
    <row r="61" spans="1:91" s="6" customFormat="1" ht="16.5" customHeight="1">
      <c r="A61" s="70" t="s">
        <v>73</v>
      </c>
      <c r="B61" s="71"/>
      <c r="C61" s="72"/>
      <c r="D61" s="264" t="s">
        <v>95</v>
      </c>
      <c r="E61" s="264"/>
      <c r="F61" s="264"/>
      <c r="G61" s="264"/>
      <c r="H61" s="264"/>
      <c r="I61" s="73"/>
      <c r="J61" s="264" t="s">
        <v>96</v>
      </c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  <c r="AF61" s="264"/>
      <c r="AG61" s="288">
        <f>'SO 06 - Železniční spodek B'!J30</f>
        <v>0</v>
      </c>
      <c r="AH61" s="289"/>
      <c r="AI61" s="289"/>
      <c r="AJ61" s="289"/>
      <c r="AK61" s="289"/>
      <c r="AL61" s="289"/>
      <c r="AM61" s="289"/>
      <c r="AN61" s="288">
        <f t="shared" si="0"/>
        <v>0</v>
      </c>
      <c r="AO61" s="289"/>
      <c r="AP61" s="289"/>
      <c r="AQ61" s="74" t="s">
        <v>76</v>
      </c>
      <c r="AR61" s="71"/>
      <c r="AS61" s="75">
        <v>0</v>
      </c>
      <c r="AT61" s="76">
        <f t="shared" si="1"/>
        <v>0</v>
      </c>
      <c r="AU61" s="77">
        <f>'SO 06 - Železniční spodek B'!P83</f>
        <v>0</v>
      </c>
      <c r="AV61" s="76">
        <f>'SO 06 - Železniční spodek B'!J33</f>
        <v>0</v>
      </c>
      <c r="AW61" s="76">
        <f>'SO 06 - Železniční spodek B'!J34</f>
        <v>0</v>
      </c>
      <c r="AX61" s="76">
        <f>'SO 06 - Železniční spodek B'!J35</f>
        <v>0</v>
      </c>
      <c r="AY61" s="76">
        <f>'SO 06 - Železniční spodek B'!J36</f>
        <v>0</v>
      </c>
      <c r="AZ61" s="76">
        <f>'SO 06 - Železniční spodek B'!F33</f>
        <v>0</v>
      </c>
      <c r="BA61" s="76">
        <f>'SO 06 - Železniční spodek B'!F34</f>
        <v>0</v>
      </c>
      <c r="BB61" s="76">
        <f>'SO 06 - Železniční spodek B'!F35</f>
        <v>0</v>
      </c>
      <c r="BC61" s="76">
        <f>'SO 06 - Železniční spodek B'!F36</f>
        <v>0</v>
      </c>
      <c r="BD61" s="78">
        <f>'SO 06 - Železniční spodek B'!F37</f>
        <v>0</v>
      </c>
      <c r="BT61" s="79" t="s">
        <v>77</v>
      </c>
      <c r="BV61" s="79" t="s">
        <v>71</v>
      </c>
      <c r="BW61" s="79" t="s">
        <v>97</v>
      </c>
      <c r="BX61" s="79" t="s">
        <v>5</v>
      </c>
      <c r="CL61" s="79" t="s">
        <v>19</v>
      </c>
      <c r="CM61" s="79" t="s">
        <v>79</v>
      </c>
    </row>
    <row r="62" spans="1:91" s="6" customFormat="1" ht="16.5" customHeight="1">
      <c r="A62" s="70" t="s">
        <v>73</v>
      </c>
      <c r="B62" s="71"/>
      <c r="C62" s="72"/>
      <c r="D62" s="264" t="s">
        <v>98</v>
      </c>
      <c r="E62" s="264"/>
      <c r="F62" s="264"/>
      <c r="G62" s="264"/>
      <c r="H62" s="264"/>
      <c r="I62" s="73"/>
      <c r="J62" s="264" t="s">
        <v>99</v>
      </c>
      <c r="K62" s="264"/>
      <c r="L62" s="264"/>
      <c r="M62" s="264"/>
      <c r="N62" s="264"/>
      <c r="O62" s="264"/>
      <c r="P62" s="264"/>
      <c r="Q62" s="264"/>
      <c r="R62" s="264"/>
      <c r="S62" s="264"/>
      <c r="T62" s="264"/>
      <c r="U62" s="264"/>
      <c r="V62" s="264"/>
      <c r="W62" s="264"/>
      <c r="X62" s="264"/>
      <c r="Y62" s="264"/>
      <c r="Z62" s="264"/>
      <c r="AA62" s="264"/>
      <c r="AB62" s="264"/>
      <c r="AC62" s="264"/>
      <c r="AD62" s="264"/>
      <c r="AE62" s="264"/>
      <c r="AF62" s="264"/>
      <c r="AG62" s="288">
        <f>'SO 07 - Nástupiště B'!J30</f>
        <v>0</v>
      </c>
      <c r="AH62" s="289"/>
      <c r="AI62" s="289"/>
      <c r="AJ62" s="289"/>
      <c r="AK62" s="289"/>
      <c r="AL62" s="289"/>
      <c r="AM62" s="289"/>
      <c r="AN62" s="288">
        <f t="shared" si="0"/>
        <v>0</v>
      </c>
      <c r="AO62" s="289"/>
      <c r="AP62" s="289"/>
      <c r="AQ62" s="74" t="s">
        <v>76</v>
      </c>
      <c r="AR62" s="71"/>
      <c r="AS62" s="75">
        <v>0</v>
      </c>
      <c r="AT62" s="76">
        <f t="shared" si="1"/>
        <v>0</v>
      </c>
      <c r="AU62" s="77">
        <f>'SO 07 - Nástupiště B'!P80</f>
        <v>0</v>
      </c>
      <c r="AV62" s="76">
        <f>'SO 07 - Nástupiště B'!J33</f>
        <v>0</v>
      </c>
      <c r="AW62" s="76">
        <f>'SO 07 - Nástupiště B'!J34</f>
        <v>0</v>
      </c>
      <c r="AX62" s="76">
        <f>'SO 07 - Nástupiště B'!J35</f>
        <v>0</v>
      </c>
      <c r="AY62" s="76">
        <f>'SO 07 - Nástupiště B'!J36</f>
        <v>0</v>
      </c>
      <c r="AZ62" s="76">
        <f>'SO 07 - Nástupiště B'!F33</f>
        <v>0</v>
      </c>
      <c r="BA62" s="76">
        <f>'SO 07 - Nástupiště B'!F34</f>
        <v>0</v>
      </c>
      <c r="BB62" s="76">
        <f>'SO 07 - Nástupiště B'!F35</f>
        <v>0</v>
      </c>
      <c r="BC62" s="76">
        <f>'SO 07 - Nástupiště B'!F36</f>
        <v>0</v>
      </c>
      <c r="BD62" s="78">
        <f>'SO 07 - Nástupiště B'!F37</f>
        <v>0</v>
      </c>
      <c r="BT62" s="79" t="s">
        <v>77</v>
      </c>
      <c r="BV62" s="79" t="s">
        <v>71</v>
      </c>
      <c r="BW62" s="79" t="s">
        <v>100</v>
      </c>
      <c r="BX62" s="79" t="s">
        <v>5</v>
      </c>
      <c r="CL62" s="79" t="s">
        <v>19</v>
      </c>
      <c r="CM62" s="79" t="s">
        <v>79</v>
      </c>
    </row>
    <row r="63" spans="1:91" s="6" customFormat="1" ht="16.5" customHeight="1">
      <c r="A63" s="70" t="s">
        <v>73</v>
      </c>
      <c r="B63" s="71"/>
      <c r="C63" s="72"/>
      <c r="D63" s="264" t="s">
        <v>101</v>
      </c>
      <c r="E63" s="264"/>
      <c r="F63" s="264"/>
      <c r="G63" s="264"/>
      <c r="H63" s="264"/>
      <c r="I63" s="73"/>
      <c r="J63" s="264" t="s">
        <v>102</v>
      </c>
      <c r="K63" s="264"/>
      <c r="L63" s="264"/>
      <c r="M63" s="264"/>
      <c r="N63" s="264"/>
      <c r="O63" s="264"/>
      <c r="P63" s="264"/>
      <c r="Q63" s="264"/>
      <c r="R63" s="264"/>
      <c r="S63" s="264"/>
      <c r="T63" s="264"/>
      <c r="U63" s="264"/>
      <c r="V63" s="264"/>
      <c r="W63" s="264"/>
      <c r="X63" s="264"/>
      <c r="Y63" s="264"/>
      <c r="Z63" s="264"/>
      <c r="AA63" s="264"/>
      <c r="AB63" s="264"/>
      <c r="AC63" s="264"/>
      <c r="AD63" s="264"/>
      <c r="AE63" s="264"/>
      <c r="AF63" s="264"/>
      <c r="AG63" s="288">
        <f>'SO 08 - Železniční svršek C'!J30</f>
        <v>0</v>
      </c>
      <c r="AH63" s="289"/>
      <c r="AI63" s="289"/>
      <c r="AJ63" s="289"/>
      <c r="AK63" s="289"/>
      <c r="AL63" s="289"/>
      <c r="AM63" s="289"/>
      <c r="AN63" s="288">
        <f t="shared" si="0"/>
        <v>0</v>
      </c>
      <c r="AO63" s="289"/>
      <c r="AP63" s="289"/>
      <c r="AQ63" s="74" t="s">
        <v>76</v>
      </c>
      <c r="AR63" s="71"/>
      <c r="AS63" s="75">
        <v>0</v>
      </c>
      <c r="AT63" s="76">
        <f t="shared" si="1"/>
        <v>0</v>
      </c>
      <c r="AU63" s="77">
        <f>'SO 08 - Železniční svršek C'!P83</f>
        <v>0</v>
      </c>
      <c r="AV63" s="76">
        <f>'SO 08 - Železniční svršek C'!J33</f>
        <v>0</v>
      </c>
      <c r="AW63" s="76">
        <f>'SO 08 - Železniční svršek C'!J34</f>
        <v>0</v>
      </c>
      <c r="AX63" s="76">
        <f>'SO 08 - Železniční svršek C'!J35</f>
        <v>0</v>
      </c>
      <c r="AY63" s="76">
        <f>'SO 08 - Železniční svršek C'!J36</f>
        <v>0</v>
      </c>
      <c r="AZ63" s="76">
        <f>'SO 08 - Železniční svršek C'!F33</f>
        <v>0</v>
      </c>
      <c r="BA63" s="76">
        <f>'SO 08 - Železniční svršek C'!F34</f>
        <v>0</v>
      </c>
      <c r="BB63" s="76">
        <f>'SO 08 - Železniční svršek C'!F35</f>
        <v>0</v>
      </c>
      <c r="BC63" s="76">
        <f>'SO 08 - Železniční svršek C'!F36</f>
        <v>0</v>
      </c>
      <c r="BD63" s="78">
        <f>'SO 08 - Železniční svršek C'!F37</f>
        <v>0</v>
      </c>
      <c r="BT63" s="79" t="s">
        <v>77</v>
      </c>
      <c r="BV63" s="79" t="s">
        <v>71</v>
      </c>
      <c r="BW63" s="79" t="s">
        <v>103</v>
      </c>
      <c r="BX63" s="79" t="s">
        <v>5</v>
      </c>
      <c r="CL63" s="79" t="s">
        <v>19</v>
      </c>
      <c r="CM63" s="79" t="s">
        <v>79</v>
      </c>
    </row>
    <row r="64" spans="1:91" s="6" customFormat="1" ht="16.5" customHeight="1">
      <c r="A64" s="70" t="s">
        <v>73</v>
      </c>
      <c r="B64" s="71"/>
      <c r="C64" s="72"/>
      <c r="D64" s="264" t="s">
        <v>104</v>
      </c>
      <c r="E64" s="264"/>
      <c r="F64" s="264"/>
      <c r="G64" s="264"/>
      <c r="H64" s="264"/>
      <c r="I64" s="73"/>
      <c r="J64" s="264" t="s">
        <v>105</v>
      </c>
      <c r="K64" s="264"/>
      <c r="L64" s="264"/>
      <c r="M64" s="264"/>
      <c r="N64" s="264"/>
      <c r="O64" s="264"/>
      <c r="P64" s="264"/>
      <c r="Q64" s="264"/>
      <c r="R64" s="264"/>
      <c r="S64" s="264"/>
      <c r="T64" s="264"/>
      <c r="U64" s="264"/>
      <c r="V64" s="264"/>
      <c r="W64" s="264"/>
      <c r="X64" s="264"/>
      <c r="Y64" s="264"/>
      <c r="Z64" s="264"/>
      <c r="AA64" s="264"/>
      <c r="AB64" s="264"/>
      <c r="AC64" s="264"/>
      <c r="AD64" s="264"/>
      <c r="AE64" s="264"/>
      <c r="AF64" s="264"/>
      <c r="AG64" s="288">
        <f>'SO 09 - Železniční spodek C'!J30</f>
        <v>0</v>
      </c>
      <c r="AH64" s="289"/>
      <c r="AI64" s="289"/>
      <c r="AJ64" s="289"/>
      <c r="AK64" s="289"/>
      <c r="AL64" s="289"/>
      <c r="AM64" s="289"/>
      <c r="AN64" s="288">
        <f t="shared" si="0"/>
        <v>0</v>
      </c>
      <c r="AO64" s="289"/>
      <c r="AP64" s="289"/>
      <c r="AQ64" s="74" t="s">
        <v>76</v>
      </c>
      <c r="AR64" s="71"/>
      <c r="AS64" s="75">
        <v>0</v>
      </c>
      <c r="AT64" s="76">
        <f t="shared" si="1"/>
        <v>0</v>
      </c>
      <c r="AU64" s="77">
        <f>'SO 09 - Železniční spodek C'!P83</f>
        <v>0</v>
      </c>
      <c r="AV64" s="76">
        <f>'SO 09 - Železniční spodek C'!J33</f>
        <v>0</v>
      </c>
      <c r="AW64" s="76">
        <f>'SO 09 - Železniční spodek C'!J34</f>
        <v>0</v>
      </c>
      <c r="AX64" s="76">
        <f>'SO 09 - Železniční spodek C'!J35</f>
        <v>0</v>
      </c>
      <c r="AY64" s="76">
        <f>'SO 09 - Železniční spodek C'!J36</f>
        <v>0</v>
      </c>
      <c r="AZ64" s="76">
        <f>'SO 09 - Železniční spodek C'!F33</f>
        <v>0</v>
      </c>
      <c r="BA64" s="76">
        <f>'SO 09 - Železniční spodek C'!F34</f>
        <v>0</v>
      </c>
      <c r="BB64" s="76">
        <f>'SO 09 - Železniční spodek C'!F35</f>
        <v>0</v>
      </c>
      <c r="BC64" s="76">
        <f>'SO 09 - Železniční spodek C'!F36</f>
        <v>0</v>
      </c>
      <c r="BD64" s="78">
        <f>'SO 09 - Železniční spodek C'!F37</f>
        <v>0</v>
      </c>
      <c r="BT64" s="79" t="s">
        <v>77</v>
      </c>
      <c r="BV64" s="79" t="s">
        <v>71</v>
      </c>
      <c r="BW64" s="79" t="s">
        <v>106</v>
      </c>
      <c r="BX64" s="79" t="s">
        <v>5</v>
      </c>
      <c r="CL64" s="79" t="s">
        <v>19</v>
      </c>
      <c r="CM64" s="79" t="s">
        <v>79</v>
      </c>
    </row>
    <row r="65" spans="1:91" s="6" customFormat="1" ht="16.5" customHeight="1">
      <c r="A65" s="70" t="s">
        <v>73</v>
      </c>
      <c r="B65" s="71"/>
      <c r="C65" s="72"/>
      <c r="D65" s="264" t="s">
        <v>107</v>
      </c>
      <c r="E65" s="264"/>
      <c r="F65" s="264"/>
      <c r="G65" s="264"/>
      <c r="H65" s="264"/>
      <c r="I65" s="73"/>
      <c r="J65" s="264" t="s">
        <v>108</v>
      </c>
      <c r="K65" s="264"/>
      <c r="L65" s="264"/>
      <c r="M65" s="264"/>
      <c r="N65" s="264"/>
      <c r="O65" s="264"/>
      <c r="P65" s="264"/>
      <c r="Q65" s="264"/>
      <c r="R65" s="264"/>
      <c r="S65" s="264"/>
      <c r="T65" s="264"/>
      <c r="U65" s="264"/>
      <c r="V65" s="264"/>
      <c r="W65" s="264"/>
      <c r="X65" s="264"/>
      <c r="Y65" s="264"/>
      <c r="Z65" s="264"/>
      <c r="AA65" s="264"/>
      <c r="AB65" s="264"/>
      <c r="AC65" s="264"/>
      <c r="AD65" s="264"/>
      <c r="AE65" s="264"/>
      <c r="AF65" s="264"/>
      <c r="AG65" s="288">
        <f>'SO 10 - Nástupiště C'!J30</f>
        <v>0</v>
      </c>
      <c r="AH65" s="289"/>
      <c r="AI65" s="289"/>
      <c r="AJ65" s="289"/>
      <c r="AK65" s="289"/>
      <c r="AL65" s="289"/>
      <c r="AM65" s="289"/>
      <c r="AN65" s="288">
        <f t="shared" si="0"/>
        <v>0</v>
      </c>
      <c r="AO65" s="289"/>
      <c r="AP65" s="289"/>
      <c r="AQ65" s="74" t="s">
        <v>76</v>
      </c>
      <c r="AR65" s="71"/>
      <c r="AS65" s="75">
        <v>0</v>
      </c>
      <c r="AT65" s="76">
        <f t="shared" si="1"/>
        <v>0</v>
      </c>
      <c r="AU65" s="77">
        <f>'SO 10 - Nástupiště C'!P79</f>
        <v>0</v>
      </c>
      <c r="AV65" s="76">
        <f>'SO 10 - Nástupiště C'!J33</f>
        <v>0</v>
      </c>
      <c r="AW65" s="76">
        <f>'SO 10 - Nástupiště C'!J34</f>
        <v>0</v>
      </c>
      <c r="AX65" s="76">
        <f>'SO 10 - Nástupiště C'!J35</f>
        <v>0</v>
      </c>
      <c r="AY65" s="76">
        <f>'SO 10 - Nástupiště C'!J36</f>
        <v>0</v>
      </c>
      <c r="AZ65" s="76">
        <f>'SO 10 - Nástupiště C'!F33</f>
        <v>0</v>
      </c>
      <c r="BA65" s="76">
        <f>'SO 10 - Nástupiště C'!F34</f>
        <v>0</v>
      </c>
      <c r="BB65" s="76">
        <f>'SO 10 - Nástupiště C'!F35</f>
        <v>0</v>
      </c>
      <c r="BC65" s="76">
        <f>'SO 10 - Nástupiště C'!F36</f>
        <v>0</v>
      </c>
      <c r="BD65" s="78">
        <f>'SO 10 - Nástupiště C'!F37</f>
        <v>0</v>
      </c>
      <c r="BT65" s="79" t="s">
        <v>77</v>
      </c>
      <c r="BV65" s="79" t="s">
        <v>71</v>
      </c>
      <c r="BW65" s="79" t="s">
        <v>109</v>
      </c>
      <c r="BX65" s="79" t="s">
        <v>5</v>
      </c>
      <c r="CL65" s="79" t="s">
        <v>19</v>
      </c>
      <c r="CM65" s="79" t="s">
        <v>79</v>
      </c>
    </row>
    <row r="66" spans="1:91" s="6" customFormat="1" ht="24.75" customHeight="1">
      <c r="A66" s="70" t="s">
        <v>73</v>
      </c>
      <c r="B66" s="71"/>
      <c r="C66" s="72"/>
      <c r="D66" s="264" t="s">
        <v>110</v>
      </c>
      <c r="E66" s="264"/>
      <c r="F66" s="264"/>
      <c r="G66" s="264"/>
      <c r="H66" s="264"/>
      <c r="I66" s="73"/>
      <c r="J66" s="264" t="s">
        <v>111</v>
      </c>
      <c r="K66" s="264"/>
      <c r="L66" s="264"/>
      <c r="M66" s="264"/>
      <c r="N66" s="264"/>
      <c r="O66" s="264"/>
      <c r="P66" s="264"/>
      <c r="Q66" s="264"/>
      <c r="R66" s="264"/>
      <c r="S66" s="264"/>
      <c r="T66" s="264"/>
      <c r="U66" s="264"/>
      <c r="V66" s="264"/>
      <c r="W66" s="264"/>
      <c r="X66" s="264"/>
      <c r="Y66" s="264"/>
      <c r="Z66" s="264"/>
      <c r="AA66" s="264"/>
      <c r="AB66" s="264"/>
      <c r="AC66" s="264"/>
      <c r="AD66" s="264"/>
      <c r="AE66" s="264"/>
      <c r="AF66" s="264"/>
      <c r="AG66" s="288">
        <f>'SO 98-98 - VON'!J30</f>
        <v>0</v>
      </c>
      <c r="AH66" s="289"/>
      <c r="AI66" s="289"/>
      <c r="AJ66" s="289"/>
      <c r="AK66" s="289"/>
      <c r="AL66" s="289"/>
      <c r="AM66" s="289"/>
      <c r="AN66" s="288">
        <f t="shared" si="0"/>
        <v>0</v>
      </c>
      <c r="AO66" s="289"/>
      <c r="AP66" s="289"/>
      <c r="AQ66" s="74" t="s">
        <v>76</v>
      </c>
      <c r="AR66" s="71"/>
      <c r="AS66" s="75">
        <v>0</v>
      </c>
      <c r="AT66" s="76">
        <f t="shared" si="1"/>
        <v>0</v>
      </c>
      <c r="AU66" s="77">
        <f>'SO 98-98 - VON'!P79</f>
        <v>0</v>
      </c>
      <c r="AV66" s="76">
        <f>'SO 98-98 - VON'!J33</f>
        <v>0</v>
      </c>
      <c r="AW66" s="76">
        <f>'SO 98-98 - VON'!J34</f>
        <v>0</v>
      </c>
      <c r="AX66" s="76">
        <f>'SO 98-98 - VON'!J35</f>
        <v>0</v>
      </c>
      <c r="AY66" s="76">
        <f>'SO 98-98 - VON'!J36</f>
        <v>0</v>
      </c>
      <c r="AZ66" s="76">
        <f>'SO 98-98 - VON'!F33</f>
        <v>0</v>
      </c>
      <c r="BA66" s="76">
        <f>'SO 98-98 - VON'!F34</f>
        <v>0</v>
      </c>
      <c r="BB66" s="76">
        <f>'SO 98-98 - VON'!F35</f>
        <v>0</v>
      </c>
      <c r="BC66" s="76">
        <f>'SO 98-98 - VON'!F36</f>
        <v>0</v>
      </c>
      <c r="BD66" s="78">
        <f>'SO 98-98 - VON'!F37</f>
        <v>0</v>
      </c>
      <c r="BT66" s="79" t="s">
        <v>77</v>
      </c>
      <c r="BV66" s="79" t="s">
        <v>71</v>
      </c>
      <c r="BW66" s="79" t="s">
        <v>112</v>
      </c>
      <c r="BX66" s="79" t="s">
        <v>5</v>
      </c>
      <c r="CL66" s="79" t="s">
        <v>19</v>
      </c>
      <c r="CM66" s="79" t="s">
        <v>79</v>
      </c>
    </row>
    <row r="67" spans="1:91" s="6" customFormat="1" ht="24.75" customHeight="1">
      <c r="A67" s="70" t="s">
        <v>73</v>
      </c>
      <c r="B67" s="71"/>
      <c r="C67" s="72"/>
      <c r="D67" s="264" t="s">
        <v>113</v>
      </c>
      <c r="E67" s="264"/>
      <c r="F67" s="264"/>
      <c r="G67" s="264"/>
      <c r="H67" s="264"/>
      <c r="I67" s="73"/>
      <c r="J67" s="264" t="s">
        <v>114</v>
      </c>
      <c r="K67" s="264"/>
      <c r="L67" s="264"/>
      <c r="M67" s="264"/>
      <c r="N67" s="264"/>
      <c r="O67" s="264"/>
      <c r="P67" s="264"/>
      <c r="Q67" s="264"/>
      <c r="R67" s="264"/>
      <c r="S67" s="264"/>
      <c r="T67" s="264"/>
      <c r="U67" s="264"/>
      <c r="V67" s="264"/>
      <c r="W67" s="264"/>
      <c r="X67" s="264"/>
      <c r="Y67" s="264"/>
      <c r="Z67" s="264"/>
      <c r="AA67" s="264"/>
      <c r="AB67" s="264"/>
      <c r="AC67" s="264"/>
      <c r="AD67" s="264"/>
      <c r="AE67" s="264"/>
      <c r="AF67" s="264"/>
      <c r="AG67" s="288">
        <f>'SO 99-99 - Materiál Objen...'!J30</f>
        <v>0</v>
      </c>
      <c r="AH67" s="289"/>
      <c r="AI67" s="289"/>
      <c r="AJ67" s="289"/>
      <c r="AK67" s="289"/>
      <c r="AL67" s="289"/>
      <c r="AM67" s="289"/>
      <c r="AN67" s="288">
        <f t="shared" si="0"/>
        <v>0</v>
      </c>
      <c r="AO67" s="289"/>
      <c r="AP67" s="289"/>
      <c r="AQ67" s="74" t="s">
        <v>76</v>
      </c>
      <c r="AR67" s="71"/>
      <c r="AS67" s="80">
        <v>0</v>
      </c>
      <c r="AT67" s="81">
        <f t="shared" si="1"/>
        <v>0</v>
      </c>
      <c r="AU67" s="82">
        <f>'SO 99-99 - Materiál Objen...'!P79</f>
        <v>0</v>
      </c>
      <c r="AV67" s="81">
        <f>'SO 99-99 - Materiál Objen...'!J33</f>
        <v>0</v>
      </c>
      <c r="AW67" s="81">
        <f>'SO 99-99 - Materiál Objen...'!J34</f>
        <v>0</v>
      </c>
      <c r="AX67" s="81">
        <f>'SO 99-99 - Materiál Objen...'!J35</f>
        <v>0</v>
      </c>
      <c r="AY67" s="81">
        <f>'SO 99-99 - Materiál Objen...'!J36</f>
        <v>0</v>
      </c>
      <c r="AZ67" s="81">
        <f>'SO 99-99 - Materiál Objen...'!F33</f>
        <v>0</v>
      </c>
      <c r="BA67" s="81">
        <f>'SO 99-99 - Materiál Objen...'!F34</f>
        <v>0</v>
      </c>
      <c r="BB67" s="81">
        <f>'SO 99-99 - Materiál Objen...'!F35</f>
        <v>0</v>
      </c>
      <c r="BC67" s="81">
        <f>'SO 99-99 - Materiál Objen...'!F36</f>
        <v>0</v>
      </c>
      <c r="BD67" s="83">
        <f>'SO 99-99 - Materiál Objen...'!F37</f>
        <v>0</v>
      </c>
      <c r="BT67" s="79" t="s">
        <v>77</v>
      </c>
      <c r="BV67" s="79" t="s">
        <v>71</v>
      </c>
      <c r="BW67" s="79" t="s">
        <v>115</v>
      </c>
      <c r="BX67" s="79" t="s">
        <v>5</v>
      </c>
      <c r="CL67" s="79" t="s">
        <v>19</v>
      </c>
      <c r="CM67" s="79" t="s">
        <v>79</v>
      </c>
    </row>
    <row r="68" spans="1:91" s="1" customFormat="1" ht="30" customHeight="1">
      <c r="B68" s="31"/>
      <c r="AR68" s="31"/>
    </row>
    <row r="69" spans="1:91" s="1" customFormat="1" ht="6.95" customHeight="1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31"/>
    </row>
  </sheetData>
  <sheetProtection algorithmName="SHA-512" hashValue="EhEThPjwF89lVBF4H0OeMUsB8tYtKhRthJXuJ/f2bFTEoZudeICcSKFoqbwHgrpnW8t526/yGawVFkTaLkZuYQ==" saltValue="zTnjWsON/7QvjB8slzRAa6kVUd113GGZPebC99QEbyaCrvJhjd6we1oRhrd+a9FE7UTl1lf+/xvBEM2fY4BEfA==" spinCount="100000" sheet="1" objects="1" scenarios="1" formatColumns="0" formatRows="0"/>
  <mergeCells count="90">
    <mergeCell ref="AN67:AP67"/>
    <mergeCell ref="AG67:AM67"/>
    <mergeCell ref="AN54:AP54"/>
    <mergeCell ref="AN55:AP55"/>
    <mergeCell ref="AS49:AT51"/>
    <mergeCell ref="AN65:AP65"/>
    <mergeCell ref="AG65:AM65"/>
    <mergeCell ref="AN66:AP66"/>
    <mergeCell ref="AG66:AM66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K32:AO32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45:AO45"/>
    <mergeCell ref="D65:H65"/>
    <mergeCell ref="J65:AF65"/>
    <mergeCell ref="D66:H66"/>
    <mergeCell ref="J66:AF66"/>
    <mergeCell ref="AG64:AM64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</mergeCells>
  <hyperlinks>
    <hyperlink ref="A55" location="'SO 01.1 - Sdělovací a zab...'!C2" display="/" xr:uid="{00000000-0004-0000-0000-000000000000}"/>
    <hyperlink ref="A56" location="'SO 01.2 - Přeložky a ochr...'!C2" display="/" xr:uid="{00000000-0004-0000-0000-000001000000}"/>
    <hyperlink ref="A57" location="'SO 02 - Železniční svršek A'!C2" display="/" xr:uid="{00000000-0004-0000-0000-000002000000}"/>
    <hyperlink ref="A58" location="'SO 03 - Železniční spodek A'!C2" display="/" xr:uid="{00000000-0004-0000-0000-000003000000}"/>
    <hyperlink ref="A59" location="'SO 04 - Nástupiště A'!C2" display="/" xr:uid="{00000000-0004-0000-0000-000004000000}"/>
    <hyperlink ref="A60" location="'SO 05 - Železniční svršek B'!C2" display="/" xr:uid="{00000000-0004-0000-0000-000005000000}"/>
    <hyperlink ref="A61" location="'SO 06 - Železniční spodek B'!C2" display="/" xr:uid="{00000000-0004-0000-0000-000006000000}"/>
    <hyperlink ref="A62" location="'SO 07 - Nástupiště B'!C2" display="/" xr:uid="{00000000-0004-0000-0000-000007000000}"/>
    <hyperlink ref="A63" location="'SO 08 - Železniční svršek C'!C2" display="/" xr:uid="{00000000-0004-0000-0000-000008000000}"/>
    <hyperlink ref="A64" location="'SO 09 - Železniční spodek C'!C2" display="/" xr:uid="{00000000-0004-0000-0000-000009000000}"/>
    <hyperlink ref="A65" location="'SO 10 - Nástupiště C'!C2" display="/" xr:uid="{00000000-0004-0000-0000-00000A000000}"/>
    <hyperlink ref="A66" location="'SO 98-98 - VON'!C2" display="/" xr:uid="{00000000-0004-0000-0000-00000B000000}"/>
    <hyperlink ref="A67" location="'SO 99-99 - Materiál Objen...'!C2" display="/" xr:uid="{00000000-0004-0000-0000-00000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473"/>
  <sheetViews>
    <sheetView showGridLines="0" topLeftCell="A170" workbookViewId="0">
      <selection activeCell="I163" sqref="I163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103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1390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ROUND((SUM(BE83:BE472)),  2)</f>
        <v>0</v>
      </c>
      <c r="I33" s="88">
        <v>0.21</v>
      </c>
      <c r="J33" s="87">
        <f>ROUND(((SUM(BE83:BE472))*I33),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ROUND((SUM(BF83:BF472)),  2)</f>
        <v>0</v>
      </c>
      <c r="I34" s="88">
        <v>0.12</v>
      </c>
      <c r="J34" s="87">
        <f>ROUND(((SUM(BF83:BF472))*I34),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ROUND((SUM(BG83:BG472)),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ROUND((SUM(BH83:BH472)),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ROUND((SUM(BI83:BI472)),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08 - Železniční svršek C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J83</f>
        <v>0</v>
      </c>
      <c r="L59" s="31"/>
      <c r="AU59" s="16" t="s">
        <v>122</v>
      </c>
    </row>
    <row r="60" spans="2:47" s="8" customFormat="1" ht="24.95" customHeight="1">
      <c r="B60" s="98"/>
      <c r="D60" s="99" t="s">
        <v>475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8" customFormat="1" ht="24.95" customHeight="1">
      <c r="B61" s="98"/>
      <c r="D61" s="99" t="s">
        <v>476</v>
      </c>
      <c r="E61" s="100"/>
      <c r="F61" s="100"/>
      <c r="G61" s="100"/>
      <c r="H61" s="100"/>
      <c r="I61" s="100"/>
      <c r="J61" s="101">
        <f>J193</f>
        <v>0</v>
      </c>
      <c r="L61" s="98"/>
    </row>
    <row r="62" spans="2:47" s="8" customFormat="1" ht="24.95" customHeight="1">
      <c r="B62" s="98"/>
      <c r="D62" s="99" t="s">
        <v>477</v>
      </c>
      <c r="E62" s="100"/>
      <c r="F62" s="100"/>
      <c r="G62" s="100"/>
      <c r="H62" s="100"/>
      <c r="I62" s="100"/>
      <c r="J62" s="101">
        <f>J399</f>
        <v>0</v>
      </c>
      <c r="L62" s="98"/>
    </row>
    <row r="63" spans="2:47" s="8" customFormat="1" ht="24.95" customHeight="1">
      <c r="B63" s="98"/>
      <c r="D63" s="99" t="s">
        <v>478</v>
      </c>
      <c r="E63" s="100"/>
      <c r="F63" s="100"/>
      <c r="G63" s="100"/>
      <c r="H63" s="100"/>
      <c r="I63" s="100"/>
      <c r="J63" s="101">
        <f>J454</f>
        <v>0</v>
      </c>
      <c r="L63" s="98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127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99" t="str">
        <f>E7</f>
        <v>Oprava kolejí a výhybek v dopravně Kořenov</v>
      </c>
      <c r="F73" s="300"/>
      <c r="G73" s="300"/>
      <c r="H73" s="300"/>
      <c r="L73" s="31"/>
    </row>
    <row r="74" spans="2:12" s="1" customFormat="1" ht="12" customHeight="1">
      <c r="B74" s="31"/>
      <c r="C74" s="26" t="s">
        <v>117</v>
      </c>
      <c r="L74" s="31"/>
    </row>
    <row r="75" spans="2:12" s="1" customFormat="1" ht="16.5" customHeight="1">
      <c r="B75" s="31"/>
      <c r="E75" s="266" t="str">
        <f>E9</f>
        <v>SO 08 - Železniční svršek C</v>
      </c>
      <c r="F75" s="301"/>
      <c r="G75" s="301"/>
      <c r="H75" s="301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23. 1. 2024</v>
      </c>
      <c r="L77" s="31"/>
    </row>
    <row r="78" spans="2:12" s="1" customFormat="1" ht="6.95" customHeight="1">
      <c r="B78" s="31"/>
      <c r="L78" s="31"/>
    </row>
    <row r="79" spans="2:12" s="1" customFormat="1" ht="15.2" customHeight="1">
      <c r="B79" s="31"/>
      <c r="C79" s="26" t="s">
        <v>25</v>
      </c>
      <c r="F79" s="24" t="str">
        <f>E15</f>
        <v xml:space="preserve"> </v>
      </c>
      <c r="I79" s="26" t="s">
        <v>30</v>
      </c>
      <c r="J79" s="29" t="str">
        <f>E21</f>
        <v xml:space="preserve"> </v>
      </c>
      <c r="L79" s="31"/>
    </row>
    <row r="80" spans="2:12" s="1" customFormat="1" ht="15.2" customHeight="1">
      <c r="B80" s="31"/>
      <c r="C80" s="26" t="s">
        <v>28</v>
      </c>
      <c r="F80" s="24" t="str">
        <f>IF(E18="","",E18)</f>
        <v>Vyplň údaj</v>
      </c>
      <c r="I80" s="26" t="s">
        <v>32</v>
      </c>
      <c r="J80" s="29" t="str">
        <f>E24</f>
        <v xml:space="preserve"> </v>
      </c>
      <c r="L80" s="31"/>
    </row>
    <row r="81" spans="2:65" s="1" customFormat="1" ht="10.35" customHeight="1">
      <c r="B81" s="31"/>
      <c r="L81" s="31"/>
    </row>
    <row r="82" spans="2:65" s="9" customFormat="1" ht="29.25" customHeight="1">
      <c r="B82" s="102"/>
      <c r="C82" s="103" t="s">
        <v>128</v>
      </c>
      <c r="D82" s="104" t="s">
        <v>54</v>
      </c>
      <c r="E82" s="104" t="s">
        <v>50</v>
      </c>
      <c r="F82" s="104" t="s">
        <v>51</v>
      </c>
      <c r="G82" s="104" t="s">
        <v>129</v>
      </c>
      <c r="H82" s="104" t="s">
        <v>130</v>
      </c>
      <c r="I82" s="104" t="s">
        <v>131</v>
      </c>
      <c r="J82" s="104" t="s">
        <v>121</v>
      </c>
      <c r="K82" s="105" t="s">
        <v>132</v>
      </c>
      <c r="L82" s="102"/>
      <c r="M82" s="55" t="s">
        <v>19</v>
      </c>
      <c r="N82" s="56" t="s">
        <v>39</v>
      </c>
      <c r="O82" s="56" t="s">
        <v>133</v>
      </c>
      <c r="P82" s="56" t="s">
        <v>134</v>
      </c>
      <c r="Q82" s="56" t="s">
        <v>135</v>
      </c>
      <c r="R82" s="56" t="s">
        <v>136</v>
      </c>
      <c r="S82" s="56" t="s">
        <v>137</v>
      </c>
      <c r="T82" s="57" t="s">
        <v>138</v>
      </c>
    </row>
    <row r="83" spans="2:65" s="1" customFormat="1" ht="22.9" customHeight="1">
      <c r="B83" s="31"/>
      <c r="C83" s="60" t="s">
        <v>139</v>
      </c>
      <c r="J83" s="106">
        <f>BK83</f>
        <v>0</v>
      </c>
      <c r="L83" s="31"/>
      <c r="M83" s="58"/>
      <c r="N83" s="49"/>
      <c r="O83" s="49"/>
      <c r="P83" s="107">
        <f>P84+P193+P399+P454</f>
        <v>0</v>
      </c>
      <c r="Q83" s="49"/>
      <c r="R83" s="107">
        <f>R84+R193+R399+R454</f>
        <v>1071.9702599999998</v>
      </c>
      <c r="S83" s="49"/>
      <c r="T83" s="108">
        <f>T84+T193+T399+T454</f>
        <v>0</v>
      </c>
      <c r="AT83" s="16" t="s">
        <v>68</v>
      </c>
      <c r="AU83" s="16" t="s">
        <v>122</v>
      </c>
      <c r="BK83" s="109">
        <f>BK84+BK193+BK399+BK454</f>
        <v>0</v>
      </c>
    </row>
    <row r="84" spans="2:65" s="10" customFormat="1" ht="25.9" customHeight="1">
      <c r="B84" s="110"/>
      <c r="D84" s="111" t="s">
        <v>68</v>
      </c>
      <c r="E84" s="112" t="s">
        <v>77</v>
      </c>
      <c r="F84" s="112" t="s">
        <v>479</v>
      </c>
      <c r="I84" s="113"/>
      <c r="J84" s="114">
        <f>BK84</f>
        <v>0</v>
      </c>
      <c r="L84" s="110"/>
      <c r="M84" s="115"/>
      <c r="P84" s="116">
        <f>SUM(P85:P192)</f>
        <v>0</v>
      </c>
      <c r="R84" s="116">
        <f>SUM(R85:R192)</f>
        <v>1071.9702599999998</v>
      </c>
      <c r="T84" s="117">
        <f>SUM(T85:T192)</f>
        <v>0</v>
      </c>
      <c r="AR84" s="111" t="s">
        <v>77</v>
      </c>
      <c r="AT84" s="118" t="s">
        <v>68</v>
      </c>
      <c r="AU84" s="118" t="s">
        <v>69</v>
      </c>
      <c r="AY84" s="111" t="s">
        <v>141</v>
      </c>
      <c r="BK84" s="119">
        <f>SUM(BK85:BK192)</f>
        <v>0</v>
      </c>
    </row>
    <row r="85" spans="2:65" s="1" customFormat="1" ht="16.5" customHeight="1">
      <c r="B85" s="31"/>
      <c r="C85" s="138" t="s">
        <v>77</v>
      </c>
      <c r="D85" s="138" t="s">
        <v>171</v>
      </c>
      <c r="E85" s="139" t="s">
        <v>1167</v>
      </c>
      <c r="F85" s="140" t="s">
        <v>1168</v>
      </c>
      <c r="G85" s="141" t="s">
        <v>243</v>
      </c>
      <c r="H85" s="142">
        <v>1</v>
      </c>
      <c r="I85" s="143"/>
      <c r="J85" s="144">
        <f>ROUND(I85*H85,2)</f>
        <v>0</v>
      </c>
      <c r="K85" s="140" t="s">
        <v>146</v>
      </c>
      <c r="L85" s="145"/>
      <c r="M85" s="146" t="s">
        <v>19</v>
      </c>
      <c r="N85" s="147" t="s">
        <v>40</v>
      </c>
      <c r="P85" s="129">
        <f>O85*H85</f>
        <v>0</v>
      </c>
      <c r="Q85" s="129">
        <v>31.443000000000001</v>
      </c>
      <c r="R85" s="129">
        <f>Q85*H85</f>
        <v>31.443000000000001</v>
      </c>
      <c r="S85" s="129">
        <v>0</v>
      </c>
      <c r="T85" s="130">
        <f>S85*H85</f>
        <v>0</v>
      </c>
      <c r="AR85" s="131" t="s">
        <v>169</v>
      </c>
      <c r="AT85" s="131" t="s">
        <v>171</v>
      </c>
      <c r="AU85" s="131" t="s">
        <v>77</v>
      </c>
      <c r="AY85" s="16" t="s">
        <v>141</v>
      </c>
      <c r="BE85" s="132">
        <f>IF(N85="základní",J85,0)</f>
        <v>0</v>
      </c>
      <c r="BF85" s="132">
        <f>IF(N85="snížená",J85,0)</f>
        <v>0</v>
      </c>
      <c r="BG85" s="132">
        <f>IF(N85="zákl. přenesená",J85,0)</f>
        <v>0</v>
      </c>
      <c r="BH85" s="132">
        <f>IF(N85="sníž. přenesená",J85,0)</f>
        <v>0</v>
      </c>
      <c r="BI85" s="132">
        <f>IF(N85="nulová",J85,0)</f>
        <v>0</v>
      </c>
      <c r="BJ85" s="16" t="s">
        <v>77</v>
      </c>
      <c r="BK85" s="132">
        <f>ROUND(I85*H85,2)</f>
        <v>0</v>
      </c>
      <c r="BL85" s="16" t="s">
        <v>147</v>
      </c>
      <c r="BM85" s="131" t="s">
        <v>79</v>
      </c>
    </row>
    <row r="86" spans="2:65" s="1" customFormat="1" ht="11.25">
      <c r="B86" s="31"/>
      <c r="D86" s="133" t="s">
        <v>148</v>
      </c>
      <c r="F86" s="134" t="s">
        <v>1168</v>
      </c>
      <c r="I86" s="135"/>
      <c r="L86" s="31"/>
      <c r="M86" s="136"/>
      <c r="T86" s="52"/>
      <c r="AT86" s="16" t="s">
        <v>148</v>
      </c>
      <c r="AU86" s="16" t="s">
        <v>77</v>
      </c>
    </row>
    <row r="87" spans="2:65" s="1" customFormat="1" ht="29.25">
      <c r="B87" s="31"/>
      <c r="D87" s="133" t="s">
        <v>152</v>
      </c>
      <c r="F87" s="137" t="s">
        <v>485</v>
      </c>
      <c r="I87" s="135"/>
      <c r="L87" s="31"/>
      <c r="M87" s="136"/>
      <c r="T87" s="52"/>
      <c r="AT87" s="16" t="s">
        <v>152</v>
      </c>
      <c r="AU87" s="16" t="s">
        <v>77</v>
      </c>
    </row>
    <row r="88" spans="2:65" s="1" customFormat="1" ht="16.5" customHeight="1">
      <c r="B88" s="31"/>
      <c r="C88" s="138" t="s">
        <v>79</v>
      </c>
      <c r="D88" s="138" t="s">
        <v>171</v>
      </c>
      <c r="E88" s="139" t="s">
        <v>488</v>
      </c>
      <c r="F88" s="140" t="s">
        <v>489</v>
      </c>
      <c r="G88" s="141" t="s">
        <v>174</v>
      </c>
      <c r="H88" s="142">
        <v>81.400000000000006</v>
      </c>
      <c r="I88" s="143"/>
      <c r="J88" s="144">
        <f>ROUND(I88*H88,2)</f>
        <v>0</v>
      </c>
      <c r="K88" s="140" t="s">
        <v>146</v>
      </c>
      <c r="L88" s="145"/>
      <c r="M88" s="146" t="s">
        <v>19</v>
      </c>
      <c r="N88" s="147" t="s">
        <v>40</v>
      </c>
      <c r="P88" s="129">
        <f>O88*H88</f>
        <v>0</v>
      </c>
      <c r="Q88" s="129">
        <v>0.16</v>
      </c>
      <c r="R88" s="129">
        <f>Q88*H88</f>
        <v>13.024000000000001</v>
      </c>
      <c r="S88" s="129">
        <v>0</v>
      </c>
      <c r="T88" s="130">
        <f>S88*H88</f>
        <v>0</v>
      </c>
      <c r="AR88" s="131" t="s">
        <v>169</v>
      </c>
      <c r="AT88" s="131" t="s">
        <v>171</v>
      </c>
      <c r="AU88" s="131" t="s">
        <v>77</v>
      </c>
      <c r="AY88" s="16" t="s">
        <v>141</v>
      </c>
      <c r="BE88" s="132">
        <f>IF(N88="základní",J88,0)</f>
        <v>0</v>
      </c>
      <c r="BF88" s="132">
        <f>IF(N88="snížená",J88,0)</f>
        <v>0</v>
      </c>
      <c r="BG88" s="132">
        <f>IF(N88="zákl. přenesená",J88,0)</f>
        <v>0</v>
      </c>
      <c r="BH88" s="132">
        <f>IF(N88="sníž. přenesená",J88,0)</f>
        <v>0</v>
      </c>
      <c r="BI88" s="132">
        <f>IF(N88="nulová",J88,0)</f>
        <v>0</v>
      </c>
      <c r="BJ88" s="16" t="s">
        <v>77</v>
      </c>
      <c r="BK88" s="132">
        <f>ROUND(I88*H88,2)</f>
        <v>0</v>
      </c>
      <c r="BL88" s="16" t="s">
        <v>147</v>
      </c>
      <c r="BM88" s="131" t="s">
        <v>147</v>
      </c>
    </row>
    <row r="89" spans="2:65" s="1" customFormat="1" ht="11.25">
      <c r="B89" s="31"/>
      <c r="D89" s="133" t="s">
        <v>148</v>
      </c>
      <c r="F89" s="134" t="s">
        <v>489</v>
      </c>
      <c r="I89" s="135"/>
      <c r="L89" s="31"/>
      <c r="M89" s="136"/>
      <c r="T89" s="52"/>
      <c r="AT89" s="16" t="s">
        <v>148</v>
      </c>
      <c r="AU89" s="16" t="s">
        <v>77</v>
      </c>
    </row>
    <row r="90" spans="2:65" s="1" customFormat="1" ht="29.25">
      <c r="B90" s="31"/>
      <c r="D90" s="133" t="s">
        <v>152</v>
      </c>
      <c r="F90" s="137" t="s">
        <v>1391</v>
      </c>
      <c r="I90" s="135"/>
      <c r="L90" s="31"/>
      <c r="M90" s="136"/>
      <c r="T90" s="52"/>
      <c r="AT90" s="16" t="s">
        <v>152</v>
      </c>
      <c r="AU90" s="16" t="s">
        <v>77</v>
      </c>
    </row>
    <row r="91" spans="2:65" s="12" customFormat="1" ht="11.25">
      <c r="B91" s="157"/>
      <c r="D91" s="133" t="s">
        <v>255</v>
      </c>
      <c r="E91" s="158" t="s">
        <v>19</v>
      </c>
      <c r="F91" s="159" t="s">
        <v>1392</v>
      </c>
      <c r="H91" s="160">
        <v>81.400000000000006</v>
      </c>
      <c r="I91" s="161"/>
      <c r="L91" s="157"/>
      <c r="M91" s="162"/>
      <c r="T91" s="163"/>
      <c r="AT91" s="158" t="s">
        <v>255</v>
      </c>
      <c r="AU91" s="158" t="s">
        <v>77</v>
      </c>
      <c r="AV91" s="12" t="s">
        <v>79</v>
      </c>
      <c r="AW91" s="12" t="s">
        <v>31</v>
      </c>
      <c r="AX91" s="12" t="s">
        <v>69</v>
      </c>
      <c r="AY91" s="158" t="s">
        <v>141</v>
      </c>
    </row>
    <row r="92" spans="2:65" s="13" customFormat="1" ht="11.25">
      <c r="B92" s="164"/>
      <c r="D92" s="133" t="s">
        <v>255</v>
      </c>
      <c r="E92" s="165" t="s">
        <v>19</v>
      </c>
      <c r="F92" s="166" t="s">
        <v>262</v>
      </c>
      <c r="H92" s="167">
        <v>81.400000000000006</v>
      </c>
      <c r="I92" s="168"/>
      <c r="L92" s="164"/>
      <c r="M92" s="169"/>
      <c r="T92" s="170"/>
      <c r="AT92" s="165" t="s">
        <v>255</v>
      </c>
      <c r="AU92" s="165" t="s">
        <v>77</v>
      </c>
      <c r="AV92" s="13" t="s">
        <v>147</v>
      </c>
      <c r="AW92" s="13" t="s">
        <v>31</v>
      </c>
      <c r="AX92" s="13" t="s">
        <v>77</v>
      </c>
      <c r="AY92" s="165" t="s">
        <v>141</v>
      </c>
    </row>
    <row r="93" spans="2:65" s="1" customFormat="1" ht="16.5" customHeight="1">
      <c r="B93" s="31"/>
      <c r="C93" s="138" t="s">
        <v>160</v>
      </c>
      <c r="D93" s="138" t="s">
        <v>171</v>
      </c>
      <c r="E93" s="139" t="s">
        <v>1393</v>
      </c>
      <c r="F93" s="140" t="s">
        <v>1394</v>
      </c>
      <c r="G93" s="141" t="s">
        <v>243</v>
      </c>
      <c r="H93" s="142">
        <v>4</v>
      </c>
      <c r="I93" s="143"/>
      <c r="J93" s="144">
        <f>ROUND(I93*H93,2)</f>
        <v>0</v>
      </c>
      <c r="K93" s="140" t="s">
        <v>146</v>
      </c>
      <c r="L93" s="145"/>
      <c r="M93" s="146" t="s">
        <v>19</v>
      </c>
      <c r="N93" s="147" t="s">
        <v>40</v>
      </c>
      <c r="P93" s="129">
        <f>O93*H93</f>
        <v>0</v>
      </c>
      <c r="Q93" s="129">
        <v>8.7150000000000005E-2</v>
      </c>
      <c r="R93" s="129">
        <f>Q93*H93</f>
        <v>0.34860000000000002</v>
      </c>
      <c r="S93" s="129">
        <v>0</v>
      </c>
      <c r="T93" s="130">
        <f>S93*H93</f>
        <v>0</v>
      </c>
      <c r="AR93" s="131" t="s">
        <v>169</v>
      </c>
      <c r="AT93" s="131" t="s">
        <v>171</v>
      </c>
      <c r="AU93" s="131" t="s">
        <v>77</v>
      </c>
      <c r="AY93" s="16" t="s">
        <v>141</v>
      </c>
      <c r="BE93" s="132">
        <f>IF(N93="základní",J93,0)</f>
        <v>0</v>
      </c>
      <c r="BF93" s="132">
        <f>IF(N93="snížená",J93,0)</f>
        <v>0</v>
      </c>
      <c r="BG93" s="132">
        <f>IF(N93="zákl. přenesená",J93,0)</f>
        <v>0</v>
      </c>
      <c r="BH93" s="132">
        <f>IF(N93="sníž. přenesená",J93,0)</f>
        <v>0</v>
      </c>
      <c r="BI93" s="132">
        <f>IF(N93="nulová",J93,0)</f>
        <v>0</v>
      </c>
      <c r="BJ93" s="16" t="s">
        <v>77</v>
      </c>
      <c r="BK93" s="132">
        <f>ROUND(I93*H93,2)</f>
        <v>0</v>
      </c>
      <c r="BL93" s="16" t="s">
        <v>147</v>
      </c>
      <c r="BM93" s="131" t="s">
        <v>8</v>
      </c>
    </row>
    <row r="94" spans="2:65" s="1" customFormat="1" ht="11.25">
      <c r="B94" s="31"/>
      <c r="D94" s="133" t="s">
        <v>148</v>
      </c>
      <c r="F94" s="134" t="s">
        <v>1394</v>
      </c>
      <c r="I94" s="135"/>
      <c r="L94" s="31"/>
      <c r="M94" s="136"/>
      <c r="T94" s="52"/>
      <c r="AT94" s="16" t="s">
        <v>148</v>
      </c>
      <c r="AU94" s="16" t="s">
        <v>77</v>
      </c>
    </row>
    <row r="95" spans="2:65" s="1" customFormat="1" ht="19.5">
      <c r="B95" s="31"/>
      <c r="D95" s="133" t="s">
        <v>152</v>
      </c>
      <c r="F95" s="137" t="s">
        <v>166</v>
      </c>
      <c r="I95" s="135"/>
      <c r="L95" s="31"/>
      <c r="M95" s="136"/>
      <c r="T95" s="52"/>
      <c r="AT95" s="16" t="s">
        <v>152</v>
      </c>
      <c r="AU95" s="16" t="s">
        <v>77</v>
      </c>
    </row>
    <row r="96" spans="2:65" s="1" customFormat="1" ht="16.5" customHeight="1">
      <c r="B96" s="31"/>
      <c r="C96" s="138" t="s">
        <v>147</v>
      </c>
      <c r="D96" s="138" t="s">
        <v>171</v>
      </c>
      <c r="E96" s="139" t="s">
        <v>1395</v>
      </c>
      <c r="F96" s="140" t="s">
        <v>1396</v>
      </c>
      <c r="G96" s="141" t="s">
        <v>243</v>
      </c>
      <c r="H96" s="142">
        <v>4</v>
      </c>
      <c r="I96" s="143"/>
      <c r="J96" s="144">
        <f>ROUND(I96*H96,2)</f>
        <v>0</v>
      </c>
      <c r="K96" s="140" t="s">
        <v>146</v>
      </c>
      <c r="L96" s="145"/>
      <c r="M96" s="146" t="s">
        <v>19</v>
      </c>
      <c r="N96" s="147" t="s">
        <v>40</v>
      </c>
      <c r="P96" s="129">
        <f>O96*H96</f>
        <v>0</v>
      </c>
      <c r="Q96" s="129">
        <v>9.1120000000000007E-2</v>
      </c>
      <c r="R96" s="129">
        <f>Q96*H96</f>
        <v>0.36448000000000003</v>
      </c>
      <c r="S96" s="129">
        <v>0</v>
      </c>
      <c r="T96" s="130">
        <f>S96*H96</f>
        <v>0</v>
      </c>
      <c r="AR96" s="131" t="s">
        <v>169</v>
      </c>
      <c r="AT96" s="131" t="s">
        <v>171</v>
      </c>
      <c r="AU96" s="131" t="s">
        <v>77</v>
      </c>
      <c r="AY96" s="16" t="s">
        <v>141</v>
      </c>
      <c r="BE96" s="132">
        <f>IF(N96="základní",J96,0)</f>
        <v>0</v>
      </c>
      <c r="BF96" s="132">
        <f>IF(N96="snížená",J96,0)</f>
        <v>0</v>
      </c>
      <c r="BG96" s="132">
        <f>IF(N96="zákl. přenesená",J96,0)</f>
        <v>0</v>
      </c>
      <c r="BH96" s="132">
        <f>IF(N96="sníž. přenesená",J96,0)</f>
        <v>0</v>
      </c>
      <c r="BI96" s="132">
        <f>IF(N96="nulová",J96,0)</f>
        <v>0</v>
      </c>
      <c r="BJ96" s="16" t="s">
        <v>77</v>
      </c>
      <c r="BK96" s="132">
        <f>ROUND(I96*H96,2)</f>
        <v>0</v>
      </c>
      <c r="BL96" s="16" t="s">
        <v>147</v>
      </c>
      <c r="BM96" s="131" t="s">
        <v>183</v>
      </c>
    </row>
    <row r="97" spans="2:65" s="1" customFormat="1" ht="11.25">
      <c r="B97" s="31"/>
      <c r="D97" s="133" t="s">
        <v>148</v>
      </c>
      <c r="F97" s="134" t="s">
        <v>1396</v>
      </c>
      <c r="I97" s="135"/>
      <c r="L97" s="31"/>
      <c r="M97" s="136"/>
      <c r="T97" s="52"/>
      <c r="AT97" s="16" t="s">
        <v>148</v>
      </c>
      <c r="AU97" s="16" t="s">
        <v>77</v>
      </c>
    </row>
    <row r="98" spans="2:65" s="1" customFormat="1" ht="19.5">
      <c r="B98" s="31"/>
      <c r="D98" s="133" t="s">
        <v>152</v>
      </c>
      <c r="F98" s="137" t="s">
        <v>166</v>
      </c>
      <c r="I98" s="135"/>
      <c r="L98" s="31"/>
      <c r="M98" s="136"/>
      <c r="T98" s="52"/>
      <c r="AT98" s="16" t="s">
        <v>152</v>
      </c>
      <c r="AU98" s="16" t="s">
        <v>77</v>
      </c>
    </row>
    <row r="99" spans="2:65" s="1" customFormat="1" ht="16.5" customHeight="1">
      <c r="B99" s="31"/>
      <c r="C99" s="138" t="s">
        <v>170</v>
      </c>
      <c r="D99" s="138" t="s">
        <v>171</v>
      </c>
      <c r="E99" s="139" t="s">
        <v>1397</v>
      </c>
      <c r="F99" s="140" t="s">
        <v>1398</v>
      </c>
      <c r="G99" s="141" t="s">
        <v>243</v>
      </c>
      <c r="H99" s="142">
        <v>3</v>
      </c>
      <c r="I99" s="143"/>
      <c r="J99" s="144">
        <f>ROUND(I99*H99,2)</f>
        <v>0</v>
      </c>
      <c r="K99" s="140" t="s">
        <v>146</v>
      </c>
      <c r="L99" s="145"/>
      <c r="M99" s="146" t="s">
        <v>19</v>
      </c>
      <c r="N99" s="147" t="s">
        <v>40</v>
      </c>
      <c r="P99" s="129">
        <f>O99*H99</f>
        <v>0</v>
      </c>
      <c r="Q99" s="129">
        <v>9.5079999999999998E-2</v>
      </c>
      <c r="R99" s="129">
        <f>Q99*H99</f>
        <v>0.28523999999999999</v>
      </c>
      <c r="S99" s="129">
        <v>0</v>
      </c>
      <c r="T99" s="130">
        <f>S99*H99</f>
        <v>0</v>
      </c>
      <c r="AR99" s="131" t="s">
        <v>169</v>
      </c>
      <c r="AT99" s="131" t="s">
        <v>171</v>
      </c>
      <c r="AU99" s="131" t="s">
        <v>77</v>
      </c>
      <c r="AY99" s="16" t="s">
        <v>141</v>
      </c>
      <c r="BE99" s="132">
        <f>IF(N99="základní",J99,0)</f>
        <v>0</v>
      </c>
      <c r="BF99" s="132">
        <f>IF(N99="snížená",J99,0)</f>
        <v>0</v>
      </c>
      <c r="BG99" s="132">
        <f>IF(N99="zákl. přenesená",J99,0)</f>
        <v>0</v>
      </c>
      <c r="BH99" s="132">
        <f>IF(N99="sníž. přenesená",J99,0)</f>
        <v>0</v>
      </c>
      <c r="BI99" s="132">
        <f>IF(N99="nulová",J99,0)</f>
        <v>0</v>
      </c>
      <c r="BJ99" s="16" t="s">
        <v>77</v>
      </c>
      <c r="BK99" s="132">
        <f>ROUND(I99*H99,2)</f>
        <v>0</v>
      </c>
      <c r="BL99" s="16" t="s">
        <v>147</v>
      </c>
      <c r="BM99" s="131" t="s">
        <v>186</v>
      </c>
    </row>
    <row r="100" spans="2:65" s="1" customFormat="1" ht="11.25">
      <c r="B100" s="31"/>
      <c r="D100" s="133" t="s">
        <v>148</v>
      </c>
      <c r="F100" s="134" t="s">
        <v>1398</v>
      </c>
      <c r="I100" s="135"/>
      <c r="L100" s="31"/>
      <c r="M100" s="136"/>
      <c r="T100" s="52"/>
      <c r="AT100" s="16" t="s">
        <v>148</v>
      </c>
      <c r="AU100" s="16" t="s">
        <v>77</v>
      </c>
    </row>
    <row r="101" spans="2:65" s="1" customFormat="1" ht="19.5">
      <c r="B101" s="31"/>
      <c r="D101" s="133" t="s">
        <v>152</v>
      </c>
      <c r="F101" s="137" t="s">
        <v>166</v>
      </c>
      <c r="I101" s="135"/>
      <c r="L101" s="31"/>
      <c r="M101" s="136"/>
      <c r="T101" s="52"/>
      <c r="AT101" s="16" t="s">
        <v>152</v>
      </c>
      <c r="AU101" s="16" t="s">
        <v>77</v>
      </c>
    </row>
    <row r="102" spans="2:65" s="1" customFormat="1" ht="16.5" customHeight="1">
      <c r="B102" s="31"/>
      <c r="C102" s="138" t="s">
        <v>164</v>
      </c>
      <c r="D102" s="138" t="s">
        <v>171</v>
      </c>
      <c r="E102" s="139" t="s">
        <v>1399</v>
      </c>
      <c r="F102" s="140" t="s">
        <v>1400</v>
      </c>
      <c r="G102" s="141" t="s">
        <v>243</v>
      </c>
      <c r="H102" s="142">
        <v>2</v>
      </c>
      <c r="I102" s="143"/>
      <c r="J102" s="144">
        <f>ROUND(I102*H102,2)</f>
        <v>0</v>
      </c>
      <c r="K102" s="140" t="s">
        <v>146</v>
      </c>
      <c r="L102" s="145"/>
      <c r="M102" s="146" t="s">
        <v>19</v>
      </c>
      <c r="N102" s="147" t="s">
        <v>40</v>
      </c>
      <c r="P102" s="129">
        <f>O102*H102</f>
        <v>0</v>
      </c>
      <c r="Q102" s="129">
        <v>9.9040000000000003E-2</v>
      </c>
      <c r="R102" s="129">
        <f>Q102*H102</f>
        <v>0.19808000000000001</v>
      </c>
      <c r="S102" s="129">
        <v>0</v>
      </c>
      <c r="T102" s="130">
        <f>S102*H102</f>
        <v>0</v>
      </c>
      <c r="AR102" s="131" t="s">
        <v>169</v>
      </c>
      <c r="AT102" s="131" t="s">
        <v>171</v>
      </c>
      <c r="AU102" s="131" t="s">
        <v>77</v>
      </c>
      <c r="AY102" s="16" t="s">
        <v>141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6" t="s">
        <v>77</v>
      </c>
      <c r="BK102" s="132">
        <f>ROUND(I102*H102,2)</f>
        <v>0</v>
      </c>
      <c r="BL102" s="16" t="s">
        <v>147</v>
      </c>
      <c r="BM102" s="131" t="s">
        <v>191</v>
      </c>
    </row>
    <row r="103" spans="2:65" s="1" customFormat="1" ht="11.25">
      <c r="B103" s="31"/>
      <c r="D103" s="133" t="s">
        <v>148</v>
      </c>
      <c r="F103" s="134" t="s">
        <v>1400</v>
      </c>
      <c r="I103" s="135"/>
      <c r="L103" s="31"/>
      <c r="M103" s="136"/>
      <c r="T103" s="52"/>
      <c r="AT103" s="16" t="s">
        <v>148</v>
      </c>
      <c r="AU103" s="16" t="s">
        <v>77</v>
      </c>
    </row>
    <row r="104" spans="2:65" s="1" customFormat="1" ht="19.5">
      <c r="B104" s="31"/>
      <c r="D104" s="133" t="s">
        <v>152</v>
      </c>
      <c r="F104" s="137" t="s">
        <v>166</v>
      </c>
      <c r="I104" s="135"/>
      <c r="L104" s="31"/>
      <c r="M104" s="136"/>
      <c r="T104" s="52"/>
      <c r="AT104" s="16" t="s">
        <v>152</v>
      </c>
      <c r="AU104" s="16" t="s">
        <v>77</v>
      </c>
    </row>
    <row r="105" spans="2:65" s="1" customFormat="1" ht="16.5" customHeight="1">
      <c r="B105" s="31"/>
      <c r="C105" s="138" t="s">
        <v>179</v>
      </c>
      <c r="D105" s="138" t="s">
        <v>171</v>
      </c>
      <c r="E105" s="139" t="s">
        <v>1401</v>
      </c>
      <c r="F105" s="140" t="s">
        <v>1402</v>
      </c>
      <c r="G105" s="141" t="s">
        <v>243</v>
      </c>
      <c r="H105" s="142">
        <v>26</v>
      </c>
      <c r="I105" s="143"/>
      <c r="J105" s="144">
        <f>ROUND(I105*H105,2)</f>
        <v>0</v>
      </c>
      <c r="K105" s="140" t="s">
        <v>146</v>
      </c>
      <c r="L105" s="145"/>
      <c r="M105" s="146" t="s">
        <v>19</v>
      </c>
      <c r="N105" s="147" t="s">
        <v>40</v>
      </c>
      <c r="P105" s="129">
        <f>O105*H105</f>
        <v>0</v>
      </c>
      <c r="Q105" s="129">
        <v>2.5999999999999998E-4</v>
      </c>
      <c r="R105" s="129">
        <f>Q105*H105</f>
        <v>6.7599999999999995E-3</v>
      </c>
      <c r="S105" s="129">
        <v>0</v>
      </c>
      <c r="T105" s="130">
        <f>S105*H105</f>
        <v>0</v>
      </c>
      <c r="AR105" s="131" t="s">
        <v>169</v>
      </c>
      <c r="AT105" s="131" t="s">
        <v>171</v>
      </c>
      <c r="AU105" s="131" t="s">
        <v>77</v>
      </c>
      <c r="AY105" s="16" t="s">
        <v>141</v>
      </c>
      <c r="BE105" s="132">
        <f>IF(N105="základní",J105,0)</f>
        <v>0</v>
      </c>
      <c r="BF105" s="132">
        <f>IF(N105="snížená",J105,0)</f>
        <v>0</v>
      </c>
      <c r="BG105" s="132">
        <f>IF(N105="zákl. přenesená",J105,0)</f>
        <v>0</v>
      </c>
      <c r="BH105" s="132">
        <f>IF(N105="sníž. přenesená",J105,0)</f>
        <v>0</v>
      </c>
      <c r="BI105" s="132">
        <f>IF(N105="nulová",J105,0)</f>
        <v>0</v>
      </c>
      <c r="BJ105" s="16" t="s">
        <v>77</v>
      </c>
      <c r="BK105" s="132">
        <f>ROUND(I105*H105,2)</f>
        <v>0</v>
      </c>
      <c r="BL105" s="16" t="s">
        <v>147</v>
      </c>
      <c r="BM105" s="131" t="s">
        <v>197</v>
      </c>
    </row>
    <row r="106" spans="2:65" s="1" customFormat="1" ht="11.25">
      <c r="B106" s="31"/>
      <c r="D106" s="133" t="s">
        <v>148</v>
      </c>
      <c r="F106" s="134" t="s">
        <v>1402</v>
      </c>
      <c r="I106" s="135"/>
      <c r="L106" s="31"/>
      <c r="M106" s="136"/>
      <c r="T106" s="52"/>
      <c r="AT106" s="16" t="s">
        <v>148</v>
      </c>
      <c r="AU106" s="16" t="s">
        <v>77</v>
      </c>
    </row>
    <row r="107" spans="2:65" s="1" customFormat="1" ht="29.25">
      <c r="B107" s="31"/>
      <c r="D107" s="133" t="s">
        <v>152</v>
      </c>
      <c r="F107" s="137" t="s">
        <v>1403</v>
      </c>
      <c r="I107" s="135"/>
      <c r="L107" s="31"/>
      <c r="M107" s="136"/>
      <c r="T107" s="52"/>
      <c r="AT107" s="16" t="s">
        <v>152</v>
      </c>
      <c r="AU107" s="16" t="s">
        <v>77</v>
      </c>
    </row>
    <row r="108" spans="2:65" s="12" customFormat="1" ht="11.25">
      <c r="B108" s="157"/>
      <c r="D108" s="133" t="s">
        <v>255</v>
      </c>
      <c r="E108" s="158" t="s">
        <v>19</v>
      </c>
      <c r="F108" s="159" t="s">
        <v>1404</v>
      </c>
      <c r="H108" s="160">
        <v>26</v>
      </c>
      <c r="I108" s="161"/>
      <c r="L108" s="157"/>
      <c r="M108" s="162"/>
      <c r="T108" s="163"/>
      <c r="AT108" s="158" t="s">
        <v>255</v>
      </c>
      <c r="AU108" s="158" t="s">
        <v>77</v>
      </c>
      <c r="AV108" s="12" t="s">
        <v>79</v>
      </c>
      <c r="AW108" s="12" t="s">
        <v>31</v>
      </c>
      <c r="AX108" s="12" t="s">
        <v>69</v>
      </c>
      <c r="AY108" s="158" t="s">
        <v>141</v>
      </c>
    </row>
    <row r="109" spans="2:65" s="13" customFormat="1" ht="11.25">
      <c r="B109" s="164"/>
      <c r="D109" s="133" t="s">
        <v>255</v>
      </c>
      <c r="E109" s="165" t="s">
        <v>19</v>
      </c>
      <c r="F109" s="166" t="s">
        <v>262</v>
      </c>
      <c r="H109" s="167">
        <v>26</v>
      </c>
      <c r="I109" s="168"/>
      <c r="L109" s="164"/>
      <c r="M109" s="169"/>
      <c r="T109" s="170"/>
      <c r="AT109" s="165" t="s">
        <v>255</v>
      </c>
      <c r="AU109" s="165" t="s">
        <v>77</v>
      </c>
      <c r="AV109" s="13" t="s">
        <v>147</v>
      </c>
      <c r="AW109" s="13" t="s">
        <v>31</v>
      </c>
      <c r="AX109" s="13" t="s">
        <v>77</v>
      </c>
      <c r="AY109" s="165" t="s">
        <v>141</v>
      </c>
    </row>
    <row r="110" spans="2:65" s="1" customFormat="1" ht="16.5" customHeight="1">
      <c r="B110" s="31"/>
      <c r="C110" s="138" t="s">
        <v>169</v>
      </c>
      <c r="D110" s="138" t="s">
        <v>171</v>
      </c>
      <c r="E110" s="139" t="s">
        <v>499</v>
      </c>
      <c r="F110" s="140" t="s">
        <v>500</v>
      </c>
      <c r="G110" s="141" t="s">
        <v>243</v>
      </c>
      <c r="H110" s="142">
        <v>312</v>
      </c>
      <c r="I110" s="143"/>
      <c r="J110" s="144">
        <f>ROUND(I110*H110,2)</f>
        <v>0</v>
      </c>
      <c r="K110" s="140" t="s">
        <v>146</v>
      </c>
      <c r="L110" s="145"/>
      <c r="M110" s="146" t="s">
        <v>19</v>
      </c>
      <c r="N110" s="147" t="s">
        <v>40</v>
      </c>
      <c r="P110" s="129">
        <f>O110*H110</f>
        <v>0</v>
      </c>
      <c r="Q110" s="129">
        <v>1.1100000000000001E-3</v>
      </c>
      <c r="R110" s="129">
        <f>Q110*H110</f>
        <v>0.34632000000000002</v>
      </c>
      <c r="S110" s="129">
        <v>0</v>
      </c>
      <c r="T110" s="130">
        <f>S110*H110</f>
        <v>0</v>
      </c>
      <c r="AR110" s="131" t="s">
        <v>169</v>
      </c>
      <c r="AT110" s="131" t="s">
        <v>171</v>
      </c>
      <c r="AU110" s="131" t="s">
        <v>77</v>
      </c>
      <c r="AY110" s="16" t="s">
        <v>141</v>
      </c>
      <c r="BE110" s="132">
        <f>IF(N110="základní",J110,0)</f>
        <v>0</v>
      </c>
      <c r="BF110" s="132">
        <f>IF(N110="snížená",J110,0)</f>
        <v>0</v>
      </c>
      <c r="BG110" s="132">
        <f>IF(N110="zákl. přenesená",J110,0)</f>
        <v>0</v>
      </c>
      <c r="BH110" s="132">
        <f>IF(N110="sníž. přenesená",J110,0)</f>
        <v>0</v>
      </c>
      <c r="BI110" s="132">
        <f>IF(N110="nulová",J110,0)</f>
        <v>0</v>
      </c>
      <c r="BJ110" s="16" t="s">
        <v>77</v>
      </c>
      <c r="BK110" s="132">
        <f>ROUND(I110*H110,2)</f>
        <v>0</v>
      </c>
      <c r="BL110" s="16" t="s">
        <v>147</v>
      </c>
      <c r="BM110" s="131" t="s">
        <v>201</v>
      </c>
    </row>
    <row r="111" spans="2:65" s="1" customFormat="1" ht="11.25">
      <c r="B111" s="31"/>
      <c r="D111" s="133" t="s">
        <v>148</v>
      </c>
      <c r="F111" s="134" t="s">
        <v>500</v>
      </c>
      <c r="I111" s="135"/>
      <c r="L111" s="31"/>
      <c r="M111" s="136"/>
      <c r="T111" s="52"/>
      <c r="AT111" s="16" t="s">
        <v>148</v>
      </c>
      <c r="AU111" s="16" t="s">
        <v>77</v>
      </c>
    </row>
    <row r="112" spans="2:65" s="1" customFormat="1" ht="29.25">
      <c r="B112" s="31"/>
      <c r="D112" s="133" t="s">
        <v>152</v>
      </c>
      <c r="F112" s="137" t="s">
        <v>1405</v>
      </c>
      <c r="I112" s="135"/>
      <c r="L112" s="31"/>
      <c r="M112" s="136"/>
      <c r="T112" s="52"/>
      <c r="AT112" s="16" t="s">
        <v>152</v>
      </c>
      <c r="AU112" s="16" t="s">
        <v>77</v>
      </c>
    </row>
    <row r="113" spans="2:65" s="12" customFormat="1" ht="11.25">
      <c r="B113" s="157"/>
      <c r="D113" s="133" t="s">
        <v>255</v>
      </c>
      <c r="E113" s="158" t="s">
        <v>19</v>
      </c>
      <c r="F113" s="159" t="s">
        <v>1406</v>
      </c>
      <c r="H113" s="160">
        <v>312</v>
      </c>
      <c r="I113" s="161"/>
      <c r="L113" s="157"/>
      <c r="M113" s="162"/>
      <c r="T113" s="163"/>
      <c r="AT113" s="158" t="s">
        <v>255</v>
      </c>
      <c r="AU113" s="158" t="s">
        <v>77</v>
      </c>
      <c r="AV113" s="12" t="s">
        <v>79</v>
      </c>
      <c r="AW113" s="12" t="s">
        <v>31</v>
      </c>
      <c r="AX113" s="12" t="s">
        <v>69</v>
      </c>
      <c r="AY113" s="158" t="s">
        <v>141</v>
      </c>
    </row>
    <row r="114" spans="2:65" s="13" customFormat="1" ht="11.25">
      <c r="B114" s="164"/>
      <c r="D114" s="133" t="s">
        <v>255</v>
      </c>
      <c r="E114" s="165" t="s">
        <v>19</v>
      </c>
      <c r="F114" s="166" t="s">
        <v>262</v>
      </c>
      <c r="H114" s="167">
        <v>312</v>
      </c>
      <c r="I114" s="168"/>
      <c r="L114" s="164"/>
      <c r="M114" s="169"/>
      <c r="T114" s="170"/>
      <c r="AT114" s="165" t="s">
        <v>255</v>
      </c>
      <c r="AU114" s="165" t="s">
        <v>77</v>
      </c>
      <c r="AV114" s="13" t="s">
        <v>147</v>
      </c>
      <c r="AW114" s="13" t="s">
        <v>31</v>
      </c>
      <c r="AX114" s="13" t="s">
        <v>77</v>
      </c>
      <c r="AY114" s="165" t="s">
        <v>141</v>
      </c>
    </row>
    <row r="115" spans="2:65" s="1" customFormat="1" ht="16.5" customHeight="1">
      <c r="B115" s="31"/>
      <c r="C115" s="138" t="s">
        <v>187</v>
      </c>
      <c r="D115" s="138" t="s">
        <v>171</v>
      </c>
      <c r="E115" s="139" t="s">
        <v>1407</v>
      </c>
      <c r="F115" s="140" t="s">
        <v>1408</v>
      </c>
      <c r="G115" s="141" t="s">
        <v>243</v>
      </c>
      <c r="H115" s="142">
        <v>52</v>
      </c>
      <c r="I115" s="143"/>
      <c r="J115" s="144">
        <f>ROUND(I115*H115,2)</f>
        <v>0</v>
      </c>
      <c r="K115" s="140" t="s">
        <v>146</v>
      </c>
      <c r="L115" s="145"/>
      <c r="M115" s="146" t="s">
        <v>19</v>
      </c>
      <c r="N115" s="147" t="s">
        <v>40</v>
      </c>
      <c r="P115" s="129">
        <f>O115*H115</f>
        <v>0</v>
      </c>
      <c r="Q115" s="129">
        <v>1.23E-3</v>
      </c>
      <c r="R115" s="129">
        <f>Q115*H115</f>
        <v>6.3960000000000003E-2</v>
      </c>
      <c r="S115" s="129">
        <v>0</v>
      </c>
      <c r="T115" s="130">
        <f>S115*H115</f>
        <v>0</v>
      </c>
      <c r="AR115" s="131" t="s">
        <v>169</v>
      </c>
      <c r="AT115" s="131" t="s">
        <v>171</v>
      </c>
      <c r="AU115" s="131" t="s">
        <v>77</v>
      </c>
      <c r="AY115" s="16" t="s">
        <v>141</v>
      </c>
      <c r="BE115" s="132">
        <f>IF(N115="základní",J115,0)</f>
        <v>0</v>
      </c>
      <c r="BF115" s="132">
        <f>IF(N115="snížená",J115,0)</f>
        <v>0</v>
      </c>
      <c r="BG115" s="132">
        <f>IF(N115="zákl. přenesená",J115,0)</f>
        <v>0</v>
      </c>
      <c r="BH115" s="132">
        <f>IF(N115="sníž. přenesená",J115,0)</f>
        <v>0</v>
      </c>
      <c r="BI115" s="132">
        <f>IF(N115="nulová",J115,0)</f>
        <v>0</v>
      </c>
      <c r="BJ115" s="16" t="s">
        <v>77</v>
      </c>
      <c r="BK115" s="132">
        <f>ROUND(I115*H115,2)</f>
        <v>0</v>
      </c>
      <c r="BL115" s="16" t="s">
        <v>147</v>
      </c>
      <c r="BM115" s="131" t="s">
        <v>204</v>
      </c>
    </row>
    <row r="116" spans="2:65" s="1" customFormat="1" ht="11.25">
      <c r="B116" s="31"/>
      <c r="D116" s="133" t="s">
        <v>148</v>
      </c>
      <c r="F116" s="134" t="s">
        <v>1408</v>
      </c>
      <c r="I116" s="135"/>
      <c r="L116" s="31"/>
      <c r="M116" s="136"/>
      <c r="T116" s="52"/>
      <c r="AT116" s="16" t="s">
        <v>148</v>
      </c>
      <c r="AU116" s="16" t="s">
        <v>77</v>
      </c>
    </row>
    <row r="117" spans="2:65" s="1" customFormat="1" ht="29.25">
      <c r="B117" s="31"/>
      <c r="D117" s="133" t="s">
        <v>152</v>
      </c>
      <c r="F117" s="137" t="s">
        <v>1403</v>
      </c>
      <c r="I117" s="135"/>
      <c r="L117" s="31"/>
      <c r="M117" s="136"/>
      <c r="T117" s="52"/>
      <c r="AT117" s="16" t="s">
        <v>152</v>
      </c>
      <c r="AU117" s="16" t="s">
        <v>77</v>
      </c>
    </row>
    <row r="118" spans="2:65" s="12" customFormat="1" ht="11.25">
      <c r="B118" s="157"/>
      <c r="D118" s="133" t="s">
        <v>255</v>
      </c>
      <c r="E118" s="158" t="s">
        <v>19</v>
      </c>
      <c r="F118" s="159" t="s">
        <v>1409</v>
      </c>
      <c r="H118" s="160">
        <v>52</v>
      </c>
      <c r="I118" s="161"/>
      <c r="L118" s="157"/>
      <c r="M118" s="162"/>
      <c r="T118" s="163"/>
      <c r="AT118" s="158" t="s">
        <v>255</v>
      </c>
      <c r="AU118" s="158" t="s">
        <v>77</v>
      </c>
      <c r="AV118" s="12" t="s">
        <v>79</v>
      </c>
      <c r="AW118" s="12" t="s">
        <v>31</v>
      </c>
      <c r="AX118" s="12" t="s">
        <v>69</v>
      </c>
      <c r="AY118" s="158" t="s">
        <v>141</v>
      </c>
    </row>
    <row r="119" spans="2:65" s="13" customFormat="1" ht="11.25">
      <c r="B119" s="164"/>
      <c r="D119" s="133" t="s">
        <v>255</v>
      </c>
      <c r="E119" s="165" t="s">
        <v>19</v>
      </c>
      <c r="F119" s="166" t="s">
        <v>262</v>
      </c>
      <c r="H119" s="167">
        <v>52</v>
      </c>
      <c r="I119" s="168"/>
      <c r="L119" s="164"/>
      <c r="M119" s="169"/>
      <c r="T119" s="170"/>
      <c r="AT119" s="165" t="s">
        <v>255</v>
      </c>
      <c r="AU119" s="165" t="s">
        <v>77</v>
      </c>
      <c r="AV119" s="13" t="s">
        <v>147</v>
      </c>
      <c r="AW119" s="13" t="s">
        <v>31</v>
      </c>
      <c r="AX119" s="13" t="s">
        <v>77</v>
      </c>
      <c r="AY119" s="165" t="s">
        <v>141</v>
      </c>
    </row>
    <row r="120" spans="2:65" s="1" customFormat="1" ht="16.5" customHeight="1">
      <c r="B120" s="31"/>
      <c r="C120" s="138" t="s">
        <v>193</v>
      </c>
      <c r="D120" s="138" t="s">
        <v>171</v>
      </c>
      <c r="E120" s="139" t="s">
        <v>503</v>
      </c>
      <c r="F120" s="140" t="s">
        <v>504</v>
      </c>
      <c r="G120" s="141" t="s">
        <v>243</v>
      </c>
      <c r="H120" s="142">
        <v>2000</v>
      </c>
      <c r="I120" s="143"/>
      <c r="J120" s="144">
        <f>ROUND(I120*H120,2)</f>
        <v>0</v>
      </c>
      <c r="K120" s="140" t="s">
        <v>146</v>
      </c>
      <c r="L120" s="145"/>
      <c r="M120" s="146" t="s">
        <v>19</v>
      </c>
      <c r="N120" s="147" t="s">
        <v>40</v>
      </c>
      <c r="P120" s="129">
        <f>O120*H120</f>
        <v>0</v>
      </c>
      <c r="Q120" s="129">
        <v>9.0000000000000006E-5</v>
      </c>
      <c r="R120" s="129">
        <f>Q120*H120</f>
        <v>0.18000000000000002</v>
      </c>
      <c r="S120" s="129">
        <v>0</v>
      </c>
      <c r="T120" s="130">
        <f>S120*H120</f>
        <v>0</v>
      </c>
      <c r="AR120" s="131" t="s">
        <v>169</v>
      </c>
      <c r="AT120" s="131" t="s">
        <v>171</v>
      </c>
      <c r="AU120" s="131" t="s">
        <v>77</v>
      </c>
      <c r="AY120" s="16" t="s">
        <v>141</v>
      </c>
      <c r="BE120" s="132">
        <f>IF(N120="základní",J120,0)</f>
        <v>0</v>
      </c>
      <c r="BF120" s="132">
        <f>IF(N120="snížená",J120,0)</f>
        <v>0</v>
      </c>
      <c r="BG120" s="132">
        <f>IF(N120="zákl. přenesená",J120,0)</f>
        <v>0</v>
      </c>
      <c r="BH120" s="132">
        <f>IF(N120="sníž. přenesená",J120,0)</f>
        <v>0</v>
      </c>
      <c r="BI120" s="132">
        <f>IF(N120="nulová",J120,0)</f>
        <v>0</v>
      </c>
      <c r="BJ120" s="16" t="s">
        <v>77</v>
      </c>
      <c r="BK120" s="132">
        <f>ROUND(I120*H120,2)</f>
        <v>0</v>
      </c>
      <c r="BL120" s="16" t="s">
        <v>147</v>
      </c>
      <c r="BM120" s="131" t="s">
        <v>208</v>
      </c>
    </row>
    <row r="121" spans="2:65" s="1" customFormat="1" ht="11.25">
      <c r="B121" s="31"/>
      <c r="D121" s="133" t="s">
        <v>148</v>
      </c>
      <c r="F121" s="134" t="s">
        <v>504</v>
      </c>
      <c r="I121" s="135"/>
      <c r="L121" s="31"/>
      <c r="M121" s="136"/>
      <c r="T121" s="52"/>
      <c r="AT121" s="16" t="s">
        <v>148</v>
      </c>
      <c r="AU121" s="16" t="s">
        <v>77</v>
      </c>
    </row>
    <row r="122" spans="2:65" s="1" customFormat="1" ht="29.25">
      <c r="B122" s="31"/>
      <c r="D122" s="133" t="s">
        <v>152</v>
      </c>
      <c r="F122" s="137" t="s">
        <v>505</v>
      </c>
      <c r="I122" s="135"/>
      <c r="L122" s="31"/>
      <c r="M122" s="136"/>
      <c r="T122" s="52"/>
      <c r="AT122" s="16" t="s">
        <v>152</v>
      </c>
      <c r="AU122" s="16" t="s">
        <v>77</v>
      </c>
    </row>
    <row r="123" spans="2:65" s="1" customFormat="1" ht="16.5" customHeight="1">
      <c r="B123" s="31"/>
      <c r="C123" s="138" t="s">
        <v>198</v>
      </c>
      <c r="D123" s="138" t="s">
        <v>171</v>
      </c>
      <c r="E123" s="139" t="s">
        <v>1180</v>
      </c>
      <c r="F123" s="140" t="s">
        <v>1181</v>
      </c>
      <c r="G123" s="141" t="s">
        <v>243</v>
      </c>
      <c r="H123" s="142">
        <v>6</v>
      </c>
      <c r="I123" s="143"/>
      <c r="J123" s="144">
        <f>ROUND(I123*H123,2)</f>
        <v>0</v>
      </c>
      <c r="K123" s="140" t="s">
        <v>146</v>
      </c>
      <c r="L123" s="145"/>
      <c r="M123" s="146" t="s">
        <v>19</v>
      </c>
      <c r="N123" s="147" t="s">
        <v>40</v>
      </c>
      <c r="P123" s="129">
        <f>O123*H123</f>
        <v>0</v>
      </c>
      <c r="Q123" s="129">
        <v>8.5199999999999998E-3</v>
      </c>
      <c r="R123" s="129">
        <f>Q123*H123</f>
        <v>5.1119999999999999E-2</v>
      </c>
      <c r="S123" s="129">
        <v>0</v>
      </c>
      <c r="T123" s="130">
        <f>S123*H123</f>
        <v>0</v>
      </c>
      <c r="AR123" s="131" t="s">
        <v>169</v>
      </c>
      <c r="AT123" s="131" t="s">
        <v>171</v>
      </c>
      <c r="AU123" s="131" t="s">
        <v>77</v>
      </c>
      <c r="AY123" s="16" t="s">
        <v>141</v>
      </c>
      <c r="BE123" s="132">
        <f>IF(N123="základní",J123,0)</f>
        <v>0</v>
      </c>
      <c r="BF123" s="132">
        <f>IF(N123="snížená",J123,0)</f>
        <v>0</v>
      </c>
      <c r="BG123" s="132">
        <f>IF(N123="zákl. přenesená",J123,0)</f>
        <v>0</v>
      </c>
      <c r="BH123" s="132">
        <f>IF(N123="sníž. přenesená",J123,0)</f>
        <v>0</v>
      </c>
      <c r="BI123" s="132">
        <f>IF(N123="nulová",J123,0)</f>
        <v>0</v>
      </c>
      <c r="BJ123" s="16" t="s">
        <v>77</v>
      </c>
      <c r="BK123" s="132">
        <f>ROUND(I123*H123,2)</f>
        <v>0</v>
      </c>
      <c r="BL123" s="16" t="s">
        <v>147</v>
      </c>
      <c r="BM123" s="131" t="s">
        <v>211</v>
      </c>
    </row>
    <row r="124" spans="2:65" s="1" customFormat="1" ht="11.25">
      <c r="B124" s="31"/>
      <c r="D124" s="133" t="s">
        <v>148</v>
      </c>
      <c r="F124" s="134" t="s">
        <v>1181</v>
      </c>
      <c r="I124" s="135"/>
      <c r="L124" s="31"/>
      <c r="M124" s="136"/>
      <c r="T124" s="52"/>
      <c r="AT124" s="16" t="s">
        <v>148</v>
      </c>
      <c r="AU124" s="16" t="s">
        <v>77</v>
      </c>
    </row>
    <row r="125" spans="2:65" s="1" customFormat="1" ht="29.25">
      <c r="B125" s="31"/>
      <c r="D125" s="133" t="s">
        <v>152</v>
      </c>
      <c r="F125" s="137" t="s">
        <v>508</v>
      </c>
      <c r="I125" s="135"/>
      <c r="L125" s="31"/>
      <c r="M125" s="136"/>
      <c r="T125" s="52"/>
      <c r="AT125" s="16" t="s">
        <v>152</v>
      </c>
      <c r="AU125" s="16" t="s">
        <v>77</v>
      </c>
    </row>
    <row r="126" spans="2:65" s="12" customFormat="1" ht="11.25">
      <c r="B126" s="157"/>
      <c r="D126" s="133" t="s">
        <v>255</v>
      </c>
      <c r="E126" s="158" t="s">
        <v>19</v>
      </c>
      <c r="F126" s="159" t="s">
        <v>1202</v>
      </c>
      <c r="H126" s="160">
        <v>6</v>
      </c>
      <c r="I126" s="161"/>
      <c r="L126" s="157"/>
      <c r="M126" s="162"/>
      <c r="T126" s="163"/>
      <c r="AT126" s="158" t="s">
        <v>255</v>
      </c>
      <c r="AU126" s="158" t="s">
        <v>77</v>
      </c>
      <c r="AV126" s="12" t="s">
        <v>79</v>
      </c>
      <c r="AW126" s="12" t="s">
        <v>31</v>
      </c>
      <c r="AX126" s="12" t="s">
        <v>69</v>
      </c>
      <c r="AY126" s="158" t="s">
        <v>141</v>
      </c>
    </row>
    <row r="127" spans="2:65" s="13" customFormat="1" ht="11.25">
      <c r="B127" s="164"/>
      <c r="D127" s="133" t="s">
        <v>255</v>
      </c>
      <c r="E127" s="165" t="s">
        <v>19</v>
      </c>
      <c r="F127" s="166" t="s">
        <v>262</v>
      </c>
      <c r="H127" s="167">
        <v>6</v>
      </c>
      <c r="I127" s="168"/>
      <c r="L127" s="164"/>
      <c r="M127" s="169"/>
      <c r="T127" s="170"/>
      <c r="AT127" s="165" t="s">
        <v>255</v>
      </c>
      <c r="AU127" s="165" t="s">
        <v>77</v>
      </c>
      <c r="AV127" s="13" t="s">
        <v>147</v>
      </c>
      <c r="AW127" s="13" t="s">
        <v>31</v>
      </c>
      <c r="AX127" s="13" t="s">
        <v>77</v>
      </c>
      <c r="AY127" s="165" t="s">
        <v>141</v>
      </c>
    </row>
    <row r="128" spans="2:65" s="1" customFormat="1" ht="16.5" customHeight="1">
      <c r="B128" s="31"/>
      <c r="C128" s="138" t="s">
        <v>8</v>
      </c>
      <c r="D128" s="138" t="s">
        <v>171</v>
      </c>
      <c r="E128" s="139" t="s">
        <v>506</v>
      </c>
      <c r="F128" s="140" t="s">
        <v>507</v>
      </c>
      <c r="G128" s="141" t="s">
        <v>243</v>
      </c>
      <c r="H128" s="142">
        <v>8</v>
      </c>
      <c r="I128" s="143"/>
      <c r="J128" s="144">
        <f>ROUND(I128*H128,2)</f>
        <v>0</v>
      </c>
      <c r="K128" s="140" t="s">
        <v>19</v>
      </c>
      <c r="L128" s="145"/>
      <c r="M128" s="146" t="s">
        <v>19</v>
      </c>
      <c r="N128" s="147" t="s">
        <v>40</v>
      </c>
      <c r="P128" s="129">
        <f>O128*H128</f>
        <v>0</v>
      </c>
      <c r="Q128" s="129">
        <v>8.5199999999999998E-3</v>
      </c>
      <c r="R128" s="129">
        <f>Q128*H128</f>
        <v>6.8159999999999998E-2</v>
      </c>
      <c r="S128" s="129">
        <v>0</v>
      </c>
      <c r="T128" s="130">
        <f>S128*H128</f>
        <v>0</v>
      </c>
      <c r="AR128" s="131" t="s">
        <v>169</v>
      </c>
      <c r="AT128" s="131" t="s">
        <v>171</v>
      </c>
      <c r="AU128" s="131" t="s">
        <v>77</v>
      </c>
      <c r="AY128" s="16" t="s">
        <v>141</v>
      </c>
      <c r="BE128" s="132">
        <f>IF(N128="základní",J128,0)</f>
        <v>0</v>
      </c>
      <c r="BF128" s="132">
        <f>IF(N128="snížená",J128,0)</f>
        <v>0</v>
      </c>
      <c r="BG128" s="132">
        <f>IF(N128="zákl. přenesená",J128,0)</f>
        <v>0</v>
      </c>
      <c r="BH128" s="132">
        <f>IF(N128="sníž. přenesená",J128,0)</f>
        <v>0</v>
      </c>
      <c r="BI128" s="132">
        <f>IF(N128="nulová",J128,0)</f>
        <v>0</v>
      </c>
      <c r="BJ128" s="16" t="s">
        <v>77</v>
      </c>
      <c r="BK128" s="132">
        <f>ROUND(I128*H128,2)</f>
        <v>0</v>
      </c>
      <c r="BL128" s="16" t="s">
        <v>147</v>
      </c>
      <c r="BM128" s="131" t="s">
        <v>215</v>
      </c>
    </row>
    <row r="129" spans="2:65" s="1" customFormat="1" ht="11.25">
      <c r="B129" s="31"/>
      <c r="D129" s="133" t="s">
        <v>148</v>
      </c>
      <c r="F129" s="134" t="s">
        <v>507</v>
      </c>
      <c r="I129" s="135"/>
      <c r="L129" s="31"/>
      <c r="M129" s="136"/>
      <c r="T129" s="52"/>
      <c r="AT129" s="16" t="s">
        <v>148</v>
      </c>
      <c r="AU129" s="16" t="s">
        <v>77</v>
      </c>
    </row>
    <row r="130" spans="2:65" s="1" customFormat="1" ht="29.25">
      <c r="B130" s="31"/>
      <c r="D130" s="133" t="s">
        <v>152</v>
      </c>
      <c r="F130" s="137" t="s">
        <v>508</v>
      </c>
      <c r="I130" s="135"/>
      <c r="L130" s="31"/>
      <c r="M130" s="136"/>
      <c r="T130" s="52"/>
      <c r="AT130" s="16" t="s">
        <v>152</v>
      </c>
      <c r="AU130" s="16" t="s">
        <v>77</v>
      </c>
    </row>
    <row r="131" spans="2:65" s="12" customFormat="1" ht="11.25">
      <c r="B131" s="157"/>
      <c r="D131" s="133" t="s">
        <v>255</v>
      </c>
      <c r="E131" s="158" t="s">
        <v>19</v>
      </c>
      <c r="F131" s="159" t="s">
        <v>578</v>
      </c>
      <c r="H131" s="160">
        <v>8</v>
      </c>
      <c r="I131" s="161"/>
      <c r="L131" s="157"/>
      <c r="M131" s="162"/>
      <c r="T131" s="163"/>
      <c r="AT131" s="158" t="s">
        <v>255</v>
      </c>
      <c r="AU131" s="158" t="s">
        <v>77</v>
      </c>
      <c r="AV131" s="12" t="s">
        <v>79</v>
      </c>
      <c r="AW131" s="12" t="s">
        <v>31</v>
      </c>
      <c r="AX131" s="12" t="s">
        <v>69</v>
      </c>
      <c r="AY131" s="158" t="s">
        <v>141</v>
      </c>
    </row>
    <row r="132" spans="2:65" s="13" customFormat="1" ht="11.25">
      <c r="B132" s="164"/>
      <c r="D132" s="133" t="s">
        <v>255</v>
      </c>
      <c r="E132" s="165" t="s">
        <v>19</v>
      </c>
      <c r="F132" s="166" t="s">
        <v>262</v>
      </c>
      <c r="H132" s="167">
        <v>8</v>
      </c>
      <c r="I132" s="168"/>
      <c r="L132" s="164"/>
      <c r="M132" s="169"/>
      <c r="T132" s="170"/>
      <c r="AT132" s="165" t="s">
        <v>255</v>
      </c>
      <c r="AU132" s="165" t="s">
        <v>77</v>
      </c>
      <c r="AV132" s="13" t="s">
        <v>147</v>
      </c>
      <c r="AW132" s="13" t="s">
        <v>31</v>
      </c>
      <c r="AX132" s="13" t="s">
        <v>77</v>
      </c>
      <c r="AY132" s="165" t="s">
        <v>141</v>
      </c>
    </row>
    <row r="133" spans="2:65" s="1" customFormat="1" ht="16.5" customHeight="1">
      <c r="B133" s="31"/>
      <c r="C133" s="138" t="s">
        <v>205</v>
      </c>
      <c r="D133" s="138" t="s">
        <v>171</v>
      </c>
      <c r="E133" s="139" t="s">
        <v>510</v>
      </c>
      <c r="F133" s="140" t="s">
        <v>511</v>
      </c>
      <c r="G133" s="141" t="s">
        <v>243</v>
      </c>
      <c r="H133" s="142">
        <v>10</v>
      </c>
      <c r="I133" s="143"/>
      <c r="J133" s="144">
        <f>ROUND(I133*H133,2)</f>
        <v>0</v>
      </c>
      <c r="K133" s="140" t="s">
        <v>19</v>
      </c>
      <c r="L133" s="145"/>
      <c r="M133" s="146" t="s">
        <v>19</v>
      </c>
      <c r="N133" s="147" t="s">
        <v>40</v>
      </c>
      <c r="P133" s="129">
        <f>O133*H133</f>
        <v>0</v>
      </c>
      <c r="Q133" s="129">
        <v>8.5199999999999998E-3</v>
      </c>
      <c r="R133" s="129">
        <f>Q133*H133</f>
        <v>8.5199999999999998E-2</v>
      </c>
      <c r="S133" s="129">
        <v>0</v>
      </c>
      <c r="T133" s="130">
        <f>S133*H133</f>
        <v>0</v>
      </c>
      <c r="AR133" s="131" t="s">
        <v>169</v>
      </c>
      <c r="AT133" s="131" t="s">
        <v>171</v>
      </c>
      <c r="AU133" s="131" t="s">
        <v>77</v>
      </c>
      <c r="AY133" s="16" t="s">
        <v>141</v>
      </c>
      <c r="BE133" s="132">
        <f>IF(N133="základní",J133,0)</f>
        <v>0</v>
      </c>
      <c r="BF133" s="132">
        <f>IF(N133="snížená",J133,0)</f>
        <v>0</v>
      </c>
      <c r="BG133" s="132">
        <f>IF(N133="zákl. přenesená",J133,0)</f>
        <v>0</v>
      </c>
      <c r="BH133" s="132">
        <f>IF(N133="sníž. přenesená",J133,0)</f>
        <v>0</v>
      </c>
      <c r="BI133" s="132">
        <f>IF(N133="nulová",J133,0)</f>
        <v>0</v>
      </c>
      <c r="BJ133" s="16" t="s">
        <v>77</v>
      </c>
      <c r="BK133" s="132">
        <f>ROUND(I133*H133,2)</f>
        <v>0</v>
      </c>
      <c r="BL133" s="16" t="s">
        <v>147</v>
      </c>
      <c r="BM133" s="131" t="s">
        <v>219</v>
      </c>
    </row>
    <row r="134" spans="2:65" s="1" customFormat="1" ht="11.25">
      <c r="B134" s="31"/>
      <c r="D134" s="133" t="s">
        <v>148</v>
      </c>
      <c r="F134" s="134" t="s">
        <v>511</v>
      </c>
      <c r="I134" s="135"/>
      <c r="L134" s="31"/>
      <c r="M134" s="136"/>
      <c r="T134" s="52"/>
      <c r="AT134" s="16" t="s">
        <v>148</v>
      </c>
      <c r="AU134" s="16" t="s">
        <v>77</v>
      </c>
    </row>
    <row r="135" spans="2:65" s="1" customFormat="1" ht="29.25">
      <c r="B135" s="31"/>
      <c r="D135" s="133" t="s">
        <v>152</v>
      </c>
      <c r="F135" s="137" t="s">
        <v>508</v>
      </c>
      <c r="I135" s="135"/>
      <c r="L135" s="31"/>
      <c r="M135" s="136"/>
      <c r="T135" s="52"/>
      <c r="AT135" s="16" t="s">
        <v>152</v>
      </c>
      <c r="AU135" s="16" t="s">
        <v>77</v>
      </c>
    </row>
    <row r="136" spans="2:65" s="12" customFormat="1" ht="11.25">
      <c r="B136" s="157"/>
      <c r="D136" s="133" t="s">
        <v>255</v>
      </c>
      <c r="E136" s="158" t="s">
        <v>19</v>
      </c>
      <c r="F136" s="159" t="s">
        <v>1410</v>
      </c>
      <c r="H136" s="160">
        <v>10</v>
      </c>
      <c r="I136" s="161"/>
      <c r="L136" s="157"/>
      <c r="M136" s="162"/>
      <c r="T136" s="163"/>
      <c r="AT136" s="158" t="s">
        <v>255</v>
      </c>
      <c r="AU136" s="158" t="s">
        <v>77</v>
      </c>
      <c r="AV136" s="12" t="s">
        <v>79</v>
      </c>
      <c r="AW136" s="12" t="s">
        <v>31</v>
      </c>
      <c r="AX136" s="12" t="s">
        <v>69</v>
      </c>
      <c r="AY136" s="158" t="s">
        <v>141</v>
      </c>
    </row>
    <row r="137" spans="2:65" s="13" customFormat="1" ht="11.25">
      <c r="B137" s="164"/>
      <c r="D137" s="133" t="s">
        <v>255</v>
      </c>
      <c r="E137" s="165" t="s">
        <v>19</v>
      </c>
      <c r="F137" s="166" t="s">
        <v>262</v>
      </c>
      <c r="H137" s="167">
        <v>10</v>
      </c>
      <c r="I137" s="168"/>
      <c r="L137" s="164"/>
      <c r="M137" s="169"/>
      <c r="T137" s="170"/>
      <c r="AT137" s="165" t="s">
        <v>255</v>
      </c>
      <c r="AU137" s="165" t="s">
        <v>77</v>
      </c>
      <c r="AV137" s="13" t="s">
        <v>147</v>
      </c>
      <c r="AW137" s="13" t="s">
        <v>31</v>
      </c>
      <c r="AX137" s="13" t="s">
        <v>77</v>
      </c>
      <c r="AY137" s="165" t="s">
        <v>141</v>
      </c>
    </row>
    <row r="138" spans="2:65" s="1" customFormat="1" ht="16.5" customHeight="1">
      <c r="B138" s="31"/>
      <c r="C138" s="138" t="s">
        <v>183</v>
      </c>
      <c r="D138" s="138" t="s">
        <v>171</v>
      </c>
      <c r="E138" s="139" t="s">
        <v>513</v>
      </c>
      <c r="F138" s="140" t="s">
        <v>514</v>
      </c>
      <c r="G138" s="141" t="s">
        <v>243</v>
      </c>
      <c r="H138" s="142">
        <v>66</v>
      </c>
      <c r="I138" s="143"/>
      <c r="J138" s="144">
        <f>ROUND(I138*H138,2)</f>
        <v>0</v>
      </c>
      <c r="K138" s="140" t="s">
        <v>146</v>
      </c>
      <c r="L138" s="145"/>
      <c r="M138" s="146" t="s">
        <v>19</v>
      </c>
      <c r="N138" s="147" t="s">
        <v>40</v>
      </c>
      <c r="P138" s="129">
        <f>O138*H138</f>
        <v>0</v>
      </c>
      <c r="Q138" s="129">
        <v>7.4200000000000004E-3</v>
      </c>
      <c r="R138" s="129">
        <f>Q138*H138</f>
        <v>0.48972000000000004</v>
      </c>
      <c r="S138" s="129">
        <v>0</v>
      </c>
      <c r="T138" s="130">
        <f>S138*H138</f>
        <v>0</v>
      </c>
      <c r="AR138" s="131" t="s">
        <v>169</v>
      </c>
      <c r="AT138" s="131" t="s">
        <v>171</v>
      </c>
      <c r="AU138" s="131" t="s">
        <v>77</v>
      </c>
      <c r="AY138" s="16" t="s">
        <v>141</v>
      </c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16" t="s">
        <v>77</v>
      </c>
      <c r="BK138" s="132">
        <f>ROUND(I138*H138,2)</f>
        <v>0</v>
      </c>
      <c r="BL138" s="16" t="s">
        <v>147</v>
      </c>
      <c r="BM138" s="131" t="s">
        <v>227</v>
      </c>
    </row>
    <row r="139" spans="2:65" s="1" customFormat="1" ht="11.25">
      <c r="B139" s="31"/>
      <c r="D139" s="133" t="s">
        <v>148</v>
      </c>
      <c r="F139" s="134" t="s">
        <v>514</v>
      </c>
      <c r="I139" s="135"/>
      <c r="L139" s="31"/>
      <c r="M139" s="136"/>
      <c r="T139" s="52"/>
      <c r="AT139" s="16" t="s">
        <v>148</v>
      </c>
      <c r="AU139" s="16" t="s">
        <v>77</v>
      </c>
    </row>
    <row r="140" spans="2:65" s="1" customFormat="1" ht="29.25">
      <c r="B140" s="31"/>
      <c r="D140" s="133" t="s">
        <v>152</v>
      </c>
      <c r="F140" s="137" t="s">
        <v>508</v>
      </c>
      <c r="I140" s="135"/>
      <c r="L140" s="31"/>
      <c r="M140" s="136"/>
      <c r="T140" s="52"/>
      <c r="AT140" s="16" t="s">
        <v>152</v>
      </c>
      <c r="AU140" s="16" t="s">
        <v>77</v>
      </c>
    </row>
    <row r="141" spans="2:65" s="12" customFormat="1" ht="11.25">
      <c r="B141" s="157"/>
      <c r="D141" s="133" t="s">
        <v>255</v>
      </c>
      <c r="E141" s="158" t="s">
        <v>19</v>
      </c>
      <c r="F141" s="159" t="s">
        <v>1411</v>
      </c>
      <c r="H141" s="160">
        <v>66</v>
      </c>
      <c r="I141" s="161"/>
      <c r="L141" s="157"/>
      <c r="M141" s="162"/>
      <c r="T141" s="163"/>
      <c r="AT141" s="158" t="s">
        <v>255</v>
      </c>
      <c r="AU141" s="158" t="s">
        <v>77</v>
      </c>
      <c r="AV141" s="12" t="s">
        <v>79</v>
      </c>
      <c r="AW141" s="12" t="s">
        <v>31</v>
      </c>
      <c r="AX141" s="12" t="s">
        <v>69</v>
      </c>
      <c r="AY141" s="158" t="s">
        <v>141</v>
      </c>
    </row>
    <row r="142" spans="2:65" s="13" customFormat="1" ht="11.25">
      <c r="B142" s="164"/>
      <c r="D142" s="133" t="s">
        <v>255</v>
      </c>
      <c r="E142" s="165" t="s">
        <v>19</v>
      </c>
      <c r="F142" s="166" t="s">
        <v>262</v>
      </c>
      <c r="H142" s="167">
        <v>66</v>
      </c>
      <c r="I142" s="168"/>
      <c r="L142" s="164"/>
      <c r="M142" s="169"/>
      <c r="T142" s="170"/>
      <c r="AT142" s="165" t="s">
        <v>255</v>
      </c>
      <c r="AU142" s="165" t="s">
        <v>77</v>
      </c>
      <c r="AV142" s="13" t="s">
        <v>147</v>
      </c>
      <c r="AW142" s="13" t="s">
        <v>31</v>
      </c>
      <c r="AX142" s="13" t="s">
        <v>77</v>
      </c>
      <c r="AY142" s="165" t="s">
        <v>141</v>
      </c>
    </row>
    <row r="143" spans="2:65" s="1" customFormat="1" ht="16.5" customHeight="1">
      <c r="B143" s="31"/>
      <c r="C143" s="138" t="s">
        <v>212</v>
      </c>
      <c r="D143" s="138" t="s">
        <v>171</v>
      </c>
      <c r="E143" s="139" t="s">
        <v>516</v>
      </c>
      <c r="F143" s="140" t="s">
        <v>517</v>
      </c>
      <c r="G143" s="141" t="s">
        <v>243</v>
      </c>
      <c r="H143" s="142">
        <v>90</v>
      </c>
      <c r="I143" s="143"/>
      <c r="J143" s="144">
        <f>ROUND(I143*H143,2)</f>
        <v>0</v>
      </c>
      <c r="K143" s="140" t="s">
        <v>146</v>
      </c>
      <c r="L143" s="145"/>
      <c r="M143" s="146" t="s">
        <v>19</v>
      </c>
      <c r="N143" s="147" t="s">
        <v>40</v>
      </c>
      <c r="P143" s="129">
        <f>O143*H143</f>
        <v>0</v>
      </c>
      <c r="Q143" s="129">
        <v>9.0000000000000006E-5</v>
      </c>
      <c r="R143" s="129">
        <f>Q143*H143</f>
        <v>8.1000000000000013E-3</v>
      </c>
      <c r="S143" s="129">
        <v>0</v>
      </c>
      <c r="T143" s="130">
        <f>S143*H143</f>
        <v>0</v>
      </c>
      <c r="AR143" s="131" t="s">
        <v>169</v>
      </c>
      <c r="AT143" s="131" t="s">
        <v>171</v>
      </c>
      <c r="AU143" s="131" t="s">
        <v>77</v>
      </c>
      <c r="AY143" s="16" t="s">
        <v>141</v>
      </c>
      <c r="BE143" s="132">
        <f>IF(N143="základní",J143,0)</f>
        <v>0</v>
      </c>
      <c r="BF143" s="132">
        <f>IF(N143="snížená",J143,0)</f>
        <v>0</v>
      </c>
      <c r="BG143" s="132">
        <f>IF(N143="zákl. přenesená",J143,0)</f>
        <v>0</v>
      </c>
      <c r="BH143" s="132">
        <f>IF(N143="sníž. přenesená",J143,0)</f>
        <v>0</v>
      </c>
      <c r="BI143" s="132">
        <f>IF(N143="nulová",J143,0)</f>
        <v>0</v>
      </c>
      <c r="BJ143" s="16" t="s">
        <v>77</v>
      </c>
      <c r="BK143" s="132">
        <f>ROUND(I143*H143,2)</f>
        <v>0</v>
      </c>
      <c r="BL143" s="16" t="s">
        <v>147</v>
      </c>
      <c r="BM143" s="131" t="s">
        <v>231</v>
      </c>
    </row>
    <row r="144" spans="2:65" s="1" customFormat="1" ht="11.25">
      <c r="B144" s="31"/>
      <c r="D144" s="133" t="s">
        <v>148</v>
      </c>
      <c r="F144" s="134" t="s">
        <v>517</v>
      </c>
      <c r="I144" s="135"/>
      <c r="L144" s="31"/>
      <c r="M144" s="136"/>
      <c r="T144" s="52"/>
      <c r="AT144" s="16" t="s">
        <v>148</v>
      </c>
      <c r="AU144" s="16" t="s">
        <v>77</v>
      </c>
    </row>
    <row r="145" spans="2:65" s="1" customFormat="1" ht="29.25">
      <c r="B145" s="31"/>
      <c r="D145" s="133" t="s">
        <v>152</v>
      </c>
      <c r="F145" s="137" t="s">
        <v>508</v>
      </c>
      <c r="I145" s="135"/>
      <c r="L145" s="31"/>
      <c r="M145" s="136"/>
      <c r="T145" s="52"/>
      <c r="AT145" s="16" t="s">
        <v>152</v>
      </c>
      <c r="AU145" s="16" t="s">
        <v>77</v>
      </c>
    </row>
    <row r="146" spans="2:65" s="12" customFormat="1" ht="11.25">
      <c r="B146" s="157"/>
      <c r="D146" s="133" t="s">
        <v>255</v>
      </c>
      <c r="E146" s="158" t="s">
        <v>19</v>
      </c>
      <c r="F146" s="159" t="s">
        <v>1412</v>
      </c>
      <c r="H146" s="160">
        <v>90</v>
      </c>
      <c r="I146" s="161"/>
      <c r="L146" s="157"/>
      <c r="M146" s="162"/>
      <c r="T146" s="163"/>
      <c r="AT146" s="158" t="s">
        <v>255</v>
      </c>
      <c r="AU146" s="158" t="s">
        <v>77</v>
      </c>
      <c r="AV146" s="12" t="s">
        <v>79</v>
      </c>
      <c r="AW146" s="12" t="s">
        <v>31</v>
      </c>
      <c r="AX146" s="12" t="s">
        <v>69</v>
      </c>
      <c r="AY146" s="158" t="s">
        <v>141</v>
      </c>
    </row>
    <row r="147" spans="2:65" s="13" customFormat="1" ht="11.25">
      <c r="B147" s="164"/>
      <c r="D147" s="133" t="s">
        <v>255</v>
      </c>
      <c r="E147" s="165" t="s">
        <v>19</v>
      </c>
      <c r="F147" s="166" t="s">
        <v>262</v>
      </c>
      <c r="H147" s="167">
        <v>90</v>
      </c>
      <c r="I147" s="168"/>
      <c r="L147" s="164"/>
      <c r="M147" s="169"/>
      <c r="T147" s="170"/>
      <c r="AT147" s="165" t="s">
        <v>255</v>
      </c>
      <c r="AU147" s="165" t="s">
        <v>77</v>
      </c>
      <c r="AV147" s="13" t="s">
        <v>147</v>
      </c>
      <c r="AW147" s="13" t="s">
        <v>31</v>
      </c>
      <c r="AX147" s="13" t="s">
        <v>77</v>
      </c>
      <c r="AY147" s="165" t="s">
        <v>141</v>
      </c>
    </row>
    <row r="148" spans="2:65" s="1" customFormat="1" ht="16.5" customHeight="1">
      <c r="B148" s="31"/>
      <c r="C148" s="138" t="s">
        <v>186</v>
      </c>
      <c r="D148" s="138" t="s">
        <v>171</v>
      </c>
      <c r="E148" s="139" t="s">
        <v>520</v>
      </c>
      <c r="F148" s="140" t="s">
        <v>521</v>
      </c>
      <c r="G148" s="141" t="s">
        <v>243</v>
      </c>
      <c r="H148" s="142">
        <v>1454</v>
      </c>
      <c r="I148" s="143"/>
      <c r="J148" s="144">
        <f>ROUND(I148*H148,2)</f>
        <v>0</v>
      </c>
      <c r="K148" s="140" t="s">
        <v>146</v>
      </c>
      <c r="L148" s="145"/>
      <c r="M148" s="146" t="s">
        <v>19</v>
      </c>
      <c r="N148" s="147" t="s">
        <v>40</v>
      </c>
      <c r="P148" s="129">
        <f>O148*H148</f>
        <v>0</v>
      </c>
      <c r="Q148" s="129">
        <v>1.8000000000000001E-4</v>
      </c>
      <c r="R148" s="129">
        <f>Q148*H148</f>
        <v>0.26172000000000001</v>
      </c>
      <c r="S148" s="129">
        <v>0</v>
      </c>
      <c r="T148" s="130">
        <f>S148*H148</f>
        <v>0</v>
      </c>
      <c r="AR148" s="131" t="s">
        <v>169</v>
      </c>
      <c r="AT148" s="131" t="s">
        <v>171</v>
      </c>
      <c r="AU148" s="131" t="s">
        <v>77</v>
      </c>
      <c r="AY148" s="16" t="s">
        <v>141</v>
      </c>
      <c r="BE148" s="132">
        <f>IF(N148="základní",J148,0)</f>
        <v>0</v>
      </c>
      <c r="BF148" s="132">
        <f>IF(N148="snížená",J148,0)</f>
        <v>0</v>
      </c>
      <c r="BG148" s="132">
        <f>IF(N148="zákl. přenesená",J148,0)</f>
        <v>0</v>
      </c>
      <c r="BH148" s="132">
        <f>IF(N148="sníž. přenesená",J148,0)</f>
        <v>0</v>
      </c>
      <c r="BI148" s="132">
        <f>IF(N148="nulová",J148,0)</f>
        <v>0</v>
      </c>
      <c r="BJ148" s="16" t="s">
        <v>77</v>
      </c>
      <c r="BK148" s="132">
        <f>ROUND(I148*H148,2)</f>
        <v>0</v>
      </c>
      <c r="BL148" s="16" t="s">
        <v>147</v>
      </c>
      <c r="BM148" s="131" t="s">
        <v>237</v>
      </c>
    </row>
    <row r="149" spans="2:65" s="1" customFormat="1" ht="11.25">
      <c r="B149" s="31"/>
      <c r="D149" s="133" t="s">
        <v>148</v>
      </c>
      <c r="F149" s="134" t="s">
        <v>521</v>
      </c>
      <c r="I149" s="135"/>
      <c r="L149" s="31"/>
      <c r="M149" s="136"/>
      <c r="T149" s="52"/>
      <c r="AT149" s="16" t="s">
        <v>148</v>
      </c>
      <c r="AU149" s="16" t="s">
        <v>77</v>
      </c>
    </row>
    <row r="150" spans="2:65" s="1" customFormat="1" ht="29.25">
      <c r="B150" s="31"/>
      <c r="D150" s="133" t="s">
        <v>152</v>
      </c>
      <c r="F150" s="137" t="s">
        <v>1413</v>
      </c>
      <c r="I150" s="135"/>
      <c r="L150" s="31"/>
      <c r="M150" s="136"/>
      <c r="T150" s="52"/>
      <c r="AT150" s="16" t="s">
        <v>152</v>
      </c>
      <c r="AU150" s="16" t="s">
        <v>77</v>
      </c>
    </row>
    <row r="151" spans="2:65" s="12" customFormat="1" ht="11.25">
      <c r="B151" s="157"/>
      <c r="D151" s="133" t="s">
        <v>255</v>
      </c>
      <c r="E151" s="158" t="s">
        <v>19</v>
      </c>
      <c r="F151" s="159" t="s">
        <v>1414</v>
      </c>
      <c r="H151" s="160">
        <v>1454</v>
      </c>
      <c r="I151" s="161"/>
      <c r="L151" s="157"/>
      <c r="M151" s="162"/>
      <c r="T151" s="163"/>
      <c r="AT151" s="158" t="s">
        <v>255</v>
      </c>
      <c r="AU151" s="158" t="s">
        <v>77</v>
      </c>
      <c r="AV151" s="12" t="s">
        <v>79</v>
      </c>
      <c r="AW151" s="12" t="s">
        <v>31</v>
      </c>
      <c r="AX151" s="12" t="s">
        <v>69</v>
      </c>
      <c r="AY151" s="158" t="s">
        <v>141</v>
      </c>
    </row>
    <row r="152" spans="2:65" s="13" customFormat="1" ht="11.25">
      <c r="B152" s="164"/>
      <c r="D152" s="133" t="s">
        <v>255</v>
      </c>
      <c r="E152" s="165" t="s">
        <v>19</v>
      </c>
      <c r="F152" s="166" t="s">
        <v>262</v>
      </c>
      <c r="H152" s="167">
        <v>1454</v>
      </c>
      <c r="I152" s="168"/>
      <c r="L152" s="164"/>
      <c r="M152" s="169"/>
      <c r="T152" s="170"/>
      <c r="AT152" s="165" t="s">
        <v>255</v>
      </c>
      <c r="AU152" s="165" t="s">
        <v>77</v>
      </c>
      <c r="AV152" s="13" t="s">
        <v>147</v>
      </c>
      <c r="AW152" s="13" t="s">
        <v>31</v>
      </c>
      <c r="AX152" s="13" t="s">
        <v>77</v>
      </c>
      <c r="AY152" s="165" t="s">
        <v>141</v>
      </c>
    </row>
    <row r="153" spans="2:65" s="1" customFormat="1" ht="16.5" customHeight="1">
      <c r="B153" s="31"/>
      <c r="C153" s="138" t="s">
        <v>222</v>
      </c>
      <c r="D153" s="138" t="s">
        <v>171</v>
      </c>
      <c r="E153" s="139" t="s">
        <v>524</v>
      </c>
      <c r="F153" s="140" t="s">
        <v>525</v>
      </c>
      <c r="G153" s="141" t="s">
        <v>243</v>
      </c>
      <c r="H153" s="142">
        <v>120</v>
      </c>
      <c r="I153" s="143"/>
      <c r="J153" s="144">
        <f>ROUND(I153*H153,2)</f>
        <v>0</v>
      </c>
      <c r="K153" s="140" t="s">
        <v>146</v>
      </c>
      <c r="L153" s="145"/>
      <c r="M153" s="146" t="s">
        <v>19</v>
      </c>
      <c r="N153" s="147" t="s">
        <v>40</v>
      </c>
      <c r="P153" s="129">
        <f>O153*H153</f>
        <v>0</v>
      </c>
      <c r="Q153" s="129">
        <v>4.0000000000000003E-5</v>
      </c>
      <c r="R153" s="129">
        <f>Q153*H153</f>
        <v>4.8000000000000004E-3</v>
      </c>
      <c r="S153" s="129">
        <v>0</v>
      </c>
      <c r="T153" s="130">
        <f>S153*H153</f>
        <v>0</v>
      </c>
      <c r="AR153" s="131" t="s">
        <v>169</v>
      </c>
      <c r="AT153" s="131" t="s">
        <v>171</v>
      </c>
      <c r="AU153" s="131" t="s">
        <v>77</v>
      </c>
      <c r="AY153" s="16" t="s">
        <v>141</v>
      </c>
      <c r="BE153" s="132">
        <f>IF(N153="základní",J153,0)</f>
        <v>0</v>
      </c>
      <c r="BF153" s="132">
        <f>IF(N153="snížená",J153,0)</f>
        <v>0</v>
      </c>
      <c r="BG153" s="132">
        <f>IF(N153="zákl. přenesená",J153,0)</f>
        <v>0</v>
      </c>
      <c r="BH153" s="132">
        <f>IF(N153="sníž. přenesená",J153,0)</f>
        <v>0</v>
      </c>
      <c r="BI153" s="132">
        <f>IF(N153="nulová",J153,0)</f>
        <v>0</v>
      </c>
      <c r="BJ153" s="16" t="s">
        <v>77</v>
      </c>
      <c r="BK153" s="132">
        <f>ROUND(I153*H153,2)</f>
        <v>0</v>
      </c>
      <c r="BL153" s="16" t="s">
        <v>147</v>
      </c>
      <c r="BM153" s="131" t="s">
        <v>328</v>
      </c>
    </row>
    <row r="154" spans="2:65" s="1" customFormat="1" ht="11.25">
      <c r="B154" s="31"/>
      <c r="D154" s="133" t="s">
        <v>148</v>
      </c>
      <c r="F154" s="134" t="s">
        <v>525</v>
      </c>
      <c r="I154" s="135"/>
      <c r="L154" s="31"/>
      <c r="M154" s="136"/>
      <c r="T154" s="52"/>
      <c r="AT154" s="16" t="s">
        <v>148</v>
      </c>
      <c r="AU154" s="16" t="s">
        <v>77</v>
      </c>
    </row>
    <row r="155" spans="2:65" s="1" customFormat="1" ht="29.25">
      <c r="B155" s="31"/>
      <c r="D155" s="133" t="s">
        <v>152</v>
      </c>
      <c r="F155" s="137" t="s">
        <v>527</v>
      </c>
      <c r="I155" s="135"/>
      <c r="L155" s="31"/>
      <c r="M155" s="136"/>
      <c r="T155" s="52"/>
      <c r="AT155" s="16" t="s">
        <v>152</v>
      </c>
      <c r="AU155" s="16" t="s">
        <v>77</v>
      </c>
    </row>
    <row r="156" spans="2:65" s="12" customFormat="1" ht="11.25">
      <c r="B156" s="157"/>
      <c r="D156" s="133" t="s">
        <v>255</v>
      </c>
      <c r="E156" s="158" t="s">
        <v>19</v>
      </c>
      <c r="F156" s="159" t="s">
        <v>1415</v>
      </c>
      <c r="H156" s="160">
        <v>120</v>
      </c>
      <c r="I156" s="161"/>
      <c r="L156" s="157"/>
      <c r="M156" s="162"/>
      <c r="T156" s="163"/>
      <c r="AT156" s="158" t="s">
        <v>255</v>
      </c>
      <c r="AU156" s="158" t="s">
        <v>77</v>
      </c>
      <c r="AV156" s="12" t="s">
        <v>79</v>
      </c>
      <c r="AW156" s="12" t="s">
        <v>31</v>
      </c>
      <c r="AX156" s="12" t="s">
        <v>69</v>
      </c>
      <c r="AY156" s="158" t="s">
        <v>141</v>
      </c>
    </row>
    <row r="157" spans="2:65" s="13" customFormat="1" ht="11.25">
      <c r="B157" s="164"/>
      <c r="D157" s="133" t="s">
        <v>255</v>
      </c>
      <c r="E157" s="165" t="s">
        <v>19</v>
      </c>
      <c r="F157" s="166" t="s">
        <v>262</v>
      </c>
      <c r="H157" s="167">
        <v>120</v>
      </c>
      <c r="I157" s="168"/>
      <c r="L157" s="164"/>
      <c r="M157" s="169"/>
      <c r="T157" s="170"/>
      <c r="AT157" s="165" t="s">
        <v>255</v>
      </c>
      <c r="AU157" s="165" t="s">
        <v>77</v>
      </c>
      <c r="AV157" s="13" t="s">
        <v>147</v>
      </c>
      <c r="AW157" s="13" t="s">
        <v>31</v>
      </c>
      <c r="AX157" s="13" t="s">
        <v>77</v>
      </c>
      <c r="AY157" s="165" t="s">
        <v>141</v>
      </c>
    </row>
    <row r="158" spans="2:65" s="1" customFormat="1" ht="16.5" customHeight="1">
      <c r="B158" s="31"/>
      <c r="C158" s="138" t="s">
        <v>191</v>
      </c>
      <c r="D158" s="138" t="s">
        <v>171</v>
      </c>
      <c r="E158" s="139" t="s">
        <v>536</v>
      </c>
      <c r="F158" s="140" t="s">
        <v>537</v>
      </c>
      <c r="G158" s="141" t="s">
        <v>266</v>
      </c>
      <c r="H158" s="142">
        <v>860.4</v>
      </c>
      <c r="I158" s="143"/>
      <c r="J158" s="144">
        <f>ROUND(I158*H158,2)</f>
        <v>0</v>
      </c>
      <c r="K158" s="140" t="s">
        <v>146</v>
      </c>
      <c r="L158" s="145"/>
      <c r="M158" s="146" t="s">
        <v>19</v>
      </c>
      <c r="N158" s="147" t="s">
        <v>40</v>
      </c>
      <c r="P158" s="129">
        <f>O158*H158</f>
        <v>0</v>
      </c>
      <c r="Q158" s="129">
        <v>1</v>
      </c>
      <c r="R158" s="129">
        <f>Q158*H158</f>
        <v>860.4</v>
      </c>
      <c r="S158" s="129">
        <v>0</v>
      </c>
      <c r="T158" s="130">
        <f>S158*H158</f>
        <v>0</v>
      </c>
      <c r="AR158" s="131" t="s">
        <v>169</v>
      </c>
      <c r="AT158" s="131" t="s">
        <v>171</v>
      </c>
      <c r="AU158" s="131" t="s">
        <v>77</v>
      </c>
      <c r="AY158" s="16" t="s">
        <v>141</v>
      </c>
      <c r="BE158" s="132">
        <f>IF(N158="základní",J158,0)</f>
        <v>0</v>
      </c>
      <c r="BF158" s="132">
        <f>IF(N158="snížená",J158,0)</f>
        <v>0</v>
      </c>
      <c r="BG158" s="132">
        <f>IF(N158="zákl. přenesená",J158,0)</f>
        <v>0</v>
      </c>
      <c r="BH158" s="132">
        <f>IF(N158="sníž. přenesená",J158,0)</f>
        <v>0</v>
      </c>
      <c r="BI158" s="132">
        <f>IF(N158="nulová",J158,0)</f>
        <v>0</v>
      </c>
      <c r="BJ158" s="16" t="s">
        <v>77</v>
      </c>
      <c r="BK158" s="132">
        <f>ROUND(I158*H158,2)</f>
        <v>0</v>
      </c>
      <c r="BL158" s="16" t="s">
        <v>147</v>
      </c>
      <c r="BM158" s="131" t="s">
        <v>348</v>
      </c>
    </row>
    <row r="159" spans="2:65" s="1" customFormat="1" ht="11.25">
      <c r="B159" s="31"/>
      <c r="D159" s="133" t="s">
        <v>148</v>
      </c>
      <c r="F159" s="134" t="s">
        <v>537</v>
      </c>
      <c r="I159" s="135"/>
      <c r="L159" s="31"/>
      <c r="M159" s="136"/>
      <c r="T159" s="52"/>
      <c r="AT159" s="16" t="s">
        <v>148</v>
      </c>
      <c r="AU159" s="16" t="s">
        <v>77</v>
      </c>
    </row>
    <row r="160" spans="2:65" s="1" customFormat="1" ht="19.5">
      <c r="B160" s="31"/>
      <c r="D160" s="133" t="s">
        <v>152</v>
      </c>
      <c r="F160" s="137" t="s">
        <v>166</v>
      </c>
      <c r="I160" s="135"/>
      <c r="L160" s="31"/>
      <c r="M160" s="136"/>
      <c r="T160" s="52"/>
      <c r="AT160" s="16" t="s">
        <v>152</v>
      </c>
      <c r="AU160" s="16" t="s">
        <v>77</v>
      </c>
    </row>
    <row r="161" spans="2:65" s="12" customFormat="1" ht="11.25">
      <c r="B161" s="157"/>
      <c r="D161" s="133" t="s">
        <v>255</v>
      </c>
      <c r="E161" s="158" t="s">
        <v>19</v>
      </c>
      <c r="F161" s="159" t="s">
        <v>1416</v>
      </c>
      <c r="H161" s="160">
        <v>860.4</v>
      </c>
      <c r="I161" s="161"/>
      <c r="L161" s="157"/>
      <c r="M161" s="162"/>
      <c r="T161" s="163"/>
      <c r="AT161" s="158" t="s">
        <v>255</v>
      </c>
      <c r="AU161" s="158" t="s">
        <v>77</v>
      </c>
      <c r="AV161" s="12" t="s">
        <v>79</v>
      </c>
      <c r="AW161" s="12" t="s">
        <v>31</v>
      </c>
      <c r="AX161" s="12" t="s">
        <v>69</v>
      </c>
      <c r="AY161" s="158" t="s">
        <v>141</v>
      </c>
    </row>
    <row r="162" spans="2:65" s="13" customFormat="1" ht="11.25">
      <c r="B162" s="164"/>
      <c r="D162" s="133" t="s">
        <v>255</v>
      </c>
      <c r="E162" s="165" t="s">
        <v>19</v>
      </c>
      <c r="F162" s="166" t="s">
        <v>262</v>
      </c>
      <c r="H162" s="167">
        <v>860.4</v>
      </c>
      <c r="I162" s="168"/>
      <c r="L162" s="164"/>
      <c r="M162" s="169"/>
      <c r="T162" s="170"/>
      <c r="AT162" s="165" t="s">
        <v>255</v>
      </c>
      <c r="AU162" s="165" t="s">
        <v>77</v>
      </c>
      <c r="AV162" s="13" t="s">
        <v>147</v>
      </c>
      <c r="AW162" s="13" t="s">
        <v>31</v>
      </c>
      <c r="AX162" s="13" t="s">
        <v>77</v>
      </c>
      <c r="AY162" s="165" t="s">
        <v>141</v>
      </c>
    </row>
    <row r="163" spans="2:65" s="1" customFormat="1" ht="16.5" customHeight="1">
      <c r="B163" s="31"/>
      <c r="C163" s="138" t="s">
        <v>233</v>
      </c>
      <c r="D163" s="138" t="s">
        <v>171</v>
      </c>
      <c r="E163" s="139" t="s">
        <v>264</v>
      </c>
      <c r="F163" s="140" t="s">
        <v>265</v>
      </c>
      <c r="G163" s="141" t="s">
        <v>266</v>
      </c>
      <c r="H163" s="142">
        <v>6.03</v>
      </c>
      <c r="I163" s="143"/>
      <c r="J163" s="144">
        <f>ROUND(I163*H163,2)</f>
        <v>0</v>
      </c>
      <c r="K163" s="140" t="s">
        <v>146</v>
      </c>
      <c r="L163" s="145"/>
      <c r="M163" s="146" t="s">
        <v>19</v>
      </c>
      <c r="N163" s="147" t="s">
        <v>40</v>
      </c>
      <c r="P163" s="129">
        <f>O163*H163</f>
        <v>0</v>
      </c>
      <c r="Q163" s="129">
        <v>1</v>
      </c>
      <c r="R163" s="129">
        <f>Q163*H163</f>
        <v>6.03</v>
      </c>
      <c r="S163" s="129">
        <v>0</v>
      </c>
      <c r="T163" s="130">
        <f>S163*H163</f>
        <v>0</v>
      </c>
      <c r="AR163" s="131" t="s">
        <v>169</v>
      </c>
      <c r="AT163" s="131" t="s">
        <v>171</v>
      </c>
      <c r="AU163" s="131" t="s">
        <v>77</v>
      </c>
      <c r="AY163" s="16" t="s">
        <v>141</v>
      </c>
      <c r="BE163" s="132">
        <f>IF(N163="základní",J163,0)</f>
        <v>0</v>
      </c>
      <c r="BF163" s="132">
        <f>IF(N163="snížená",J163,0)</f>
        <v>0</v>
      </c>
      <c r="BG163" s="132">
        <f>IF(N163="zákl. přenesená",J163,0)</f>
        <v>0</v>
      </c>
      <c r="BH163" s="132">
        <f>IF(N163="sníž. přenesená",J163,0)</f>
        <v>0</v>
      </c>
      <c r="BI163" s="132">
        <f>IF(N163="nulová",J163,0)</f>
        <v>0</v>
      </c>
      <c r="BJ163" s="16" t="s">
        <v>77</v>
      </c>
      <c r="BK163" s="132">
        <f>ROUND(I163*H163,2)</f>
        <v>0</v>
      </c>
      <c r="BL163" s="16" t="s">
        <v>147</v>
      </c>
      <c r="BM163" s="131" t="s">
        <v>351</v>
      </c>
    </row>
    <row r="164" spans="2:65" s="1" customFormat="1" ht="11.25">
      <c r="B164" s="31"/>
      <c r="D164" s="133" t="s">
        <v>148</v>
      </c>
      <c r="F164" s="134" t="s">
        <v>265</v>
      </c>
      <c r="I164" s="135"/>
      <c r="L164" s="31"/>
      <c r="M164" s="136"/>
      <c r="T164" s="52"/>
      <c r="AT164" s="16" t="s">
        <v>148</v>
      </c>
      <c r="AU164" s="16" t="s">
        <v>77</v>
      </c>
    </row>
    <row r="165" spans="2:65" s="1" customFormat="1" ht="29.25">
      <c r="B165" s="31"/>
      <c r="D165" s="133" t="s">
        <v>152</v>
      </c>
      <c r="F165" s="137" t="s">
        <v>1417</v>
      </c>
      <c r="I165" s="135"/>
      <c r="L165" s="31"/>
      <c r="M165" s="136"/>
      <c r="T165" s="52"/>
      <c r="AT165" s="16" t="s">
        <v>152</v>
      </c>
      <c r="AU165" s="16" t="s">
        <v>77</v>
      </c>
    </row>
    <row r="166" spans="2:65" s="12" customFormat="1" ht="11.25">
      <c r="B166" s="157"/>
      <c r="D166" s="133" t="s">
        <v>255</v>
      </c>
      <c r="E166" s="158" t="s">
        <v>19</v>
      </c>
      <c r="F166" s="159" t="s">
        <v>1418</v>
      </c>
      <c r="H166" s="160">
        <v>6.03</v>
      </c>
      <c r="I166" s="161"/>
      <c r="L166" s="157"/>
      <c r="M166" s="162"/>
      <c r="T166" s="163"/>
      <c r="AT166" s="158" t="s">
        <v>255</v>
      </c>
      <c r="AU166" s="158" t="s">
        <v>77</v>
      </c>
      <c r="AV166" s="12" t="s">
        <v>79</v>
      </c>
      <c r="AW166" s="12" t="s">
        <v>31</v>
      </c>
      <c r="AX166" s="12" t="s">
        <v>69</v>
      </c>
      <c r="AY166" s="158" t="s">
        <v>141</v>
      </c>
    </row>
    <row r="167" spans="2:65" s="13" customFormat="1" ht="11.25">
      <c r="B167" s="164"/>
      <c r="D167" s="133" t="s">
        <v>255</v>
      </c>
      <c r="E167" s="165" t="s">
        <v>19</v>
      </c>
      <c r="F167" s="166" t="s">
        <v>262</v>
      </c>
      <c r="H167" s="167">
        <v>6.03</v>
      </c>
      <c r="I167" s="168"/>
      <c r="L167" s="164"/>
      <c r="M167" s="169"/>
      <c r="T167" s="170"/>
      <c r="AT167" s="165" t="s">
        <v>255</v>
      </c>
      <c r="AU167" s="165" t="s">
        <v>77</v>
      </c>
      <c r="AV167" s="13" t="s">
        <v>147</v>
      </c>
      <c r="AW167" s="13" t="s">
        <v>31</v>
      </c>
      <c r="AX167" s="13" t="s">
        <v>77</v>
      </c>
      <c r="AY167" s="165" t="s">
        <v>141</v>
      </c>
    </row>
    <row r="168" spans="2:65" s="1" customFormat="1" ht="16.5" customHeight="1">
      <c r="B168" s="31"/>
      <c r="C168" s="138" t="s">
        <v>197</v>
      </c>
      <c r="D168" s="138" t="s">
        <v>171</v>
      </c>
      <c r="E168" s="139" t="s">
        <v>541</v>
      </c>
      <c r="F168" s="140" t="s">
        <v>542</v>
      </c>
      <c r="G168" s="141" t="s">
        <v>266</v>
      </c>
      <c r="H168" s="142">
        <v>114.57</v>
      </c>
      <c r="I168" s="311">
        <v>0</v>
      </c>
      <c r="J168" s="144">
        <f>ROUND(I168*H168,2)</f>
        <v>0</v>
      </c>
      <c r="K168" s="140" t="s">
        <v>19</v>
      </c>
      <c r="L168" s="145"/>
      <c r="M168" s="146" t="s">
        <v>19</v>
      </c>
      <c r="N168" s="147" t="s">
        <v>40</v>
      </c>
      <c r="P168" s="129">
        <f>O168*H168</f>
        <v>0</v>
      </c>
      <c r="Q168" s="129">
        <v>1</v>
      </c>
      <c r="R168" s="129">
        <f>Q168*H168</f>
        <v>114.57</v>
      </c>
      <c r="S168" s="129">
        <v>0</v>
      </c>
      <c r="T168" s="130">
        <f>S168*H168</f>
        <v>0</v>
      </c>
      <c r="AR168" s="131" t="s">
        <v>169</v>
      </c>
      <c r="AT168" s="131" t="s">
        <v>171</v>
      </c>
      <c r="AU168" s="131" t="s">
        <v>77</v>
      </c>
      <c r="AY168" s="16" t="s">
        <v>141</v>
      </c>
      <c r="BE168" s="132">
        <f>IF(N168="základní",J168,0)</f>
        <v>0</v>
      </c>
      <c r="BF168" s="132">
        <f>IF(N168="snížená",J168,0)</f>
        <v>0</v>
      </c>
      <c r="BG168" s="132">
        <f>IF(N168="zákl. přenesená",J168,0)</f>
        <v>0</v>
      </c>
      <c r="BH168" s="132">
        <f>IF(N168="sníž. přenesená",J168,0)</f>
        <v>0</v>
      </c>
      <c r="BI168" s="132">
        <f>IF(N168="nulová",J168,0)</f>
        <v>0</v>
      </c>
      <c r="BJ168" s="16" t="s">
        <v>77</v>
      </c>
      <c r="BK168" s="132">
        <f>ROUND(I168*H168,2)</f>
        <v>0</v>
      </c>
      <c r="BL168" s="16" t="s">
        <v>147</v>
      </c>
      <c r="BM168" s="131" t="s">
        <v>355</v>
      </c>
    </row>
    <row r="169" spans="2:65" s="1" customFormat="1" ht="11.25">
      <c r="B169" s="31"/>
      <c r="D169" s="133" t="s">
        <v>148</v>
      </c>
      <c r="F169" s="134" t="s">
        <v>542</v>
      </c>
      <c r="I169" s="135"/>
      <c r="L169" s="31"/>
      <c r="M169" s="136"/>
      <c r="T169" s="52"/>
      <c r="AT169" s="16" t="s">
        <v>148</v>
      </c>
      <c r="AU169" s="16" t="s">
        <v>77</v>
      </c>
    </row>
    <row r="170" spans="2:65" s="1" customFormat="1" ht="29.25">
      <c r="B170" s="31"/>
      <c r="D170" s="133" t="s">
        <v>152</v>
      </c>
      <c r="F170" s="137" t="s">
        <v>1198</v>
      </c>
      <c r="I170" s="135"/>
      <c r="L170" s="31"/>
      <c r="M170" s="136"/>
      <c r="T170" s="52"/>
      <c r="AT170" s="16" t="s">
        <v>152</v>
      </c>
      <c r="AU170" s="16" t="s">
        <v>77</v>
      </c>
    </row>
    <row r="171" spans="2:65" s="12" customFormat="1" ht="11.25">
      <c r="B171" s="157"/>
      <c r="D171" s="133" t="s">
        <v>255</v>
      </c>
      <c r="E171" s="158" t="s">
        <v>19</v>
      </c>
      <c r="F171" s="159" t="s">
        <v>1419</v>
      </c>
      <c r="H171" s="160">
        <v>114.57</v>
      </c>
      <c r="I171" s="161"/>
      <c r="L171" s="157"/>
      <c r="M171" s="162"/>
      <c r="T171" s="163"/>
      <c r="AT171" s="158" t="s">
        <v>255</v>
      </c>
      <c r="AU171" s="158" t="s">
        <v>77</v>
      </c>
      <c r="AV171" s="12" t="s">
        <v>79</v>
      </c>
      <c r="AW171" s="12" t="s">
        <v>31</v>
      </c>
      <c r="AX171" s="12" t="s">
        <v>69</v>
      </c>
      <c r="AY171" s="158" t="s">
        <v>141</v>
      </c>
    </row>
    <row r="172" spans="2:65" s="13" customFormat="1" ht="11.25">
      <c r="B172" s="164"/>
      <c r="D172" s="133" t="s">
        <v>255</v>
      </c>
      <c r="E172" s="165" t="s">
        <v>19</v>
      </c>
      <c r="F172" s="166" t="s">
        <v>262</v>
      </c>
      <c r="H172" s="167">
        <v>114.57</v>
      </c>
      <c r="I172" s="168"/>
      <c r="L172" s="164"/>
      <c r="M172" s="169"/>
      <c r="T172" s="170"/>
      <c r="AT172" s="165" t="s">
        <v>255</v>
      </c>
      <c r="AU172" s="165" t="s">
        <v>77</v>
      </c>
      <c r="AV172" s="13" t="s">
        <v>147</v>
      </c>
      <c r="AW172" s="13" t="s">
        <v>31</v>
      </c>
      <c r="AX172" s="13" t="s">
        <v>77</v>
      </c>
      <c r="AY172" s="165" t="s">
        <v>141</v>
      </c>
    </row>
    <row r="173" spans="2:65" s="1" customFormat="1" ht="16.5" customHeight="1">
      <c r="B173" s="31"/>
      <c r="C173" s="138" t="s">
        <v>7</v>
      </c>
      <c r="D173" s="138" t="s">
        <v>171</v>
      </c>
      <c r="E173" s="139" t="s">
        <v>544</v>
      </c>
      <c r="F173" s="140" t="s">
        <v>545</v>
      </c>
      <c r="G173" s="141" t="s">
        <v>266</v>
      </c>
      <c r="H173" s="142">
        <v>43.524000000000001</v>
      </c>
      <c r="I173" s="311">
        <v>0</v>
      </c>
      <c r="J173" s="144">
        <f>ROUND(I173*H173,2)</f>
        <v>0</v>
      </c>
      <c r="K173" s="140" t="s">
        <v>146</v>
      </c>
      <c r="L173" s="145"/>
      <c r="M173" s="146" t="s">
        <v>19</v>
      </c>
      <c r="N173" s="147" t="s">
        <v>40</v>
      </c>
      <c r="P173" s="129">
        <f>O173*H173</f>
        <v>0</v>
      </c>
      <c r="Q173" s="129">
        <v>1</v>
      </c>
      <c r="R173" s="129">
        <f>Q173*H173</f>
        <v>43.524000000000001</v>
      </c>
      <c r="S173" s="129">
        <v>0</v>
      </c>
      <c r="T173" s="130">
        <f>S173*H173</f>
        <v>0</v>
      </c>
      <c r="AR173" s="131" t="s">
        <v>169</v>
      </c>
      <c r="AT173" s="131" t="s">
        <v>171</v>
      </c>
      <c r="AU173" s="131" t="s">
        <v>77</v>
      </c>
      <c r="AY173" s="16" t="s">
        <v>141</v>
      </c>
      <c r="BE173" s="132">
        <f>IF(N173="základní",J173,0)</f>
        <v>0</v>
      </c>
      <c r="BF173" s="132">
        <f>IF(N173="snížená",J173,0)</f>
        <v>0</v>
      </c>
      <c r="BG173" s="132">
        <f>IF(N173="zákl. přenesená",J173,0)</f>
        <v>0</v>
      </c>
      <c r="BH173" s="132">
        <f>IF(N173="sníž. přenesená",J173,0)</f>
        <v>0</v>
      </c>
      <c r="BI173" s="132">
        <f>IF(N173="nulová",J173,0)</f>
        <v>0</v>
      </c>
      <c r="BJ173" s="16" t="s">
        <v>77</v>
      </c>
      <c r="BK173" s="132">
        <f>ROUND(I173*H173,2)</f>
        <v>0</v>
      </c>
      <c r="BL173" s="16" t="s">
        <v>147</v>
      </c>
      <c r="BM173" s="131" t="s">
        <v>360</v>
      </c>
    </row>
    <row r="174" spans="2:65" s="1" customFormat="1" ht="11.25">
      <c r="B174" s="31"/>
      <c r="D174" s="133" t="s">
        <v>148</v>
      </c>
      <c r="F174" s="134" t="s">
        <v>545</v>
      </c>
      <c r="I174" s="135"/>
      <c r="L174" s="31"/>
      <c r="M174" s="136"/>
      <c r="T174" s="52"/>
      <c r="AT174" s="16" t="s">
        <v>148</v>
      </c>
      <c r="AU174" s="16" t="s">
        <v>77</v>
      </c>
    </row>
    <row r="175" spans="2:65" s="1" customFormat="1" ht="29.25">
      <c r="B175" s="31"/>
      <c r="D175" s="133" t="s">
        <v>152</v>
      </c>
      <c r="F175" s="137" t="s">
        <v>546</v>
      </c>
      <c r="I175" s="135"/>
      <c r="L175" s="31"/>
      <c r="M175" s="136"/>
      <c r="T175" s="52"/>
      <c r="AT175" s="16" t="s">
        <v>152</v>
      </c>
      <c r="AU175" s="16" t="s">
        <v>77</v>
      </c>
    </row>
    <row r="176" spans="2:65" s="12" customFormat="1" ht="11.25">
      <c r="B176" s="157"/>
      <c r="D176" s="133" t="s">
        <v>255</v>
      </c>
      <c r="E176" s="158" t="s">
        <v>19</v>
      </c>
      <c r="F176" s="159" t="s">
        <v>1420</v>
      </c>
      <c r="H176" s="160">
        <v>43.524000000000001</v>
      </c>
      <c r="I176" s="161"/>
      <c r="L176" s="157"/>
      <c r="M176" s="162"/>
      <c r="T176" s="163"/>
      <c r="AT176" s="158" t="s">
        <v>255</v>
      </c>
      <c r="AU176" s="158" t="s">
        <v>77</v>
      </c>
      <c r="AV176" s="12" t="s">
        <v>79</v>
      </c>
      <c r="AW176" s="12" t="s">
        <v>31</v>
      </c>
      <c r="AX176" s="12" t="s">
        <v>69</v>
      </c>
      <c r="AY176" s="158" t="s">
        <v>141</v>
      </c>
    </row>
    <row r="177" spans="2:65" s="13" customFormat="1" ht="11.25">
      <c r="B177" s="164"/>
      <c r="D177" s="133" t="s">
        <v>255</v>
      </c>
      <c r="E177" s="165" t="s">
        <v>19</v>
      </c>
      <c r="F177" s="166" t="s">
        <v>262</v>
      </c>
      <c r="H177" s="167">
        <v>43.524000000000001</v>
      </c>
      <c r="I177" s="168"/>
      <c r="L177" s="164"/>
      <c r="M177" s="169"/>
      <c r="T177" s="170"/>
      <c r="AT177" s="165" t="s">
        <v>255</v>
      </c>
      <c r="AU177" s="165" t="s">
        <v>77</v>
      </c>
      <c r="AV177" s="13" t="s">
        <v>147</v>
      </c>
      <c r="AW177" s="13" t="s">
        <v>31</v>
      </c>
      <c r="AX177" s="13" t="s">
        <v>77</v>
      </c>
      <c r="AY177" s="165" t="s">
        <v>141</v>
      </c>
    </row>
    <row r="178" spans="2:65" s="1" customFormat="1" ht="16.5" customHeight="1">
      <c r="B178" s="31"/>
      <c r="C178" s="138" t="s">
        <v>201</v>
      </c>
      <c r="D178" s="138" t="s">
        <v>171</v>
      </c>
      <c r="E178" s="139" t="s">
        <v>553</v>
      </c>
      <c r="F178" s="140" t="s">
        <v>554</v>
      </c>
      <c r="G178" s="141" t="s">
        <v>243</v>
      </c>
      <c r="H178" s="142">
        <v>1</v>
      </c>
      <c r="I178" s="143"/>
      <c r="J178" s="144">
        <f>ROUND(I178*H178,2)</f>
        <v>0</v>
      </c>
      <c r="K178" s="140" t="s">
        <v>146</v>
      </c>
      <c r="L178" s="145"/>
      <c r="M178" s="146" t="s">
        <v>19</v>
      </c>
      <c r="N178" s="147" t="s">
        <v>40</v>
      </c>
      <c r="P178" s="129">
        <f>O178*H178</f>
        <v>0</v>
      </c>
      <c r="Q178" s="129">
        <v>0.157</v>
      </c>
      <c r="R178" s="129">
        <f>Q178*H178</f>
        <v>0.157</v>
      </c>
      <c r="S178" s="129">
        <v>0</v>
      </c>
      <c r="T178" s="130">
        <f>S178*H178</f>
        <v>0</v>
      </c>
      <c r="AR178" s="131" t="s">
        <v>169</v>
      </c>
      <c r="AT178" s="131" t="s">
        <v>171</v>
      </c>
      <c r="AU178" s="131" t="s">
        <v>77</v>
      </c>
      <c r="AY178" s="16" t="s">
        <v>141</v>
      </c>
      <c r="BE178" s="132">
        <f>IF(N178="základní",J178,0)</f>
        <v>0</v>
      </c>
      <c r="BF178" s="132">
        <f>IF(N178="snížená",J178,0)</f>
        <v>0</v>
      </c>
      <c r="BG178" s="132">
        <f>IF(N178="zákl. přenesená",J178,0)</f>
        <v>0</v>
      </c>
      <c r="BH178" s="132">
        <f>IF(N178="sníž. přenesená",J178,0)</f>
        <v>0</v>
      </c>
      <c r="BI178" s="132">
        <f>IF(N178="nulová",J178,0)</f>
        <v>0</v>
      </c>
      <c r="BJ178" s="16" t="s">
        <v>77</v>
      </c>
      <c r="BK178" s="132">
        <f>ROUND(I178*H178,2)</f>
        <v>0</v>
      </c>
      <c r="BL178" s="16" t="s">
        <v>147</v>
      </c>
      <c r="BM178" s="131" t="s">
        <v>365</v>
      </c>
    </row>
    <row r="179" spans="2:65" s="1" customFormat="1" ht="11.25">
      <c r="B179" s="31"/>
      <c r="D179" s="133" t="s">
        <v>148</v>
      </c>
      <c r="F179" s="134" t="s">
        <v>554</v>
      </c>
      <c r="I179" s="135"/>
      <c r="L179" s="31"/>
      <c r="M179" s="136"/>
      <c r="T179" s="52"/>
      <c r="AT179" s="16" t="s">
        <v>148</v>
      </c>
      <c r="AU179" s="16" t="s">
        <v>77</v>
      </c>
    </row>
    <row r="180" spans="2:65" s="1" customFormat="1" ht="19.5">
      <c r="B180" s="31"/>
      <c r="D180" s="133" t="s">
        <v>152</v>
      </c>
      <c r="F180" s="137" t="s">
        <v>166</v>
      </c>
      <c r="I180" s="135"/>
      <c r="L180" s="31"/>
      <c r="M180" s="136"/>
      <c r="T180" s="52"/>
      <c r="AT180" s="16" t="s">
        <v>152</v>
      </c>
      <c r="AU180" s="16" t="s">
        <v>77</v>
      </c>
    </row>
    <row r="181" spans="2:65" s="1" customFormat="1" ht="16.5" customHeight="1">
      <c r="B181" s="31"/>
      <c r="C181" s="138" t="s">
        <v>329</v>
      </c>
      <c r="D181" s="138" t="s">
        <v>171</v>
      </c>
      <c r="E181" s="139" t="s">
        <v>555</v>
      </c>
      <c r="F181" s="140" t="s">
        <v>556</v>
      </c>
      <c r="G181" s="141" t="s">
        <v>243</v>
      </c>
      <c r="H181" s="142">
        <v>1</v>
      </c>
      <c r="I181" s="143"/>
      <c r="J181" s="144">
        <f>ROUND(I181*H181,2)</f>
        <v>0</v>
      </c>
      <c r="K181" s="140" t="s">
        <v>146</v>
      </c>
      <c r="L181" s="145"/>
      <c r="M181" s="146" t="s">
        <v>19</v>
      </c>
      <c r="N181" s="147" t="s">
        <v>40</v>
      </c>
      <c r="P181" s="129">
        <f>O181*H181</f>
        <v>0</v>
      </c>
      <c r="Q181" s="129">
        <v>0.06</v>
      </c>
      <c r="R181" s="129">
        <f>Q181*H181</f>
        <v>0.06</v>
      </c>
      <c r="S181" s="129">
        <v>0</v>
      </c>
      <c r="T181" s="130">
        <f>S181*H181</f>
        <v>0</v>
      </c>
      <c r="AR181" s="131" t="s">
        <v>169</v>
      </c>
      <c r="AT181" s="131" t="s">
        <v>171</v>
      </c>
      <c r="AU181" s="131" t="s">
        <v>77</v>
      </c>
      <c r="AY181" s="16" t="s">
        <v>141</v>
      </c>
      <c r="BE181" s="132">
        <f>IF(N181="základní",J181,0)</f>
        <v>0</v>
      </c>
      <c r="BF181" s="132">
        <f>IF(N181="snížená",J181,0)</f>
        <v>0</v>
      </c>
      <c r="BG181" s="132">
        <f>IF(N181="zákl. přenesená",J181,0)</f>
        <v>0</v>
      </c>
      <c r="BH181" s="132">
        <f>IF(N181="sníž. přenesená",J181,0)</f>
        <v>0</v>
      </c>
      <c r="BI181" s="132">
        <f>IF(N181="nulová",J181,0)</f>
        <v>0</v>
      </c>
      <c r="BJ181" s="16" t="s">
        <v>77</v>
      </c>
      <c r="BK181" s="132">
        <f>ROUND(I181*H181,2)</f>
        <v>0</v>
      </c>
      <c r="BL181" s="16" t="s">
        <v>147</v>
      </c>
      <c r="BM181" s="131" t="s">
        <v>369</v>
      </c>
    </row>
    <row r="182" spans="2:65" s="1" customFormat="1" ht="11.25">
      <c r="B182" s="31"/>
      <c r="D182" s="133" t="s">
        <v>148</v>
      </c>
      <c r="F182" s="134" t="s">
        <v>556</v>
      </c>
      <c r="I182" s="135"/>
      <c r="L182" s="31"/>
      <c r="M182" s="136"/>
      <c r="T182" s="52"/>
      <c r="AT182" s="16" t="s">
        <v>148</v>
      </c>
      <c r="AU182" s="16" t="s">
        <v>77</v>
      </c>
    </row>
    <row r="183" spans="2:65" s="1" customFormat="1" ht="19.5">
      <c r="B183" s="31"/>
      <c r="D183" s="133" t="s">
        <v>152</v>
      </c>
      <c r="F183" s="137" t="s">
        <v>166</v>
      </c>
      <c r="I183" s="135"/>
      <c r="L183" s="31"/>
      <c r="M183" s="136"/>
      <c r="T183" s="52"/>
      <c r="AT183" s="16" t="s">
        <v>152</v>
      </c>
      <c r="AU183" s="16" t="s">
        <v>77</v>
      </c>
    </row>
    <row r="184" spans="2:65" s="1" customFormat="1" ht="16.5" customHeight="1">
      <c r="B184" s="31"/>
      <c r="C184" s="138" t="s">
        <v>204</v>
      </c>
      <c r="D184" s="138" t="s">
        <v>171</v>
      </c>
      <c r="E184" s="139" t="s">
        <v>566</v>
      </c>
      <c r="F184" s="140" t="s">
        <v>567</v>
      </c>
      <c r="G184" s="141" t="s">
        <v>243</v>
      </c>
      <c r="H184" s="142">
        <v>2</v>
      </c>
      <c r="I184" s="143"/>
      <c r="J184" s="144">
        <f>ROUND(I184*H184,2)</f>
        <v>0</v>
      </c>
      <c r="K184" s="140" t="s">
        <v>19</v>
      </c>
      <c r="L184" s="145"/>
      <c r="M184" s="146" t="s">
        <v>19</v>
      </c>
      <c r="N184" s="147" t="s">
        <v>40</v>
      </c>
      <c r="P184" s="129">
        <f>O184*H184</f>
        <v>0</v>
      </c>
      <c r="Q184" s="129">
        <v>0</v>
      </c>
      <c r="R184" s="129">
        <f>Q184*H184</f>
        <v>0</v>
      </c>
      <c r="S184" s="129">
        <v>0</v>
      </c>
      <c r="T184" s="130">
        <f>S184*H184</f>
        <v>0</v>
      </c>
      <c r="AR184" s="131" t="s">
        <v>169</v>
      </c>
      <c r="AT184" s="131" t="s">
        <v>171</v>
      </c>
      <c r="AU184" s="131" t="s">
        <v>77</v>
      </c>
      <c r="AY184" s="16" t="s">
        <v>141</v>
      </c>
      <c r="BE184" s="132">
        <f>IF(N184="základní",J184,0)</f>
        <v>0</v>
      </c>
      <c r="BF184" s="132">
        <f>IF(N184="snížená",J184,0)</f>
        <v>0</v>
      </c>
      <c r="BG184" s="132">
        <f>IF(N184="zákl. přenesená",J184,0)</f>
        <v>0</v>
      </c>
      <c r="BH184" s="132">
        <f>IF(N184="sníž. přenesená",J184,0)</f>
        <v>0</v>
      </c>
      <c r="BI184" s="132">
        <f>IF(N184="nulová",J184,0)</f>
        <v>0</v>
      </c>
      <c r="BJ184" s="16" t="s">
        <v>77</v>
      </c>
      <c r="BK184" s="132">
        <f>ROUND(I184*H184,2)</f>
        <v>0</v>
      </c>
      <c r="BL184" s="16" t="s">
        <v>147</v>
      </c>
      <c r="BM184" s="131" t="s">
        <v>373</v>
      </c>
    </row>
    <row r="185" spans="2:65" s="1" customFormat="1" ht="11.25">
      <c r="B185" s="31"/>
      <c r="D185" s="133" t="s">
        <v>148</v>
      </c>
      <c r="F185" s="134" t="s">
        <v>567</v>
      </c>
      <c r="I185" s="135"/>
      <c r="L185" s="31"/>
      <c r="M185" s="136"/>
      <c r="T185" s="52"/>
      <c r="AT185" s="16" t="s">
        <v>148</v>
      </c>
      <c r="AU185" s="16" t="s">
        <v>77</v>
      </c>
    </row>
    <row r="186" spans="2:65" s="1" customFormat="1" ht="29.25">
      <c r="B186" s="31"/>
      <c r="D186" s="133" t="s">
        <v>152</v>
      </c>
      <c r="F186" s="137" t="s">
        <v>568</v>
      </c>
      <c r="I186" s="135"/>
      <c r="L186" s="31"/>
      <c r="M186" s="136"/>
      <c r="T186" s="52"/>
      <c r="AT186" s="16" t="s">
        <v>152</v>
      </c>
      <c r="AU186" s="16" t="s">
        <v>77</v>
      </c>
    </row>
    <row r="187" spans="2:65" s="1" customFormat="1" ht="16.5" customHeight="1">
      <c r="B187" s="31"/>
      <c r="C187" s="138" t="s">
        <v>337</v>
      </c>
      <c r="D187" s="138" t="s">
        <v>171</v>
      </c>
      <c r="E187" s="139" t="s">
        <v>575</v>
      </c>
      <c r="F187" s="140" t="s">
        <v>576</v>
      </c>
      <c r="G187" s="141" t="s">
        <v>243</v>
      </c>
      <c r="H187" s="142">
        <v>2</v>
      </c>
      <c r="I187" s="143"/>
      <c r="J187" s="144">
        <f>ROUND(I187*H187,2)</f>
        <v>0</v>
      </c>
      <c r="K187" s="140" t="s">
        <v>19</v>
      </c>
      <c r="L187" s="145"/>
      <c r="M187" s="146" t="s">
        <v>19</v>
      </c>
      <c r="N187" s="147" t="s">
        <v>40</v>
      </c>
      <c r="P187" s="129">
        <f>O187*H187</f>
        <v>0</v>
      </c>
      <c r="Q187" s="129">
        <v>0</v>
      </c>
      <c r="R187" s="129">
        <f>Q187*H187</f>
        <v>0</v>
      </c>
      <c r="S187" s="129">
        <v>0</v>
      </c>
      <c r="T187" s="130">
        <f>S187*H187</f>
        <v>0</v>
      </c>
      <c r="AR187" s="131" t="s">
        <v>169</v>
      </c>
      <c r="AT187" s="131" t="s">
        <v>171</v>
      </c>
      <c r="AU187" s="131" t="s">
        <v>77</v>
      </c>
      <c r="AY187" s="16" t="s">
        <v>141</v>
      </c>
      <c r="BE187" s="132">
        <f>IF(N187="základní",J187,0)</f>
        <v>0</v>
      </c>
      <c r="BF187" s="132">
        <f>IF(N187="snížená",J187,0)</f>
        <v>0</v>
      </c>
      <c r="BG187" s="132">
        <f>IF(N187="zákl. přenesená",J187,0)</f>
        <v>0</v>
      </c>
      <c r="BH187" s="132">
        <f>IF(N187="sníž. přenesená",J187,0)</f>
        <v>0</v>
      </c>
      <c r="BI187" s="132">
        <f>IF(N187="nulová",J187,0)</f>
        <v>0</v>
      </c>
      <c r="BJ187" s="16" t="s">
        <v>77</v>
      </c>
      <c r="BK187" s="132">
        <f>ROUND(I187*H187,2)</f>
        <v>0</v>
      </c>
      <c r="BL187" s="16" t="s">
        <v>147</v>
      </c>
      <c r="BM187" s="131" t="s">
        <v>377</v>
      </c>
    </row>
    <row r="188" spans="2:65" s="1" customFormat="1" ht="11.25">
      <c r="B188" s="31"/>
      <c r="D188" s="133" t="s">
        <v>148</v>
      </c>
      <c r="F188" s="134" t="s">
        <v>576</v>
      </c>
      <c r="I188" s="135"/>
      <c r="L188" s="31"/>
      <c r="M188" s="136"/>
      <c r="T188" s="52"/>
      <c r="AT188" s="16" t="s">
        <v>148</v>
      </c>
      <c r="AU188" s="16" t="s">
        <v>77</v>
      </c>
    </row>
    <row r="189" spans="2:65" s="1" customFormat="1" ht="29.25">
      <c r="B189" s="31"/>
      <c r="D189" s="133" t="s">
        <v>152</v>
      </c>
      <c r="F189" s="137" t="s">
        <v>1421</v>
      </c>
      <c r="I189" s="135"/>
      <c r="L189" s="31"/>
      <c r="M189" s="136"/>
      <c r="T189" s="52"/>
      <c r="AT189" s="16" t="s">
        <v>152</v>
      </c>
      <c r="AU189" s="16" t="s">
        <v>77</v>
      </c>
    </row>
    <row r="190" spans="2:65" s="1" customFormat="1" ht="16.5" customHeight="1">
      <c r="B190" s="31"/>
      <c r="C190" s="138" t="s">
        <v>208</v>
      </c>
      <c r="D190" s="138" t="s">
        <v>171</v>
      </c>
      <c r="E190" s="139" t="s">
        <v>223</v>
      </c>
      <c r="F190" s="140" t="s">
        <v>579</v>
      </c>
      <c r="G190" s="141" t="s">
        <v>243</v>
      </c>
      <c r="H190" s="142">
        <v>1</v>
      </c>
      <c r="I190" s="143"/>
      <c r="J190" s="144">
        <f>ROUND(I190*H190,2)</f>
        <v>0</v>
      </c>
      <c r="K190" s="140" t="s">
        <v>580</v>
      </c>
      <c r="L190" s="145"/>
      <c r="M190" s="146" t="s">
        <v>19</v>
      </c>
      <c r="N190" s="147" t="s">
        <v>40</v>
      </c>
      <c r="P190" s="129">
        <f>O190*H190</f>
        <v>0</v>
      </c>
      <c r="Q190" s="129">
        <v>0</v>
      </c>
      <c r="R190" s="129">
        <f>Q190*H190</f>
        <v>0</v>
      </c>
      <c r="S190" s="129">
        <v>0</v>
      </c>
      <c r="T190" s="130">
        <f>S190*H190</f>
        <v>0</v>
      </c>
      <c r="AR190" s="131" t="s">
        <v>169</v>
      </c>
      <c r="AT190" s="131" t="s">
        <v>171</v>
      </c>
      <c r="AU190" s="131" t="s">
        <v>77</v>
      </c>
      <c r="AY190" s="16" t="s">
        <v>141</v>
      </c>
      <c r="BE190" s="132">
        <f>IF(N190="základní",J190,0)</f>
        <v>0</v>
      </c>
      <c r="BF190" s="132">
        <f>IF(N190="snížená",J190,0)</f>
        <v>0</v>
      </c>
      <c r="BG190" s="132">
        <f>IF(N190="zákl. přenesená",J190,0)</f>
        <v>0</v>
      </c>
      <c r="BH190" s="132">
        <f>IF(N190="sníž. přenesená",J190,0)</f>
        <v>0</v>
      </c>
      <c r="BI190" s="132">
        <f>IF(N190="nulová",J190,0)</f>
        <v>0</v>
      </c>
      <c r="BJ190" s="16" t="s">
        <v>77</v>
      </c>
      <c r="BK190" s="132">
        <f>ROUND(I190*H190,2)</f>
        <v>0</v>
      </c>
      <c r="BL190" s="16" t="s">
        <v>147</v>
      </c>
      <c r="BM190" s="131" t="s">
        <v>382</v>
      </c>
    </row>
    <row r="191" spans="2:65" s="1" customFormat="1" ht="11.25">
      <c r="B191" s="31"/>
      <c r="D191" s="133" t="s">
        <v>148</v>
      </c>
      <c r="F191" s="134" t="s">
        <v>579</v>
      </c>
      <c r="I191" s="135"/>
      <c r="L191" s="31"/>
      <c r="M191" s="136"/>
      <c r="T191" s="52"/>
      <c r="AT191" s="16" t="s">
        <v>148</v>
      </c>
      <c r="AU191" s="16" t="s">
        <v>77</v>
      </c>
    </row>
    <row r="192" spans="2:65" s="1" customFormat="1" ht="29.25">
      <c r="B192" s="31"/>
      <c r="D192" s="133" t="s">
        <v>152</v>
      </c>
      <c r="F192" s="137" t="s">
        <v>1422</v>
      </c>
      <c r="I192" s="135"/>
      <c r="L192" s="31"/>
      <c r="M192" s="136"/>
      <c r="T192" s="52"/>
      <c r="AT192" s="16" t="s">
        <v>152</v>
      </c>
      <c r="AU192" s="16" t="s">
        <v>77</v>
      </c>
    </row>
    <row r="193" spans="2:65" s="10" customFormat="1" ht="25.9" customHeight="1">
      <c r="B193" s="110"/>
      <c r="D193" s="111" t="s">
        <v>68</v>
      </c>
      <c r="E193" s="112" t="s">
        <v>79</v>
      </c>
      <c r="F193" s="112" t="s">
        <v>582</v>
      </c>
      <c r="I193" s="113"/>
      <c r="J193" s="114">
        <f>BK193</f>
        <v>0</v>
      </c>
      <c r="L193" s="110"/>
      <c r="M193" s="115"/>
      <c r="P193" s="116">
        <f>SUM(P194:P398)</f>
        <v>0</v>
      </c>
      <c r="R193" s="116">
        <f>SUM(R194:R398)</f>
        <v>0</v>
      </c>
      <c r="T193" s="117">
        <f>SUM(T194:T398)</f>
        <v>0</v>
      </c>
      <c r="AR193" s="111" t="s">
        <v>77</v>
      </c>
      <c r="AT193" s="118" t="s">
        <v>68</v>
      </c>
      <c r="AU193" s="118" t="s">
        <v>69</v>
      </c>
      <c r="AY193" s="111" t="s">
        <v>141</v>
      </c>
      <c r="BK193" s="119">
        <f>SUM(BK194:BK398)</f>
        <v>0</v>
      </c>
    </row>
    <row r="194" spans="2:65" s="1" customFormat="1" ht="16.5" customHeight="1">
      <c r="B194" s="31"/>
      <c r="C194" s="120" t="s">
        <v>345</v>
      </c>
      <c r="D194" s="120" t="s">
        <v>142</v>
      </c>
      <c r="E194" s="121" t="s">
        <v>583</v>
      </c>
      <c r="F194" s="122" t="s">
        <v>584</v>
      </c>
      <c r="G194" s="123" t="s">
        <v>253</v>
      </c>
      <c r="H194" s="124">
        <v>24.18</v>
      </c>
      <c r="I194" s="125"/>
      <c r="J194" s="126">
        <f>ROUND(I194*H194,2)</f>
        <v>0</v>
      </c>
      <c r="K194" s="122" t="s">
        <v>146</v>
      </c>
      <c r="L194" s="31"/>
      <c r="M194" s="127" t="s">
        <v>19</v>
      </c>
      <c r="N194" s="128" t="s">
        <v>40</v>
      </c>
      <c r="P194" s="129">
        <f>O194*H194</f>
        <v>0</v>
      </c>
      <c r="Q194" s="129">
        <v>0</v>
      </c>
      <c r="R194" s="129">
        <f>Q194*H194</f>
        <v>0</v>
      </c>
      <c r="S194" s="129">
        <v>0</v>
      </c>
      <c r="T194" s="130">
        <f>S194*H194</f>
        <v>0</v>
      </c>
      <c r="AR194" s="131" t="s">
        <v>147</v>
      </c>
      <c r="AT194" s="131" t="s">
        <v>142</v>
      </c>
      <c r="AU194" s="131" t="s">
        <v>77</v>
      </c>
      <c r="AY194" s="16" t="s">
        <v>141</v>
      </c>
      <c r="BE194" s="132">
        <f>IF(N194="základní",J194,0)</f>
        <v>0</v>
      </c>
      <c r="BF194" s="132">
        <f>IF(N194="snížená",J194,0)</f>
        <v>0</v>
      </c>
      <c r="BG194" s="132">
        <f>IF(N194="zákl. přenesená",J194,0)</f>
        <v>0</v>
      </c>
      <c r="BH194" s="132">
        <f>IF(N194="sníž. přenesená",J194,0)</f>
        <v>0</v>
      </c>
      <c r="BI194" s="132">
        <f>IF(N194="nulová",J194,0)</f>
        <v>0</v>
      </c>
      <c r="BJ194" s="16" t="s">
        <v>77</v>
      </c>
      <c r="BK194" s="132">
        <f>ROUND(I194*H194,2)</f>
        <v>0</v>
      </c>
      <c r="BL194" s="16" t="s">
        <v>147</v>
      </c>
      <c r="BM194" s="131" t="s">
        <v>386</v>
      </c>
    </row>
    <row r="195" spans="2:65" s="1" customFormat="1" ht="29.25">
      <c r="B195" s="31"/>
      <c r="D195" s="133" t="s">
        <v>148</v>
      </c>
      <c r="F195" s="134" t="s">
        <v>585</v>
      </c>
      <c r="I195" s="135"/>
      <c r="L195" s="31"/>
      <c r="M195" s="136"/>
      <c r="T195" s="52"/>
      <c r="AT195" s="16" t="s">
        <v>148</v>
      </c>
      <c r="AU195" s="16" t="s">
        <v>77</v>
      </c>
    </row>
    <row r="196" spans="2:65" s="1" customFormat="1" ht="39">
      <c r="B196" s="31"/>
      <c r="D196" s="133" t="s">
        <v>150</v>
      </c>
      <c r="F196" s="137" t="s">
        <v>586</v>
      </c>
      <c r="I196" s="135"/>
      <c r="L196" s="31"/>
      <c r="M196" s="136"/>
      <c r="T196" s="52"/>
      <c r="AT196" s="16" t="s">
        <v>150</v>
      </c>
      <c r="AU196" s="16" t="s">
        <v>77</v>
      </c>
    </row>
    <row r="197" spans="2:65" s="1" customFormat="1" ht="19.5">
      <c r="B197" s="31"/>
      <c r="D197" s="133" t="s">
        <v>152</v>
      </c>
      <c r="F197" s="137" t="s">
        <v>166</v>
      </c>
      <c r="I197" s="135"/>
      <c r="L197" s="31"/>
      <c r="M197" s="136"/>
      <c r="T197" s="52"/>
      <c r="AT197" s="16" t="s">
        <v>152</v>
      </c>
      <c r="AU197" s="16" t="s">
        <v>77</v>
      </c>
    </row>
    <row r="198" spans="2:65" s="12" customFormat="1" ht="11.25">
      <c r="B198" s="157"/>
      <c r="D198" s="133" t="s">
        <v>255</v>
      </c>
      <c r="E198" s="158" t="s">
        <v>19</v>
      </c>
      <c r="F198" s="159" t="s">
        <v>1423</v>
      </c>
      <c r="H198" s="160">
        <v>24.18</v>
      </c>
      <c r="I198" s="161"/>
      <c r="L198" s="157"/>
      <c r="M198" s="162"/>
      <c r="T198" s="163"/>
      <c r="AT198" s="158" t="s">
        <v>255</v>
      </c>
      <c r="AU198" s="158" t="s">
        <v>77</v>
      </c>
      <c r="AV198" s="12" t="s">
        <v>79</v>
      </c>
      <c r="AW198" s="12" t="s">
        <v>31</v>
      </c>
      <c r="AX198" s="12" t="s">
        <v>69</v>
      </c>
      <c r="AY198" s="158" t="s">
        <v>141</v>
      </c>
    </row>
    <row r="199" spans="2:65" s="13" customFormat="1" ht="11.25">
      <c r="B199" s="164"/>
      <c r="D199" s="133" t="s">
        <v>255</v>
      </c>
      <c r="E199" s="165" t="s">
        <v>19</v>
      </c>
      <c r="F199" s="166" t="s">
        <v>262</v>
      </c>
      <c r="H199" s="167">
        <v>24.18</v>
      </c>
      <c r="I199" s="168"/>
      <c r="L199" s="164"/>
      <c r="M199" s="169"/>
      <c r="T199" s="170"/>
      <c r="AT199" s="165" t="s">
        <v>255</v>
      </c>
      <c r="AU199" s="165" t="s">
        <v>77</v>
      </c>
      <c r="AV199" s="13" t="s">
        <v>147</v>
      </c>
      <c r="AW199" s="13" t="s">
        <v>31</v>
      </c>
      <c r="AX199" s="13" t="s">
        <v>77</v>
      </c>
      <c r="AY199" s="165" t="s">
        <v>141</v>
      </c>
    </row>
    <row r="200" spans="2:65" s="1" customFormat="1" ht="16.5" customHeight="1">
      <c r="B200" s="31"/>
      <c r="C200" s="120" t="s">
        <v>211</v>
      </c>
      <c r="D200" s="120" t="s">
        <v>142</v>
      </c>
      <c r="E200" s="121" t="s">
        <v>587</v>
      </c>
      <c r="F200" s="122" t="s">
        <v>588</v>
      </c>
      <c r="G200" s="123" t="s">
        <v>589</v>
      </c>
      <c r="H200" s="124">
        <v>7.1999999999999995E-2</v>
      </c>
      <c r="I200" s="125"/>
      <c r="J200" s="126">
        <f>ROUND(I200*H200,2)</f>
        <v>0</v>
      </c>
      <c r="K200" s="122" t="s">
        <v>146</v>
      </c>
      <c r="L200" s="31"/>
      <c r="M200" s="127" t="s">
        <v>19</v>
      </c>
      <c r="N200" s="128" t="s">
        <v>40</v>
      </c>
      <c r="P200" s="129">
        <f>O200*H200</f>
        <v>0</v>
      </c>
      <c r="Q200" s="129">
        <v>0</v>
      </c>
      <c r="R200" s="129">
        <f>Q200*H200</f>
        <v>0</v>
      </c>
      <c r="S200" s="129">
        <v>0</v>
      </c>
      <c r="T200" s="130">
        <f>S200*H200</f>
        <v>0</v>
      </c>
      <c r="AR200" s="131" t="s">
        <v>147</v>
      </c>
      <c r="AT200" s="131" t="s">
        <v>142</v>
      </c>
      <c r="AU200" s="131" t="s">
        <v>77</v>
      </c>
      <c r="AY200" s="16" t="s">
        <v>141</v>
      </c>
      <c r="BE200" s="132">
        <f>IF(N200="základní",J200,0)</f>
        <v>0</v>
      </c>
      <c r="BF200" s="132">
        <f>IF(N200="snížená",J200,0)</f>
        <v>0</v>
      </c>
      <c r="BG200" s="132">
        <f>IF(N200="zákl. přenesená",J200,0)</f>
        <v>0</v>
      </c>
      <c r="BH200" s="132">
        <f>IF(N200="sníž. přenesená",J200,0)</f>
        <v>0</v>
      </c>
      <c r="BI200" s="132">
        <f>IF(N200="nulová",J200,0)</f>
        <v>0</v>
      </c>
      <c r="BJ200" s="16" t="s">
        <v>77</v>
      </c>
      <c r="BK200" s="132">
        <f>ROUND(I200*H200,2)</f>
        <v>0</v>
      </c>
      <c r="BL200" s="16" t="s">
        <v>147</v>
      </c>
      <c r="BM200" s="131" t="s">
        <v>390</v>
      </c>
    </row>
    <row r="201" spans="2:65" s="1" customFormat="1" ht="68.25">
      <c r="B201" s="31"/>
      <c r="D201" s="133" t="s">
        <v>148</v>
      </c>
      <c r="F201" s="134" t="s">
        <v>590</v>
      </c>
      <c r="I201" s="135"/>
      <c r="L201" s="31"/>
      <c r="M201" s="136"/>
      <c r="T201" s="52"/>
      <c r="AT201" s="16" t="s">
        <v>148</v>
      </c>
      <c r="AU201" s="16" t="s">
        <v>77</v>
      </c>
    </row>
    <row r="202" spans="2:65" s="1" customFormat="1" ht="87.75">
      <c r="B202" s="31"/>
      <c r="D202" s="133" t="s">
        <v>150</v>
      </c>
      <c r="F202" s="137" t="s">
        <v>591</v>
      </c>
      <c r="I202" s="135"/>
      <c r="L202" s="31"/>
      <c r="M202" s="136"/>
      <c r="T202" s="52"/>
      <c r="AT202" s="16" t="s">
        <v>150</v>
      </c>
      <c r="AU202" s="16" t="s">
        <v>77</v>
      </c>
    </row>
    <row r="203" spans="2:65" s="1" customFormat="1" ht="29.25">
      <c r="B203" s="31"/>
      <c r="D203" s="133" t="s">
        <v>152</v>
      </c>
      <c r="F203" s="137" t="s">
        <v>1424</v>
      </c>
      <c r="I203" s="135"/>
      <c r="L203" s="31"/>
      <c r="M203" s="136"/>
      <c r="T203" s="52"/>
      <c r="AT203" s="16" t="s">
        <v>152</v>
      </c>
      <c r="AU203" s="16" t="s">
        <v>77</v>
      </c>
    </row>
    <row r="204" spans="2:65" s="1" customFormat="1" ht="16.5" customHeight="1">
      <c r="B204" s="31"/>
      <c r="C204" s="120" t="s">
        <v>352</v>
      </c>
      <c r="D204" s="120" t="s">
        <v>142</v>
      </c>
      <c r="E204" s="121" t="s">
        <v>597</v>
      </c>
      <c r="F204" s="122" t="s">
        <v>598</v>
      </c>
      <c r="G204" s="123" t="s">
        <v>589</v>
      </c>
      <c r="H204" s="124">
        <v>2.8000000000000001E-2</v>
      </c>
      <c r="I204" s="125"/>
      <c r="J204" s="126">
        <f>ROUND(I204*H204,2)</f>
        <v>0</v>
      </c>
      <c r="K204" s="122" t="s">
        <v>146</v>
      </c>
      <c r="L204" s="31"/>
      <c r="M204" s="127" t="s">
        <v>19</v>
      </c>
      <c r="N204" s="128" t="s">
        <v>40</v>
      </c>
      <c r="P204" s="129">
        <f>O204*H204</f>
        <v>0</v>
      </c>
      <c r="Q204" s="129">
        <v>0</v>
      </c>
      <c r="R204" s="129">
        <f>Q204*H204</f>
        <v>0</v>
      </c>
      <c r="S204" s="129">
        <v>0</v>
      </c>
      <c r="T204" s="130">
        <f>S204*H204</f>
        <v>0</v>
      </c>
      <c r="AR204" s="131" t="s">
        <v>147</v>
      </c>
      <c r="AT204" s="131" t="s">
        <v>142</v>
      </c>
      <c r="AU204" s="131" t="s">
        <v>77</v>
      </c>
      <c r="AY204" s="16" t="s">
        <v>141</v>
      </c>
      <c r="BE204" s="132">
        <f>IF(N204="základní",J204,0)</f>
        <v>0</v>
      </c>
      <c r="BF204" s="132">
        <f>IF(N204="snížená",J204,0)</f>
        <v>0</v>
      </c>
      <c r="BG204" s="132">
        <f>IF(N204="zákl. přenesená",J204,0)</f>
        <v>0</v>
      </c>
      <c r="BH204" s="132">
        <f>IF(N204="sníž. přenesená",J204,0)</f>
        <v>0</v>
      </c>
      <c r="BI204" s="132">
        <f>IF(N204="nulová",J204,0)</f>
        <v>0</v>
      </c>
      <c r="BJ204" s="16" t="s">
        <v>77</v>
      </c>
      <c r="BK204" s="132">
        <f>ROUND(I204*H204,2)</f>
        <v>0</v>
      </c>
      <c r="BL204" s="16" t="s">
        <v>147</v>
      </c>
      <c r="BM204" s="131" t="s">
        <v>394</v>
      </c>
    </row>
    <row r="205" spans="2:65" s="1" customFormat="1" ht="68.25">
      <c r="B205" s="31"/>
      <c r="D205" s="133" t="s">
        <v>148</v>
      </c>
      <c r="F205" s="134" t="s">
        <v>599</v>
      </c>
      <c r="I205" s="135"/>
      <c r="L205" s="31"/>
      <c r="M205" s="136"/>
      <c r="T205" s="52"/>
      <c r="AT205" s="16" t="s">
        <v>148</v>
      </c>
      <c r="AU205" s="16" t="s">
        <v>77</v>
      </c>
    </row>
    <row r="206" spans="2:65" s="1" customFormat="1" ht="87.75">
      <c r="B206" s="31"/>
      <c r="D206" s="133" t="s">
        <v>150</v>
      </c>
      <c r="F206" s="137" t="s">
        <v>591</v>
      </c>
      <c r="I206" s="135"/>
      <c r="L206" s="31"/>
      <c r="M206" s="136"/>
      <c r="T206" s="52"/>
      <c r="AT206" s="16" t="s">
        <v>150</v>
      </c>
      <c r="AU206" s="16" t="s">
        <v>77</v>
      </c>
    </row>
    <row r="207" spans="2:65" s="1" customFormat="1" ht="29.25">
      <c r="B207" s="31"/>
      <c r="D207" s="133" t="s">
        <v>152</v>
      </c>
      <c r="F207" s="137" t="s">
        <v>1425</v>
      </c>
      <c r="I207" s="135"/>
      <c r="L207" s="31"/>
      <c r="M207" s="136"/>
      <c r="T207" s="52"/>
      <c r="AT207" s="16" t="s">
        <v>152</v>
      </c>
      <c r="AU207" s="16" t="s">
        <v>77</v>
      </c>
    </row>
    <row r="208" spans="2:65" s="1" customFormat="1" ht="16.5" customHeight="1">
      <c r="B208" s="31"/>
      <c r="C208" s="120" t="s">
        <v>215</v>
      </c>
      <c r="D208" s="120" t="s">
        <v>142</v>
      </c>
      <c r="E208" s="121" t="s">
        <v>601</v>
      </c>
      <c r="F208" s="122" t="s">
        <v>602</v>
      </c>
      <c r="G208" s="123" t="s">
        <v>174</v>
      </c>
      <c r="H208" s="124">
        <v>43.75</v>
      </c>
      <c r="I208" s="125"/>
      <c r="J208" s="126">
        <f>ROUND(I208*H208,2)</f>
        <v>0</v>
      </c>
      <c r="K208" s="122" t="s">
        <v>146</v>
      </c>
      <c r="L208" s="31"/>
      <c r="M208" s="127" t="s">
        <v>19</v>
      </c>
      <c r="N208" s="128" t="s">
        <v>40</v>
      </c>
      <c r="P208" s="129">
        <f>O208*H208</f>
        <v>0</v>
      </c>
      <c r="Q208" s="129">
        <v>0</v>
      </c>
      <c r="R208" s="129">
        <f>Q208*H208</f>
        <v>0</v>
      </c>
      <c r="S208" s="129">
        <v>0</v>
      </c>
      <c r="T208" s="130">
        <f>S208*H208</f>
        <v>0</v>
      </c>
      <c r="AR208" s="131" t="s">
        <v>147</v>
      </c>
      <c r="AT208" s="131" t="s">
        <v>142</v>
      </c>
      <c r="AU208" s="131" t="s">
        <v>77</v>
      </c>
      <c r="AY208" s="16" t="s">
        <v>141</v>
      </c>
      <c r="BE208" s="132">
        <f>IF(N208="základní",J208,0)</f>
        <v>0</v>
      </c>
      <c r="BF208" s="132">
        <f>IF(N208="snížená",J208,0)</f>
        <v>0</v>
      </c>
      <c r="BG208" s="132">
        <f>IF(N208="zákl. přenesená",J208,0)</f>
        <v>0</v>
      </c>
      <c r="BH208" s="132">
        <f>IF(N208="sníž. přenesená",J208,0)</f>
        <v>0</v>
      </c>
      <c r="BI208" s="132">
        <f>IF(N208="nulová",J208,0)</f>
        <v>0</v>
      </c>
      <c r="BJ208" s="16" t="s">
        <v>77</v>
      </c>
      <c r="BK208" s="132">
        <f>ROUND(I208*H208,2)</f>
        <v>0</v>
      </c>
      <c r="BL208" s="16" t="s">
        <v>147</v>
      </c>
      <c r="BM208" s="131" t="s">
        <v>398</v>
      </c>
    </row>
    <row r="209" spans="2:65" s="1" customFormat="1" ht="68.25">
      <c r="B209" s="31"/>
      <c r="D209" s="133" t="s">
        <v>148</v>
      </c>
      <c r="F209" s="134" t="s">
        <v>603</v>
      </c>
      <c r="I209" s="135"/>
      <c r="L209" s="31"/>
      <c r="M209" s="136"/>
      <c r="T209" s="52"/>
      <c r="AT209" s="16" t="s">
        <v>148</v>
      </c>
      <c r="AU209" s="16" t="s">
        <v>77</v>
      </c>
    </row>
    <row r="210" spans="2:65" s="1" customFormat="1" ht="87.75">
      <c r="B210" s="31"/>
      <c r="D210" s="133" t="s">
        <v>150</v>
      </c>
      <c r="F210" s="137" t="s">
        <v>591</v>
      </c>
      <c r="I210" s="135"/>
      <c r="L210" s="31"/>
      <c r="M210" s="136"/>
      <c r="T210" s="52"/>
      <c r="AT210" s="16" t="s">
        <v>150</v>
      </c>
      <c r="AU210" s="16" t="s">
        <v>77</v>
      </c>
    </row>
    <row r="211" spans="2:65" s="1" customFormat="1" ht="29.25">
      <c r="B211" s="31"/>
      <c r="D211" s="133" t="s">
        <v>152</v>
      </c>
      <c r="F211" s="137" t="s">
        <v>1426</v>
      </c>
      <c r="I211" s="135"/>
      <c r="L211" s="31"/>
      <c r="M211" s="136"/>
      <c r="T211" s="52"/>
      <c r="AT211" s="16" t="s">
        <v>152</v>
      </c>
      <c r="AU211" s="16" t="s">
        <v>77</v>
      </c>
    </row>
    <row r="212" spans="2:65" s="1" customFormat="1" ht="16.5" customHeight="1">
      <c r="B212" s="31"/>
      <c r="C212" s="120" t="s">
        <v>362</v>
      </c>
      <c r="D212" s="120" t="s">
        <v>142</v>
      </c>
      <c r="E212" s="121" t="s">
        <v>606</v>
      </c>
      <c r="F212" s="122" t="s">
        <v>607</v>
      </c>
      <c r="G212" s="123" t="s">
        <v>253</v>
      </c>
      <c r="H212" s="124">
        <v>176</v>
      </c>
      <c r="I212" s="125"/>
      <c r="J212" s="126">
        <f>ROUND(I212*H212,2)</f>
        <v>0</v>
      </c>
      <c r="K212" s="122" t="s">
        <v>146</v>
      </c>
      <c r="L212" s="31"/>
      <c r="M212" s="127" t="s">
        <v>19</v>
      </c>
      <c r="N212" s="128" t="s">
        <v>40</v>
      </c>
      <c r="P212" s="129">
        <f>O212*H212</f>
        <v>0</v>
      </c>
      <c r="Q212" s="129">
        <v>0</v>
      </c>
      <c r="R212" s="129">
        <f>Q212*H212</f>
        <v>0</v>
      </c>
      <c r="S212" s="129">
        <v>0</v>
      </c>
      <c r="T212" s="130">
        <f>S212*H212</f>
        <v>0</v>
      </c>
      <c r="AR212" s="131" t="s">
        <v>147</v>
      </c>
      <c r="AT212" s="131" t="s">
        <v>142</v>
      </c>
      <c r="AU212" s="131" t="s">
        <v>77</v>
      </c>
      <c r="AY212" s="16" t="s">
        <v>141</v>
      </c>
      <c r="BE212" s="132">
        <f>IF(N212="základní",J212,0)</f>
        <v>0</v>
      </c>
      <c r="BF212" s="132">
        <f>IF(N212="snížená",J212,0)</f>
        <v>0</v>
      </c>
      <c r="BG212" s="132">
        <f>IF(N212="zákl. přenesená",J212,0)</f>
        <v>0</v>
      </c>
      <c r="BH212" s="132">
        <f>IF(N212="sníž. přenesená",J212,0)</f>
        <v>0</v>
      </c>
      <c r="BI212" s="132">
        <f>IF(N212="nulová",J212,0)</f>
        <v>0</v>
      </c>
      <c r="BJ212" s="16" t="s">
        <v>77</v>
      </c>
      <c r="BK212" s="132">
        <f>ROUND(I212*H212,2)</f>
        <v>0</v>
      </c>
      <c r="BL212" s="16" t="s">
        <v>147</v>
      </c>
      <c r="BM212" s="131" t="s">
        <v>402</v>
      </c>
    </row>
    <row r="213" spans="2:65" s="1" customFormat="1" ht="29.25">
      <c r="B213" s="31"/>
      <c r="D213" s="133" t="s">
        <v>148</v>
      </c>
      <c r="F213" s="134" t="s">
        <v>608</v>
      </c>
      <c r="I213" s="135"/>
      <c r="L213" s="31"/>
      <c r="M213" s="136"/>
      <c r="T213" s="52"/>
      <c r="AT213" s="16" t="s">
        <v>148</v>
      </c>
      <c r="AU213" s="16" t="s">
        <v>77</v>
      </c>
    </row>
    <row r="214" spans="2:65" s="1" customFormat="1" ht="39">
      <c r="B214" s="31"/>
      <c r="D214" s="133" t="s">
        <v>150</v>
      </c>
      <c r="F214" s="137" t="s">
        <v>609</v>
      </c>
      <c r="I214" s="135"/>
      <c r="L214" s="31"/>
      <c r="M214" s="136"/>
      <c r="T214" s="52"/>
      <c r="AT214" s="16" t="s">
        <v>150</v>
      </c>
      <c r="AU214" s="16" t="s">
        <v>77</v>
      </c>
    </row>
    <row r="215" spans="2:65" s="1" customFormat="1" ht="29.25">
      <c r="B215" s="31"/>
      <c r="D215" s="133" t="s">
        <v>152</v>
      </c>
      <c r="F215" s="137" t="s">
        <v>1427</v>
      </c>
      <c r="I215" s="135"/>
      <c r="L215" s="31"/>
      <c r="M215" s="136"/>
      <c r="T215" s="52"/>
      <c r="AT215" s="16" t="s">
        <v>152</v>
      </c>
      <c r="AU215" s="16" t="s">
        <v>77</v>
      </c>
    </row>
    <row r="216" spans="2:65" s="12" customFormat="1" ht="11.25">
      <c r="B216" s="157"/>
      <c r="D216" s="133" t="s">
        <v>255</v>
      </c>
      <c r="E216" s="158" t="s">
        <v>19</v>
      </c>
      <c r="F216" s="159" t="s">
        <v>1428</v>
      </c>
      <c r="H216" s="160">
        <v>176</v>
      </c>
      <c r="I216" s="161"/>
      <c r="L216" s="157"/>
      <c r="M216" s="162"/>
      <c r="T216" s="163"/>
      <c r="AT216" s="158" t="s">
        <v>255</v>
      </c>
      <c r="AU216" s="158" t="s">
        <v>77</v>
      </c>
      <c r="AV216" s="12" t="s">
        <v>79</v>
      </c>
      <c r="AW216" s="12" t="s">
        <v>31</v>
      </c>
      <c r="AX216" s="12" t="s">
        <v>69</v>
      </c>
      <c r="AY216" s="158" t="s">
        <v>141</v>
      </c>
    </row>
    <row r="217" spans="2:65" s="13" customFormat="1" ht="11.25">
      <c r="B217" s="164"/>
      <c r="D217" s="133" t="s">
        <v>255</v>
      </c>
      <c r="E217" s="165" t="s">
        <v>19</v>
      </c>
      <c r="F217" s="166" t="s">
        <v>262</v>
      </c>
      <c r="H217" s="167">
        <v>176</v>
      </c>
      <c r="I217" s="168"/>
      <c r="L217" s="164"/>
      <c r="M217" s="169"/>
      <c r="T217" s="170"/>
      <c r="AT217" s="165" t="s">
        <v>255</v>
      </c>
      <c r="AU217" s="165" t="s">
        <v>77</v>
      </c>
      <c r="AV217" s="13" t="s">
        <v>147</v>
      </c>
      <c r="AW217" s="13" t="s">
        <v>31</v>
      </c>
      <c r="AX217" s="13" t="s">
        <v>77</v>
      </c>
      <c r="AY217" s="165" t="s">
        <v>141</v>
      </c>
    </row>
    <row r="218" spans="2:65" s="1" customFormat="1" ht="16.5" customHeight="1">
      <c r="B218" s="31"/>
      <c r="C218" s="120" t="s">
        <v>219</v>
      </c>
      <c r="D218" s="120" t="s">
        <v>142</v>
      </c>
      <c r="E218" s="121" t="s">
        <v>617</v>
      </c>
      <c r="F218" s="122" t="s">
        <v>618</v>
      </c>
      <c r="G218" s="123" t="s">
        <v>253</v>
      </c>
      <c r="H218" s="124">
        <v>470</v>
      </c>
      <c r="I218" s="125"/>
      <c r="J218" s="126">
        <f>ROUND(I218*H218,2)</f>
        <v>0</v>
      </c>
      <c r="K218" s="122" t="s">
        <v>146</v>
      </c>
      <c r="L218" s="31"/>
      <c r="M218" s="127" t="s">
        <v>19</v>
      </c>
      <c r="N218" s="128" t="s">
        <v>40</v>
      </c>
      <c r="P218" s="129">
        <f>O218*H218</f>
        <v>0</v>
      </c>
      <c r="Q218" s="129">
        <v>0</v>
      </c>
      <c r="R218" s="129">
        <f>Q218*H218</f>
        <v>0</v>
      </c>
      <c r="S218" s="129">
        <v>0</v>
      </c>
      <c r="T218" s="130">
        <f>S218*H218</f>
        <v>0</v>
      </c>
      <c r="AR218" s="131" t="s">
        <v>147</v>
      </c>
      <c r="AT218" s="131" t="s">
        <v>142</v>
      </c>
      <c r="AU218" s="131" t="s">
        <v>77</v>
      </c>
      <c r="AY218" s="16" t="s">
        <v>141</v>
      </c>
      <c r="BE218" s="132">
        <f>IF(N218="základní",J218,0)</f>
        <v>0</v>
      </c>
      <c r="BF218" s="132">
        <f>IF(N218="snížená",J218,0)</f>
        <v>0</v>
      </c>
      <c r="BG218" s="132">
        <f>IF(N218="zákl. přenesená",J218,0)</f>
        <v>0</v>
      </c>
      <c r="BH218" s="132">
        <f>IF(N218="sníž. přenesená",J218,0)</f>
        <v>0</v>
      </c>
      <c r="BI218" s="132">
        <f>IF(N218="nulová",J218,0)</f>
        <v>0</v>
      </c>
      <c r="BJ218" s="16" t="s">
        <v>77</v>
      </c>
      <c r="BK218" s="132">
        <f>ROUND(I218*H218,2)</f>
        <v>0</v>
      </c>
      <c r="BL218" s="16" t="s">
        <v>147</v>
      </c>
      <c r="BM218" s="131" t="s">
        <v>407</v>
      </c>
    </row>
    <row r="219" spans="2:65" s="1" customFormat="1" ht="19.5">
      <c r="B219" s="31"/>
      <c r="D219" s="133" t="s">
        <v>148</v>
      </c>
      <c r="F219" s="134" t="s">
        <v>619</v>
      </c>
      <c r="I219" s="135"/>
      <c r="L219" s="31"/>
      <c r="M219" s="136"/>
      <c r="T219" s="52"/>
      <c r="AT219" s="16" t="s">
        <v>148</v>
      </c>
      <c r="AU219" s="16" t="s">
        <v>77</v>
      </c>
    </row>
    <row r="220" spans="2:65" s="1" customFormat="1" ht="39">
      <c r="B220" s="31"/>
      <c r="D220" s="133" t="s">
        <v>150</v>
      </c>
      <c r="F220" s="137" t="s">
        <v>620</v>
      </c>
      <c r="I220" s="135"/>
      <c r="L220" s="31"/>
      <c r="M220" s="136"/>
      <c r="T220" s="52"/>
      <c r="AT220" s="16" t="s">
        <v>150</v>
      </c>
      <c r="AU220" s="16" t="s">
        <v>77</v>
      </c>
    </row>
    <row r="221" spans="2:65" s="1" customFormat="1" ht="29.25">
      <c r="B221" s="31"/>
      <c r="D221" s="133" t="s">
        <v>152</v>
      </c>
      <c r="F221" s="137" t="s">
        <v>621</v>
      </c>
      <c r="I221" s="135"/>
      <c r="L221" s="31"/>
      <c r="M221" s="136"/>
      <c r="T221" s="52"/>
      <c r="AT221" s="16" t="s">
        <v>152</v>
      </c>
      <c r="AU221" s="16" t="s">
        <v>77</v>
      </c>
    </row>
    <row r="222" spans="2:65" s="12" customFormat="1" ht="11.25">
      <c r="B222" s="157"/>
      <c r="D222" s="133" t="s">
        <v>255</v>
      </c>
      <c r="E222" s="158" t="s">
        <v>19</v>
      </c>
      <c r="F222" s="159" t="s">
        <v>1429</v>
      </c>
      <c r="H222" s="160">
        <v>470</v>
      </c>
      <c r="I222" s="161"/>
      <c r="L222" s="157"/>
      <c r="M222" s="162"/>
      <c r="T222" s="163"/>
      <c r="AT222" s="158" t="s">
        <v>255</v>
      </c>
      <c r="AU222" s="158" t="s">
        <v>77</v>
      </c>
      <c r="AV222" s="12" t="s">
        <v>79</v>
      </c>
      <c r="AW222" s="12" t="s">
        <v>31</v>
      </c>
      <c r="AX222" s="12" t="s">
        <v>69</v>
      </c>
      <c r="AY222" s="158" t="s">
        <v>141</v>
      </c>
    </row>
    <row r="223" spans="2:65" s="13" customFormat="1" ht="11.25">
      <c r="B223" s="164"/>
      <c r="D223" s="133" t="s">
        <v>255</v>
      </c>
      <c r="E223" s="165" t="s">
        <v>19</v>
      </c>
      <c r="F223" s="166" t="s">
        <v>262</v>
      </c>
      <c r="H223" s="167">
        <v>470</v>
      </c>
      <c r="I223" s="168"/>
      <c r="L223" s="164"/>
      <c r="M223" s="169"/>
      <c r="T223" s="170"/>
      <c r="AT223" s="165" t="s">
        <v>255</v>
      </c>
      <c r="AU223" s="165" t="s">
        <v>77</v>
      </c>
      <c r="AV223" s="13" t="s">
        <v>147</v>
      </c>
      <c r="AW223" s="13" t="s">
        <v>31</v>
      </c>
      <c r="AX223" s="13" t="s">
        <v>77</v>
      </c>
      <c r="AY223" s="165" t="s">
        <v>141</v>
      </c>
    </row>
    <row r="224" spans="2:65" s="1" customFormat="1" ht="16.5" customHeight="1">
      <c r="B224" s="31"/>
      <c r="C224" s="120" t="s">
        <v>370</v>
      </c>
      <c r="D224" s="120" t="s">
        <v>142</v>
      </c>
      <c r="E224" s="121" t="s">
        <v>623</v>
      </c>
      <c r="F224" s="122" t="s">
        <v>624</v>
      </c>
      <c r="G224" s="123" t="s">
        <v>253</v>
      </c>
      <c r="H224" s="124">
        <v>75</v>
      </c>
      <c r="I224" s="125"/>
      <c r="J224" s="126">
        <f>ROUND(I224*H224,2)</f>
        <v>0</v>
      </c>
      <c r="K224" s="122" t="s">
        <v>146</v>
      </c>
      <c r="L224" s="31"/>
      <c r="M224" s="127" t="s">
        <v>19</v>
      </c>
      <c r="N224" s="128" t="s">
        <v>40</v>
      </c>
      <c r="P224" s="129">
        <f>O224*H224</f>
        <v>0</v>
      </c>
      <c r="Q224" s="129">
        <v>0</v>
      </c>
      <c r="R224" s="129">
        <f>Q224*H224</f>
        <v>0</v>
      </c>
      <c r="S224" s="129">
        <v>0</v>
      </c>
      <c r="T224" s="130">
        <f>S224*H224</f>
        <v>0</v>
      </c>
      <c r="AR224" s="131" t="s">
        <v>147</v>
      </c>
      <c r="AT224" s="131" t="s">
        <v>142</v>
      </c>
      <c r="AU224" s="131" t="s">
        <v>77</v>
      </c>
      <c r="AY224" s="16" t="s">
        <v>141</v>
      </c>
      <c r="BE224" s="132">
        <f>IF(N224="základní",J224,0)</f>
        <v>0</v>
      </c>
      <c r="BF224" s="132">
        <f>IF(N224="snížená",J224,0)</f>
        <v>0</v>
      </c>
      <c r="BG224" s="132">
        <f>IF(N224="zákl. přenesená",J224,0)</f>
        <v>0</v>
      </c>
      <c r="BH224" s="132">
        <f>IF(N224="sníž. přenesená",J224,0)</f>
        <v>0</v>
      </c>
      <c r="BI224" s="132">
        <f>IF(N224="nulová",J224,0)</f>
        <v>0</v>
      </c>
      <c r="BJ224" s="16" t="s">
        <v>77</v>
      </c>
      <c r="BK224" s="132">
        <f>ROUND(I224*H224,2)</f>
        <v>0</v>
      </c>
      <c r="BL224" s="16" t="s">
        <v>147</v>
      </c>
      <c r="BM224" s="131" t="s">
        <v>410</v>
      </c>
    </row>
    <row r="225" spans="2:65" s="1" customFormat="1" ht="29.25">
      <c r="B225" s="31"/>
      <c r="D225" s="133" t="s">
        <v>148</v>
      </c>
      <c r="F225" s="134" t="s">
        <v>625</v>
      </c>
      <c r="I225" s="135"/>
      <c r="L225" s="31"/>
      <c r="M225" s="136"/>
      <c r="T225" s="52"/>
      <c r="AT225" s="16" t="s">
        <v>148</v>
      </c>
      <c r="AU225" s="16" t="s">
        <v>77</v>
      </c>
    </row>
    <row r="226" spans="2:65" s="1" customFormat="1" ht="39">
      <c r="B226" s="31"/>
      <c r="D226" s="133" t="s">
        <v>150</v>
      </c>
      <c r="F226" s="137" t="s">
        <v>620</v>
      </c>
      <c r="I226" s="135"/>
      <c r="L226" s="31"/>
      <c r="M226" s="136"/>
      <c r="T226" s="52"/>
      <c r="AT226" s="16" t="s">
        <v>150</v>
      </c>
      <c r="AU226" s="16" t="s">
        <v>77</v>
      </c>
    </row>
    <row r="227" spans="2:65" s="1" customFormat="1" ht="29.25">
      <c r="B227" s="31"/>
      <c r="D227" s="133" t="s">
        <v>152</v>
      </c>
      <c r="F227" s="137" t="s">
        <v>1421</v>
      </c>
      <c r="I227" s="135"/>
      <c r="L227" s="31"/>
      <c r="M227" s="136"/>
      <c r="T227" s="52"/>
      <c r="AT227" s="16" t="s">
        <v>152</v>
      </c>
      <c r="AU227" s="16" t="s">
        <v>77</v>
      </c>
    </row>
    <row r="228" spans="2:65" s="12" customFormat="1" ht="11.25">
      <c r="B228" s="157"/>
      <c r="D228" s="133" t="s">
        <v>255</v>
      </c>
      <c r="E228" s="158" t="s">
        <v>19</v>
      </c>
      <c r="F228" s="159" t="s">
        <v>810</v>
      </c>
      <c r="H228" s="160">
        <v>75</v>
      </c>
      <c r="I228" s="161"/>
      <c r="L228" s="157"/>
      <c r="M228" s="162"/>
      <c r="T228" s="163"/>
      <c r="AT228" s="158" t="s">
        <v>255</v>
      </c>
      <c r="AU228" s="158" t="s">
        <v>77</v>
      </c>
      <c r="AV228" s="12" t="s">
        <v>79</v>
      </c>
      <c r="AW228" s="12" t="s">
        <v>31</v>
      </c>
      <c r="AX228" s="12" t="s">
        <v>69</v>
      </c>
      <c r="AY228" s="158" t="s">
        <v>141</v>
      </c>
    </row>
    <row r="229" spans="2:65" s="13" customFormat="1" ht="11.25">
      <c r="B229" s="164"/>
      <c r="D229" s="133" t="s">
        <v>255</v>
      </c>
      <c r="E229" s="165" t="s">
        <v>19</v>
      </c>
      <c r="F229" s="166" t="s">
        <v>262</v>
      </c>
      <c r="H229" s="167">
        <v>75</v>
      </c>
      <c r="I229" s="168"/>
      <c r="L229" s="164"/>
      <c r="M229" s="169"/>
      <c r="T229" s="170"/>
      <c r="AT229" s="165" t="s">
        <v>255</v>
      </c>
      <c r="AU229" s="165" t="s">
        <v>77</v>
      </c>
      <c r="AV229" s="13" t="s">
        <v>147</v>
      </c>
      <c r="AW229" s="13" t="s">
        <v>31</v>
      </c>
      <c r="AX229" s="13" t="s">
        <v>77</v>
      </c>
      <c r="AY229" s="165" t="s">
        <v>141</v>
      </c>
    </row>
    <row r="230" spans="2:65" s="1" customFormat="1" ht="16.5" customHeight="1">
      <c r="B230" s="31"/>
      <c r="C230" s="120" t="s">
        <v>227</v>
      </c>
      <c r="D230" s="120" t="s">
        <v>142</v>
      </c>
      <c r="E230" s="121" t="s">
        <v>627</v>
      </c>
      <c r="F230" s="122" t="s">
        <v>628</v>
      </c>
      <c r="G230" s="123" t="s">
        <v>589</v>
      </c>
      <c r="H230" s="124">
        <v>0.1</v>
      </c>
      <c r="I230" s="125"/>
      <c r="J230" s="126">
        <f>ROUND(I230*H230,2)</f>
        <v>0</v>
      </c>
      <c r="K230" s="122" t="s">
        <v>146</v>
      </c>
      <c r="L230" s="31"/>
      <c r="M230" s="127" t="s">
        <v>19</v>
      </c>
      <c r="N230" s="128" t="s">
        <v>40</v>
      </c>
      <c r="P230" s="129">
        <f>O230*H230</f>
        <v>0</v>
      </c>
      <c r="Q230" s="129">
        <v>0</v>
      </c>
      <c r="R230" s="129">
        <f>Q230*H230</f>
        <v>0</v>
      </c>
      <c r="S230" s="129">
        <v>0</v>
      </c>
      <c r="T230" s="130">
        <f>S230*H230</f>
        <v>0</v>
      </c>
      <c r="AR230" s="131" t="s">
        <v>147</v>
      </c>
      <c r="AT230" s="131" t="s">
        <v>142</v>
      </c>
      <c r="AU230" s="131" t="s">
        <v>77</v>
      </c>
      <c r="AY230" s="16" t="s">
        <v>141</v>
      </c>
      <c r="BE230" s="132">
        <f>IF(N230="základní",J230,0)</f>
        <v>0</v>
      </c>
      <c r="BF230" s="132">
        <f>IF(N230="snížená",J230,0)</f>
        <v>0</v>
      </c>
      <c r="BG230" s="132">
        <f>IF(N230="zákl. přenesená",J230,0)</f>
        <v>0</v>
      </c>
      <c r="BH230" s="132">
        <f>IF(N230="sníž. přenesená",J230,0)</f>
        <v>0</v>
      </c>
      <c r="BI230" s="132">
        <f>IF(N230="nulová",J230,0)</f>
        <v>0</v>
      </c>
      <c r="BJ230" s="16" t="s">
        <v>77</v>
      </c>
      <c r="BK230" s="132">
        <f>ROUND(I230*H230,2)</f>
        <v>0</v>
      </c>
      <c r="BL230" s="16" t="s">
        <v>147</v>
      </c>
      <c r="BM230" s="131" t="s">
        <v>414</v>
      </c>
    </row>
    <row r="231" spans="2:65" s="1" customFormat="1" ht="19.5">
      <c r="B231" s="31"/>
      <c r="D231" s="133" t="s">
        <v>148</v>
      </c>
      <c r="F231" s="134" t="s">
        <v>629</v>
      </c>
      <c r="I231" s="135"/>
      <c r="L231" s="31"/>
      <c r="M231" s="136"/>
      <c r="T231" s="52"/>
      <c r="AT231" s="16" t="s">
        <v>148</v>
      </c>
      <c r="AU231" s="16" t="s">
        <v>77</v>
      </c>
    </row>
    <row r="232" spans="2:65" s="1" customFormat="1" ht="29.25">
      <c r="B232" s="31"/>
      <c r="D232" s="133" t="s">
        <v>150</v>
      </c>
      <c r="F232" s="137" t="s">
        <v>630</v>
      </c>
      <c r="I232" s="135"/>
      <c r="L232" s="31"/>
      <c r="M232" s="136"/>
      <c r="T232" s="52"/>
      <c r="AT232" s="16" t="s">
        <v>150</v>
      </c>
      <c r="AU232" s="16" t="s">
        <v>77</v>
      </c>
    </row>
    <row r="233" spans="2:65" s="1" customFormat="1" ht="19.5">
      <c r="B233" s="31"/>
      <c r="D233" s="133" t="s">
        <v>152</v>
      </c>
      <c r="F233" s="137" t="s">
        <v>166</v>
      </c>
      <c r="I233" s="135"/>
      <c r="L233" s="31"/>
      <c r="M233" s="136"/>
      <c r="T233" s="52"/>
      <c r="AT233" s="16" t="s">
        <v>152</v>
      </c>
      <c r="AU233" s="16" t="s">
        <v>77</v>
      </c>
    </row>
    <row r="234" spans="2:65" s="1" customFormat="1" ht="16.5" customHeight="1">
      <c r="B234" s="31"/>
      <c r="C234" s="120" t="s">
        <v>379</v>
      </c>
      <c r="D234" s="120" t="s">
        <v>142</v>
      </c>
      <c r="E234" s="121" t="s">
        <v>634</v>
      </c>
      <c r="F234" s="122" t="s">
        <v>635</v>
      </c>
      <c r="G234" s="123" t="s">
        <v>174</v>
      </c>
      <c r="H234" s="124">
        <v>43.75</v>
      </c>
      <c r="I234" s="125"/>
      <c r="J234" s="126">
        <f>ROUND(I234*H234,2)</f>
        <v>0</v>
      </c>
      <c r="K234" s="122" t="s">
        <v>146</v>
      </c>
      <c r="L234" s="31"/>
      <c r="M234" s="127" t="s">
        <v>19</v>
      </c>
      <c r="N234" s="128" t="s">
        <v>40</v>
      </c>
      <c r="P234" s="129">
        <f>O234*H234</f>
        <v>0</v>
      </c>
      <c r="Q234" s="129">
        <v>0</v>
      </c>
      <c r="R234" s="129">
        <f>Q234*H234</f>
        <v>0</v>
      </c>
      <c r="S234" s="129">
        <v>0</v>
      </c>
      <c r="T234" s="130">
        <f>S234*H234</f>
        <v>0</v>
      </c>
      <c r="AR234" s="131" t="s">
        <v>147</v>
      </c>
      <c r="AT234" s="131" t="s">
        <v>142</v>
      </c>
      <c r="AU234" s="131" t="s">
        <v>77</v>
      </c>
      <c r="AY234" s="16" t="s">
        <v>141</v>
      </c>
      <c r="BE234" s="132">
        <f>IF(N234="základní",J234,0)</f>
        <v>0</v>
      </c>
      <c r="BF234" s="132">
        <f>IF(N234="snížená",J234,0)</f>
        <v>0</v>
      </c>
      <c r="BG234" s="132">
        <f>IF(N234="zákl. přenesená",J234,0)</f>
        <v>0</v>
      </c>
      <c r="BH234" s="132">
        <f>IF(N234="sníž. přenesená",J234,0)</f>
        <v>0</v>
      </c>
      <c r="BI234" s="132">
        <f>IF(N234="nulová",J234,0)</f>
        <v>0</v>
      </c>
      <c r="BJ234" s="16" t="s">
        <v>77</v>
      </c>
      <c r="BK234" s="132">
        <f>ROUND(I234*H234,2)</f>
        <v>0</v>
      </c>
      <c r="BL234" s="16" t="s">
        <v>147</v>
      </c>
      <c r="BM234" s="131" t="s">
        <v>417</v>
      </c>
    </row>
    <row r="235" spans="2:65" s="1" customFormat="1" ht="19.5">
      <c r="B235" s="31"/>
      <c r="D235" s="133" t="s">
        <v>148</v>
      </c>
      <c r="F235" s="134" t="s">
        <v>636</v>
      </c>
      <c r="I235" s="135"/>
      <c r="L235" s="31"/>
      <c r="M235" s="136"/>
      <c r="T235" s="52"/>
      <c r="AT235" s="16" t="s">
        <v>148</v>
      </c>
      <c r="AU235" s="16" t="s">
        <v>77</v>
      </c>
    </row>
    <row r="236" spans="2:65" s="1" customFormat="1" ht="29.25">
      <c r="B236" s="31"/>
      <c r="D236" s="133" t="s">
        <v>150</v>
      </c>
      <c r="F236" s="137" t="s">
        <v>630</v>
      </c>
      <c r="I236" s="135"/>
      <c r="L236" s="31"/>
      <c r="M236" s="136"/>
      <c r="T236" s="52"/>
      <c r="AT236" s="16" t="s">
        <v>150</v>
      </c>
      <c r="AU236" s="16" t="s">
        <v>77</v>
      </c>
    </row>
    <row r="237" spans="2:65" s="1" customFormat="1" ht="29.25">
      <c r="B237" s="31"/>
      <c r="D237" s="133" t="s">
        <v>152</v>
      </c>
      <c r="F237" s="137" t="s">
        <v>1430</v>
      </c>
      <c r="I237" s="135"/>
      <c r="L237" s="31"/>
      <c r="M237" s="136"/>
      <c r="T237" s="52"/>
      <c r="AT237" s="16" t="s">
        <v>152</v>
      </c>
      <c r="AU237" s="16" t="s">
        <v>77</v>
      </c>
    </row>
    <row r="238" spans="2:65" s="12" customFormat="1" ht="11.25">
      <c r="B238" s="157"/>
      <c r="D238" s="133" t="s">
        <v>255</v>
      </c>
      <c r="E238" s="158" t="s">
        <v>19</v>
      </c>
      <c r="F238" s="159" t="s">
        <v>1431</v>
      </c>
      <c r="H238" s="160">
        <v>43.75</v>
      </c>
      <c r="I238" s="161"/>
      <c r="L238" s="157"/>
      <c r="M238" s="162"/>
      <c r="T238" s="163"/>
      <c r="AT238" s="158" t="s">
        <v>255</v>
      </c>
      <c r="AU238" s="158" t="s">
        <v>77</v>
      </c>
      <c r="AV238" s="12" t="s">
        <v>79</v>
      </c>
      <c r="AW238" s="12" t="s">
        <v>31</v>
      </c>
      <c r="AX238" s="12" t="s">
        <v>69</v>
      </c>
      <c r="AY238" s="158" t="s">
        <v>141</v>
      </c>
    </row>
    <row r="239" spans="2:65" s="13" customFormat="1" ht="11.25">
      <c r="B239" s="164"/>
      <c r="D239" s="133" t="s">
        <v>255</v>
      </c>
      <c r="E239" s="165" t="s">
        <v>19</v>
      </c>
      <c r="F239" s="166" t="s">
        <v>262</v>
      </c>
      <c r="H239" s="167">
        <v>43.75</v>
      </c>
      <c r="I239" s="168"/>
      <c r="L239" s="164"/>
      <c r="M239" s="169"/>
      <c r="T239" s="170"/>
      <c r="AT239" s="165" t="s">
        <v>255</v>
      </c>
      <c r="AU239" s="165" t="s">
        <v>77</v>
      </c>
      <c r="AV239" s="13" t="s">
        <v>147</v>
      </c>
      <c r="AW239" s="13" t="s">
        <v>31</v>
      </c>
      <c r="AX239" s="13" t="s">
        <v>77</v>
      </c>
      <c r="AY239" s="165" t="s">
        <v>141</v>
      </c>
    </row>
    <row r="240" spans="2:65" s="1" customFormat="1" ht="16.5" customHeight="1">
      <c r="B240" s="31"/>
      <c r="C240" s="120" t="s">
        <v>231</v>
      </c>
      <c r="D240" s="120" t="s">
        <v>142</v>
      </c>
      <c r="E240" s="121" t="s">
        <v>639</v>
      </c>
      <c r="F240" s="122" t="s">
        <v>640</v>
      </c>
      <c r="G240" s="123" t="s">
        <v>641</v>
      </c>
      <c r="H240" s="124">
        <v>90</v>
      </c>
      <c r="I240" s="125"/>
      <c r="J240" s="126">
        <f>ROUND(I240*H240,2)</f>
        <v>0</v>
      </c>
      <c r="K240" s="122" t="s">
        <v>146</v>
      </c>
      <c r="L240" s="31"/>
      <c r="M240" s="127" t="s">
        <v>19</v>
      </c>
      <c r="N240" s="128" t="s">
        <v>40</v>
      </c>
      <c r="P240" s="129">
        <f>O240*H240</f>
        <v>0</v>
      </c>
      <c r="Q240" s="129">
        <v>0</v>
      </c>
      <c r="R240" s="129">
        <f>Q240*H240</f>
        <v>0</v>
      </c>
      <c r="S240" s="129">
        <v>0</v>
      </c>
      <c r="T240" s="130">
        <f>S240*H240</f>
        <v>0</v>
      </c>
      <c r="AR240" s="131" t="s">
        <v>147</v>
      </c>
      <c r="AT240" s="131" t="s">
        <v>142</v>
      </c>
      <c r="AU240" s="131" t="s">
        <v>77</v>
      </c>
      <c r="AY240" s="16" t="s">
        <v>141</v>
      </c>
      <c r="BE240" s="132">
        <f>IF(N240="základní",J240,0)</f>
        <v>0</v>
      </c>
      <c r="BF240" s="132">
        <f>IF(N240="snížená",J240,0)</f>
        <v>0</v>
      </c>
      <c r="BG240" s="132">
        <f>IF(N240="zákl. přenesená",J240,0)</f>
        <v>0</v>
      </c>
      <c r="BH240" s="132">
        <f>IF(N240="sníž. přenesená",J240,0)</f>
        <v>0</v>
      </c>
      <c r="BI240" s="132">
        <f>IF(N240="nulová",J240,0)</f>
        <v>0</v>
      </c>
      <c r="BJ240" s="16" t="s">
        <v>77</v>
      </c>
      <c r="BK240" s="132">
        <f>ROUND(I240*H240,2)</f>
        <v>0</v>
      </c>
      <c r="BL240" s="16" t="s">
        <v>147</v>
      </c>
      <c r="BM240" s="131" t="s">
        <v>421</v>
      </c>
    </row>
    <row r="241" spans="2:65" s="1" customFormat="1" ht="29.25">
      <c r="B241" s="31"/>
      <c r="D241" s="133" t="s">
        <v>148</v>
      </c>
      <c r="F241" s="134" t="s">
        <v>643</v>
      </c>
      <c r="I241" s="135"/>
      <c r="L241" s="31"/>
      <c r="M241" s="136"/>
      <c r="T241" s="52"/>
      <c r="AT241" s="16" t="s">
        <v>148</v>
      </c>
      <c r="AU241" s="16" t="s">
        <v>77</v>
      </c>
    </row>
    <row r="242" spans="2:65" s="1" customFormat="1" ht="29.25">
      <c r="B242" s="31"/>
      <c r="D242" s="133" t="s">
        <v>150</v>
      </c>
      <c r="F242" s="137" t="s">
        <v>644</v>
      </c>
      <c r="I242" s="135"/>
      <c r="L242" s="31"/>
      <c r="M242" s="136"/>
      <c r="T242" s="52"/>
      <c r="AT242" s="16" t="s">
        <v>150</v>
      </c>
      <c r="AU242" s="16" t="s">
        <v>77</v>
      </c>
    </row>
    <row r="243" spans="2:65" s="1" customFormat="1" ht="19.5">
      <c r="B243" s="31"/>
      <c r="D243" s="133" t="s">
        <v>152</v>
      </c>
      <c r="F243" s="137" t="s">
        <v>166</v>
      </c>
      <c r="I243" s="135"/>
      <c r="L243" s="31"/>
      <c r="M243" s="136"/>
      <c r="T243" s="52"/>
      <c r="AT243" s="16" t="s">
        <v>152</v>
      </c>
      <c r="AU243" s="16" t="s">
        <v>77</v>
      </c>
    </row>
    <row r="244" spans="2:65" s="12" customFormat="1" ht="11.25">
      <c r="B244" s="157"/>
      <c r="D244" s="133" t="s">
        <v>255</v>
      </c>
      <c r="E244" s="158" t="s">
        <v>19</v>
      </c>
      <c r="F244" s="159" t="s">
        <v>1432</v>
      </c>
      <c r="H244" s="160">
        <v>90</v>
      </c>
      <c r="I244" s="161"/>
      <c r="L244" s="157"/>
      <c r="M244" s="162"/>
      <c r="T244" s="163"/>
      <c r="AT244" s="158" t="s">
        <v>255</v>
      </c>
      <c r="AU244" s="158" t="s">
        <v>77</v>
      </c>
      <c r="AV244" s="12" t="s">
        <v>79</v>
      </c>
      <c r="AW244" s="12" t="s">
        <v>31</v>
      </c>
      <c r="AX244" s="12" t="s">
        <v>69</v>
      </c>
      <c r="AY244" s="158" t="s">
        <v>141</v>
      </c>
    </row>
    <row r="245" spans="2:65" s="13" customFormat="1" ht="11.25">
      <c r="B245" s="164"/>
      <c r="D245" s="133" t="s">
        <v>255</v>
      </c>
      <c r="E245" s="165" t="s">
        <v>19</v>
      </c>
      <c r="F245" s="166" t="s">
        <v>262</v>
      </c>
      <c r="H245" s="167">
        <v>90</v>
      </c>
      <c r="I245" s="168"/>
      <c r="L245" s="164"/>
      <c r="M245" s="169"/>
      <c r="T245" s="170"/>
      <c r="AT245" s="165" t="s">
        <v>255</v>
      </c>
      <c r="AU245" s="165" t="s">
        <v>77</v>
      </c>
      <c r="AV245" s="13" t="s">
        <v>147</v>
      </c>
      <c r="AW245" s="13" t="s">
        <v>31</v>
      </c>
      <c r="AX245" s="13" t="s">
        <v>77</v>
      </c>
      <c r="AY245" s="165" t="s">
        <v>141</v>
      </c>
    </row>
    <row r="246" spans="2:65" s="1" customFormat="1" ht="16.5" customHeight="1">
      <c r="B246" s="31"/>
      <c r="C246" s="120" t="s">
        <v>387</v>
      </c>
      <c r="D246" s="120" t="s">
        <v>142</v>
      </c>
      <c r="E246" s="121" t="s">
        <v>646</v>
      </c>
      <c r="F246" s="122" t="s">
        <v>647</v>
      </c>
      <c r="G246" s="123" t="s">
        <v>641</v>
      </c>
      <c r="H246" s="124">
        <v>60</v>
      </c>
      <c r="I246" s="125"/>
      <c r="J246" s="126">
        <f>ROUND(I246*H246,2)</f>
        <v>0</v>
      </c>
      <c r="K246" s="122" t="s">
        <v>146</v>
      </c>
      <c r="L246" s="31"/>
      <c r="M246" s="127" t="s">
        <v>19</v>
      </c>
      <c r="N246" s="128" t="s">
        <v>40</v>
      </c>
      <c r="P246" s="129">
        <f>O246*H246</f>
        <v>0</v>
      </c>
      <c r="Q246" s="129">
        <v>0</v>
      </c>
      <c r="R246" s="129">
        <f>Q246*H246</f>
        <v>0</v>
      </c>
      <c r="S246" s="129">
        <v>0</v>
      </c>
      <c r="T246" s="130">
        <f>S246*H246</f>
        <v>0</v>
      </c>
      <c r="AR246" s="131" t="s">
        <v>147</v>
      </c>
      <c r="AT246" s="131" t="s">
        <v>142</v>
      </c>
      <c r="AU246" s="131" t="s">
        <v>77</v>
      </c>
      <c r="AY246" s="16" t="s">
        <v>141</v>
      </c>
      <c r="BE246" s="132">
        <f>IF(N246="základní",J246,0)</f>
        <v>0</v>
      </c>
      <c r="BF246" s="132">
        <f>IF(N246="snížená",J246,0)</f>
        <v>0</v>
      </c>
      <c r="BG246" s="132">
        <f>IF(N246="zákl. přenesená",J246,0)</f>
        <v>0</v>
      </c>
      <c r="BH246" s="132">
        <f>IF(N246="sníž. přenesená",J246,0)</f>
        <v>0</v>
      </c>
      <c r="BI246" s="132">
        <f>IF(N246="nulová",J246,0)</f>
        <v>0</v>
      </c>
      <c r="BJ246" s="16" t="s">
        <v>77</v>
      </c>
      <c r="BK246" s="132">
        <f>ROUND(I246*H246,2)</f>
        <v>0</v>
      </c>
      <c r="BL246" s="16" t="s">
        <v>147</v>
      </c>
      <c r="BM246" s="131" t="s">
        <v>424</v>
      </c>
    </row>
    <row r="247" spans="2:65" s="1" customFormat="1" ht="39">
      <c r="B247" s="31"/>
      <c r="D247" s="133" t="s">
        <v>148</v>
      </c>
      <c r="F247" s="134" t="s">
        <v>649</v>
      </c>
      <c r="I247" s="135"/>
      <c r="L247" s="31"/>
      <c r="M247" s="136"/>
      <c r="T247" s="52"/>
      <c r="AT247" s="16" t="s">
        <v>148</v>
      </c>
      <c r="AU247" s="16" t="s">
        <v>77</v>
      </c>
    </row>
    <row r="248" spans="2:65" s="1" customFormat="1" ht="48.75">
      <c r="B248" s="31"/>
      <c r="D248" s="133" t="s">
        <v>150</v>
      </c>
      <c r="F248" s="137" t="s">
        <v>650</v>
      </c>
      <c r="I248" s="135"/>
      <c r="L248" s="31"/>
      <c r="M248" s="136"/>
      <c r="T248" s="52"/>
      <c r="AT248" s="16" t="s">
        <v>150</v>
      </c>
      <c r="AU248" s="16" t="s">
        <v>77</v>
      </c>
    </row>
    <row r="249" spans="2:65" s="1" customFormat="1" ht="29.25">
      <c r="B249" s="31"/>
      <c r="D249" s="133" t="s">
        <v>152</v>
      </c>
      <c r="F249" s="137" t="s">
        <v>651</v>
      </c>
      <c r="I249" s="135"/>
      <c r="L249" s="31"/>
      <c r="M249" s="136"/>
      <c r="T249" s="52"/>
      <c r="AT249" s="16" t="s">
        <v>152</v>
      </c>
      <c r="AU249" s="16" t="s">
        <v>77</v>
      </c>
    </row>
    <row r="250" spans="2:65" s="12" customFormat="1" ht="11.25">
      <c r="B250" s="157"/>
      <c r="D250" s="133" t="s">
        <v>255</v>
      </c>
      <c r="E250" s="158" t="s">
        <v>19</v>
      </c>
      <c r="F250" s="159" t="s">
        <v>1433</v>
      </c>
      <c r="H250" s="160">
        <v>60</v>
      </c>
      <c r="I250" s="161"/>
      <c r="L250" s="157"/>
      <c r="M250" s="162"/>
      <c r="T250" s="163"/>
      <c r="AT250" s="158" t="s">
        <v>255</v>
      </c>
      <c r="AU250" s="158" t="s">
        <v>77</v>
      </c>
      <c r="AV250" s="12" t="s">
        <v>79</v>
      </c>
      <c r="AW250" s="12" t="s">
        <v>31</v>
      </c>
      <c r="AX250" s="12" t="s">
        <v>69</v>
      </c>
      <c r="AY250" s="158" t="s">
        <v>141</v>
      </c>
    </row>
    <row r="251" spans="2:65" s="13" customFormat="1" ht="11.25">
      <c r="B251" s="164"/>
      <c r="D251" s="133" t="s">
        <v>255</v>
      </c>
      <c r="E251" s="165" t="s">
        <v>19</v>
      </c>
      <c r="F251" s="166" t="s">
        <v>262</v>
      </c>
      <c r="H251" s="167">
        <v>60</v>
      </c>
      <c r="I251" s="168"/>
      <c r="L251" s="164"/>
      <c r="M251" s="169"/>
      <c r="T251" s="170"/>
      <c r="AT251" s="165" t="s">
        <v>255</v>
      </c>
      <c r="AU251" s="165" t="s">
        <v>77</v>
      </c>
      <c r="AV251" s="13" t="s">
        <v>147</v>
      </c>
      <c r="AW251" s="13" t="s">
        <v>31</v>
      </c>
      <c r="AX251" s="13" t="s">
        <v>77</v>
      </c>
      <c r="AY251" s="165" t="s">
        <v>141</v>
      </c>
    </row>
    <row r="252" spans="2:65" s="1" customFormat="1" ht="16.5" customHeight="1">
      <c r="B252" s="31"/>
      <c r="C252" s="120" t="s">
        <v>237</v>
      </c>
      <c r="D252" s="120" t="s">
        <v>142</v>
      </c>
      <c r="E252" s="121" t="s">
        <v>653</v>
      </c>
      <c r="F252" s="122" t="s">
        <v>654</v>
      </c>
      <c r="G252" s="123" t="s">
        <v>641</v>
      </c>
      <c r="H252" s="124">
        <v>92</v>
      </c>
      <c r="I252" s="125"/>
      <c r="J252" s="126">
        <f>ROUND(I252*H252,2)</f>
        <v>0</v>
      </c>
      <c r="K252" s="122" t="s">
        <v>146</v>
      </c>
      <c r="L252" s="31"/>
      <c r="M252" s="127" t="s">
        <v>19</v>
      </c>
      <c r="N252" s="128" t="s">
        <v>40</v>
      </c>
      <c r="P252" s="129">
        <f>O252*H252</f>
        <v>0</v>
      </c>
      <c r="Q252" s="129">
        <v>0</v>
      </c>
      <c r="R252" s="129">
        <f>Q252*H252</f>
        <v>0</v>
      </c>
      <c r="S252" s="129">
        <v>0</v>
      </c>
      <c r="T252" s="130">
        <f>S252*H252</f>
        <v>0</v>
      </c>
      <c r="AR252" s="131" t="s">
        <v>147</v>
      </c>
      <c r="AT252" s="131" t="s">
        <v>142</v>
      </c>
      <c r="AU252" s="131" t="s">
        <v>77</v>
      </c>
      <c r="AY252" s="16" t="s">
        <v>141</v>
      </c>
      <c r="BE252" s="132">
        <f>IF(N252="základní",J252,0)</f>
        <v>0</v>
      </c>
      <c r="BF252" s="132">
        <f>IF(N252="snížená",J252,0)</f>
        <v>0</v>
      </c>
      <c r="BG252" s="132">
        <f>IF(N252="zákl. přenesená",J252,0)</f>
        <v>0</v>
      </c>
      <c r="BH252" s="132">
        <f>IF(N252="sníž. přenesená",J252,0)</f>
        <v>0</v>
      </c>
      <c r="BI252" s="132">
        <f>IF(N252="nulová",J252,0)</f>
        <v>0</v>
      </c>
      <c r="BJ252" s="16" t="s">
        <v>77</v>
      </c>
      <c r="BK252" s="132">
        <f>ROUND(I252*H252,2)</f>
        <v>0</v>
      </c>
      <c r="BL252" s="16" t="s">
        <v>147</v>
      </c>
      <c r="BM252" s="131" t="s">
        <v>428</v>
      </c>
    </row>
    <row r="253" spans="2:65" s="1" customFormat="1" ht="29.25">
      <c r="B253" s="31"/>
      <c r="D253" s="133" t="s">
        <v>148</v>
      </c>
      <c r="F253" s="134" t="s">
        <v>656</v>
      </c>
      <c r="I253" s="135"/>
      <c r="L253" s="31"/>
      <c r="M253" s="136"/>
      <c r="T253" s="52"/>
      <c r="AT253" s="16" t="s">
        <v>148</v>
      </c>
      <c r="AU253" s="16" t="s">
        <v>77</v>
      </c>
    </row>
    <row r="254" spans="2:65" s="1" customFormat="1" ht="39">
      <c r="B254" s="31"/>
      <c r="D254" s="133" t="s">
        <v>150</v>
      </c>
      <c r="F254" s="137" t="s">
        <v>657</v>
      </c>
      <c r="I254" s="135"/>
      <c r="L254" s="31"/>
      <c r="M254" s="136"/>
      <c r="T254" s="52"/>
      <c r="AT254" s="16" t="s">
        <v>150</v>
      </c>
      <c r="AU254" s="16" t="s">
        <v>77</v>
      </c>
    </row>
    <row r="255" spans="2:65" s="1" customFormat="1" ht="29.25">
      <c r="B255" s="31"/>
      <c r="D255" s="133" t="s">
        <v>152</v>
      </c>
      <c r="F255" s="137" t="s">
        <v>1233</v>
      </c>
      <c r="I255" s="135"/>
      <c r="L255" s="31"/>
      <c r="M255" s="136"/>
      <c r="T255" s="52"/>
      <c r="AT255" s="16" t="s">
        <v>152</v>
      </c>
      <c r="AU255" s="16" t="s">
        <v>77</v>
      </c>
    </row>
    <row r="256" spans="2:65" s="12" customFormat="1" ht="11.25">
      <c r="B256" s="157"/>
      <c r="D256" s="133" t="s">
        <v>255</v>
      </c>
      <c r="E256" s="158" t="s">
        <v>19</v>
      </c>
      <c r="F256" s="159" t="s">
        <v>1434</v>
      </c>
      <c r="H256" s="160">
        <v>92</v>
      </c>
      <c r="I256" s="161"/>
      <c r="L256" s="157"/>
      <c r="M256" s="162"/>
      <c r="T256" s="163"/>
      <c r="AT256" s="158" t="s">
        <v>255</v>
      </c>
      <c r="AU256" s="158" t="s">
        <v>77</v>
      </c>
      <c r="AV256" s="12" t="s">
        <v>79</v>
      </c>
      <c r="AW256" s="12" t="s">
        <v>31</v>
      </c>
      <c r="AX256" s="12" t="s">
        <v>69</v>
      </c>
      <c r="AY256" s="158" t="s">
        <v>141</v>
      </c>
    </row>
    <row r="257" spans="2:65" s="13" customFormat="1" ht="11.25">
      <c r="B257" s="164"/>
      <c r="D257" s="133" t="s">
        <v>255</v>
      </c>
      <c r="E257" s="165" t="s">
        <v>19</v>
      </c>
      <c r="F257" s="166" t="s">
        <v>262</v>
      </c>
      <c r="H257" s="167">
        <v>92</v>
      </c>
      <c r="I257" s="168"/>
      <c r="L257" s="164"/>
      <c r="M257" s="169"/>
      <c r="T257" s="170"/>
      <c r="AT257" s="165" t="s">
        <v>255</v>
      </c>
      <c r="AU257" s="165" t="s">
        <v>77</v>
      </c>
      <c r="AV257" s="13" t="s">
        <v>147</v>
      </c>
      <c r="AW257" s="13" t="s">
        <v>31</v>
      </c>
      <c r="AX257" s="13" t="s">
        <v>77</v>
      </c>
      <c r="AY257" s="165" t="s">
        <v>141</v>
      </c>
    </row>
    <row r="258" spans="2:65" s="1" customFormat="1" ht="16.5" customHeight="1">
      <c r="B258" s="31"/>
      <c r="C258" s="120" t="s">
        <v>395</v>
      </c>
      <c r="D258" s="120" t="s">
        <v>142</v>
      </c>
      <c r="E258" s="121" t="s">
        <v>666</v>
      </c>
      <c r="F258" s="122" t="s">
        <v>667</v>
      </c>
      <c r="G258" s="123" t="s">
        <v>243</v>
      </c>
      <c r="H258" s="124">
        <v>2000</v>
      </c>
      <c r="I258" s="125"/>
      <c r="J258" s="126">
        <f>ROUND(I258*H258,2)</f>
        <v>0</v>
      </c>
      <c r="K258" s="122" t="s">
        <v>146</v>
      </c>
      <c r="L258" s="31"/>
      <c r="M258" s="127" t="s">
        <v>19</v>
      </c>
      <c r="N258" s="128" t="s">
        <v>40</v>
      </c>
      <c r="P258" s="129">
        <f>O258*H258</f>
        <v>0</v>
      </c>
      <c r="Q258" s="129">
        <v>0</v>
      </c>
      <c r="R258" s="129">
        <f>Q258*H258</f>
        <v>0</v>
      </c>
      <c r="S258" s="129">
        <v>0</v>
      </c>
      <c r="T258" s="130">
        <f>S258*H258</f>
        <v>0</v>
      </c>
      <c r="AR258" s="131" t="s">
        <v>147</v>
      </c>
      <c r="AT258" s="131" t="s">
        <v>142</v>
      </c>
      <c r="AU258" s="131" t="s">
        <v>77</v>
      </c>
      <c r="AY258" s="16" t="s">
        <v>141</v>
      </c>
      <c r="BE258" s="132">
        <f>IF(N258="základní",J258,0)</f>
        <v>0</v>
      </c>
      <c r="BF258" s="132">
        <f>IF(N258="snížená",J258,0)</f>
        <v>0</v>
      </c>
      <c r="BG258" s="132">
        <f>IF(N258="zákl. přenesená",J258,0)</f>
        <v>0</v>
      </c>
      <c r="BH258" s="132">
        <f>IF(N258="sníž. přenesená",J258,0)</f>
        <v>0</v>
      </c>
      <c r="BI258" s="132">
        <f>IF(N258="nulová",J258,0)</f>
        <v>0</v>
      </c>
      <c r="BJ258" s="16" t="s">
        <v>77</v>
      </c>
      <c r="BK258" s="132">
        <f>ROUND(I258*H258,2)</f>
        <v>0</v>
      </c>
      <c r="BL258" s="16" t="s">
        <v>147</v>
      </c>
      <c r="BM258" s="131" t="s">
        <v>432</v>
      </c>
    </row>
    <row r="259" spans="2:65" s="1" customFormat="1" ht="19.5">
      <c r="B259" s="31"/>
      <c r="D259" s="133" t="s">
        <v>148</v>
      </c>
      <c r="F259" s="134" t="s">
        <v>668</v>
      </c>
      <c r="I259" s="135"/>
      <c r="L259" s="31"/>
      <c r="M259" s="136"/>
      <c r="T259" s="52"/>
      <c r="AT259" s="16" t="s">
        <v>148</v>
      </c>
      <c r="AU259" s="16" t="s">
        <v>77</v>
      </c>
    </row>
    <row r="260" spans="2:65" s="1" customFormat="1" ht="29.25">
      <c r="B260" s="31"/>
      <c r="D260" s="133" t="s">
        <v>150</v>
      </c>
      <c r="F260" s="137" t="s">
        <v>663</v>
      </c>
      <c r="I260" s="135"/>
      <c r="L260" s="31"/>
      <c r="M260" s="136"/>
      <c r="T260" s="52"/>
      <c r="AT260" s="16" t="s">
        <v>150</v>
      </c>
      <c r="AU260" s="16" t="s">
        <v>77</v>
      </c>
    </row>
    <row r="261" spans="2:65" s="1" customFormat="1" ht="29.25">
      <c r="B261" s="31"/>
      <c r="D261" s="133" t="s">
        <v>152</v>
      </c>
      <c r="F261" s="137" t="s">
        <v>505</v>
      </c>
      <c r="I261" s="135"/>
      <c r="L261" s="31"/>
      <c r="M261" s="136"/>
      <c r="T261" s="52"/>
      <c r="AT261" s="16" t="s">
        <v>152</v>
      </c>
      <c r="AU261" s="16" t="s">
        <v>77</v>
      </c>
    </row>
    <row r="262" spans="2:65" s="1" customFormat="1" ht="16.5" customHeight="1">
      <c r="B262" s="31"/>
      <c r="C262" s="120" t="s">
        <v>328</v>
      </c>
      <c r="D262" s="120" t="s">
        <v>142</v>
      </c>
      <c r="E262" s="121" t="s">
        <v>669</v>
      </c>
      <c r="F262" s="122" t="s">
        <v>670</v>
      </c>
      <c r="G262" s="123" t="s">
        <v>589</v>
      </c>
      <c r="H262" s="124">
        <v>0.1</v>
      </c>
      <c r="I262" s="125"/>
      <c r="J262" s="126">
        <f>ROUND(I262*H262,2)</f>
        <v>0</v>
      </c>
      <c r="K262" s="122" t="s">
        <v>146</v>
      </c>
      <c r="L262" s="31"/>
      <c r="M262" s="127" t="s">
        <v>19</v>
      </c>
      <c r="N262" s="128" t="s">
        <v>40</v>
      </c>
      <c r="P262" s="129">
        <f>O262*H262</f>
        <v>0</v>
      </c>
      <c r="Q262" s="129">
        <v>0</v>
      </c>
      <c r="R262" s="129">
        <f>Q262*H262</f>
        <v>0</v>
      </c>
      <c r="S262" s="129">
        <v>0</v>
      </c>
      <c r="T262" s="130">
        <f>S262*H262</f>
        <v>0</v>
      </c>
      <c r="AR262" s="131" t="s">
        <v>147</v>
      </c>
      <c r="AT262" s="131" t="s">
        <v>142</v>
      </c>
      <c r="AU262" s="131" t="s">
        <v>77</v>
      </c>
      <c r="AY262" s="16" t="s">
        <v>141</v>
      </c>
      <c r="BE262" s="132">
        <f>IF(N262="základní",J262,0)</f>
        <v>0</v>
      </c>
      <c r="BF262" s="132">
        <f>IF(N262="snížená",J262,0)</f>
        <v>0</v>
      </c>
      <c r="BG262" s="132">
        <f>IF(N262="zákl. přenesená",J262,0)</f>
        <v>0</v>
      </c>
      <c r="BH262" s="132">
        <f>IF(N262="sníž. přenesená",J262,0)</f>
        <v>0</v>
      </c>
      <c r="BI262" s="132">
        <f>IF(N262="nulová",J262,0)</f>
        <v>0</v>
      </c>
      <c r="BJ262" s="16" t="s">
        <v>77</v>
      </c>
      <c r="BK262" s="132">
        <f>ROUND(I262*H262,2)</f>
        <v>0</v>
      </c>
      <c r="BL262" s="16" t="s">
        <v>147</v>
      </c>
      <c r="BM262" s="131" t="s">
        <v>437</v>
      </c>
    </row>
    <row r="263" spans="2:65" s="1" customFormat="1" ht="29.25">
      <c r="B263" s="31"/>
      <c r="D263" s="133" t="s">
        <v>148</v>
      </c>
      <c r="F263" s="134" t="s">
        <v>672</v>
      </c>
      <c r="I263" s="135"/>
      <c r="L263" s="31"/>
      <c r="M263" s="136"/>
      <c r="T263" s="52"/>
      <c r="AT263" s="16" t="s">
        <v>148</v>
      </c>
      <c r="AU263" s="16" t="s">
        <v>77</v>
      </c>
    </row>
    <row r="264" spans="2:65" s="1" customFormat="1" ht="29.25">
      <c r="B264" s="31"/>
      <c r="D264" s="133" t="s">
        <v>150</v>
      </c>
      <c r="F264" s="137" t="s">
        <v>673</v>
      </c>
      <c r="I264" s="135"/>
      <c r="L264" s="31"/>
      <c r="M264" s="136"/>
      <c r="T264" s="52"/>
      <c r="AT264" s="16" t="s">
        <v>150</v>
      </c>
      <c r="AU264" s="16" t="s">
        <v>77</v>
      </c>
    </row>
    <row r="265" spans="2:65" s="1" customFormat="1" ht="19.5">
      <c r="B265" s="31"/>
      <c r="D265" s="133" t="s">
        <v>152</v>
      </c>
      <c r="F265" s="137" t="s">
        <v>166</v>
      </c>
      <c r="I265" s="135"/>
      <c r="L265" s="31"/>
      <c r="M265" s="136"/>
      <c r="T265" s="52"/>
      <c r="AT265" s="16" t="s">
        <v>152</v>
      </c>
      <c r="AU265" s="16" t="s">
        <v>77</v>
      </c>
    </row>
    <row r="266" spans="2:65" s="1" customFormat="1" ht="16.5" customHeight="1">
      <c r="B266" s="31"/>
      <c r="C266" s="120" t="s">
        <v>403</v>
      </c>
      <c r="D266" s="120" t="s">
        <v>142</v>
      </c>
      <c r="E266" s="121" t="s">
        <v>676</v>
      </c>
      <c r="F266" s="122" t="s">
        <v>677</v>
      </c>
      <c r="G266" s="123" t="s">
        <v>174</v>
      </c>
      <c r="H266" s="124">
        <v>43.75</v>
      </c>
      <c r="I266" s="125"/>
      <c r="J266" s="126">
        <f>ROUND(I266*H266,2)</f>
        <v>0</v>
      </c>
      <c r="K266" s="122" t="s">
        <v>146</v>
      </c>
      <c r="L266" s="31"/>
      <c r="M266" s="127" t="s">
        <v>19</v>
      </c>
      <c r="N266" s="128" t="s">
        <v>40</v>
      </c>
      <c r="P266" s="129">
        <f>O266*H266</f>
        <v>0</v>
      </c>
      <c r="Q266" s="129">
        <v>0</v>
      </c>
      <c r="R266" s="129">
        <f>Q266*H266</f>
        <v>0</v>
      </c>
      <c r="S266" s="129">
        <v>0</v>
      </c>
      <c r="T266" s="130">
        <f>S266*H266</f>
        <v>0</v>
      </c>
      <c r="AR266" s="131" t="s">
        <v>147</v>
      </c>
      <c r="AT266" s="131" t="s">
        <v>142</v>
      </c>
      <c r="AU266" s="131" t="s">
        <v>77</v>
      </c>
      <c r="AY266" s="16" t="s">
        <v>141</v>
      </c>
      <c r="BE266" s="132">
        <f>IF(N266="základní",J266,0)</f>
        <v>0</v>
      </c>
      <c r="BF266" s="132">
        <f>IF(N266="snížená",J266,0)</f>
        <v>0</v>
      </c>
      <c r="BG266" s="132">
        <f>IF(N266="zákl. přenesená",J266,0)</f>
        <v>0</v>
      </c>
      <c r="BH266" s="132">
        <f>IF(N266="sníž. přenesená",J266,0)</f>
        <v>0</v>
      </c>
      <c r="BI266" s="132">
        <f>IF(N266="nulová",J266,0)</f>
        <v>0</v>
      </c>
      <c r="BJ266" s="16" t="s">
        <v>77</v>
      </c>
      <c r="BK266" s="132">
        <f>ROUND(I266*H266,2)</f>
        <v>0</v>
      </c>
      <c r="BL266" s="16" t="s">
        <v>147</v>
      </c>
      <c r="BM266" s="131" t="s">
        <v>441</v>
      </c>
    </row>
    <row r="267" spans="2:65" s="1" customFormat="1" ht="29.25">
      <c r="B267" s="31"/>
      <c r="D267" s="133" t="s">
        <v>148</v>
      </c>
      <c r="F267" s="134" t="s">
        <v>679</v>
      </c>
      <c r="I267" s="135"/>
      <c r="L267" s="31"/>
      <c r="M267" s="136"/>
      <c r="T267" s="52"/>
      <c r="AT267" s="16" t="s">
        <v>148</v>
      </c>
      <c r="AU267" s="16" t="s">
        <v>77</v>
      </c>
    </row>
    <row r="268" spans="2:65" s="1" customFormat="1" ht="39">
      <c r="B268" s="31"/>
      <c r="D268" s="133" t="s">
        <v>150</v>
      </c>
      <c r="F268" s="137" t="s">
        <v>680</v>
      </c>
      <c r="I268" s="135"/>
      <c r="L268" s="31"/>
      <c r="M268" s="136"/>
      <c r="T268" s="52"/>
      <c r="AT268" s="16" t="s">
        <v>150</v>
      </c>
      <c r="AU268" s="16" t="s">
        <v>77</v>
      </c>
    </row>
    <row r="269" spans="2:65" s="1" customFormat="1" ht="29.25">
      <c r="B269" s="31"/>
      <c r="D269" s="133" t="s">
        <v>152</v>
      </c>
      <c r="F269" s="137" t="s">
        <v>1430</v>
      </c>
      <c r="I269" s="135"/>
      <c r="L269" s="31"/>
      <c r="M269" s="136"/>
      <c r="T269" s="52"/>
      <c r="AT269" s="16" t="s">
        <v>152</v>
      </c>
      <c r="AU269" s="16" t="s">
        <v>77</v>
      </c>
    </row>
    <row r="270" spans="2:65" s="12" customFormat="1" ht="11.25">
      <c r="B270" s="157"/>
      <c r="D270" s="133" t="s">
        <v>255</v>
      </c>
      <c r="E270" s="158" t="s">
        <v>19</v>
      </c>
      <c r="F270" s="159" t="s">
        <v>1431</v>
      </c>
      <c r="H270" s="160">
        <v>43.75</v>
      </c>
      <c r="I270" s="161"/>
      <c r="L270" s="157"/>
      <c r="M270" s="162"/>
      <c r="T270" s="163"/>
      <c r="AT270" s="158" t="s">
        <v>255</v>
      </c>
      <c r="AU270" s="158" t="s">
        <v>77</v>
      </c>
      <c r="AV270" s="12" t="s">
        <v>79</v>
      </c>
      <c r="AW270" s="12" t="s">
        <v>31</v>
      </c>
      <c r="AX270" s="12" t="s">
        <v>69</v>
      </c>
      <c r="AY270" s="158" t="s">
        <v>141</v>
      </c>
    </row>
    <row r="271" spans="2:65" s="13" customFormat="1" ht="11.25">
      <c r="B271" s="164"/>
      <c r="D271" s="133" t="s">
        <v>255</v>
      </c>
      <c r="E271" s="165" t="s">
        <v>19</v>
      </c>
      <c r="F271" s="166" t="s">
        <v>262</v>
      </c>
      <c r="H271" s="167">
        <v>43.75</v>
      </c>
      <c r="I271" s="168"/>
      <c r="L271" s="164"/>
      <c r="M271" s="169"/>
      <c r="T271" s="170"/>
      <c r="AT271" s="165" t="s">
        <v>255</v>
      </c>
      <c r="AU271" s="165" t="s">
        <v>77</v>
      </c>
      <c r="AV271" s="13" t="s">
        <v>147</v>
      </c>
      <c r="AW271" s="13" t="s">
        <v>31</v>
      </c>
      <c r="AX271" s="13" t="s">
        <v>77</v>
      </c>
      <c r="AY271" s="165" t="s">
        <v>141</v>
      </c>
    </row>
    <row r="272" spans="2:65" s="1" customFormat="1" ht="16.5" customHeight="1">
      <c r="B272" s="31"/>
      <c r="C272" s="120" t="s">
        <v>332</v>
      </c>
      <c r="D272" s="120" t="s">
        <v>142</v>
      </c>
      <c r="E272" s="121" t="s">
        <v>683</v>
      </c>
      <c r="F272" s="122" t="s">
        <v>684</v>
      </c>
      <c r="G272" s="123" t="s">
        <v>589</v>
      </c>
      <c r="H272" s="124">
        <v>7.1999999999999995E-2</v>
      </c>
      <c r="I272" s="125"/>
      <c r="J272" s="126">
        <f>ROUND(I272*H272,2)</f>
        <v>0</v>
      </c>
      <c r="K272" s="122" t="s">
        <v>146</v>
      </c>
      <c r="L272" s="31"/>
      <c r="M272" s="127" t="s">
        <v>19</v>
      </c>
      <c r="N272" s="128" t="s">
        <v>40</v>
      </c>
      <c r="P272" s="129">
        <f>O272*H272</f>
        <v>0</v>
      </c>
      <c r="Q272" s="129">
        <v>0</v>
      </c>
      <c r="R272" s="129">
        <f>Q272*H272</f>
        <v>0</v>
      </c>
      <c r="S272" s="129">
        <v>0</v>
      </c>
      <c r="T272" s="130">
        <f>S272*H272</f>
        <v>0</v>
      </c>
      <c r="AR272" s="131" t="s">
        <v>147</v>
      </c>
      <c r="AT272" s="131" t="s">
        <v>142</v>
      </c>
      <c r="AU272" s="131" t="s">
        <v>77</v>
      </c>
      <c r="AY272" s="16" t="s">
        <v>141</v>
      </c>
      <c r="BE272" s="132">
        <f>IF(N272="základní",J272,0)</f>
        <v>0</v>
      </c>
      <c r="BF272" s="132">
        <f>IF(N272="snížená",J272,0)</f>
        <v>0</v>
      </c>
      <c r="BG272" s="132">
        <f>IF(N272="zákl. přenesená",J272,0)</f>
        <v>0</v>
      </c>
      <c r="BH272" s="132">
        <f>IF(N272="sníž. přenesená",J272,0)</f>
        <v>0</v>
      </c>
      <c r="BI272" s="132">
        <f>IF(N272="nulová",J272,0)</f>
        <v>0</v>
      </c>
      <c r="BJ272" s="16" t="s">
        <v>77</v>
      </c>
      <c r="BK272" s="132">
        <f>ROUND(I272*H272,2)</f>
        <v>0</v>
      </c>
      <c r="BL272" s="16" t="s">
        <v>147</v>
      </c>
      <c r="BM272" s="131" t="s">
        <v>445</v>
      </c>
    </row>
    <row r="273" spans="2:65" s="1" customFormat="1" ht="29.25">
      <c r="B273" s="31"/>
      <c r="D273" s="133" t="s">
        <v>148</v>
      </c>
      <c r="F273" s="134" t="s">
        <v>686</v>
      </c>
      <c r="I273" s="135"/>
      <c r="L273" s="31"/>
      <c r="M273" s="136"/>
      <c r="T273" s="52"/>
      <c r="AT273" s="16" t="s">
        <v>148</v>
      </c>
      <c r="AU273" s="16" t="s">
        <v>77</v>
      </c>
    </row>
    <row r="274" spans="2:65" s="1" customFormat="1" ht="39">
      <c r="B274" s="31"/>
      <c r="D274" s="133" t="s">
        <v>150</v>
      </c>
      <c r="F274" s="137" t="s">
        <v>687</v>
      </c>
      <c r="I274" s="135"/>
      <c r="L274" s="31"/>
      <c r="M274" s="136"/>
      <c r="T274" s="52"/>
      <c r="AT274" s="16" t="s">
        <v>150</v>
      </c>
      <c r="AU274" s="16" t="s">
        <v>77</v>
      </c>
    </row>
    <row r="275" spans="2:65" s="1" customFormat="1" ht="29.25">
      <c r="B275" s="31"/>
      <c r="D275" s="133" t="s">
        <v>152</v>
      </c>
      <c r="F275" s="137" t="s">
        <v>596</v>
      </c>
      <c r="I275" s="135"/>
      <c r="L275" s="31"/>
      <c r="M275" s="136"/>
      <c r="T275" s="52"/>
      <c r="AT275" s="16" t="s">
        <v>152</v>
      </c>
      <c r="AU275" s="16" t="s">
        <v>77</v>
      </c>
    </row>
    <row r="276" spans="2:65" s="1" customFormat="1" ht="16.5" customHeight="1">
      <c r="B276" s="31"/>
      <c r="C276" s="120" t="s">
        <v>411</v>
      </c>
      <c r="D276" s="120" t="s">
        <v>142</v>
      </c>
      <c r="E276" s="121" t="s">
        <v>694</v>
      </c>
      <c r="F276" s="122" t="s">
        <v>695</v>
      </c>
      <c r="G276" s="123" t="s">
        <v>589</v>
      </c>
      <c r="H276" s="124">
        <v>2.8000000000000001E-2</v>
      </c>
      <c r="I276" s="125"/>
      <c r="J276" s="126">
        <f>ROUND(I276*H276,2)</f>
        <v>0</v>
      </c>
      <c r="K276" s="122" t="s">
        <v>146</v>
      </c>
      <c r="L276" s="31"/>
      <c r="M276" s="127" t="s">
        <v>19</v>
      </c>
      <c r="N276" s="128" t="s">
        <v>40</v>
      </c>
      <c r="P276" s="129">
        <f>O276*H276</f>
        <v>0</v>
      </c>
      <c r="Q276" s="129">
        <v>0</v>
      </c>
      <c r="R276" s="129">
        <f>Q276*H276</f>
        <v>0</v>
      </c>
      <c r="S276" s="129">
        <v>0</v>
      </c>
      <c r="T276" s="130">
        <f>S276*H276</f>
        <v>0</v>
      </c>
      <c r="AR276" s="131" t="s">
        <v>147</v>
      </c>
      <c r="AT276" s="131" t="s">
        <v>142</v>
      </c>
      <c r="AU276" s="131" t="s">
        <v>77</v>
      </c>
      <c r="AY276" s="16" t="s">
        <v>141</v>
      </c>
      <c r="BE276" s="132">
        <f>IF(N276="základní",J276,0)</f>
        <v>0</v>
      </c>
      <c r="BF276" s="132">
        <f>IF(N276="snížená",J276,0)</f>
        <v>0</v>
      </c>
      <c r="BG276" s="132">
        <f>IF(N276="zákl. přenesená",J276,0)</f>
        <v>0</v>
      </c>
      <c r="BH276" s="132">
        <f>IF(N276="sníž. přenesená",J276,0)</f>
        <v>0</v>
      </c>
      <c r="BI276" s="132">
        <f>IF(N276="nulová",J276,0)</f>
        <v>0</v>
      </c>
      <c r="BJ276" s="16" t="s">
        <v>77</v>
      </c>
      <c r="BK276" s="132">
        <f>ROUND(I276*H276,2)</f>
        <v>0</v>
      </c>
      <c r="BL276" s="16" t="s">
        <v>147</v>
      </c>
      <c r="BM276" s="131" t="s">
        <v>449</v>
      </c>
    </row>
    <row r="277" spans="2:65" s="1" customFormat="1" ht="29.25">
      <c r="B277" s="31"/>
      <c r="D277" s="133" t="s">
        <v>148</v>
      </c>
      <c r="F277" s="134" t="s">
        <v>697</v>
      </c>
      <c r="I277" s="135"/>
      <c r="L277" s="31"/>
      <c r="M277" s="136"/>
      <c r="T277" s="52"/>
      <c r="AT277" s="16" t="s">
        <v>148</v>
      </c>
      <c r="AU277" s="16" t="s">
        <v>77</v>
      </c>
    </row>
    <row r="278" spans="2:65" s="1" customFormat="1" ht="39">
      <c r="B278" s="31"/>
      <c r="D278" s="133" t="s">
        <v>150</v>
      </c>
      <c r="F278" s="137" t="s">
        <v>687</v>
      </c>
      <c r="I278" s="135"/>
      <c r="L278" s="31"/>
      <c r="M278" s="136"/>
      <c r="T278" s="52"/>
      <c r="AT278" s="16" t="s">
        <v>150</v>
      </c>
      <c r="AU278" s="16" t="s">
        <v>77</v>
      </c>
    </row>
    <row r="279" spans="2:65" s="1" customFormat="1" ht="29.25">
      <c r="B279" s="31"/>
      <c r="D279" s="133" t="s">
        <v>152</v>
      </c>
      <c r="F279" s="137" t="s">
        <v>1425</v>
      </c>
      <c r="I279" s="135"/>
      <c r="L279" s="31"/>
      <c r="M279" s="136"/>
      <c r="T279" s="52"/>
      <c r="AT279" s="16" t="s">
        <v>152</v>
      </c>
      <c r="AU279" s="16" t="s">
        <v>77</v>
      </c>
    </row>
    <row r="280" spans="2:65" s="1" customFormat="1" ht="16.5" customHeight="1">
      <c r="B280" s="31"/>
      <c r="C280" s="120" t="s">
        <v>336</v>
      </c>
      <c r="D280" s="120" t="s">
        <v>142</v>
      </c>
      <c r="E280" s="121" t="s">
        <v>1435</v>
      </c>
      <c r="F280" s="122" t="s">
        <v>1436</v>
      </c>
      <c r="G280" s="123" t="s">
        <v>174</v>
      </c>
      <c r="H280" s="124">
        <v>43.75</v>
      </c>
      <c r="I280" s="125"/>
      <c r="J280" s="126">
        <f>ROUND(I280*H280,2)</f>
        <v>0</v>
      </c>
      <c r="K280" s="122" t="s">
        <v>19</v>
      </c>
      <c r="L280" s="31"/>
      <c r="M280" s="127" t="s">
        <v>19</v>
      </c>
      <c r="N280" s="128" t="s">
        <v>40</v>
      </c>
      <c r="P280" s="129">
        <f>O280*H280</f>
        <v>0</v>
      </c>
      <c r="Q280" s="129">
        <v>0</v>
      </c>
      <c r="R280" s="129">
        <f>Q280*H280</f>
        <v>0</v>
      </c>
      <c r="S280" s="129">
        <v>0</v>
      </c>
      <c r="T280" s="130">
        <f>S280*H280</f>
        <v>0</v>
      </c>
      <c r="AR280" s="131" t="s">
        <v>147</v>
      </c>
      <c r="AT280" s="131" t="s">
        <v>142</v>
      </c>
      <c r="AU280" s="131" t="s">
        <v>77</v>
      </c>
      <c r="AY280" s="16" t="s">
        <v>141</v>
      </c>
      <c r="BE280" s="132">
        <f>IF(N280="základní",J280,0)</f>
        <v>0</v>
      </c>
      <c r="BF280" s="132">
        <f>IF(N280="snížená",J280,0)</f>
        <v>0</v>
      </c>
      <c r="BG280" s="132">
        <f>IF(N280="zákl. přenesená",J280,0)</f>
        <v>0</v>
      </c>
      <c r="BH280" s="132">
        <f>IF(N280="sníž. přenesená",J280,0)</f>
        <v>0</v>
      </c>
      <c r="BI280" s="132">
        <f>IF(N280="nulová",J280,0)</f>
        <v>0</v>
      </c>
      <c r="BJ280" s="16" t="s">
        <v>77</v>
      </c>
      <c r="BK280" s="132">
        <f>ROUND(I280*H280,2)</f>
        <v>0</v>
      </c>
      <c r="BL280" s="16" t="s">
        <v>147</v>
      </c>
      <c r="BM280" s="131" t="s">
        <v>454</v>
      </c>
    </row>
    <row r="281" spans="2:65" s="1" customFormat="1" ht="11.25">
      <c r="B281" s="31"/>
      <c r="D281" s="133" t="s">
        <v>148</v>
      </c>
      <c r="F281" s="134" t="s">
        <v>1436</v>
      </c>
      <c r="I281" s="135"/>
      <c r="L281" s="31"/>
      <c r="M281" s="136"/>
      <c r="T281" s="52"/>
      <c r="AT281" s="16" t="s">
        <v>148</v>
      </c>
      <c r="AU281" s="16" t="s">
        <v>77</v>
      </c>
    </row>
    <row r="282" spans="2:65" s="1" customFormat="1" ht="29.25">
      <c r="B282" s="31"/>
      <c r="D282" s="133" t="s">
        <v>152</v>
      </c>
      <c r="F282" s="137" t="s">
        <v>1421</v>
      </c>
      <c r="I282" s="135"/>
      <c r="L282" s="31"/>
      <c r="M282" s="136"/>
      <c r="T282" s="52"/>
      <c r="AT282" s="16" t="s">
        <v>152</v>
      </c>
      <c r="AU282" s="16" t="s">
        <v>77</v>
      </c>
    </row>
    <row r="283" spans="2:65" s="12" customFormat="1" ht="11.25">
      <c r="B283" s="157"/>
      <c r="D283" s="133" t="s">
        <v>255</v>
      </c>
      <c r="E283" s="158" t="s">
        <v>19</v>
      </c>
      <c r="F283" s="159" t="s">
        <v>1431</v>
      </c>
      <c r="H283" s="160">
        <v>43.75</v>
      </c>
      <c r="I283" s="161"/>
      <c r="L283" s="157"/>
      <c r="M283" s="162"/>
      <c r="T283" s="163"/>
      <c r="AT283" s="158" t="s">
        <v>255</v>
      </c>
      <c r="AU283" s="158" t="s">
        <v>77</v>
      </c>
      <c r="AV283" s="12" t="s">
        <v>79</v>
      </c>
      <c r="AW283" s="12" t="s">
        <v>31</v>
      </c>
      <c r="AX283" s="12" t="s">
        <v>69</v>
      </c>
      <c r="AY283" s="158" t="s">
        <v>141</v>
      </c>
    </row>
    <row r="284" spans="2:65" s="13" customFormat="1" ht="11.25">
      <c r="B284" s="164"/>
      <c r="D284" s="133" t="s">
        <v>255</v>
      </c>
      <c r="E284" s="165" t="s">
        <v>19</v>
      </c>
      <c r="F284" s="166" t="s">
        <v>262</v>
      </c>
      <c r="H284" s="167">
        <v>43.75</v>
      </c>
      <c r="I284" s="168"/>
      <c r="L284" s="164"/>
      <c r="M284" s="169"/>
      <c r="T284" s="170"/>
      <c r="AT284" s="165" t="s">
        <v>255</v>
      </c>
      <c r="AU284" s="165" t="s">
        <v>77</v>
      </c>
      <c r="AV284" s="13" t="s">
        <v>147</v>
      </c>
      <c r="AW284" s="13" t="s">
        <v>31</v>
      </c>
      <c r="AX284" s="13" t="s">
        <v>77</v>
      </c>
      <c r="AY284" s="165" t="s">
        <v>141</v>
      </c>
    </row>
    <row r="285" spans="2:65" s="1" customFormat="1" ht="16.5" customHeight="1">
      <c r="B285" s="31"/>
      <c r="C285" s="120" t="s">
        <v>418</v>
      </c>
      <c r="D285" s="120" t="s">
        <v>142</v>
      </c>
      <c r="E285" s="121" t="s">
        <v>1437</v>
      </c>
      <c r="F285" s="122" t="s">
        <v>1438</v>
      </c>
      <c r="G285" s="123" t="s">
        <v>174</v>
      </c>
      <c r="H285" s="124">
        <v>43.75</v>
      </c>
      <c r="I285" s="125"/>
      <c r="J285" s="126">
        <f>ROUND(I285*H285,2)</f>
        <v>0</v>
      </c>
      <c r="K285" s="122" t="s">
        <v>19</v>
      </c>
      <c r="L285" s="31"/>
      <c r="M285" s="127" t="s">
        <v>19</v>
      </c>
      <c r="N285" s="128" t="s">
        <v>40</v>
      </c>
      <c r="P285" s="129">
        <f>O285*H285</f>
        <v>0</v>
      </c>
      <c r="Q285" s="129">
        <v>0</v>
      </c>
      <c r="R285" s="129">
        <f>Q285*H285</f>
        <v>0</v>
      </c>
      <c r="S285" s="129">
        <v>0</v>
      </c>
      <c r="T285" s="130">
        <f>S285*H285</f>
        <v>0</v>
      </c>
      <c r="AR285" s="131" t="s">
        <v>147</v>
      </c>
      <c r="AT285" s="131" t="s">
        <v>142</v>
      </c>
      <c r="AU285" s="131" t="s">
        <v>77</v>
      </c>
      <c r="AY285" s="16" t="s">
        <v>141</v>
      </c>
      <c r="BE285" s="132">
        <f>IF(N285="základní",J285,0)</f>
        <v>0</v>
      </c>
      <c r="BF285" s="132">
        <f>IF(N285="snížená",J285,0)</f>
        <v>0</v>
      </c>
      <c r="BG285" s="132">
        <f>IF(N285="zákl. přenesená",J285,0)</f>
        <v>0</v>
      </c>
      <c r="BH285" s="132">
        <f>IF(N285="sníž. přenesená",J285,0)</f>
        <v>0</v>
      </c>
      <c r="BI285" s="132">
        <f>IF(N285="nulová",J285,0)</f>
        <v>0</v>
      </c>
      <c r="BJ285" s="16" t="s">
        <v>77</v>
      </c>
      <c r="BK285" s="132">
        <f>ROUND(I285*H285,2)</f>
        <v>0</v>
      </c>
      <c r="BL285" s="16" t="s">
        <v>147</v>
      </c>
      <c r="BM285" s="131" t="s">
        <v>642</v>
      </c>
    </row>
    <row r="286" spans="2:65" s="1" customFormat="1" ht="11.25">
      <c r="B286" s="31"/>
      <c r="D286" s="133" t="s">
        <v>148</v>
      </c>
      <c r="F286" s="134" t="s">
        <v>1438</v>
      </c>
      <c r="I286" s="135"/>
      <c r="L286" s="31"/>
      <c r="M286" s="136"/>
      <c r="T286" s="52"/>
      <c r="AT286" s="16" t="s">
        <v>148</v>
      </c>
      <c r="AU286" s="16" t="s">
        <v>77</v>
      </c>
    </row>
    <row r="287" spans="2:65" s="1" customFormat="1" ht="29.25">
      <c r="B287" s="31"/>
      <c r="D287" s="133" t="s">
        <v>152</v>
      </c>
      <c r="F287" s="137" t="s">
        <v>1421</v>
      </c>
      <c r="I287" s="135"/>
      <c r="L287" s="31"/>
      <c r="M287" s="136"/>
      <c r="T287" s="52"/>
      <c r="AT287" s="16" t="s">
        <v>152</v>
      </c>
      <c r="AU287" s="16" t="s">
        <v>77</v>
      </c>
    </row>
    <row r="288" spans="2:65" s="12" customFormat="1" ht="11.25">
      <c r="B288" s="157"/>
      <c r="D288" s="133" t="s">
        <v>255</v>
      </c>
      <c r="E288" s="158" t="s">
        <v>19</v>
      </c>
      <c r="F288" s="159" t="s">
        <v>1431</v>
      </c>
      <c r="H288" s="160">
        <v>43.75</v>
      </c>
      <c r="I288" s="161"/>
      <c r="L288" s="157"/>
      <c r="M288" s="162"/>
      <c r="T288" s="163"/>
      <c r="AT288" s="158" t="s">
        <v>255</v>
      </c>
      <c r="AU288" s="158" t="s">
        <v>77</v>
      </c>
      <c r="AV288" s="12" t="s">
        <v>79</v>
      </c>
      <c r="AW288" s="12" t="s">
        <v>31</v>
      </c>
      <c r="AX288" s="12" t="s">
        <v>69</v>
      </c>
      <c r="AY288" s="158" t="s">
        <v>141</v>
      </c>
    </row>
    <row r="289" spans="2:65" s="13" customFormat="1" ht="11.25">
      <c r="B289" s="164"/>
      <c r="D289" s="133" t="s">
        <v>255</v>
      </c>
      <c r="E289" s="165" t="s">
        <v>19</v>
      </c>
      <c r="F289" s="166" t="s">
        <v>262</v>
      </c>
      <c r="H289" s="167">
        <v>43.75</v>
      </c>
      <c r="I289" s="168"/>
      <c r="L289" s="164"/>
      <c r="M289" s="169"/>
      <c r="T289" s="170"/>
      <c r="AT289" s="165" t="s">
        <v>255</v>
      </c>
      <c r="AU289" s="165" t="s">
        <v>77</v>
      </c>
      <c r="AV289" s="13" t="s">
        <v>147</v>
      </c>
      <c r="AW289" s="13" t="s">
        <v>31</v>
      </c>
      <c r="AX289" s="13" t="s">
        <v>77</v>
      </c>
      <c r="AY289" s="165" t="s">
        <v>141</v>
      </c>
    </row>
    <row r="290" spans="2:65" s="1" customFormat="1" ht="16.5" customHeight="1">
      <c r="B290" s="31"/>
      <c r="C290" s="120" t="s">
        <v>340</v>
      </c>
      <c r="D290" s="120" t="s">
        <v>142</v>
      </c>
      <c r="E290" s="121" t="s">
        <v>720</v>
      </c>
      <c r="F290" s="122" t="s">
        <v>721</v>
      </c>
      <c r="G290" s="123" t="s">
        <v>243</v>
      </c>
      <c r="H290" s="124">
        <v>66</v>
      </c>
      <c r="I290" s="125"/>
      <c r="J290" s="126">
        <f>ROUND(I290*H290,2)</f>
        <v>0</v>
      </c>
      <c r="K290" s="122" t="s">
        <v>146</v>
      </c>
      <c r="L290" s="31"/>
      <c r="M290" s="127" t="s">
        <v>19</v>
      </c>
      <c r="N290" s="128" t="s">
        <v>40</v>
      </c>
      <c r="P290" s="129">
        <f>O290*H290</f>
        <v>0</v>
      </c>
      <c r="Q290" s="129">
        <v>0</v>
      </c>
      <c r="R290" s="129">
        <f>Q290*H290</f>
        <v>0</v>
      </c>
      <c r="S290" s="129">
        <v>0</v>
      </c>
      <c r="T290" s="130">
        <f>S290*H290</f>
        <v>0</v>
      </c>
      <c r="AR290" s="131" t="s">
        <v>147</v>
      </c>
      <c r="AT290" s="131" t="s">
        <v>142</v>
      </c>
      <c r="AU290" s="131" t="s">
        <v>77</v>
      </c>
      <c r="AY290" s="16" t="s">
        <v>141</v>
      </c>
      <c r="BE290" s="132">
        <f>IF(N290="základní",J290,0)</f>
        <v>0</v>
      </c>
      <c r="BF290" s="132">
        <f>IF(N290="snížená",J290,0)</f>
        <v>0</v>
      </c>
      <c r="BG290" s="132">
        <f>IF(N290="zákl. přenesená",J290,0)</f>
        <v>0</v>
      </c>
      <c r="BH290" s="132">
        <f>IF(N290="sníž. přenesená",J290,0)</f>
        <v>0</v>
      </c>
      <c r="BI290" s="132">
        <f>IF(N290="nulová",J290,0)</f>
        <v>0</v>
      </c>
      <c r="BJ290" s="16" t="s">
        <v>77</v>
      </c>
      <c r="BK290" s="132">
        <f>ROUND(I290*H290,2)</f>
        <v>0</v>
      </c>
      <c r="BL290" s="16" t="s">
        <v>147</v>
      </c>
      <c r="BM290" s="131" t="s">
        <v>1244</v>
      </c>
    </row>
    <row r="291" spans="2:65" s="1" customFormat="1" ht="19.5">
      <c r="B291" s="31"/>
      <c r="D291" s="133" t="s">
        <v>148</v>
      </c>
      <c r="F291" s="134" t="s">
        <v>723</v>
      </c>
      <c r="I291" s="135"/>
      <c r="L291" s="31"/>
      <c r="M291" s="136"/>
      <c r="T291" s="52"/>
      <c r="AT291" s="16" t="s">
        <v>148</v>
      </c>
      <c r="AU291" s="16" t="s">
        <v>77</v>
      </c>
    </row>
    <row r="292" spans="2:65" s="1" customFormat="1" ht="19.5">
      <c r="B292" s="31"/>
      <c r="D292" s="133" t="s">
        <v>150</v>
      </c>
      <c r="F292" s="137" t="s">
        <v>724</v>
      </c>
      <c r="I292" s="135"/>
      <c r="L292" s="31"/>
      <c r="M292" s="136"/>
      <c r="T292" s="52"/>
      <c r="AT292" s="16" t="s">
        <v>150</v>
      </c>
      <c r="AU292" s="16" t="s">
        <v>77</v>
      </c>
    </row>
    <row r="293" spans="2:65" s="1" customFormat="1" ht="29.25">
      <c r="B293" s="31"/>
      <c r="D293" s="133" t="s">
        <v>152</v>
      </c>
      <c r="F293" s="137" t="s">
        <v>1439</v>
      </c>
      <c r="I293" s="135"/>
      <c r="L293" s="31"/>
      <c r="M293" s="136"/>
      <c r="T293" s="52"/>
      <c r="AT293" s="16" t="s">
        <v>152</v>
      </c>
      <c r="AU293" s="16" t="s">
        <v>77</v>
      </c>
    </row>
    <row r="294" spans="2:65" s="12" customFormat="1" ht="11.25">
      <c r="B294" s="157"/>
      <c r="D294" s="133" t="s">
        <v>255</v>
      </c>
      <c r="E294" s="158" t="s">
        <v>19</v>
      </c>
      <c r="F294" s="159" t="s">
        <v>1440</v>
      </c>
      <c r="H294" s="160">
        <v>66</v>
      </c>
      <c r="I294" s="161"/>
      <c r="L294" s="157"/>
      <c r="M294" s="162"/>
      <c r="T294" s="163"/>
      <c r="AT294" s="158" t="s">
        <v>255</v>
      </c>
      <c r="AU294" s="158" t="s">
        <v>77</v>
      </c>
      <c r="AV294" s="12" t="s">
        <v>79</v>
      </c>
      <c r="AW294" s="12" t="s">
        <v>31</v>
      </c>
      <c r="AX294" s="12" t="s">
        <v>69</v>
      </c>
      <c r="AY294" s="158" t="s">
        <v>141</v>
      </c>
    </row>
    <row r="295" spans="2:65" s="13" customFormat="1" ht="11.25">
      <c r="B295" s="164"/>
      <c r="D295" s="133" t="s">
        <v>255</v>
      </c>
      <c r="E295" s="165" t="s">
        <v>19</v>
      </c>
      <c r="F295" s="166" t="s">
        <v>262</v>
      </c>
      <c r="H295" s="167">
        <v>66</v>
      </c>
      <c r="I295" s="168"/>
      <c r="L295" s="164"/>
      <c r="M295" s="169"/>
      <c r="T295" s="170"/>
      <c r="AT295" s="165" t="s">
        <v>255</v>
      </c>
      <c r="AU295" s="165" t="s">
        <v>77</v>
      </c>
      <c r="AV295" s="13" t="s">
        <v>147</v>
      </c>
      <c r="AW295" s="13" t="s">
        <v>31</v>
      </c>
      <c r="AX295" s="13" t="s">
        <v>77</v>
      </c>
      <c r="AY295" s="165" t="s">
        <v>141</v>
      </c>
    </row>
    <row r="296" spans="2:65" s="1" customFormat="1" ht="16.5" customHeight="1">
      <c r="B296" s="31"/>
      <c r="C296" s="120" t="s">
        <v>425</v>
      </c>
      <c r="D296" s="120" t="s">
        <v>142</v>
      </c>
      <c r="E296" s="121" t="s">
        <v>727</v>
      </c>
      <c r="F296" s="122" t="s">
        <v>728</v>
      </c>
      <c r="G296" s="123" t="s">
        <v>589</v>
      </c>
      <c r="H296" s="124">
        <v>0.65700000000000003</v>
      </c>
      <c r="I296" s="125"/>
      <c r="J296" s="126">
        <f>ROUND(I296*H296,2)</f>
        <v>0</v>
      </c>
      <c r="K296" s="122" t="s">
        <v>146</v>
      </c>
      <c r="L296" s="31"/>
      <c r="M296" s="127" t="s">
        <v>19</v>
      </c>
      <c r="N296" s="128" t="s">
        <v>40</v>
      </c>
      <c r="P296" s="129">
        <f>O296*H296</f>
        <v>0</v>
      </c>
      <c r="Q296" s="129">
        <v>0</v>
      </c>
      <c r="R296" s="129">
        <f>Q296*H296</f>
        <v>0</v>
      </c>
      <c r="S296" s="129">
        <v>0</v>
      </c>
      <c r="T296" s="130">
        <f>S296*H296</f>
        <v>0</v>
      </c>
      <c r="AR296" s="131" t="s">
        <v>147</v>
      </c>
      <c r="AT296" s="131" t="s">
        <v>142</v>
      </c>
      <c r="AU296" s="131" t="s">
        <v>77</v>
      </c>
      <c r="AY296" s="16" t="s">
        <v>141</v>
      </c>
      <c r="BE296" s="132">
        <f>IF(N296="základní",J296,0)</f>
        <v>0</v>
      </c>
      <c r="BF296" s="132">
        <f>IF(N296="snížená",J296,0)</f>
        <v>0</v>
      </c>
      <c r="BG296" s="132">
        <f>IF(N296="zákl. přenesená",J296,0)</f>
        <v>0</v>
      </c>
      <c r="BH296" s="132">
        <f>IF(N296="sníž. přenesená",J296,0)</f>
        <v>0</v>
      </c>
      <c r="BI296" s="132">
        <f>IF(N296="nulová",J296,0)</f>
        <v>0</v>
      </c>
      <c r="BJ296" s="16" t="s">
        <v>77</v>
      </c>
      <c r="BK296" s="132">
        <f>ROUND(I296*H296,2)</f>
        <v>0</v>
      </c>
      <c r="BL296" s="16" t="s">
        <v>147</v>
      </c>
      <c r="BM296" s="131" t="s">
        <v>655</v>
      </c>
    </row>
    <row r="297" spans="2:65" s="1" customFormat="1" ht="58.5">
      <c r="B297" s="31"/>
      <c r="D297" s="133" t="s">
        <v>148</v>
      </c>
      <c r="F297" s="134" t="s">
        <v>730</v>
      </c>
      <c r="I297" s="135"/>
      <c r="L297" s="31"/>
      <c r="M297" s="136"/>
      <c r="T297" s="52"/>
      <c r="AT297" s="16" t="s">
        <v>148</v>
      </c>
      <c r="AU297" s="16" t="s">
        <v>77</v>
      </c>
    </row>
    <row r="298" spans="2:65" s="1" customFormat="1" ht="68.25">
      <c r="B298" s="31"/>
      <c r="D298" s="133" t="s">
        <v>150</v>
      </c>
      <c r="F298" s="137" t="s">
        <v>731</v>
      </c>
      <c r="I298" s="135"/>
      <c r="L298" s="31"/>
      <c r="M298" s="136"/>
      <c r="T298" s="52"/>
      <c r="AT298" s="16" t="s">
        <v>150</v>
      </c>
      <c r="AU298" s="16" t="s">
        <v>77</v>
      </c>
    </row>
    <row r="299" spans="2:65" s="1" customFormat="1" ht="19.5">
      <c r="B299" s="31"/>
      <c r="D299" s="133" t="s">
        <v>152</v>
      </c>
      <c r="F299" s="137" t="s">
        <v>166</v>
      </c>
      <c r="I299" s="135"/>
      <c r="L299" s="31"/>
      <c r="M299" s="136"/>
      <c r="T299" s="52"/>
      <c r="AT299" s="16" t="s">
        <v>152</v>
      </c>
      <c r="AU299" s="16" t="s">
        <v>77</v>
      </c>
    </row>
    <row r="300" spans="2:65" s="1" customFormat="1" ht="16.5" customHeight="1">
      <c r="B300" s="31"/>
      <c r="C300" s="120" t="s">
        <v>344</v>
      </c>
      <c r="D300" s="120" t="s">
        <v>142</v>
      </c>
      <c r="E300" s="121" t="s">
        <v>746</v>
      </c>
      <c r="F300" s="122" t="s">
        <v>747</v>
      </c>
      <c r="G300" s="123" t="s">
        <v>174</v>
      </c>
      <c r="H300" s="124">
        <v>43.75</v>
      </c>
      <c r="I300" s="125"/>
      <c r="J300" s="126">
        <f>ROUND(I300*H300,2)</f>
        <v>0</v>
      </c>
      <c r="K300" s="122" t="s">
        <v>146</v>
      </c>
      <c r="L300" s="31"/>
      <c r="M300" s="127" t="s">
        <v>19</v>
      </c>
      <c r="N300" s="128" t="s">
        <v>40</v>
      </c>
      <c r="P300" s="129">
        <f>O300*H300</f>
        <v>0</v>
      </c>
      <c r="Q300" s="129">
        <v>0</v>
      </c>
      <c r="R300" s="129">
        <f>Q300*H300</f>
        <v>0</v>
      </c>
      <c r="S300" s="129">
        <v>0</v>
      </c>
      <c r="T300" s="130">
        <f>S300*H300</f>
        <v>0</v>
      </c>
      <c r="AR300" s="131" t="s">
        <v>147</v>
      </c>
      <c r="AT300" s="131" t="s">
        <v>142</v>
      </c>
      <c r="AU300" s="131" t="s">
        <v>77</v>
      </c>
      <c r="AY300" s="16" t="s">
        <v>141</v>
      </c>
      <c r="BE300" s="132">
        <f>IF(N300="základní",J300,0)</f>
        <v>0</v>
      </c>
      <c r="BF300" s="132">
        <f>IF(N300="snížená",J300,0)</f>
        <v>0</v>
      </c>
      <c r="BG300" s="132">
        <f>IF(N300="zákl. přenesená",J300,0)</f>
        <v>0</v>
      </c>
      <c r="BH300" s="132">
        <f>IF(N300="sníž. přenesená",J300,0)</f>
        <v>0</v>
      </c>
      <c r="BI300" s="132">
        <f>IF(N300="nulová",J300,0)</f>
        <v>0</v>
      </c>
      <c r="BJ300" s="16" t="s">
        <v>77</v>
      </c>
      <c r="BK300" s="132">
        <f>ROUND(I300*H300,2)</f>
        <v>0</v>
      </c>
      <c r="BL300" s="16" t="s">
        <v>147</v>
      </c>
      <c r="BM300" s="131" t="s">
        <v>470</v>
      </c>
    </row>
    <row r="301" spans="2:65" s="1" customFormat="1" ht="58.5">
      <c r="B301" s="31"/>
      <c r="D301" s="133" t="s">
        <v>148</v>
      </c>
      <c r="F301" s="134" t="s">
        <v>749</v>
      </c>
      <c r="I301" s="135"/>
      <c r="L301" s="31"/>
      <c r="M301" s="136"/>
      <c r="T301" s="52"/>
      <c r="AT301" s="16" t="s">
        <v>148</v>
      </c>
      <c r="AU301" s="16" t="s">
        <v>77</v>
      </c>
    </row>
    <row r="302" spans="2:65" s="1" customFormat="1" ht="68.25">
      <c r="B302" s="31"/>
      <c r="D302" s="133" t="s">
        <v>150</v>
      </c>
      <c r="F302" s="137" t="s">
        <v>744</v>
      </c>
      <c r="I302" s="135"/>
      <c r="L302" s="31"/>
      <c r="M302" s="136"/>
      <c r="T302" s="52"/>
      <c r="AT302" s="16" t="s">
        <v>150</v>
      </c>
      <c r="AU302" s="16" t="s">
        <v>77</v>
      </c>
    </row>
    <row r="303" spans="2:65" s="1" customFormat="1" ht="29.25">
      <c r="B303" s="31"/>
      <c r="D303" s="133" t="s">
        <v>152</v>
      </c>
      <c r="F303" s="137" t="s">
        <v>1430</v>
      </c>
      <c r="I303" s="135"/>
      <c r="L303" s="31"/>
      <c r="M303" s="136"/>
      <c r="T303" s="52"/>
      <c r="AT303" s="16" t="s">
        <v>152</v>
      </c>
      <c r="AU303" s="16" t="s">
        <v>77</v>
      </c>
    </row>
    <row r="304" spans="2:65" s="12" customFormat="1" ht="11.25">
      <c r="B304" s="157"/>
      <c r="D304" s="133" t="s">
        <v>255</v>
      </c>
      <c r="E304" s="158" t="s">
        <v>19</v>
      </c>
      <c r="F304" s="159" t="s">
        <v>1431</v>
      </c>
      <c r="H304" s="160">
        <v>43.75</v>
      </c>
      <c r="I304" s="161"/>
      <c r="L304" s="157"/>
      <c r="M304" s="162"/>
      <c r="T304" s="163"/>
      <c r="AT304" s="158" t="s">
        <v>255</v>
      </c>
      <c r="AU304" s="158" t="s">
        <v>77</v>
      </c>
      <c r="AV304" s="12" t="s">
        <v>79</v>
      </c>
      <c r="AW304" s="12" t="s">
        <v>31</v>
      </c>
      <c r="AX304" s="12" t="s">
        <v>69</v>
      </c>
      <c r="AY304" s="158" t="s">
        <v>141</v>
      </c>
    </row>
    <row r="305" spans="2:65" s="13" customFormat="1" ht="11.25">
      <c r="B305" s="164"/>
      <c r="D305" s="133" t="s">
        <v>255</v>
      </c>
      <c r="E305" s="165" t="s">
        <v>19</v>
      </c>
      <c r="F305" s="166" t="s">
        <v>262</v>
      </c>
      <c r="H305" s="167">
        <v>43.75</v>
      </c>
      <c r="I305" s="168"/>
      <c r="L305" s="164"/>
      <c r="M305" s="169"/>
      <c r="T305" s="170"/>
      <c r="AT305" s="165" t="s">
        <v>255</v>
      </c>
      <c r="AU305" s="165" t="s">
        <v>77</v>
      </c>
      <c r="AV305" s="13" t="s">
        <v>147</v>
      </c>
      <c r="AW305" s="13" t="s">
        <v>31</v>
      </c>
      <c r="AX305" s="13" t="s">
        <v>77</v>
      </c>
      <c r="AY305" s="165" t="s">
        <v>141</v>
      </c>
    </row>
    <row r="306" spans="2:65" s="1" customFormat="1" ht="16.5" customHeight="1">
      <c r="B306" s="31"/>
      <c r="C306" s="120" t="s">
        <v>434</v>
      </c>
      <c r="D306" s="120" t="s">
        <v>142</v>
      </c>
      <c r="E306" s="121" t="s">
        <v>751</v>
      </c>
      <c r="F306" s="122" t="s">
        <v>752</v>
      </c>
      <c r="G306" s="123" t="s">
        <v>753</v>
      </c>
      <c r="H306" s="124">
        <v>34</v>
      </c>
      <c r="I306" s="125"/>
      <c r="J306" s="126">
        <f>ROUND(I306*H306,2)</f>
        <v>0</v>
      </c>
      <c r="K306" s="122" t="s">
        <v>146</v>
      </c>
      <c r="L306" s="31"/>
      <c r="M306" s="127" t="s">
        <v>19</v>
      </c>
      <c r="N306" s="128" t="s">
        <v>40</v>
      </c>
      <c r="P306" s="129">
        <f>O306*H306</f>
        <v>0</v>
      </c>
      <c r="Q306" s="129">
        <v>0</v>
      </c>
      <c r="R306" s="129">
        <f>Q306*H306</f>
        <v>0</v>
      </c>
      <c r="S306" s="129">
        <v>0</v>
      </c>
      <c r="T306" s="130">
        <f>S306*H306</f>
        <v>0</v>
      </c>
      <c r="AR306" s="131" t="s">
        <v>147</v>
      </c>
      <c r="AT306" s="131" t="s">
        <v>142</v>
      </c>
      <c r="AU306" s="131" t="s">
        <v>77</v>
      </c>
      <c r="AY306" s="16" t="s">
        <v>141</v>
      </c>
      <c r="BE306" s="132">
        <f>IF(N306="základní",J306,0)</f>
        <v>0</v>
      </c>
      <c r="BF306" s="132">
        <f>IF(N306="snížená",J306,0)</f>
        <v>0</v>
      </c>
      <c r="BG306" s="132">
        <f>IF(N306="zákl. přenesená",J306,0)</f>
        <v>0</v>
      </c>
      <c r="BH306" s="132">
        <f>IF(N306="sníž. přenesená",J306,0)</f>
        <v>0</v>
      </c>
      <c r="BI306" s="132">
        <f>IF(N306="nulová",J306,0)</f>
        <v>0</v>
      </c>
      <c r="BJ306" s="16" t="s">
        <v>77</v>
      </c>
      <c r="BK306" s="132">
        <f>ROUND(I306*H306,2)</f>
        <v>0</v>
      </c>
      <c r="BL306" s="16" t="s">
        <v>147</v>
      </c>
      <c r="BM306" s="131" t="s">
        <v>473</v>
      </c>
    </row>
    <row r="307" spans="2:65" s="1" customFormat="1" ht="39">
      <c r="B307" s="31"/>
      <c r="D307" s="133" t="s">
        <v>148</v>
      </c>
      <c r="F307" s="134" t="s">
        <v>755</v>
      </c>
      <c r="I307" s="135"/>
      <c r="L307" s="31"/>
      <c r="M307" s="136"/>
      <c r="T307" s="52"/>
      <c r="AT307" s="16" t="s">
        <v>148</v>
      </c>
      <c r="AU307" s="16" t="s">
        <v>77</v>
      </c>
    </row>
    <row r="308" spans="2:65" s="1" customFormat="1" ht="48.75">
      <c r="B308" s="31"/>
      <c r="D308" s="133" t="s">
        <v>150</v>
      </c>
      <c r="F308" s="137" t="s">
        <v>756</v>
      </c>
      <c r="I308" s="135"/>
      <c r="L308" s="31"/>
      <c r="M308" s="136"/>
      <c r="T308" s="52"/>
      <c r="AT308" s="16" t="s">
        <v>150</v>
      </c>
      <c r="AU308" s="16" t="s">
        <v>77</v>
      </c>
    </row>
    <row r="309" spans="2:65" s="1" customFormat="1" ht="29.25">
      <c r="B309" s="31"/>
      <c r="D309" s="133" t="s">
        <v>152</v>
      </c>
      <c r="F309" s="137" t="s">
        <v>1441</v>
      </c>
      <c r="I309" s="135"/>
      <c r="L309" s="31"/>
      <c r="M309" s="136"/>
      <c r="T309" s="52"/>
      <c r="AT309" s="16" t="s">
        <v>152</v>
      </c>
      <c r="AU309" s="16" t="s">
        <v>77</v>
      </c>
    </row>
    <row r="310" spans="2:65" s="12" customFormat="1" ht="11.25">
      <c r="B310" s="157"/>
      <c r="D310" s="133" t="s">
        <v>255</v>
      </c>
      <c r="E310" s="158" t="s">
        <v>19</v>
      </c>
      <c r="F310" s="159" t="s">
        <v>1442</v>
      </c>
      <c r="H310" s="160">
        <v>34</v>
      </c>
      <c r="I310" s="161"/>
      <c r="L310" s="157"/>
      <c r="M310" s="162"/>
      <c r="T310" s="163"/>
      <c r="AT310" s="158" t="s">
        <v>255</v>
      </c>
      <c r="AU310" s="158" t="s">
        <v>77</v>
      </c>
      <c r="AV310" s="12" t="s">
        <v>79</v>
      </c>
      <c r="AW310" s="12" t="s">
        <v>31</v>
      </c>
      <c r="AX310" s="12" t="s">
        <v>69</v>
      </c>
      <c r="AY310" s="158" t="s">
        <v>141</v>
      </c>
    </row>
    <row r="311" spans="2:65" s="13" customFormat="1" ht="11.25">
      <c r="B311" s="164"/>
      <c r="D311" s="133" t="s">
        <v>255</v>
      </c>
      <c r="E311" s="165" t="s">
        <v>19</v>
      </c>
      <c r="F311" s="166" t="s">
        <v>262</v>
      </c>
      <c r="H311" s="167">
        <v>34</v>
      </c>
      <c r="I311" s="168"/>
      <c r="L311" s="164"/>
      <c r="M311" s="169"/>
      <c r="T311" s="170"/>
      <c r="AT311" s="165" t="s">
        <v>255</v>
      </c>
      <c r="AU311" s="165" t="s">
        <v>77</v>
      </c>
      <c r="AV311" s="13" t="s">
        <v>147</v>
      </c>
      <c r="AW311" s="13" t="s">
        <v>31</v>
      </c>
      <c r="AX311" s="13" t="s">
        <v>77</v>
      </c>
      <c r="AY311" s="165" t="s">
        <v>141</v>
      </c>
    </row>
    <row r="312" spans="2:65" s="1" customFormat="1" ht="16.5" customHeight="1">
      <c r="B312" s="31"/>
      <c r="C312" s="120" t="s">
        <v>348</v>
      </c>
      <c r="D312" s="120" t="s">
        <v>142</v>
      </c>
      <c r="E312" s="121" t="s">
        <v>759</v>
      </c>
      <c r="F312" s="122" t="s">
        <v>760</v>
      </c>
      <c r="G312" s="123" t="s">
        <v>753</v>
      </c>
      <c r="H312" s="124">
        <v>22</v>
      </c>
      <c r="I312" s="125"/>
      <c r="J312" s="126">
        <f>ROUND(I312*H312,2)</f>
        <v>0</v>
      </c>
      <c r="K312" s="122" t="s">
        <v>146</v>
      </c>
      <c r="L312" s="31"/>
      <c r="M312" s="127" t="s">
        <v>19</v>
      </c>
      <c r="N312" s="128" t="s">
        <v>40</v>
      </c>
      <c r="P312" s="129">
        <f>O312*H312</f>
        <v>0</v>
      </c>
      <c r="Q312" s="129">
        <v>0</v>
      </c>
      <c r="R312" s="129">
        <f>Q312*H312</f>
        <v>0</v>
      </c>
      <c r="S312" s="129">
        <v>0</v>
      </c>
      <c r="T312" s="130">
        <f>S312*H312</f>
        <v>0</v>
      </c>
      <c r="AR312" s="131" t="s">
        <v>147</v>
      </c>
      <c r="AT312" s="131" t="s">
        <v>142</v>
      </c>
      <c r="AU312" s="131" t="s">
        <v>77</v>
      </c>
      <c r="AY312" s="16" t="s">
        <v>141</v>
      </c>
      <c r="BE312" s="132">
        <f>IF(N312="základní",J312,0)</f>
        <v>0</v>
      </c>
      <c r="BF312" s="132">
        <f>IF(N312="snížená",J312,0)</f>
        <v>0</v>
      </c>
      <c r="BG312" s="132">
        <f>IF(N312="zákl. přenesená",J312,0)</f>
        <v>0</v>
      </c>
      <c r="BH312" s="132">
        <f>IF(N312="sníž. přenesená",J312,0)</f>
        <v>0</v>
      </c>
      <c r="BI312" s="132">
        <f>IF(N312="nulová",J312,0)</f>
        <v>0</v>
      </c>
      <c r="BJ312" s="16" t="s">
        <v>77</v>
      </c>
      <c r="BK312" s="132">
        <f>ROUND(I312*H312,2)</f>
        <v>0</v>
      </c>
      <c r="BL312" s="16" t="s">
        <v>147</v>
      </c>
      <c r="BM312" s="131" t="s">
        <v>671</v>
      </c>
    </row>
    <row r="313" spans="2:65" s="1" customFormat="1" ht="39">
      <c r="B313" s="31"/>
      <c r="D313" s="133" t="s">
        <v>148</v>
      </c>
      <c r="F313" s="134" t="s">
        <v>762</v>
      </c>
      <c r="I313" s="135"/>
      <c r="L313" s="31"/>
      <c r="M313" s="136"/>
      <c r="T313" s="52"/>
      <c r="AT313" s="16" t="s">
        <v>148</v>
      </c>
      <c r="AU313" s="16" t="s">
        <v>77</v>
      </c>
    </row>
    <row r="314" spans="2:65" s="1" customFormat="1" ht="39">
      <c r="B314" s="31"/>
      <c r="D314" s="133" t="s">
        <v>150</v>
      </c>
      <c r="F314" s="137" t="s">
        <v>763</v>
      </c>
      <c r="I314" s="135"/>
      <c r="L314" s="31"/>
      <c r="M314" s="136"/>
      <c r="T314" s="52"/>
      <c r="AT314" s="16" t="s">
        <v>150</v>
      </c>
      <c r="AU314" s="16" t="s">
        <v>77</v>
      </c>
    </row>
    <row r="315" spans="2:65" s="1" customFormat="1" ht="29.25">
      <c r="B315" s="31"/>
      <c r="D315" s="133" t="s">
        <v>152</v>
      </c>
      <c r="F315" s="137" t="s">
        <v>1443</v>
      </c>
      <c r="I315" s="135"/>
      <c r="L315" s="31"/>
      <c r="M315" s="136"/>
      <c r="T315" s="52"/>
      <c r="AT315" s="16" t="s">
        <v>152</v>
      </c>
      <c r="AU315" s="16" t="s">
        <v>77</v>
      </c>
    </row>
    <row r="316" spans="2:65" s="12" customFormat="1" ht="11.25">
      <c r="B316" s="157"/>
      <c r="D316" s="133" t="s">
        <v>255</v>
      </c>
      <c r="E316" s="158" t="s">
        <v>19</v>
      </c>
      <c r="F316" s="159" t="s">
        <v>1444</v>
      </c>
      <c r="H316" s="160">
        <v>22</v>
      </c>
      <c r="I316" s="161"/>
      <c r="L316" s="157"/>
      <c r="M316" s="162"/>
      <c r="T316" s="163"/>
      <c r="AT316" s="158" t="s">
        <v>255</v>
      </c>
      <c r="AU316" s="158" t="s">
        <v>77</v>
      </c>
      <c r="AV316" s="12" t="s">
        <v>79</v>
      </c>
      <c r="AW316" s="12" t="s">
        <v>31</v>
      </c>
      <c r="AX316" s="12" t="s">
        <v>69</v>
      </c>
      <c r="AY316" s="158" t="s">
        <v>141</v>
      </c>
    </row>
    <row r="317" spans="2:65" s="13" customFormat="1" ht="11.25">
      <c r="B317" s="164"/>
      <c r="D317" s="133" t="s">
        <v>255</v>
      </c>
      <c r="E317" s="165" t="s">
        <v>19</v>
      </c>
      <c r="F317" s="166" t="s">
        <v>262</v>
      </c>
      <c r="H317" s="167">
        <v>22</v>
      </c>
      <c r="I317" s="168"/>
      <c r="L317" s="164"/>
      <c r="M317" s="169"/>
      <c r="T317" s="170"/>
      <c r="AT317" s="165" t="s">
        <v>255</v>
      </c>
      <c r="AU317" s="165" t="s">
        <v>77</v>
      </c>
      <c r="AV317" s="13" t="s">
        <v>147</v>
      </c>
      <c r="AW317" s="13" t="s">
        <v>31</v>
      </c>
      <c r="AX317" s="13" t="s">
        <v>77</v>
      </c>
      <c r="AY317" s="165" t="s">
        <v>141</v>
      </c>
    </row>
    <row r="318" spans="2:65" s="1" customFormat="1" ht="16.5" customHeight="1">
      <c r="B318" s="31"/>
      <c r="C318" s="120" t="s">
        <v>442</v>
      </c>
      <c r="D318" s="120" t="s">
        <v>142</v>
      </c>
      <c r="E318" s="121" t="s">
        <v>767</v>
      </c>
      <c r="F318" s="122" t="s">
        <v>768</v>
      </c>
      <c r="G318" s="123" t="s">
        <v>753</v>
      </c>
      <c r="H318" s="124">
        <v>2</v>
      </c>
      <c r="I318" s="125"/>
      <c r="J318" s="126">
        <f>ROUND(I318*H318,2)</f>
        <v>0</v>
      </c>
      <c r="K318" s="122" t="s">
        <v>146</v>
      </c>
      <c r="L318" s="31"/>
      <c r="M318" s="127" t="s">
        <v>19</v>
      </c>
      <c r="N318" s="128" t="s">
        <v>40</v>
      </c>
      <c r="P318" s="129">
        <f>O318*H318</f>
        <v>0</v>
      </c>
      <c r="Q318" s="129">
        <v>0</v>
      </c>
      <c r="R318" s="129">
        <f>Q318*H318</f>
        <v>0</v>
      </c>
      <c r="S318" s="129">
        <v>0</v>
      </c>
      <c r="T318" s="130">
        <f>S318*H318</f>
        <v>0</v>
      </c>
      <c r="AR318" s="131" t="s">
        <v>147</v>
      </c>
      <c r="AT318" s="131" t="s">
        <v>142</v>
      </c>
      <c r="AU318" s="131" t="s">
        <v>77</v>
      </c>
      <c r="AY318" s="16" t="s">
        <v>141</v>
      </c>
      <c r="BE318" s="132">
        <f>IF(N318="základní",J318,0)</f>
        <v>0</v>
      </c>
      <c r="BF318" s="132">
        <f>IF(N318="snížená",J318,0)</f>
        <v>0</v>
      </c>
      <c r="BG318" s="132">
        <f>IF(N318="zákl. přenesená",J318,0)</f>
        <v>0</v>
      </c>
      <c r="BH318" s="132">
        <f>IF(N318="sníž. přenesená",J318,0)</f>
        <v>0</v>
      </c>
      <c r="BI318" s="132">
        <f>IF(N318="nulová",J318,0)</f>
        <v>0</v>
      </c>
      <c r="BJ318" s="16" t="s">
        <v>77</v>
      </c>
      <c r="BK318" s="132">
        <f>ROUND(I318*H318,2)</f>
        <v>0</v>
      </c>
      <c r="BL318" s="16" t="s">
        <v>147</v>
      </c>
      <c r="BM318" s="131" t="s">
        <v>678</v>
      </c>
    </row>
    <row r="319" spans="2:65" s="1" customFormat="1" ht="39">
      <c r="B319" s="31"/>
      <c r="D319" s="133" t="s">
        <v>148</v>
      </c>
      <c r="F319" s="134" t="s">
        <v>770</v>
      </c>
      <c r="I319" s="135"/>
      <c r="L319" s="31"/>
      <c r="M319" s="136"/>
      <c r="T319" s="52"/>
      <c r="AT319" s="16" t="s">
        <v>148</v>
      </c>
      <c r="AU319" s="16" t="s">
        <v>77</v>
      </c>
    </row>
    <row r="320" spans="2:65" s="1" customFormat="1" ht="39">
      <c r="B320" s="31"/>
      <c r="D320" s="133" t="s">
        <v>150</v>
      </c>
      <c r="F320" s="137" t="s">
        <v>763</v>
      </c>
      <c r="I320" s="135"/>
      <c r="L320" s="31"/>
      <c r="M320" s="136"/>
      <c r="T320" s="52"/>
      <c r="AT320" s="16" t="s">
        <v>150</v>
      </c>
      <c r="AU320" s="16" t="s">
        <v>77</v>
      </c>
    </row>
    <row r="321" spans="2:65" s="1" customFormat="1" ht="29.25">
      <c r="B321" s="31"/>
      <c r="D321" s="133" t="s">
        <v>152</v>
      </c>
      <c r="F321" s="137" t="s">
        <v>771</v>
      </c>
      <c r="I321" s="135"/>
      <c r="L321" s="31"/>
      <c r="M321" s="136"/>
      <c r="T321" s="52"/>
      <c r="AT321" s="16" t="s">
        <v>152</v>
      </c>
      <c r="AU321" s="16" t="s">
        <v>77</v>
      </c>
    </row>
    <row r="322" spans="2:65" s="12" customFormat="1" ht="11.25">
      <c r="B322" s="157"/>
      <c r="D322" s="133" t="s">
        <v>255</v>
      </c>
      <c r="E322" s="158" t="s">
        <v>19</v>
      </c>
      <c r="F322" s="159" t="s">
        <v>79</v>
      </c>
      <c r="H322" s="160">
        <v>2</v>
      </c>
      <c r="I322" s="161"/>
      <c r="L322" s="157"/>
      <c r="M322" s="162"/>
      <c r="T322" s="163"/>
      <c r="AT322" s="158" t="s">
        <v>255</v>
      </c>
      <c r="AU322" s="158" t="s">
        <v>77</v>
      </c>
      <c r="AV322" s="12" t="s">
        <v>79</v>
      </c>
      <c r="AW322" s="12" t="s">
        <v>31</v>
      </c>
      <c r="AX322" s="12" t="s">
        <v>69</v>
      </c>
      <c r="AY322" s="158" t="s">
        <v>141</v>
      </c>
    </row>
    <row r="323" spans="2:65" s="13" customFormat="1" ht="11.25">
      <c r="B323" s="164"/>
      <c r="D323" s="133" t="s">
        <v>255</v>
      </c>
      <c r="E323" s="165" t="s">
        <v>19</v>
      </c>
      <c r="F323" s="166" t="s">
        <v>262</v>
      </c>
      <c r="H323" s="167">
        <v>2</v>
      </c>
      <c r="I323" s="168"/>
      <c r="L323" s="164"/>
      <c r="M323" s="169"/>
      <c r="T323" s="170"/>
      <c r="AT323" s="165" t="s">
        <v>255</v>
      </c>
      <c r="AU323" s="165" t="s">
        <v>77</v>
      </c>
      <c r="AV323" s="13" t="s">
        <v>147</v>
      </c>
      <c r="AW323" s="13" t="s">
        <v>31</v>
      </c>
      <c r="AX323" s="13" t="s">
        <v>77</v>
      </c>
      <c r="AY323" s="165" t="s">
        <v>141</v>
      </c>
    </row>
    <row r="324" spans="2:65" s="1" customFormat="1" ht="16.5" customHeight="1">
      <c r="B324" s="31"/>
      <c r="C324" s="120" t="s">
        <v>351</v>
      </c>
      <c r="D324" s="120" t="s">
        <v>142</v>
      </c>
      <c r="E324" s="121" t="s">
        <v>772</v>
      </c>
      <c r="F324" s="122" t="s">
        <v>773</v>
      </c>
      <c r="G324" s="123" t="s">
        <v>753</v>
      </c>
      <c r="H324" s="124">
        <v>20</v>
      </c>
      <c r="I324" s="125"/>
      <c r="J324" s="126">
        <f>ROUND(I324*H324,2)</f>
        <v>0</v>
      </c>
      <c r="K324" s="122" t="s">
        <v>146</v>
      </c>
      <c r="L324" s="31"/>
      <c r="M324" s="127" t="s">
        <v>19</v>
      </c>
      <c r="N324" s="128" t="s">
        <v>40</v>
      </c>
      <c r="P324" s="129">
        <f>O324*H324</f>
        <v>0</v>
      </c>
      <c r="Q324" s="129">
        <v>0</v>
      </c>
      <c r="R324" s="129">
        <f>Q324*H324</f>
        <v>0</v>
      </c>
      <c r="S324" s="129">
        <v>0</v>
      </c>
      <c r="T324" s="130">
        <f>S324*H324</f>
        <v>0</v>
      </c>
      <c r="AR324" s="131" t="s">
        <v>147</v>
      </c>
      <c r="AT324" s="131" t="s">
        <v>142</v>
      </c>
      <c r="AU324" s="131" t="s">
        <v>77</v>
      </c>
      <c r="AY324" s="16" t="s">
        <v>141</v>
      </c>
      <c r="BE324" s="132">
        <f>IF(N324="základní",J324,0)</f>
        <v>0</v>
      </c>
      <c r="BF324" s="132">
        <f>IF(N324="snížená",J324,0)</f>
        <v>0</v>
      </c>
      <c r="BG324" s="132">
        <f>IF(N324="zákl. přenesená",J324,0)</f>
        <v>0</v>
      </c>
      <c r="BH324" s="132">
        <f>IF(N324="sníž. přenesená",J324,0)</f>
        <v>0</v>
      </c>
      <c r="BI324" s="132">
        <f>IF(N324="nulová",J324,0)</f>
        <v>0</v>
      </c>
      <c r="BJ324" s="16" t="s">
        <v>77</v>
      </c>
      <c r="BK324" s="132">
        <f>ROUND(I324*H324,2)</f>
        <v>0</v>
      </c>
      <c r="BL324" s="16" t="s">
        <v>147</v>
      </c>
      <c r="BM324" s="131" t="s">
        <v>685</v>
      </c>
    </row>
    <row r="325" spans="2:65" s="1" customFormat="1" ht="29.25">
      <c r="B325" s="31"/>
      <c r="D325" s="133" t="s">
        <v>148</v>
      </c>
      <c r="F325" s="134" t="s">
        <v>775</v>
      </c>
      <c r="I325" s="135"/>
      <c r="L325" s="31"/>
      <c r="M325" s="136"/>
      <c r="T325" s="52"/>
      <c r="AT325" s="16" t="s">
        <v>148</v>
      </c>
      <c r="AU325" s="16" t="s">
        <v>77</v>
      </c>
    </row>
    <row r="326" spans="2:65" s="1" customFormat="1" ht="39">
      <c r="B326" s="31"/>
      <c r="D326" s="133" t="s">
        <v>150</v>
      </c>
      <c r="F326" s="137" t="s">
        <v>776</v>
      </c>
      <c r="I326" s="135"/>
      <c r="L326" s="31"/>
      <c r="M326" s="136"/>
      <c r="T326" s="52"/>
      <c r="AT326" s="16" t="s">
        <v>150</v>
      </c>
      <c r="AU326" s="16" t="s">
        <v>77</v>
      </c>
    </row>
    <row r="327" spans="2:65" s="1" customFormat="1" ht="19.5">
      <c r="B327" s="31"/>
      <c r="D327" s="133" t="s">
        <v>152</v>
      </c>
      <c r="F327" s="137" t="s">
        <v>166</v>
      </c>
      <c r="I327" s="135"/>
      <c r="L327" s="31"/>
      <c r="M327" s="136"/>
      <c r="T327" s="52"/>
      <c r="AT327" s="16" t="s">
        <v>152</v>
      </c>
      <c r="AU327" s="16" t="s">
        <v>77</v>
      </c>
    </row>
    <row r="328" spans="2:65" s="12" customFormat="1" ht="11.25">
      <c r="B328" s="157"/>
      <c r="D328" s="133" t="s">
        <v>255</v>
      </c>
      <c r="E328" s="158" t="s">
        <v>19</v>
      </c>
      <c r="F328" s="159" t="s">
        <v>1445</v>
      </c>
      <c r="H328" s="160">
        <v>20</v>
      </c>
      <c r="I328" s="161"/>
      <c r="L328" s="157"/>
      <c r="M328" s="162"/>
      <c r="T328" s="163"/>
      <c r="AT328" s="158" t="s">
        <v>255</v>
      </c>
      <c r="AU328" s="158" t="s">
        <v>77</v>
      </c>
      <c r="AV328" s="12" t="s">
        <v>79</v>
      </c>
      <c r="AW328" s="12" t="s">
        <v>31</v>
      </c>
      <c r="AX328" s="12" t="s">
        <v>69</v>
      </c>
      <c r="AY328" s="158" t="s">
        <v>141</v>
      </c>
    </row>
    <row r="329" spans="2:65" s="13" customFormat="1" ht="11.25">
      <c r="B329" s="164"/>
      <c r="D329" s="133" t="s">
        <v>255</v>
      </c>
      <c r="E329" s="165" t="s">
        <v>19</v>
      </c>
      <c r="F329" s="166" t="s">
        <v>262</v>
      </c>
      <c r="H329" s="167">
        <v>20</v>
      </c>
      <c r="I329" s="168"/>
      <c r="L329" s="164"/>
      <c r="M329" s="169"/>
      <c r="T329" s="170"/>
      <c r="AT329" s="165" t="s">
        <v>255</v>
      </c>
      <c r="AU329" s="165" t="s">
        <v>77</v>
      </c>
      <c r="AV329" s="13" t="s">
        <v>147</v>
      </c>
      <c r="AW329" s="13" t="s">
        <v>31</v>
      </c>
      <c r="AX329" s="13" t="s">
        <v>77</v>
      </c>
      <c r="AY329" s="165" t="s">
        <v>141</v>
      </c>
    </row>
    <row r="330" spans="2:65" s="1" customFormat="1" ht="16.5" customHeight="1">
      <c r="B330" s="31"/>
      <c r="C330" s="120" t="s">
        <v>451</v>
      </c>
      <c r="D330" s="120" t="s">
        <v>142</v>
      </c>
      <c r="E330" s="121" t="s">
        <v>779</v>
      </c>
      <c r="F330" s="122" t="s">
        <v>780</v>
      </c>
      <c r="G330" s="123" t="s">
        <v>753</v>
      </c>
      <c r="H330" s="124">
        <v>6</v>
      </c>
      <c r="I330" s="125"/>
      <c r="J330" s="126">
        <f>ROUND(I330*H330,2)</f>
        <v>0</v>
      </c>
      <c r="K330" s="122" t="s">
        <v>146</v>
      </c>
      <c r="L330" s="31"/>
      <c r="M330" s="127" t="s">
        <v>19</v>
      </c>
      <c r="N330" s="128" t="s">
        <v>40</v>
      </c>
      <c r="P330" s="129">
        <f>O330*H330</f>
        <v>0</v>
      </c>
      <c r="Q330" s="129">
        <v>0</v>
      </c>
      <c r="R330" s="129">
        <f>Q330*H330</f>
        <v>0</v>
      </c>
      <c r="S330" s="129">
        <v>0</v>
      </c>
      <c r="T330" s="130">
        <f>S330*H330</f>
        <v>0</v>
      </c>
      <c r="AR330" s="131" t="s">
        <v>147</v>
      </c>
      <c r="AT330" s="131" t="s">
        <v>142</v>
      </c>
      <c r="AU330" s="131" t="s">
        <v>77</v>
      </c>
      <c r="AY330" s="16" t="s">
        <v>141</v>
      </c>
      <c r="BE330" s="132">
        <f>IF(N330="základní",J330,0)</f>
        <v>0</v>
      </c>
      <c r="BF330" s="132">
        <f>IF(N330="snížená",J330,0)</f>
        <v>0</v>
      </c>
      <c r="BG330" s="132">
        <f>IF(N330="zákl. přenesená",J330,0)</f>
        <v>0</v>
      </c>
      <c r="BH330" s="132">
        <f>IF(N330="sníž. přenesená",J330,0)</f>
        <v>0</v>
      </c>
      <c r="BI330" s="132">
        <f>IF(N330="nulová",J330,0)</f>
        <v>0</v>
      </c>
      <c r="BJ330" s="16" t="s">
        <v>77</v>
      </c>
      <c r="BK330" s="132">
        <f>ROUND(I330*H330,2)</f>
        <v>0</v>
      </c>
      <c r="BL330" s="16" t="s">
        <v>147</v>
      </c>
      <c r="BM330" s="131" t="s">
        <v>691</v>
      </c>
    </row>
    <row r="331" spans="2:65" s="1" customFormat="1" ht="29.25">
      <c r="B331" s="31"/>
      <c r="D331" s="133" t="s">
        <v>148</v>
      </c>
      <c r="F331" s="134" t="s">
        <v>782</v>
      </c>
      <c r="I331" s="135"/>
      <c r="L331" s="31"/>
      <c r="M331" s="136"/>
      <c r="T331" s="52"/>
      <c r="AT331" s="16" t="s">
        <v>148</v>
      </c>
      <c r="AU331" s="16" t="s">
        <v>77</v>
      </c>
    </row>
    <row r="332" spans="2:65" s="1" customFormat="1" ht="39">
      <c r="B332" s="31"/>
      <c r="D332" s="133" t="s">
        <v>150</v>
      </c>
      <c r="F332" s="137" t="s">
        <v>776</v>
      </c>
      <c r="I332" s="135"/>
      <c r="L332" s="31"/>
      <c r="M332" s="136"/>
      <c r="T332" s="52"/>
      <c r="AT332" s="16" t="s">
        <v>150</v>
      </c>
      <c r="AU332" s="16" t="s">
        <v>77</v>
      </c>
    </row>
    <row r="333" spans="2:65" s="1" customFormat="1" ht="19.5">
      <c r="B333" s="31"/>
      <c r="D333" s="133" t="s">
        <v>152</v>
      </c>
      <c r="F333" s="137" t="s">
        <v>166</v>
      </c>
      <c r="I333" s="135"/>
      <c r="L333" s="31"/>
      <c r="M333" s="136"/>
      <c r="T333" s="52"/>
      <c r="AT333" s="16" t="s">
        <v>152</v>
      </c>
      <c r="AU333" s="16" t="s">
        <v>77</v>
      </c>
    </row>
    <row r="334" spans="2:65" s="12" customFormat="1" ht="11.25">
      <c r="B334" s="157"/>
      <c r="D334" s="133" t="s">
        <v>255</v>
      </c>
      <c r="E334" s="158" t="s">
        <v>19</v>
      </c>
      <c r="F334" s="159" t="s">
        <v>1202</v>
      </c>
      <c r="H334" s="160">
        <v>6</v>
      </c>
      <c r="I334" s="161"/>
      <c r="L334" s="157"/>
      <c r="M334" s="162"/>
      <c r="T334" s="163"/>
      <c r="AT334" s="158" t="s">
        <v>255</v>
      </c>
      <c r="AU334" s="158" t="s">
        <v>77</v>
      </c>
      <c r="AV334" s="12" t="s">
        <v>79</v>
      </c>
      <c r="AW334" s="12" t="s">
        <v>31</v>
      </c>
      <c r="AX334" s="12" t="s">
        <v>69</v>
      </c>
      <c r="AY334" s="158" t="s">
        <v>141</v>
      </c>
    </row>
    <row r="335" spans="2:65" s="13" customFormat="1" ht="11.25">
      <c r="B335" s="164"/>
      <c r="D335" s="133" t="s">
        <v>255</v>
      </c>
      <c r="E335" s="165" t="s">
        <v>19</v>
      </c>
      <c r="F335" s="166" t="s">
        <v>262</v>
      </c>
      <c r="H335" s="167">
        <v>6</v>
      </c>
      <c r="I335" s="168"/>
      <c r="L335" s="164"/>
      <c r="M335" s="169"/>
      <c r="T335" s="170"/>
      <c r="AT335" s="165" t="s">
        <v>255</v>
      </c>
      <c r="AU335" s="165" t="s">
        <v>77</v>
      </c>
      <c r="AV335" s="13" t="s">
        <v>147</v>
      </c>
      <c r="AW335" s="13" t="s">
        <v>31</v>
      </c>
      <c r="AX335" s="13" t="s">
        <v>77</v>
      </c>
      <c r="AY335" s="165" t="s">
        <v>141</v>
      </c>
    </row>
    <row r="336" spans="2:65" s="1" customFormat="1" ht="16.5" customHeight="1">
      <c r="B336" s="31"/>
      <c r="C336" s="120" t="s">
        <v>355</v>
      </c>
      <c r="D336" s="120" t="s">
        <v>142</v>
      </c>
      <c r="E336" s="121" t="s">
        <v>784</v>
      </c>
      <c r="F336" s="122" t="s">
        <v>785</v>
      </c>
      <c r="G336" s="123" t="s">
        <v>174</v>
      </c>
      <c r="H336" s="124">
        <v>657</v>
      </c>
      <c r="I336" s="125"/>
      <c r="J336" s="126">
        <f>ROUND(I336*H336,2)</f>
        <v>0</v>
      </c>
      <c r="K336" s="122" t="s">
        <v>146</v>
      </c>
      <c r="L336" s="31"/>
      <c r="M336" s="127" t="s">
        <v>19</v>
      </c>
      <c r="N336" s="128" t="s">
        <v>40</v>
      </c>
      <c r="P336" s="129">
        <f>O336*H336</f>
        <v>0</v>
      </c>
      <c r="Q336" s="129">
        <v>0</v>
      </c>
      <c r="R336" s="129">
        <f>Q336*H336</f>
        <v>0</v>
      </c>
      <c r="S336" s="129">
        <v>0</v>
      </c>
      <c r="T336" s="130">
        <f>S336*H336</f>
        <v>0</v>
      </c>
      <c r="AR336" s="131" t="s">
        <v>147</v>
      </c>
      <c r="AT336" s="131" t="s">
        <v>142</v>
      </c>
      <c r="AU336" s="131" t="s">
        <v>77</v>
      </c>
      <c r="AY336" s="16" t="s">
        <v>141</v>
      </c>
      <c r="BE336" s="132">
        <f>IF(N336="základní",J336,0)</f>
        <v>0</v>
      </c>
      <c r="BF336" s="132">
        <f>IF(N336="snížená",J336,0)</f>
        <v>0</v>
      </c>
      <c r="BG336" s="132">
        <f>IF(N336="zákl. přenesená",J336,0)</f>
        <v>0</v>
      </c>
      <c r="BH336" s="132">
        <f>IF(N336="sníž. přenesená",J336,0)</f>
        <v>0</v>
      </c>
      <c r="BI336" s="132">
        <f>IF(N336="nulová",J336,0)</f>
        <v>0</v>
      </c>
      <c r="BJ336" s="16" t="s">
        <v>77</v>
      </c>
      <c r="BK336" s="132">
        <f>ROUND(I336*H336,2)</f>
        <v>0</v>
      </c>
      <c r="BL336" s="16" t="s">
        <v>147</v>
      </c>
      <c r="BM336" s="131" t="s">
        <v>696</v>
      </c>
    </row>
    <row r="337" spans="2:65" s="1" customFormat="1" ht="29.25">
      <c r="B337" s="31"/>
      <c r="D337" s="133" t="s">
        <v>148</v>
      </c>
      <c r="F337" s="134" t="s">
        <v>787</v>
      </c>
      <c r="I337" s="135"/>
      <c r="L337" s="31"/>
      <c r="M337" s="136"/>
      <c r="T337" s="52"/>
      <c r="AT337" s="16" t="s">
        <v>148</v>
      </c>
      <c r="AU337" s="16" t="s">
        <v>77</v>
      </c>
    </row>
    <row r="338" spans="2:65" s="1" customFormat="1" ht="39">
      <c r="B338" s="31"/>
      <c r="D338" s="133" t="s">
        <v>150</v>
      </c>
      <c r="F338" s="137" t="s">
        <v>788</v>
      </c>
      <c r="I338" s="135"/>
      <c r="L338" s="31"/>
      <c r="M338" s="136"/>
      <c r="T338" s="52"/>
      <c r="AT338" s="16" t="s">
        <v>150</v>
      </c>
      <c r="AU338" s="16" t="s">
        <v>77</v>
      </c>
    </row>
    <row r="339" spans="2:65" s="1" customFormat="1" ht="19.5">
      <c r="B339" s="31"/>
      <c r="D339" s="133" t="s">
        <v>152</v>
      </c>
      <c r="F339" s="137" t="s">
        <v>166</v>
      </c>
      <c r="I339" s="135"/>
      <c r="L339" s="31"/>
      <c r="M339" s="136"/>
      <c r="T339" s="52"/>
      <c r="AT339" s="16" t="s">
        <v>152</v>
      </c>
      <c r="AU339" s="16" t="s">
        <v>77</v>
      </c>
    </row>
    <row r="340" spans="2:65" s="12" customFormat="1" ht="11.25">
      <c r="B340" s="157"/>
      <c r="D340" s="133" t="s">
        <v>255</v>
      </c>
      <c r="E340" s="158" t="s">
        <v>19</v>
      </c>
      <c r="F340" s="159" t="s">
        <v>1446</v>
      </c>
      <c r="H340" s="160">
        <v>657</v>
      </c>
      <c r="I340" s="161"/>
      <c r="L340" s="157"/>
      <c r="M340" s="162"/>
      <c r="T340" s="163"/>
      <c r="AT340" s="158" t="s">
        <v>255</v>
      </c>
      <c r="AU340" s="158" t="s">
        <v>77</v>
      </c>
      <c r="AV340" s="12" t="s">
        <v>79</v>
      </c>
      <c r="AW340" s="12" t="s">
        <v>31</v>
      </c>
      <c r="AX340" s="12" t="s">
        <v>69</v>
      </c>
      <c r="AY340" s="158" t="s">
        <v>141</v>
      </c>
    </row>
    <row r="341" spans="2:65" s="13" customFormat="1" ht="11.25">
      <c r="B341" s="164"/>
      <c r="D341" s="133" t="s">
        <v>255</v>
      </c>
      <c r="E341" s="165" t="s">
        <v>19</v>
      </c>
      <c r="F341" s="166" t="s">
        <v>262</v>
      </c>
      <c r="H341" s="167">
        <v>657</v>
      </c>
      <c r="I341" s="168"/>
      <c r="L341" s="164"/>
      <c r="M341" s="169"/>
      <c r="T341" s="170"/>
      <c r="AT341" s="165" t="s">
        <v>255</v>
      </c>
      <c r="AU341" s="165" t="s">
        <v>77</v>
      </c>
      <c r="AV341" s="13" t="s">
        <v>147</v>
      </c>
      <c r="AW341" s="13" t="s">
        <v>31</v>
      </c>
      <c r="AX341" s="13" t="s">
        <v>77</v>
      </c>
      <c r="AY341" s="165" t="s">
        <v>141</v>
      </c>
    </row>
    <row r="342" spans="2:65" s="1" customFormat="1" ht="16.5" customHeight="1">
      <c r="B342" s="31"/>
      <c r="C342" s="120" t="s">
        <v>693</v>
      </c>
      <c r="D342" s="120" t="s">
        <v>142</v>
      </c>
      <c r="E342" s="121" t="s">
        <v>790</v>
      </c>
      <c r="F342" s="122" t="s">
        <v>791</v>
      </c>
      <c r="G342" s="123" t="s">
        <v>174</v>
      </c>
      <c r="H342" s="124">
        <v>657</v>
      </c>
      <c r="I342" s="125"/>
      <c r="J342" s="126">
        <f>ROUND(I342*H342,2)</f>
        <v>0</v>
      </c>
      <c r="K342" s="122" t="s">
        <v>146</v>
      </c>
      <c r="L342" s="31"/>
      <c r="M342" s="127" t="s">
        <v>19</v>
      </c>
      <c r="N342" s="128" t="s">
        <v>40</v>
      </c>
      <c r="P342" s="129">
        <f>O342*H342</f>
        <v>0</v>
      </c>
      <c r="Q342" s="129">
        <v>0</v>
      </c>
      <c r="R342" s="129">
        <f>Q342*H342</f>
        <v>0</v>
      </c>
      <c r="S342" s="129">
        <v>0</v>
      </c>
      <c r="T342" s="130">
        <f>S342*H342</f>
        <v>0</v>
      </c>
      <c r="AR342" s="131" t="s">
        <v>147</v>
      </c>
      <c r="AT342" s="131" t="s">
        <v>142</v>
      </c>
      <c r="AU342" s="131" t="s">
        <v>77</v>
      </c>
      <c r="AY342" s="16" t="s">
        <v>141</v>
      </c>
      <c r="BE342" s="132">
        <f>IF(N342="základní",J342,0)</f>
        <v>0</v>
      </c>
      <c r="BF342" s="132">
        <f>IF(N342="snížená",J342,0)</f>
        <v>0</v>
      </c>
      <c r="BG342" s="132">
        <f>IF(N342="zákl. přenesená",J342,0)</f>
        <v>0</v>
      </c>
      <c r="BH342" s="132">
        <f>IF(N342="sníž. přenesená",J342,0)</f>
        <v>0</v>
      </c>
      <c r="BI342" s="132">
        <f>IF(N342="nulová",J342,0)</f>
        <v>0</v>
      </c>
      <c r="BJ342" s="16" t="s">
        <v>77</v>
      </c>
      <c r="BK342" s="132">
        <f>ROUND(I342*H342,2)</f>
        <v>0</v>
      </c>
      <c r="BL342" s="16" t="s">
        <v>147</v>
      </c>
      <c r="BM342" s="131" t="s">
        <v>700</v>
      </c>
    </row>
    <row r="343" spans="2:65" s="1" customFormat="1" ht="29.25">
      <c r="B343" s="31"/>
      <c r="D343" s="133" t="s">
        <v>148</v>
      </c>
      <c r="F343" s="134" t="s">
        <v>793</v>
      </c>
      <c r="I343" s="135"/>
      <c r="L343" s="31"/>
      <c r="M343" s="136"/>
      <c r="T343" s="52"/>
      <c r="AT343" s="16" t="s">
        <v>148</v>
      </c>
      <c r="AU343" s="16" t="s">
        <v>77</v>
      </c>
    </row>
    <row r="344" spans="2:65" s="1" customFormat="1" ht="39">
      <c r="B344" s="31"/>
      <c r="D344" s="133" t="s">
        <v>150</v>
      </c>
      <c r="F344" s="137" t="s">
        <v>788</v>
      </c>
      <c r="I344" s="135"/>
      <c r="L344" s="31"/>
      <c r="M344" s="136"/>
      <c r="T344" s="52"/>
      <c r="AT344" s="16" t="s">
        <v>150</v>
      </c>
      <c r="AU344" s="16" t="s">
        <v>77</v>
      </c>
    </row>
    <row r="345" spans="2:65" s="1" customFormat="1" ht="19.5">
      <c r="B345" s="31"/>
      <c r="D345" s="133" t="s">
        <v>152</v>
      </c>
      <c r="F345" s="137" t="s">
        <v>166</v>
      </c>
      <c r="I345" s="135"/>
      <c r="L345" s="31"/>
      <c r="M345" s="136"/>
      <c r="T345" s="52"/>
      <c r="AT345" s="16" t="s">
        <v>152</v>
      </c>
      <c r="AU345" s="16" t="s">
        <v>77</v>
      </c>
    </row>
    <row r="346" spans="2:65" s="12" customFormat="1" ht="11.25">
      <c r="B346" s="157"/>
      <c r="D346" s="133" t="s">
        <v>255</v>
      </c>
      <c r="E346" s="158" t="s">
        <v>19</v>
      </c>
      <c r="F346" s="159" t="s">
        <v>1446</v>
      </c>
      <c r="H346" s="160">
        <v>657</v>
      </c>
      <c r="I346" s="161"/>
      <c r="L346" s="157"/>
      <c r="M346" s="162"/>
      <c r="T346" s="163"/>
      <c r="AT346" s="158" t="s">
        <v>255</v>
      </c>
      <c r="AU346" s="158" t="s">
        <v>77</v>
      </c>
      <c r="AV346" s="12" t="s">
        <v>79</v>
      </c>
      <c r="AW346" s="12" t="s">
        <v>31</v>
      </c>
      <c r="AX346" s="12" t="s">
        <v>69</v>
      </c>
      <c r="AY346" s="158" t="s">
        <v>141</v>
      </c>
    </row>
    <row r="347" spans="2:65" s="13" customFormat="1" ht="11.25">
      <c r="B347" s="164"/>
      <c r="D347" s="133" t="s">
        <v>255</v>
      </c>
      <c r="E347" s="165" t="s">
        <v>19</v>
      </c>
      <c r="F347" s="166" t="s">
        <v>262</v>
      </c>
      <c r="H347" s="167">
        <v>657</v>
      </c>
      <c r="I347" s="168"/>
      <c r="L347" s="164"/>
      <c r="M347" s="169"/>
      <c r="T347" s="170"/>
      <c r="AT347" s="165" t="s">
        <v>255</v>
      </c>
      <c r="AU347" s="165" t="s">
        <v>77</v>
      </c>
      <c r="AV347" s="13" t="s">
        <v>147</v>
      </c>
      <c r="AW347" s="13" t="s">
        <v>31</v>
      </c>
      <c r="AX347" s="13" t="s">
        <v>77</v>
      </c>
      <c r="AY347" s="165" t="s">
        <v>141</v>
      </c>
    </row>
    <row r="348" spans="2:65" s="1" customFormat="1" ht="16.5" customHeight="1">
      <c r="B348" s="31"/>
      <c r="C348" s="120" t="s">
        <v>360</v>
      </c>
      <c r="D348" s="120" t="s">
        <v>142</v>
      </c>
      <c r="E348" s="121" t="s">
        <v>794</v>
      </c>
      <c r="F348" s="122" t="s">
        <v>795</v>
      </c>
      <c r="G348" s="123" t="s">
        <v>174</v>
      </c>
      <c r="H348" s="124">
        <v>43.75</v>
      </c>
      <c r="I348" s="125"/>
      <c r="J348" s="126">
        <f>ROUND(I348*H348,2)</f>
        <v>0</v>
      </c>
      <c r="K348" s="122" t="s">
        <v>146</v>
      </c>
      <c r="L348" s="31"/>
      <c r="M348" s="127" t="s">
        <v>19</v>
      </c>
      <c r="N348" s="128" t="s">
        <v>40</v>
      </c>
      <c r="P348" s="129">
        <f>O348*H348</f>
        <v>0</v>
      </c>
      <c r="Q348" s="129">
        <v>0</v>
      </c>
      <c r="R348" s="129">
        <f>Q348*H348</f>
        <v>0</v>
      </c>
      <c r="S348" s="129">
        <v>0</v>
      </c>
      <c r="T348" s="130">
        <f>S348*H348</f>
        <v>0</v>
      </c>
      <c r="AR348" s="131" t="s">
        <v>147</v>
      </c>
      <c r="AT348" s="131" t="s">
        <v>142</v>
      </c>
      <c r="AU348" s="131" t="s">
        <v>77</v>
      </c>
      <c r="AY348" s="16" t="s">
        <v>141</v>
      </c>
      <c r="BE348" s="132">
        <f>IF(N348="základní",J348,0)</f>
        <v>0</v>
      </c>
      <c r="BF348" s="132">
        <f>IF(N348="snížená",J348,0)</f>
        <v>0</v>
      </c>
      <c r="BG348" s="132">
        <f>IF(N348="zákl. přenesená",J348,0)</f>
        <v>0</v>
      </c>
      <c r="BH348" s="132">
        <f>IF(N348="sníž. přenesená",J348,0)</f>
        <v>0</v>
      </c>
      <c r="BI348" s="132">
        <f>IF(N348="nulová",J348,0)</f>
        <v>0</v>
      </c>
      <c r="BJ348" s="16" t="s">
        <v>77</v>
      </c>
      <c r="BK348" s="132">
        <f>ROUND(I348*H348,2)</f>
        <v>0</v>
      </c>
      <c r="BL348" s="16" t="s">
        <v>147</v>
      </c>
      <c r="BM348" s="131" t="s">
        <v>707</v>
      </c>
    </row>
    <row r="349" spans="2:65" s="1" customFormat="1" ht="19.5">
      <c r="B349" s="31"/>
      <c r="D349" s="133" t="s">
        <v>148</v>
      </c>
      <c r="F349" s="134" t="s">
        <v>797</v>
      </c>
      <c r="I349" s="135"/>
      <c r="L349" s="31"/>
      <c r="M349" s="136"/>
      <c r="T349" s="52"/>
      <c r="AT349" s="16" t="s">
        <v>148</v>
      </c>
      <c r="AU349" s="16" t="s">
        <v>77</v>
      </c>
    </row>
    <row r="350" spans="2:65" s="1" customFormat="1" ht="29.25">
      <c r="B350" s="31"/>
      <c r="D350" s="133" t="s">
        <v>150</v>
      </c>
      <c r="F350" s="137" t="s">
        <v>798</v>
      </c>
      <c r="I350" s="135"/>
      <c r="L350" s="31"/>
      <c r="M350" s="136"/>
      <c r="T350" s="52"/>
      <c r="AT350" s="16" t="s">
        <v>150</v>
      </c>
      <c r="AU350" s="16" t="s">
        <v>77</v>
      </c>
    </row>
    <row r="351" spans="2:65" s="1" customFormat="1" ht="29.25">
      <c r="B351" s="31"/>
      <c r="D351" s="133" t="s">
        <v>152</v>
      </c>
      <c r="F351" s="137" t="s">
        <v>1421</v>
      </c>
      <c r="I351" s="135"/>
      <c r="L351" s="31"/>
      <c r="M351" s="136"/>
      <c r="T351" s="52"/>
      <c r="AT351" s="16" t="s">
        <v>152</v>
      </c>
      <c r="AU351" s="16" t="s">
        <v>77</v>
      </c>
    </row>
    <row r="352" spans="2:65" s="12" customFormat="1" ht="11.25">
      <c r="B352" s="157"/>
      <c r="D352" s="133" t="s">
        <v>255</v>
      </c>
      <c r="E352" s="158" t="s">
        <v>19</v>
      </c>
      <c r="F352" s="159" t="s">
        <v>1431</v>
      </c>
      <c r="H352" s="160">
        <v>43.75</v>
      </c>
      <c r="I352" s="161"/>
      <c r="L352" s="157"/>
      <c r="M352" s="162"/>
      <c r="T352" s="163"/>
      <c r="AT352" s="158" t="s">
        <v>255</v>
      </c>
      <c r="AU352" s="158" t="s">
        <v>77</v>
      </c>
      <c r="AV352" s="12" t="s">
        <v>79</v>
      </c>
      <c r="AW352" s="12" t="s">
        <v>31</v>
      </c>
      <c r="AX352" s="12" t="s">
        <v>69</v>
      </c>
      <c r="AY352" s="158" t="s">
        <v>141</v>
      </c>
    </row>
    <row r="353" spans="2:65" s="13" customFormat="1" ht="11.25">
      <c r="B353" s="164"/>
      <c r="D353" s="133" t="s">
        <v>255</v>
      </c>
      <c r="E353" s="165" t="s">
        <v>19</v>
      </c>
      <c r="F353" s="166" t="s">
        <v>262</v>
      </c>
      <c r="H353" s="167">
        <v>43.75</v>
      </c>
      <c r="I353" s="168"/>
      <c r="L353" s="164"/>
      <c r="M353" s="169"/>
      <c r="T353" s="170"/>
      <c r="AT353" s="165" t="s">
        <v>255</v>
      </c>
      <c r="AU353" s="165" t="s">
        <v>77</v>
      </c>
      <c r="AV353" s="13" t="s">
        <v>147</v>
      </c>
      <c r="AW353" s="13" t="s">
        <v>31</v>
      </c>
      <c r="AX353" s="13" t="s">
        <v>77</v>
      </c>
      <c r="AY353" s="165" t="s">
        <v>141</v>
      </c>
    </row>
    <row r="354" spans="2:65" s="1" customFormat="1" ht="16.5" customHeight="1">
      <c r="B354" s="31"/>
      <c r="C354" s="120" t="s">
        <v>469</v>
      </c>
      <c r="D354" s="120" t="s">
        <v>142</v>
      </c>
      <c r="E354" s="121" t="s">
        <v>801</v>
      </c>
      <c r="F354" s="122" t="s">
        <v>802</v>
      </c>
      <c r="G354" s="123" t="s">
        <v>174</v>
      </c>
      <c r="H354" s="124">
        <v>43.75</v>
      </c>
      <c r="I354" s="125"/>
      <c r="J354" s="126">
        <f>ROUND(I354*H354,2)</f>
        <v>0</v>
      </c>
      <c r="K354" s="122" t="s">
        <v>146</v>
      </c>
      <c r="L354" s="31"/>
      <c r="M354" s="127" t="s">
        <v>19</v>
      </c>
      <c r="N354" s="128" t="s">
        <v>40</v>
      </c>
      <c r="P354" s="129">
        <f>O354*H354</f>
        <v>0</v>
      </c>
      <c r="Q354" s="129">
        <v>0</v>
      </c>
      <c r="R354" s="129">
        <f>Q354*H354</f>
        <v>0</v>
      </c>
      <c r="S354" s="129">
        <v>0</v>
      </c>
      <c r="T354" s="130">
        <f>S354*H354</f>
        <v>0</v>
      </c>
      <c r="AR354" s="131" t="s">
        <v>147</v>
      </c>
      <c r="AT354" s="131" t="s">
        <v>142</v>
      </c>
      <c r="AU354" s="131" t="s">
        <v>77</v>
      </c>
      <c r="AY354" s="16" t="s">
        <v>141</v>
      </c>
      <c r="BE354" s="132">
        <f>IF(N354="základní",J354,0)</f>
        <v>0</v>
      </c>
      <c r="BF354" s="132">
        <f>IF(N354="snížená",J354,0)</f>
        <v>0</v>
      </c>
      <c r="BG354" s="132">
        <f>IF(N354="zákl. přenesená",J354,0)</f>
        <v>0</v>
      </c>
      <c r="BH354" s="132">
        <f>IF(N354="sníž. přenesená",J354,0)</f>
        <v>0</v>
      </c>
      <c r="BI354" s="132">
        <f>IF(N354="nulová",J354,0)</f>
        <v>0</v>
      </c>
      <c r="BJ354" s="16" t="s">
        <v>77</v>
      </c>
      <c r="BK354" s="132">
        <f>ROUND(I354*H354,2)</f>
        <v>0</v>
      </c>
      <c r="BL354" s="16" t="s">
        <v>147</v>
      </c>
      <c r="BM354" s="131" t="s">
        <v>713</v>
      </c>
    </row>
    <row r="355" spans="2:65" s="1" customFormat="1" ht="19.5">
      <c r="B355" s="31"/>
      <c r="D355" s="133" t="s">
        <v>148</v>
      </c>
      <c r="F355" s="134" t="s">
        <v>804</v>
      </c>
      <c r="I355" s="135"/>
      <c r="L355" s="31"/>
      <c r="M355" s="136"/>
      <c r="T355" s="52"/>
      <c r="AT355" s="16" t="s">
        <v>148</v>
      </c>
      <c r="AU355" s="16" t="s">
        <v>77</v>
      </c>
    </row>
    <row r="356" spans="2:65" s="1" customFormat="1" ht="29.25">
      <c r="B356" s="31"/>
      <c r="D356" s="133" t="s">
        <v>150</v>
      </c>
      <c r="F356" s="137" t="s">
        <v>798</v>
      </c>
      <c r="I356" s="135"/>
      <c r="L356" s="31"/>
      <c r="M356" s="136"/>
      <c r="T356" s="52"/>
      <c r="AT356" s="16" t="s">
        <v>150</v>
      </c>
      <c r="AU356" s="16" t="s">
        <v>77</v>
      </c>
    </row>
    <row r="357" spans="2:65" s="1" customFormat="1" ht="29.25">
      <c r="B357" s="31"/>
      <c r="D357" s="133" t="s">
        <v>152</v>
      </c>
      <c r="F357" s="137" t="s">
        <v>1421</v>
      </c>
      <c r="I357" s="135"/>
      <c r="L357" s="31"/>
      <c r="M357" s="136"/>
      <c r="T357" s="52"/>
      <c r="AT357" s="16" t="s">
        <v>152</v>
      </c>
      <c r="AU357" s="16" t="s">
        <v>77</v>
      </c>
    </row>
    <row r="358" spans="2:65" s="12" customFormat="1" ht="11.25">
      <c r="B358" s="157"/>
      <c r="D358" s="133" t="s">
        <v>255</v>
      </c>
      <c r="E358" s="158" t="s">
        <v>19</v>
      </c>
      <c r="F358" s="159" t="s">
        <v>1431</v>
      </c>
      <c r="H358" s="160">
        <v>43.75</v>
      </c>
      <c r="I358" s="161"/>
      <c r="L358" s="157"/>
      <c r="M358" s="162"/>
      <c r="T358" s="163"/>
      <c r="AT358" s="158" t="s">
        <v>255</v>
      </c>
      <c r="AU358" s="158" t="s">
        <v>77</v>
      </c>
      <c r="AV358" s="12" t="s">
        <v>79</v>
      </c>
      <c r="AW358" s="12" t="s">
        <v>31</v>
      </c>
      <c r="AX358" s="12" t="s">
        <v>69</v>
      </c>
      <c r="AY358" s="158" t="s">
        <v>141</v>
      </c>
    </row>
    <row r="359" spans="2:65" s="13" customFormat="1" ht="11.25">
      <c r="B359" s="164"/>
      <c r="D359" s="133" t="s">
        <v>255</v>
      </c>
      <c r="E359" s="165" t="s">
        <v>19</v>
      </c>
      <c r="F359" s="166" t="s">
        <v>262</v>
      </c>
      <c r="H359" s="167">
        <v>43.75</v>
      </c>
      <c r="I359" s="168"/>
      <c r="L359" s="164"/>
      <c r="M359" s="169"/>
      <c r="T359" s="170"/>
      <c r="AT359" s="165" t="s">
        <v>255</v>
      </c>
      <c r="AU359" s="165" t="s">
        <v>77</v>
      </c>
      <c r="AV359" s="13" t="s">
        <v>147</v>
      </c>
      <c r="AW359" s="13" t="s">
        <v>31</v>
      </c>
      <c r="AX359" s="13" t="s">
        <v>77</v>
      </c>
      <c r="AY359" s="165" t="s">
        <v>141</v>
      </c>
    </row>
    <row r="360" spans="2:65" s="1" customFormat="1" ht="16.5" customHeight="1">
      <c r="B360" s="31"/>
      <c r="C360" s="120" t="s">
        <v>365</v>
      </c>
      <c r="D360" s="120" t="s">
        <v>142</v>
      </c>
      <c r="E360" s="121" t="s">
        <v>805</v>
      </c>
      <c r="F360" s="122" t="s">
        <v>806</v>
      </c>
      <c r="G360" s="123" t="s">
        <v>243</v>
      </c>
      <c r="H360" s="124">
        <v>1</v>
      </c>
      <c r="I360" s="125"/>
      <c r="J360" s="126">
        <f>ROUND(I360*H360,2)</f>
        <v>0</v>
      </c>
      <c r="K360" s="122" t="s">
        <v>146</v>
      </c>
      <c r="L360" s="31"/>
      <c r="M360" s="127" t="s">
        <v>19</v>
      </c>
      <c r="N360" s="128" t="s">
        <v>40</v>
      </c>
      <c r="P360" s="129">
        <f>O360*H360</f>
        <v>0</v>
      </c>
      <c r="Q360" s="129">
        <v>0</v>
      </c>
      <c r="R360" s="129">
        <f>Q360*H360</f>
        <v>0</v>
      </c>
      <c r="S360" s="129">
        <v>0</v>
      </c>
      <c r="T360" s="130">
        <f>S360*H360</f>
        <v>0</v>
      </c>
      <c r="AR360" s="131" t="s">
        <v>147</v>
      </c>
      <c r="AT360" s="131" t="s">
        <v>142</v>
      </c>
      <c r="AU360" s="131" t="s">
        <v>77</v>
      </c>
      <c r="AY360" s="16" t="s">
        <v>141</v>
      </c>
      <c r="BE360" s="132">
        <f>IF(N360="základní",J360,0)</f>
        <v>0</v>
      </c>
      <c r="BF360" s="132">
        <f>IF(N360="snížená",J360,0)</f>
        <v>0</v>
      </c>
      <c r="BG360" s="132">
        <f>IF(N360="zákl. přenesená",J360,0)</f>
        <v>0</v>
      </c>
      <c r="BH360" s="132">
        <f>IF(N360="sníž. přenesená",J360,0)</f>
        <v>0</v>
      </c>
      <c r="BI360" s="132">
        <f>IF(N360="nulová",J360,0)</f>
        <v>0</v>
      </c>
      <c r="BJ360" s="16" t="s">
        <v>77</v>
      </c>
      <c r="BK360" s="132">
        <f>ROUND(I360*H360,2)</f>
        <v>0</v>
      </c>
      <c r="BL360" s="16" t="s">
        <v>147</v>
      </c>
      <c r="BM360" s="131" t="s">
        <v>718</v>
      </c>
    </row>
    <row r="361" spans="2:65" s="1" customFormat="1" ht="19.5">
      <c r="B361" s="31"/>
      <c r="D361" s="133" t="s">
        <v>148</v>
      </c>
      <c r="F361" s="134" t="s">
        <v>808</v>
      </c>
      <c r="I361" s="135"/>
      <c r="L361" s="31"/>
      <c r="M361" s="136"/>
      <c r="T361" s="52"/>
      <c r="AT361" s="16" t="s">
        <v>148</v>
      </c>
      <c r="AU361" s="16" t="s">
        <v>77</v>
      </c>
    </row>
    <row r="362" spans="2:65" s="1" customFormat="1" ht="29.25">
      <c r="B362" s="31"/>
      <c r="D362" s="133" t="s">
        <v>150</v>
      </c>
      <c r="F362" s="137" t="s">
        <v>809</v>
      </c>
      <c r="I362" s="135"/>
      <c r="L362" s="31"/>
      <c r="M362" s="136"/>
      <c r="T362" s="52"/>
      <c r="AT362" s="16" t="s">
        <v>150</v>
      </c>
      <c r="AU362" s="16" t="s">
        <v>77</v>
      </c>
    </row>
    <row r="363" spans="2:65" s="1" customFormat="1" ht="19.5">
      <c r="B363" s="31"/>
      <c r="D363" s="133" t="s">
        <v>152</v>
      </c>
      <c r="F363" s="137" t="s">
        <v>166</v>
      </c>
      <c r="I363" s="135"/>
      <c r="L363" s="31"/>
      <c r="M363" s="136"/>
      <c r="T363" s="52"/>
      <c r="AT363" s="16" t="s">
        <v>152</v>
      </c>
      <c r="AU363" s="16" t="s">
        <v>77</v>
      </c>
    </row>
    <row r="364" spans="2:65" s="1" customFormat="1" ht="16.5" customHeight="1">
      <c r="B364" s="31"/>
      <c r="C364" s="120" t="s">
        <v>263</v>
      </c>
      <c r="D364" s="120" t="s">
        <v>142</v>
      </c>
      <c r="E364" s="121" t="s">
        <v>827</v>
      </c>
      <c r="F364" s="122" t="s">
        <v>828</v>
      </c>
      <c r="G364" s="123" t="s">
        <v>243</v>
      </c>
      <c r="H364" s="124">
        <v>1</v>
      </c>
      <c r="I364" s="125"/>
      <c r="J364" s="126">
        <f>ROUND(I364*H364,2)</f>
        <v>0</v>
      </c>
      <c r="K364" s="122" t="s">
        <v>146</v>
      </c>
      <c r="L364" s="31"/>
      <c r="M364" s="127" t="s">
        <v>19</v>
      </c>
      <c r="N364" s="128" t="s">
        <v>40</v>
      </c>
      <c r="P364" s="129">
        <f>O364*H364</f>
        <v>0</v>
      </c>
      <c r="Q364" s="129">
        <v>0</v>
      </c>
      <c r="R364" s="129">
        <f>Q364*H364</f>
        <v>0</v>
      </c>
      <c r="S364" s="129">
        <v>0</v>
      </c>
      <c r="T364" s="130">
        <f>S364*H364</f>
        <v>0</v>
      </c>
      <c r="AR364" s="131" t="s">
        <v>147</v>
      </c>
      <c r="AT364" s="131" t="s">
        <v>142</v>
      </c>
      <c r="AU364" s="131" t="s">
        <v>77</v>
      </c>
      <c r="AY364" s="16" t="s">
        <v>141</v>
      </c>
      <c r="BE364" s="132">
        <f>IF(N364="základní",J364,0)</f>
        <v>0</v>
      </c>
      <c r="BF364" s="132">
        <f>IF(N364="snížená",J364,0)</f>
        <v>0</v>
      </c>
      <c r="BG364" s="132">
        <f>IF(N364="zákl. přenesená",J364,0)</f>
        <v>0</v>
      </c>
      <c r="BH364" s="132">
        <f>IF(N364="sníž. přenesená",J364,0)</f>
        <v>0</v>
      </c>
      <c r="BI364" s="132">
        <f>IF(N364="nulová",J364,0)</f>
        <v>0</v>
      </c>
      <c r="BJ364" s="16" t="s">
        <v>77</v>
      </c>
      <c r="BK364" s="132">
        <f>ROUND(I364*H364,2)</f>
        <v>0</v>
      </c>
      <c r="BL364" s="16" t="s">
        <v>147</v>
      </c>
      <c r="BM364" s="131" t="s">
        <v>722</v>
      </c>
    </row>
    <row r="365" spans="2:65" s="1" customFormat="1" ht="19.5">
      <c r="B365" s="31"/>
      <c r="D365" s="133" t="s">
        <v>148</v>
      </c>
      <c r="F365" s="134" t="s">
        <v>830</v>
      </c>
      <c r="I365" s="135"/>
      <c r="L365" s="31"/>
      <c r="M365" s="136"/>
      <c r="T365" s="52"/>
      <c r="AT365" s="16" t="s">
        <v>148</v>
      </c>
      <c r="AU365" s="16" t="s">
        <v>77</v>
      </c>
    </row>
    <row r="366" spans="2:65" s="1" customFormat="1" ht="29.25">
      <c r="B366" s="31"/>
      <c r="D366" s="133" t="s">
        <v>150</v>
      </c>
      <c r="F366" s="137" t="s">
        <v>831</v>
      </c>
      <c r="I366" s="135"/>
      <c r="L366" s="31"/>
      <c r="M366" s="136"/>
      <c r="T366" s="52"/>
      <c r="AT366" s="16" t="s">
        <v>150</v>
      </c>
      <c r="AU366" s="16" t="s">
        <v>77</v>
      </c>
    </row>
    <row r="367" spans="2:65" s="1" customFormat="1" ht="19.5">
      <c r="B367" s="31"/>
      <c r="D367" s="133" t="s">
        <v>152</v>
      </c>
      <c r="F367" s="137" t="s">
        <v>166</v>
      </c>
      <c r="I367" s="135"/>
      <c r="L367" s="31"/>
      <c r="M367" s="136"/>
      <c r="T367" s="52"/>
      <c r="AT367" s="16" t="s">
        <v>152</v>
      </c>
      <c r="AU367" s="16" t="s">
        <v>77</v>
      </c>
    </row>
    <row r="368" spans="2:65" s="1" customFormat="1" ht="16.5" customHeight="1">
      <c r="B368" s="31"/>
      <c r="C368" s="120" t="s">
        <v>369</v>
      </c>
      <c r="D368" s="120" t="s">
        <v>142</v>
      </c>
      <c r="E368" s="121" t="s">
        <v>836</v>
      </c>
      <c r="F368" s="122" t="s">
        <v>837</v>
      </c>
      <c r="G368" s="123" t="s">
        <v>243</v>
      </c>
      <c r="H368" s="124">
        <v>2</v>
      </c>
      <c r="I368" s="125"/>
      <c r="J368" s="126">
        <f>ROUND(I368*H368,2)</f>
        <v>0</v>
      </c>
      <c r="K368" s="122" t="s">
        <v>19</v>
      </c>
      <c r="L368" s="31"/>
      <c r="M368" s="127" t="s">
        <v>19</v>
      </c>
      <c r="N368" s="128" t="s">
        <v>40</v>
      </c>
      <c r="P368" s="129">
        <f>O368*H368</f>
        <v>0</v>
      </c>
      <c r="Q368" s="129">
        <v>0</v>
      </c>
      <c r="R368" s="129">
        <f>Q368*H368</f>
        <v>0</v>
      </c>
      <c r="S368" s="129">
        <v>0</v>
      </c>
      <c r="T368" s="130">
        <f>S368*H368</f>
        <v>0</v>
      </c>
      <c r="AR368" s="131" t="s">
        <v>147</v>
      </c>
      <c r="AT368" s="131" t="s">
        <v>142</v>
      </c>
      <c r="AU368" s="131" t="s">
        <v>77</v>
      </c>
      <c r="AY368" s="16" t="s">
        <v>141</v>
      </c>
      <c r="BE368" s="132">
        <f>IF(N368="základní",J368,0)</f>
        <v>0</v>
      </c>
      <c r="BF368" s="132">
        <f>IF(N368="snížená",J368,0)</f>
        <v>0</v>
      </c>
      <c r="BG368" s="132">
        <f>IF(N368="zákl. přenesená",J368,0)</f>
        <v>0</v>
      </c>
      <c r="BH368" s="132">
        <f>IF(N368="sníž. přenesená",J368,0)</f>
        <v>0</v>
      </c>
      <c r="BI368" s="132">
        <f>IF(N368="nulová",J368,0)</f>
        <v>0</v>
      </c>
      <c r="BJ368" s="16" t="s">
        <v>77</v>
      </c>
      <c r="BK368" s="132">
        <f>ROUND(I368*H368,2)</f>
        <v>0</v>
      </c>
      <c r="BL368" s="16" t="s">
        <v>147</v>
      </c>
      <c r="BM368" s="131" t="s">
        <v>729</v>
      </c>
    </row>
    <row r="369" spans="2:65" s="1" customFormat="1" ht="11.25">
      <c r="B369" s="31"/>
      <c r="D369" s="133" t="s">
        <v>148</v>
      </c>
      <c r="F369" s="134" t="s">
        <v>837</v>
      </c>
      <c r="I369" s="135"/>
      <c r="L369" s="31"/>
      <c r="M369" s="136"/>
      <c r="T369" s="52"/>
      <c r="AT369" s="16" t="s">
        <v>148</v>
      </c>
      <c r="AU369" s="16" t="s">
        <v>77</v>
      </c>
    </row>
    <row r="370" spans="2:65" s="1" customFormat="1" ht="19.5">
      <c r="B370" s="31"/>
      <c r="D370" s="133" t="s">
        <v>152</v>
      </c>
      <c r="F370" s="137" t="s">
        <v>166</v>
      </c>
      <c r="I370" s="135"/>
      <c r="L370" s="31"/>
      <c r="M370" s="136"/>
      <c r="T370" s="52"/>
      <c r="AT370" s="16" t="s">
        <v>152</v>
      </c>
      <c r="AU370" s="16" t="s">
        <v>77</v>
      </c>
    </row>
    <row r="371" spans="2:65" s="1" customFormat="1" ht="16.5" customHeight="1">
      <c r="B371" s="31"/>
      <c r="C371" s="120" t="s">
        <v>459</v>
      </c>
      <c r="D371" s="120" t="s">
        <v>142</v>
      </c>
      <c r="E371" s="121" t="s">
        <v>842</v>
      </c>
      <c r="F371" s="122" t="s">
        <v>843</v>
      </c>
      <c r="G371" s="123" t="s">
        <v>253</v>
      </c>
      <c r="H371" s="124">
        <v>170</v>
      </c>
      <c r="I371" s="125"/>
      <c r="J371" s="126">
        <f>ROUND(I371*H371,2)</f>
        <v>0</v>
      </c>
      <c r="K371" s="122" t="s">
        <v>146</v>
      </c>
      <c r="L371" s="31"/>
      <c r="M371" s="127" t="s">
        <v>19</v>
      </c>
      <c r="N371" s="128" t="s">
        <v>40</v>
      </c>
      <c r="P371" s="129">
        <f>O371*H371</f>
        <v>0</v>
      </c>
      <c r="Q371" s="129">
        <v>0</v>
      </c>
      <c r="R371" s="129">
        <f>Q371*H371</f>
        <v>0</v>
      </c>
      <c r="S371" s="129">
        <v>0</v>
      </c>
      <c r="T371" s="130">
        <f>S371*H371</f>
        <v>0</v>
      </c>
      <c r="AR371" s="131" t="s">
        <v>147</v>
      </c>
      <c r="AT371" s="131" t="s">
        <v>142</v>
      </c>
      <c r="AU371" s="131" t="s">
        <v>77</v>
      </c>
      <c r="AY371" s="16" t="s">
        <v>141</v>
      </c>
      <c r="BE371" s="132">
        <f>IF(N371="základní",J371,0)</f>
        <v>0</v>
      </c>
      <c r="BF371" s="132">
        <f>IF(N371="snížená",J371,0)</f>
        <v>0</v>
      </c>
      <c r="BG371" s="132">
        <f>IF(N371="zákl. přenesená",J371,0)</f>
        <v>0</v>
      </c>
      <c r="BH371" s="132">
        <f>IF(N371="sníž. přenesená",J371,0)</f>
        <v>0</v>
      </c>
      <c r="BI371" s="132">
        <f>IF(N371="nulová",J371,0)</f>
        <v>0</v>
      </c>
      <c r="BJ371" s="16" t="s">
        <v>77</v>
      </c>
      <c r="BK371" s="132">
        <f>ROUND(I371*H371,2)</f>
        <v>0</v>
      </c>
      <c r="BL371" s="16" t="s">
        <v>147</v>
      </c>
      <c r="BM371" s="131" t="s">
        <v>736</v>
      </c>
    </row>
    <row r="372" spans="2:65" s="1" customFormat="1" ht="19.5">
      <c r="B372" s="31"/>
      <c r="D372" s="133" t="s">
        <v>148</v>
      </c>
      <c r="F372" s="134" t="s">
        <v>845</v>
      </c>
      <c r="I372" s="135"/>
      <c r="L372" s="31"/>
      <c r="M372" s="136"/>
      <c r="T372" s="52"/>
      <c r="AT372" s="16" t="s">
        <v>148</v>
      </c>
      <c r="AU372" s="16" t="s">
        <v>77</v>
      </c>
    </row>
    <row r="373" spans="2:65" s="1" customFormat="1" ht="19.5">
      <c r="B373" s="31"/>
      <c r="D373" s="133" t="s">
        <v>150</v>
      </c>
      <c r="F373" s="137" t="s">
        <v>846</v>
      </c>
      <c r="I373" s="135"/>
      <c r="L373" s="31"/>
      <c r="M373" s="136"/>
      <c r="T373" s="52"/>
      <c r="AT373" s="16" t="s">
        <v>150</v>
      </c>
      <c r="AU373" s="16" t="s">
        <v>77</v>
      </c>
    </row>
    <row r="374" spans="2:65" s="1" customFormat="1" ht="29.25">
      <c r="B374" s="31"/>
      <c r="D374" s="133" t="s">
        <v>152</v>
      </c>
      <c r="F374" s="137" t="s">
        <v>847</v>
      </c>
      <c r="I374" s="135"/>
      <c r="L374" s="31"/>
      <c r="M374" s="136"/>
      <c r="T374" s="52"/>
      <c r="AT374" s="16" t="s">
        <v>152</v>
      </c>
      <c r="AU374" s="16" t="s">
        <v>77</v>
      </c>
    </row>
    <row r="375" spans="2:65" s="12" customFormat="1" ht="11.25">
      <c r="B375" s="157"/>
      <c r="D375" s="133" t="s">
        <v>255</v>
      </c>
      <c r="E375" s="158" t="s">
        <v>19</v>
      </c>
      <c r="F375" s="159" t="s">
        <v>1447</v>
      </c>
      <c r="H375" s="160">
        <v>170</v>
      </c>
      <c r="I375" s="161"/>
      <c r="L375" s="157"/>
      <c r="M375" s="162"/>
      <c r="T375" s="163"/>
      <c r="AT375" s="158" t="s">
        <v>255</v>
      </c>
      <c r="AU375" s="158" t="s">
        <v>77</v>
      </c>
      <c r="AV375" s="12" t="s">
        <v>79</v>
      </c>
      <c r="AW375" s="12" t="s">
        <v>31</v>
      </c>
      <c r="AX375" s="12" t="s">
        <v>69</v>
      </c>
      <c r="AY375" s="158" t="s">
        <v>141</v>
      </c>
    </row>
    <row r="376" spans="2:65" s="13" customFormat="1" ht="11.25">
      <c r="B376" s="164"/>
      <c r="D376" s="133" t="s">
        <v>255</v>
      </c>
      <c r="E376" s="165" t="s">
        <v>19</v>
      </c>
      <c r="F376" s="166" t="s">
        <v>262</v>
      </c>
      <c r="H376" s="167">
        <v>170</v>
      </c>
      <c r="I376" s="168"/>
      <c r="L376" s="164"/>
      <c r="M376" s="169"/>
      <c r="T376" s="170"/>
      <c r="AT376" s="165" t="s">
        <v>255</v>
      </c>
      <c r="AU376" s="165" t="s">
        <v>77</v>
      </c>
      <c r="AV376" s="13" t="s">
        <v>147</v>
      </c>
      <c r="AW376" s="13" t="s">
        <v>31</v>
      </c>
      <c r="AX376" s="13" t="s">
        <v>77</v>
      </c>
      <c r="AY376" s="165" t="s">
        <v>141</v>
      </c>
    </row>
    <row r="377" spans="2:65" s="1" customFormat="1" ht="16.5" customHeight="1">
      <c r="B377" s="31"/>
      <c r="C377" s="120" t="s">
        <v>373</v>
      </c>
      <c r="D377" s="120" t="s">
        <v>142</v>
      </c>
      <c r="E377" s="121" t="s">
        <v>857</v>
      </c>
      <c r="F377" s="122" t="s">
        <v>858</v>
      </c>
      <c r="G377" s="123" t="s">
        <v>266</v>
      </c>
      <c r="H377" s="124">
        <v>52.92</v>
      </c>
      <c r="I377" s="125"/>
      <c r="J377" s="126">
        <f>ROUND(I377*H377,2)</f>
        <v>0</v>
      </c>
      <c r="K377" s="122" t="s">
        <v>146</v>
      </c>
      <c r="L377" s="31"/>
      <c r="M377" s="127" t="s">
        <v>19</v>
      </c>
      <c r="N377" s="128" t="s">
        <v>40</v>
      </c>
      <c r="P377" s="129">
        <f>O377*H377</f>
        <v>0</v>
      </c>
      <c r="Q377" s="129">
        <v>0</v>
      </c>
      <c r="R377" s="129">
        <f>Q377*H377</f>
        <v>0</v>
      </c>
      <c r="S377" s="129">
        <v>0</v>
      </c>
      <c r="T377" s="130">
        <f>S377*H377</f>
        <v>0</v>
      </c>
      <c r="AR377" s="131" t="s">
        <v>147</v>
      </c>
      <c r="AT377" s="131" t="s">
        <v>142</v>
      </c>
      <c r="AU377" s="131" t="s">
        <v>77</v>
      </c>
      <c r="AY377" s="16" t="s">
        <v>141</v>
      </c>
      <c r="BE377" s="132">
        <f>IF(N377="základní",J377,0)</f>
        <v>0</v>
      </c>
      <c r="BF377" s="132">
        <f>IF(N377="snížená",J377,0)</f>
        <v>0</v>
      </c>
      <c r="BG377" s="132">
        <f>IF(N377="zákl. přenesená",J377,0)</f>
        <v>0</v>
      </c>
      <c r="BH377" s="132">
        <f>IF(N377="sníž. přenesená",J377,0)</f>
        <v>0</v>
      </c>
      <c r="BI377" s="132">
        <f>IF(N377="nulová",J377,0)</f>
        <v>0</v>
      </c>
      <c r="BJ377" s="16" t="s">
        <v>77</v>
      </c>
      <c r="BK377" s="132">
        <f>ROUND(I377*H377,2)</f>
        <v>0</v>
      </c>
      <c r="BL377" s="16" t="s">
        <v>147</v>
      </c>
      <c r="BM377" s="131" t="s">
        <v>742</v>
      </c>
    </row>
    <row r="378" spans="2:65" s="1" customFormat="1" ht="11.25">
      <c r="B378" s="31"/>
      <c r="D378" s="133" t="s">
        <v>148</v>
      </c>
      <c r="F378" s="134" t="s">
        <v>860</v>
      </c>
      <c r="I378" s="135"/>
      <c r="L378" s="31"/>
      <c r="M378" s="136"/>
      <c r="T378" s="52"/>
      <c r="AT378" s="16" t="s">
        <v>148</v>
      </c>
      <c r="AU378" s="16" t="s">
        <v>77</v>
      </c>
    </row>
    <row r="379" spans="2:65" s="1" customFormat="1" ht="19.5">
      <c r="B379" s="31"/>
      <c r="D379" s="133" t="s">
        <v>150</v>
      </c>
      <c r="F379" s="137" t="s">
        <v>854</v>
      </c>
      <c r="I379" s="135"/>
      <c r="L379" s="31"/>
      <c r="M379" s="136"/>
      <c r="T379" s="52"/>
      <c r="AT379" s="16" t="s">
        <v>150</v>
      </c>
      <c r="AU379" s="16" t="s">
        <v>77</v>
      </c>
    </row>
    <row r="380" spans="2:65" s="1" customFormat="1" ht="29.25">
      <c r="B380" s="31"/>
      <c r="D380" s="133" t="s">
        <v>152</v>
      </c>
      <c r="F380" s="137" t="s">
        <v>861</v>
      </c>
      <c r="I380" s="135"/>
      <c r="L380" s="31"/>
      <c r="M380" s="136"/>
      <c r="T380" s="52"/>
      <c r="AT380" s="16" t="s">
        <v>152</v>
      </c>
      <c r="AU380" s="16" t="s">
        <v>77</v>
      </c>
    </row>
    <row r="381" spans="2:65" s="12" customFormat="1" ht="11.25">
      <c r="B381" s="157"/>
      <c r="D381" s="133" t="s">
        <v>255</v>
      </c>
      <c r="E381" s="158" t="s">
        <v>19</v>
      </c>
      <c r="F381" s="159" t="s">
        <v>1448</v>
      </c>
      <c r="H381" s="160">
        <v>52.92</v>
      </c>
      <c r="I381" s="161"/>
      <c r="L381" s="157"/>
      <c r="M381" s="162"/>
      <c r="T381" s="163"/>
      <c r="AT381" s="158" t="s">
        <v>255</v>
      </c>
      <c r="AU381" s="158" t="s">
        <v>77</v>
      </c>
      <c r="AV381" s="12" t="s">
        <v>79</v>
      </c>
      <c r="AW381" s="12" t="s">
        <v>31</v>
      </c>
      <c r="AX381" s="12" t="s">
        <v>69</v>
      </c>
      <c r="AY381" s="158" t="s">
        <v>141</v>
      </c>
    </row>
    <row r="382" spans="2:65" s="13" customFormat="1" ht="11.25">
      <c r="B382" s="164"/>
      <c r="D382" s="133" t="s">
        <v>255</v>
      </c>
      <c r="E382" s="165" t="s">
        <v>19</v>
      </c>
      <c r="F382" s="166" t="s">
        <v>262</v>
      </c>
      <c r="H382" s="167">
        <v>52.92</v>
      </c>
      <c r="I382" s="168"/>
      <c r="L382" s="164"/>
      <c r="M382" s="169"/>
      <c r="T382" s="170"/>
      <c r="AT382" s="165" t="s">
        <v>255</v>
      </c>
      <c r="AU382" s="165" t="s">
        <v>77</v>
      </c>
      <c r="AV382" s="13" t="s">
        <v>147</v>
      </c>
      <c r="AW382" s="13" t="s">
        <v>31</v>
      </c>
      <c r="AX382" s="13" t="s">
        <v>77</v>
      </c>
      <c r="AY382" s="165" t="s">
        <v>141</v>
      </c>
    </row>
    <row r="383" spans="2:65" s="1" customFormat="1" ht="16.5" customHeight="1">
      <c r="B383" s="31"/>
      <c r="C383" s="120" t="s">
        <v>739</v>
      </c>
      <c r="D383" s="120" t="s">
        <v>142</v>
      </c>
      <c r="E383" s="121" t="s">
        <v>864</v>
      </c>
      <c r="F383" s="122" t="s">
        <v>865</v>
      </c>
      <c r="G383" s="123" t="s">
        <v>266</v>
      </c>
      <c r="H383" s="124">
        <v>31.5</v>
      </c>
      <c r="I383" s="125"/>
      <c r="J383" s="126">
        <f>ROUND(I383*H383,2)</f>
        <v>0</v>
      </c>
      <c r="K383" s="122" t="s">
        <v>146</v>
      </c>
      <c r="L383" s="31"/>
      <c r="M383" s="127" t="s">
        <v>19</v>
      </c>
      <c r="N383" s="128" t="s">
        <v>40</v>
      </c>
      <c r="P383" s="129">
        <f>O383*H383</f>
        <v>0</v>
      </c>
      <c r="Q383" s="129">
        <v>0</v>
      </c>
      <c r="R383" s="129">
        <f>Q383*H383</f>
        <v>0</v>
      </c>
      <c r="S383" s="129">
        <v>0</v>
      </c>
      <c r="T383" s="130">
        <f>S383*H383</f>
        <v>0</v>
      </c>
      <c r="AR383" s="131" t="s">
        <v>147</v>
      </c>
      <c r="AT383" s="131" t="s">
        <v>142</v>
      </c>
      <c r="AU383" s="131" t="s">
        <v>77</v>
      </c>
      <c r="AY383" s="16" t="s">
        <v>141</v>
      </c>
      <c r="BE383" s="132">
        <f>IF(N383="základní",J383,0)</f>
        <v>0</v>
      </c>
      <c r="BF383" s="132">
        <f>IF(N383="snížená",J383,0)</f>
        <v>0</v>
      </c>
      <c r="BG383" s="132">
        <f>IF(N383="zákl. přenesená",J383,0)</f>
        <v>0</v>
      </c>
      <c r="BH383" s="132">
        <f>IF(N383="sníž. přenesená",J383,0)</f>
        <v>0</v>
      </c>
      <c r="BI383" s="132">
        <f>IF(N383="nulová",J383,0)</f>
        <v>0</v>
      </c>
      <c r="BJ383" s="16" t="s">
        <v>77</v>
      </c>
      <c r="BK383" s="132">
        <f>ROUND(I383*H383,2)</f>
        <v>0</v>
      </c>
      <c r="BL383" s="16" t="s">
        <v>147</v>
      </c>
      <c r="BM383" s="131" t="s">
        <v>748</v>
      </c>
    </row>
    <row r="384" spans="2:65" s="1" customFormat="1" ht="19.5">
      <c r="B384" s="31"/>
      <c r="D384" s="133" t="s">
        <v>148</v>
      </c>
      <c r="F384" s="134" t="s">
        <v>867</v>
      </c>
      <c r="I384" s="135"/>
      <c r="L384" s="31"/>
      <c r="M384" s="136"/>
      <c r="T384" s="52"/>
      <c r="AT384" s="16" t="s">
        <v>148</v>
      </c>
      <c r="AU384" s="16" t="s">
        <v>77</v>
      </c>
    </row>
    <row r="385" spans="2:65" s="1" customFormat="1" ht="29.25">
      <c r="B385" s="31"/>
      <c r="D385" s="133" t="s">
        <v>150</v>
      </c>
      <c r="F385" s="137" t="s">
        <v>868</v>
      </c>
      <c r="I385" s="135"/>
      <c r="L385" s="31"/>
      <c r="M385" s="136"/>
      <c r="T385" s="52"/>
      <c r="AT385" s="16" t="s">
        <v>150</v>
      </c>
      <c r="AU385" s="16" t="s">
        <v>77</v>
      </c>
    </row>
    <row r="386" spans="2:65" s="1" customFormat="1" ht="29.25">
      <c r="B386" s="31"/>
      <c r="D386" s="133" t="s">
        <v>152</v>
      </c>
      <c r="F386" s="137" t="s">
        <v>1421</v>
      </c>
      <c r="I386" s="135"/>
      <c r="L386" s="31"/>
      <c r="M386" s="136"/>
      <c r="T386" s="52"/>
      <c r="AT386" s="16" t="s">
        <v>152</v>
      </c>
      <c r="AU386" s="16" t="s">
        <v>77</v>
      </c>
    </row>
    <row r="387" spans="2:65" s="1" customFormat="1" ht="16.5" customHeight="1">
      <c r="B387" s="31"/>
      <c r="C387" s="120" t="s">
        <v>377</v>
      </c>
      <c r="D387" s="120" t="s">
        <v>142</v>
      </c>
      <c r="E387" s="121" t="s">
        <v>878</v>
      </c>
      <c r="F387" s="122" t="s">
        <v>879</v>
      </c>
      <c r="G387" s="123" t="s">
        <v>243</v>
      </c>
      <c r="H387" s="124">
        <v>1</v>
      </c>
      <c r="I387" s="125"/>
      <c r="J387" s="126">
        <f>ROUND(I387*H387,2)</f>
        <v>0</v>
      </c>
      <c r="K387" s="122" t="s">
        <v>19</v>
      </c>
      <c r="L387" s="31"/>
      <c r="M387" s="127" t="s">
        <v>19</v>
      </c>
      <c r="N387" s="128" t="s">
        <v>40</v>
      </c>
      <c r="P387" s="129">
        <f>O387*H387</f>
        <v>0</v>
      </c>
      <c r="Q387" s="129">
        <v>0</v>
      </c>
      <c r="R387" s="129">
        <f>Q387*H387</f>
        <v>0</v>
      </c>
      <c r="S387" s="129">
        <v>0</v>
      </c>
      <c r="T387" s="130">
        <f>S387*H387</f>
        <v>0</v>
      </c>
      <c r="AR387" s="131" t="s">
        <v>147</v>
      </c>
      <c r="AT387" s="131" t="s">
        <v>142</v>
      </c>
      <c r="AU387" s="131" t="s">
        <v>77</v>
      </c>
      <c r="AY387" s="16" t="s">
        <v>141</v>
      </c>
      <c r="BE387" s="132">
        <f>IF(N387="základní",J387,0)</f>
        <v>0</v>
      </c>
      <c r="BF387" s="132">
        <f>IF(N387="snížená",J387,0)</f>
        <v>0</v>
      </c>
      <c r="BG387" s="132">
        <f>IF(N387="zákl. přenesená",J387,0)</f>
        <v>0</v>
      </c>
      <c r="BH387" s="132">
        <f>IF(N387="sníž. přenesená",J387,0)</f>
        <v>0</v>
      </c>
      <c r="BI387" s="132">
        <f>IF(N387="nulová",J387,0)</f>
        <v>0</v>
      </c>
      <c r="BJ387" s="16" t="s">
        <v>77</v>
      </c>
      <c r="BK387" s="132">
        <f>ROUND(I387*H387,2)</f>
        <v>0</v>
      </c>
      <c r="BL387" s="16" t="s">
        <v>147</v>
      </c>
      <c r="BM387" s="131" t="s">
        <v>754</v>
      </c>
    </row>
    <row r="388" spans="2:65" s="1" customFormat="1" ht="11.25">
      <c r="B388" s="31"/>
      <c r="D388" s="133" t="s">
        <v>148</v>
      </c>
      <c r="F388" s="134" t="s">
        <v>879</v>
      </c>
      <c r="I388" s="135"/>
      <c r="L388" s="31"/>
      <c r="M388" s="136"/>
      <c r="T388" s="52"/>
      <c r="AT388" s="16" t="s">
        <v>148</v>
      </c>
      <c r="AU388" s="16" t="s">
        <v>77</v>
      </c>
    </row>
    <row r="389" spans="2:65" s="1" customFormat="1" ht="29.25">
      <c r="B389" s="31"/>
      <c r="D389" s="133" t="s">
        <v>152</v>
      </c>
      <c r="F389" s="137" t="s">
        <v>881</v>
      </c>
      <c r="I389" s="135"/>
      <c r="L389" s="31"/>
      <c r="M389" s="136"/>
      <c r="T389" s="52"/>
      <c r="AT389" s="16" t="s">
        <v>152</v>
      </c>
      <c r="AU389" s="16" t="s">
        <v>77</v>
      </c>
    </row>
    <row r="390" spans="2:65" s="1" customFormat="1" ht="16.5" customHeight="1">
      <c r="B390" s="31"/>
      <c r="C390" s="120" t="s">
        <v>750</v>
      </c>
      <c r="D390" s="120" t="s">
        <v>142</v>
      </c>
      <c r="E390" s="121" t="s">
        <v>882</v>
      </c>
      <c r="F390" s="122" t="s">
        <v>883</v>
      </c>
      <c r="G390" s="123" t="s">
        <v>243</v>
      </c>
      <c r="H390" s="124">
        <v>1</v>
      </c>
      <c r="I390" s="125"/>
      <c r="J390" s="126">
        <f>ROUND(I390*H390,2)</f>
        <v>0</v>
      </c>
      <c r="K390" s="122" t="s">
        <v>19</v>
      </c>
      <c r="L390" s="31"/>
      <c r="M390" s="127" t="s">
        <v>19</v>
      </c>
      <c r="N390" s="128" t="s">
        <v>40</v>
      </c>
      <c r="P390" s="129">
        <f>O390*H390</f>
        <v>0</v>
      </c>
      <c r="Q390" s="129">
        <v>0</v>
      </c>
      <c r="R390" s="129">
        <f>Q390*H390</f>
        <v>0</v>
      </c>
      <c r="S390" s="129">
        <v>0</v>
      </c>
      <c r="T390" s="130">
        <f>S390*H390</f>
        <v>0</v>
      </c>
      <c r="AR390" s="131" t="s">
        <v>147</v>
      </c>
      <c r="AT390" s="131" t="s">
        <v>142</v>
      </c>
      <c r="AU390" s="131" t="s">
        <v>77</v>
      </c>
      <c r="AY390" s="16" t="s">
        <v>141</v>
      </c>
      <c r="BE390" s="132">
        <f>IF(N390="základní",J390,0)</f>
        <v>0</v>
      </c>
      <c r="BF390" s="132">
        <f>IF(N390="snížená",J390,0)</f>
        <v>0</v>
      </c>
      <c r="BG390" s="132">
        <f>IF(N390="zákl. přenesená",J390,0)</f>
        <v>0</v>
      </c>
      <c r="BH390" s="132">
        <f>IF(N390="sníž. přenesená",J390,0)</f>
        <v>0</v>
      </c>
      <c r="BI390" s="132">
        <f>IF(N390="nulová",J390,0)</f>
        <v>0</v>
      </c>
      <c r="BJ390" s="16" t="s">
        <v>77</v>
      </c>
      <c r="BK390" s="132">
        <f>ROUND(I390*H390,2)</f>
        <v>0</v>
      </c>
      <c r="BL390" s="16" t="s">
        <v>147</v>
      </c>
      <c r="BM390" s="131" t="s">
        <v>761</v>
      </c>
    </row>
    <row r="391" spans="2:65" s="1" customFormat="1" ht="11.25">
      <c r="B391" s="31"/>
      <c r="D391" s="133" t="s">
        <v>148</v>
      </c>
      <c r="F391" s="134" t="s">
        <v>883</v>
      </c>
      <c r="I391" s="135"/>
      <c r="L391" s="31"/>
      <c r="M391" s="136"/>
      <c r="T391" s="52"/>
      <c r="AT391" s="16" t="s">
        <v>148</v>
      </c>
      <c r="AU391" s="16" t="s">
        <v>77</v>
      </c>
    </row>
    <row r="392" spans="2:65" s="1" customFormat="1" ht="29.25">
      <c r="B392" s="31"/>
      <c r="D392" s="133" t="s">
        <v>152</v>
      </c>
      <c r="F392" s="137" t="s">
        <v>881</v>
      </c>
      <c r="I392" s="135"/>
      <c r="L392" s="31"/>
      <c r="M392" s="136"/>
      <c r="T392" s="52"/>
      <c r="AT392" s="16" t="s">
        <v>152</v>
      </c>
      <c r="AU392" s="16" t="s">
        <v>77</v>
      </c>
    </row>
    <row r="393" spans="2:65" s="1" customFormat="1" ht="16.5" customHeight="1">
      <c r="B393" s="31"/>
      <c r="C393" s="120" t="s">
        <v>382</v>
      </c>
      <c r="D393" s="120" t="s">
        <v>142</v>
      </c>
      <c r="E393" s="121" t="s">
        <v>886</v>
      </c>
      <c r="F393" s="122" t="s">
        <v>887</v>
      </c>
      <c r="G393" s="123" t="s">
        <v>243</v>
      </c>
      <c r="H393" s="124">
        <v>2</v>
      </c>
      <c r="I393" s="125"/>
      <c r="J393" s="126">
        <f>ROUND(I393*H393,2)</f>
        <v>0</v>
      </c>
      <c r="K393" s="122" t="s">
        <v>19</v>
      </c>
      <c r="L393" s="31"/>
      <c r="M393" s="127" t="s">
        <v>19</v>
      </c>
      <c r="N393" s="128" t="s">
        <v>40</v>
      </c>
      <c r="P393" s="129">
        <f>O393*H393</f>
        <v>0</v>
      </c>
      <c r="Q393" s="129">
        <v>0</v>
      </c>
      <c r="R393" s="129">
        <f>Q393*H393</f>
        <v>0</v>
      </c>
      <c r="S393" s="129">
        <v>0</v>
      </c>
      <c r="T393" s="130">
        <f>S393*H393</f>
        <v>0</v>
      </c>
      <c r="AR393" s="131" t="s">
        <v>147</v>
      </c>
      <c r="AT393" s="131" t="s">
        <v>142</v>
      </c>
      <c r="AU393" s="131" t="s">
        <v>77</v>
      </c>
      <c r="AY393" s="16" t="s">
        <v>141</v>
      </c>
      <c r="BE393" s="132">
        <f>IF(N393="základní",J393,0)</f>
        <v>0</v>
      </c>
      <c r="BF393" s="132">
        <f>IF(N393="snížená",J393,0)</f>
        <v>0</v>
      </c>
      <c r="BG393" s="132">
        <f>IF(N393="zákl. přenesená",J393,0)</f>
        <v>0</v>
      </c>
      <c r="BH393" s="132">
        <f>IF(N393="sníž. přenesená",J393,0)</f>
        <v>0</v>
      </c>
      <c r="BI393" s="132">
        <f>IF(N393="nulová",J393,0)</f>
        <v>0</v>
      </c>
      <c r="BJ393" s="16" t="s">
        <v>77</v>
      </c>
      <c r="BK393" s="132">
        <f>ROUND(I393*H393,2)</f>
        <v>0</v>
      </c>
      <c r="BL393" s="16" t="s">
        <v>147</v>
      </c>
      <c r="BM393" s="131" t="s">
        <v>769</v>
      </c>
    </row>
    <row r="394" spans="2:65" s="1" customFormat="1" ht="11.25">
      <c r="B394" s="31"/>
      <c r="D394" s="133" t="s">
        <v>148</v>
      </c>
      <c r="F394" s="134" t="s">
        <v>887</v>
      </c>
      <c r="I394" s="135"/>
      <c r="L394" s="31"/>
      <c r="M394" s="136"/>
      <c r="T394" s="52"/>
      <c r="AT394" s="16" t="s">
        <v>148</v>
      </c>
      <c r="AU394" s="16" t="s">
        <v>77</v>
      </c>
    </row>
    <row r="395" spans="2:65" s="1" customFormat="1" ht="29.25">
      <c r="B395" s="31"/>
      <c r="D395" s="133" t="s">
        <v>152</v>
      </c>
      <c r="F395" s="137" t="s">
        <v>1421</v>
      </c>
      <c r="I395" s="135"/>
      <c r="L395" s="31"/>
      <c r="M395" s="136"/>
      <c r="T395" s="52"/>
      <c r="AT395" s="16" t="s">
        <v>152</v>
      </c>
      <c r="AU395" s="16" t="s">
        <v>77</v>
      </c>
    </row>
    <row r="396" spans="2:65" s="1" customFormat="1" ht="16.5" customHeight="1">
      <c r="B396" s="31"/>
      <c r="C396" s="120" t="s">
        <v>766</v>
      </c>
      <c r="D396" s="120" t="s">
        <v>142</v>
      </c>
      <c r="E396" s="121" t="s">
        <v>229</v>
      </c>
      <c r="F396" s="122" t="s">
        <v>889</v>
      </c>
      <c r="G396" s="123" t="s">
        <v>243</v>
      </c>
      <c r="H396" s="124">
        <v>1</v>
      </c>
      <c r="I396" s="125"/>
      <c r="J396" s="126">
        <f>ROUND(I396*H396,2)</f>
        <v>0</v>
      </c>
      <c r="K396" s="122" t="s">
        <v>580</v>
      </c>
      <c r="L396" s="31"/>
      <c r="M396" s="127" t="s">
        <v>19</v>
      </c>
      <c r="N396" s="128" t="s">
        <v>40</v>
      </c>
      <c r="P396" s="129">
        <f>O396*H396</f>
        <v>0</v>
      </c>
      <c r="Q396" s="129">
        <v>0</v>
      </c>
      <c r="R396" s="129">
        <f>Q396*H396</f>
        <v>0</v>
      </c>
      <c r="S396" s="129">
        <v>0</v>
      </c>
      <c r="T396" s="130">
        <f>S396*H396</f>
        <v>0</v>
      </c>
      <c r="AR396" s="131" t="s">
        <v>147</v>
      </c>
      <c r="AT396" s="131" t="s">
        <v>142</v>
      </c>
      <c r="AU396" s="131" t="s">
        <v>77</v>
      </c>
      <c r="AY396" s="16" t="s">
        <v>141</v>
      </c>
      <c r="BE396" s="132">
        <f>IF(N396="základní",J396,0)</f>
        <v>0</v>
      </c>
      <c r="BF396" s="132">
        <f>IF(N396="snížená",J396,0)</f>
        <v>0</v>
      </c>
      <c r="BG396" s="132">
        <f>IF(N396="zákl. přenesená",J396,0)</f>
        <v>0</v>
      </c>
      <c r="BH396" s="132">
        <f>IF(N396="sníž. přenesená",J396,0)</f>
        <v>0</v>
      </c>
      <c r="BI396" s="132">
        <f>IF(N396="nulová",J396,0)</f>
        <v>0</v>
      </c>
      <c r="BJ396" s="16" t="s">
        <v>77</v>
      </c>
      <c r="BK396" s="132">
        <f>ROUND(I396*H396,2)</f>
        <v>0</v>
      </c>
      <c r="BL396" s="16" t="s">
        <v>147</v>
      </c>
      <c r="BM396" s="131" t="s">
        <v>774</v>
      </c>
    </row>
    <row r="397" spans="2:65" s="1" customFormat="1" ht="11.25">
      <c r="B397" s="31"/>
      <c r="D397" s="133" t="s">
        <v>148</v>
      </c>
      <c r="F397" s="134" t="s">
        <v>889</v>
      </c>
      <c r="I397" s="135"/>
      <c r="L397" s="31"/>
      <c r="M397" s="136"/>
      <c r="T397" s="52"/>
      <c r="AT397" s="16" t="s">
        <v>148</v>
      </c>
      <c r="AU397" s="16" t="s">
        <v>77</v>
      </c>
    </row>
    <row r="398" spans="2:65" s="1" customFormat="1" ht="29.25">
      <c r="B398" s="31"/>
      <c r="D398" s="133" t="s">
        <v>152</v>
      </c>
      <c r="F398" s="137" t="s">
        <v>1449</v>
      </c>
      <c r="I398" s="135"/>
      <c r="L398" s="31"/>
      <c r="M398" s="136"/>
      <c r="T398" s="52"/>
      <c r="AT398" s="16" t="s">
        <v>152</v>
      </c>
      <c r="AU398" s="16" t="s">
        <v>77</v>
      </c>
    </row>
    <row r="399" spans="2:65" s="10" customFormat="1" ht="25.9" customHeight="1">
      <c r="B399" s="110"/>
      <c r="D399" s="111" t="s">
        <v>68</v>
      </c>
      <c r="E399" s="112" t="s">
        <v>160</v>
      </c>
      <c r="F399" s="112" t="s">
        <v>892</v>
      </c>
      <c r="I399" s="113"/>
      <c r="J399" s="114">
        <f>BK399</f>
        <v>0</v>
      </c>
      <c r="L399" s="110"/>
      <c r="M399" s="115"/>
      <c r="P399" s="116">
        <f>SUM(P400:P453)</f>
        <v>0</v>
      </c>
      <c r="R399" s="116">
        <f>SUM(R400:R453)</f>
        <v>0</v>
      </c>
      <c r="T399" s="117">
        <f>SUM(T400:T453)</f>
        <v>0</v>
      </c>
      <c r="AR399" s="111" t="s">
        <v>77</v>
      </c>
      <c r="AT399" s="118" t="s">
        <v>68</v>
      </c>
      <c r="AU399" s="118" t="s">
        <v>69</v>
      </c>
      <c r="AY399" s="111" t="s">
        <v>141</v>
      </c>
      <c r="BK399" s="119">
        <f>SUM(BK400:BK453)</f>
        <v>0</v>
      </c>
    </row>
    <row r="400" spans="2:65" s="1" customFormat="1" ht="16.5" customHeight="1">
      <c r="B400" s="31"/>
      <c r="C400" s="120" t="s">
        <v>386</v>
      </c>
      <c r="D400" s="120" t="s">
        <v>142</v>
      </c>
      <c r="E400" s="121" t="s">
        <v>894</v>
      </c>
      <c r="F400" s="122" t="s">
        <v>895</v>
      </c>
      <c r="G400" s="123" t="s">
        <v>266</v>
      </c>
      <c r="H400" s="124">
        <v>204.47</v>
      </c>
      <c r="I400" s="125"/>
      <c r="J400" s="126">
        <f>ROUND(I400*H400,2)</f>
        <v>0</v>
      </c>
      <c r="K400" s="122" t="s">
        <v>146</v>
      </c>
      <c r="L400" s="31"/>
      <c r="M400" s="127" t="s">
        <v>19</v>
      </c>
      <c r="N400" s="128" t="s">
        <v>40</v>
      </c>
      <c r="P400" s="129">
        <f>O400*H400</f>
        <v>0</v>
      </c>
      <c r="Q400" s="129">
        <v>0</v>
      </c>
      <c r="R400" s="129">
        <f>Q400*H400</f>
        <v>0</v>
      </c>
      <c r="S400" s="129">
        <v>0</v>
      </c>
      <c r="T400" s="130">
        <f>S400*H400</f>
        <v>0</v>
      </c>
      <c r="AR400" s="131" t="s">
        <v>147</v>
      </c>
      <c r="AT400" s="131" t="s">
        <v>142</v>
      </c>
      <c r="AU400" s="131" t="s">
        <v>77</v>
      </c>
      <c r="AY400" s="16" t="s">
        <v>141</v>
      </c>
      <c r="BE400" s="132">
        <f>IF(N400="základní",J400,0)</f>
        <v>0</v>
      </c>
      <c r="BF400" s="132">
        <f>IF(N400="snížená",J400,0)</f>
        <v>0</v>
      </c>
      <c r="BG400" s="132">
        <f>IF(N400="zákl. přenesená",J400,0)</f>
        <v>0</v>
      </c>
      <c r="BH400" s="132">
        <f>IF(N400="sníž. přenesená",J400,0)</f>
        <v>0</v>
      </c>
      <c r="BI400" s="132">
        <f>IF(N400="nulová",J400,0)</f>
        <v>0</v>
      </c>
      <c r="BJ400" s="16" t="s">
        <v>77</v>
      </c>
      <c r="BK400" s="132">
        <f>ROUND(I400*H400,2)</f>
        <v>0</v>
      </c>
      <c r="BL400" s="16" t="s">
        <v>147</v>
      </c>
      <c r="BM400" s="131" t="s">
        <v>792</v>
      </c>
    </row>
    <row r="401" spans="2:65" s="1" customFormat="1" ht="29.25">
      <c r="B401" s="31"/>
      <c r="D401" s="133" t="s">
        <v>148</v>
      </c>
      <c r="F401" s="134" t="s">
        <v>897</v>
      </c>
      <c r="I401" s="135"/>
      <c r="L401" s="31"/>
      <c r="M401" s="136"/>
      <c r="T401" s="52"/>
      <c r="AT401" s="16" t="s">
        <v>148</v>
      </c>
      <c r="AU401" s="16" t="s">
        <v>77</v>
      </c>
    </row>
    <row r="402" spans="2:65" s="1" customFormat="1" ht="39">
      <c r="B402" s="31"/>
      <c r="D402" s="133" t="s">
        <v>150</v>
      </c>
      <c r="F402" s="137" t="s">
        <v>898</v>
      </c>
      <c r="I402" s="135"/>
      <c r="L402" s="31"/>
      <c r="M402" s="136"/>
      <c r="T402" s="52"/>
      <c r="AT402" s="16" t="s">
        <v>150</v>
      </c>
      <c r="AU402" s="16" t="s">
        <v>77</v>
      </c>
    </row>
    <row r="403" spans="2:65" s="1" customFormat="1" ht="29.25">
      <c r="B403" s="31"/>
      <c r="D403" s="133" t="s">
        <v>152</v>
      </c>
      <c r="F403" s="137" t="s">
        <v>1450</v>
      </c>
      <c r="I403" s="135"/>
      <c r="L403" s="31"/>
      <c r="M403" s="136"/>
      <c r="T403" s="52"/>
      <c r="AT403" s="16" t="s">
        <v>152</v>
      </c>
      <c r="AU403" s="16" t="s">
        <v>77</v>
      </c>
    </row>
    <row r="404" spans="2:65" s="12" customFormat="1" ht="11.25">
      <c r="B404" s="157"/>
      <c r="D404" s="133" t="s">
        <v>255</v>
      </c>
      <c r="E404" s="158" t="s">
        <v>19</v>
      </c>
      <c r="F404" s="159" t="s">
        <v>1451</v>
      </c>
      <c r="H404" s="160">
        <v>204.47</v>
      </c>
      <c r="I404" s="161"/>
      <c r="L404" s="157"/>
      <c r="M404" s="162"/>
      <c r="T404" s="163"/>
      <c r="AT404" s="158" t="s">
        <v>255</v>
      </c>
      <c r="AU404" s="158" t="s">
        <v>77</v>
      </c>
      <c r="AV404" s="12" t="s">
        <v>79</v>
      </c>
      <c r="AW404" s="12" t="s">
        <v>31</v>
      </c>
      <c r="AX404" s="12" t="s">
        <v>69</v>
      </c>
      <c r="AY404" s="158" t="s">
        <v>141</v>
      </c>
    </row>
    <row r="405" spans="2:65" s="13" customFormat="1" ht="11.25">
      <c r="B405" s="164"/>
      <c r="D405" s="133" t="s">
        <v>255</v>
      </c>
      <c r="E405" s="165" t="s">
        <v>19</v>
      </c>
      <c r="F405" s="166" t="s">
        <v>262</v>
      </c>
      <c r="H405" s="167">
        <v>204.47</v>
      </c>
      <c r="I405" s="168"/>
      <c r="L405" s="164"/>
      <c r="M405" s="169"/>
      <c r="T405" s="170"/>
      <c r="AT405" s="165" t="s">
        <v>255</v>
      </c>
      <c r="AU405" s="165" t="s">
        <v>77</v>
      </c>
      <c r="AV405" s="13" t="s">
        <v>147</v>
      </c>
      <c r="AW405" s="13" t="s">
        <v>31</v>
      </c>
      <c r="AX405" s="13" t="s">
        <v>77</v>
      </c>
      <c r="AY405" s="165" t="s">
        <v>141</v>
      </c>
    </row>
    <row r="406" spans="2:65" s="1" customFormat="1" ht="24.2" customHeight="1">
      <c r="B406" s="31"/>
      <c r="C406" s="120" t="s">
        <v>778</v>
      </c>
      <c r="D406" s="120" t="s">
        <v>142</v>
      </c>
      <c r="E406" s="121" t="s">
        <v>908</v>
      </c>
      <c r="F406" s="122" t="s">
        <v>909</v>
      </c>
      <c r="G406" s="123" t="s">
        <v>266</v>
      </c>
      <c r="H406" s="124">
        <v>2243.08</v>
      </c>
      <c r="I406" s="125"/>
      <c r="J406" s="126">
        <f>ROUND(I406*H406,2)</f>
        <v>0</v>
      </c>
      <c r="K406" s="122" t="s">
        <v>146</v>
      </c>
      <c r="L406" s="31"/>
      <c r="M406" s="127" t="s">
        <v>19</v>
      </c>
      <c r="N406" s="128" t="s">
        <v>40</v>
      </c>
      <c r="P406" s="129">
        <f>O406*H406</f>
        <v>0</v>
      </c>
      <c r="Q406" s="129">
        <v>0</v>
      </c>
      <c r="R406" s="129">
        <f>Q406*H406</f>
        <v>0</v>
      </c>
      <c r="S406" s="129">
        <v>0</v>
      </c>
      <c r="T406" s="130">
        <f>S406*H406</f>
        <v>0</v>
      </c>
      <c r="AR406" s="131" t="s">
        <v>147</v>
      </c>
      <c r="AT406" s="131" t="s">
        <v>142</v>
      </c>
      <c r="AU406" s="131" t="s">
        <v>77</v>
      </c>
      <c r="AY406" s="16" t="s">
        <v>141</v>
      </c>
      <c r="BE406" s="132">
        <f>IF(N406="základní",J406,0)</f>
        <v>0</v>
      </c>
      <c r="BF406" s="132">
        <f>IF(N406="snížená",J406,0)</f>
        <v>0</v>
      </c>
      <c r="BG406" s="132">
        <f>IF(N406="zákl. přenesená",J406,0)</f>
        <v>0</v>
      </c>
      <c r="BH406" s="132">
        <f>IF(N406="sníž. přenesená",J406,0)</f>
        <v>0</v>
      </c>
      <c r="BI406" s="132">
        <f>IF(N406="nulová",J406,0)</f>
        <v>0</v>
      </c>
      <c r="BJ406" s="16" t="s">
        <v>77</v>
      </c>
      <c r="BK406" s="132">
        <f>ROUND(I406*H406,2)</f>
        <v>0</v>
      </c>
      <c r="BL406" s="16" t="s">
        <v>147</v>
      </c>
      <c r="BM406" s="131" t="s">
        <v>1452</v>
      </c>
    </row>
    <row r="407" spans="2:65" s="1" customFormat="1" ht="29.25">
      <c r="B407" s="31"/>
      <c r="D407" s="133" t="s">
        <v>148</v>
      </c>
      <c r="F407" s="134" t="s">
        <v>911</v>
      </c>
      <c r="I407" s="135"/>
      <c r="L407" s="31"/>
      <c r="M407" s="136"/>
      <c r="T407" s="52"/>
      <c r="AT407" s="16" t="s">
        <v>148</v>
      </c>
      <c r="AU407" s="16" t="s">
        <v>77</v>
      </c>
    </row>
    <row r="408" spans="2:65" s="11" customFormat="1" ht="11.25">
      <c r="B408" s="151"/>
      <c r="D408" s="133" t="s">
        <v>255</v>
      </c>
      <c r="E408" s="152" t="s">
        <v>19</v>
      </c>
      <c r="F408" s="153" t="s">
        <v>1270</v>
      </c>
      <c r="H408" s="152" t="s">
        <v>19</v>
      </c>
      <c r="I408" s="154"/>
      <c r="L408" s="151"/>
      <c r="M408" s="155"/>
      <c r="T408" s="156"/>
      <c r="AT408" s="152" t="s">
        <v>255</v>
      </c>
      <c r="AU408" s="152" t="s">
        <v>77</v>
      </c>
      <c r="AV408" s="11" t="s">
        <v>77</v>
      </c>
      <c r="AW408" s="11" t="s">
        <v>31</v>
      </c>
      <c r="AX408" s="11" t="s">
        <v>69</v>
      </c>
      <c r="AY408" s="152" t="s">
        <v>141</v>
      </c>
    </row>
    <row r="409" spans="2:65" s="12" customFormat="1" ht="11.25">
      <c r="B409" s="157"/>
      <c r="D409" s="133" t="s">
        <v>255</v>
      </c>
      <c r="E409" s="158" t="s">
        <v>19</v>
      </c>
      <c r="F409" s="159" t="s">
        <v>1453</v>
      </c>
      <c r="H409" s="160">
        <v>866.43</v>
      </c>
      <c r="I409" s="161"/>
      <c r="L409" s="157"/>
      <c r="M409" s="162"/>
      <c r="T409" s="163"/>
      <c r="AT409" s="158" t="s">
        <v>255</v>
      </c>
      <c r="AU409" s="158" t="s">
        <v>77</v>
      </c>
      <c r="AV409" s="12" t="s">
        <v>79</v>
      </c>
      <c r="AW409" s="12" t="s">
        <v>31</v>
      </c>
      <c r="AX409" s="12" t="s">
        <v>69</v>
      </c>
      <c r="AY409" s="158" t="s">
        <v>141</v>
      </c>
    </row>
    <row r="410" spans="2:65" s="11" customFormat="1" ht="11.25">
      <c r="B410" s="151"/>
      <c r="D410" s="133" t="s">
        <v>255</v>
      </c>
      <c r="E410" s="152" t="s">
        <v>19</v>
      </c>
      <c r="F410" s="153" t="s">
        <v>1267</v>
      </c>
      <c r="H410" s="152" t="s">
        <v>19</v>
      </c>
      <c r="I410" s="154"/>
      <c r="L410" s="151"/>
      <c r="M410" s="155"/>
      <c r="T410" s="156"/>
      <c r="AT410" s="152" t="s">
        <v>255</v>
      </c>
      <c r="AU410" s="152" t="s">
        <v>77</v>
      </c>
      <c r="AV410" s="11" t="s">
        <v>77</v>
      </c>
      <c r="AW410" s="11" t="s">
        <v>31</v>
      </c>
      <c r="AX410" s="11" t="s">
        <v>69</v>
      </c>
      <c r="AY410" s="152" t="s">
        <v>141</v>
      </c>
    </row>
    <row r="411" spans="2:65" s="12" customFormat="1" ht="11.25">
      <c r="B411" s="157"/>
      <c r="D411" s="133" t="s">
        <v>255</v>
      </c>
      <c r="E411" s="158" t="s">
        <v>19</v>
      </c>
      <c r="F411" s="159" t="s">
        <v>1454</v>
      </c>
      <c r="H411" s="160">
        <v>555.19000000000005</v>
      </c>
      <c r="I411" s="161"/>
      <c r="L411" s="157"/>
      <c r="M411" s="162"/>
      <c r="T411" s="163"/>
      <c r="AT411" s="158" t="s">
        <v>255</v>
      </c>
      <c r="AU411" s="158" t="s">
        <v>77</v>
      </c>
      <c r="AV411" s="12" t="s">
        <v>79</v>
      </c>
      <c r="AW411" s="12" t="s">
        <v>31</v>
      </c>
      <c r="AX411" s="12" t="s">
        <v>69</v>
      </c>
      <c r="AY411" s="158" t="s">
        <v>141</v>
      </c>
    </row>
    <row r="412" spans="2:65" s="11" customFormat="1" ht="11.25">
      <c r="B412" s="151"/>
      <c r="D412" s="133" t="s">
        <v>255</v>
      </c>
      <c r="E412" s="152" t="s">
        <v>19</v>
      </c>
      <c r="F412" s="153" t="s">
        <v>912</v>
      </c>
      <c r="H412" s="152" t="s">
        <v>19</v>
      </c>
      <c r="I412" s="154"/>
      <c r="L412" s="151"/>
      <c r="M412" s="155"/>
      <c r="T412" s="156"/>
      <c r="AT412" s="152" t="s">
        <v>255</v>
      </c>
      <c r="AU412" s="152" t="s">
        <v>77</v>
      </c>
      <c r="AV412" s="11" t="s">
        <v>77</v>
      </c>
      <c r="AW412" s="11" t="s">
        <v>31</v>
      </c>
      <c r="AX412" s="11" t="s">
        <v>69</v>
      </c>
      <c r="AY412" s="152" t="s">
        <v>141</v>
      </c>
    </row>
    <row r="413" spans="2:65" s="12" customFormat="1" ht="11.25">
      <c r="B413" s="157"/>
      <c r="D413" s="133" t="s">
        <v>255</v>
      </c>
      <c r="E413" s="158" t="s">
        <v>19</v>
      </c>
      <c r="F413" s="159" t="s">
        <v>1455</v>
      </c>
      <c r="H413" s="160">
        <v>821.46</v>
      </c>
      <c r="I413" s="161"/>
      <c r="L413" s="157"/>
      <c r="M413" s="162"/>
      <c r="T413" s="163"/>
      <c r="AT413" s="158" t="s">
        <v>255</v>
      </c>
      <c r="AU413" s="158" t="s">
        <v>77</v>
      </c>
      <c r="AV413" s="12" t="s">
        <v>79</v>
      </c>
      <c r="AW413" s="12" t="s">
        <v>31</v>
      </c>
      <c r="AX413" s="12" t="s">
        <v>69</v>
      </c>
      <c r="AY413" s="158" t="s">
        <v>141</v>
      </c>
    </row>
    <row r="414" spans="2:65" s="13" customFormat="1" ht="11.25">
      <c r="B414" s="164"/>
      <c r="D414" s="133" t="s">
        <v>255</v>
      </c>
      <c r="E414" s="165" t="s">
        <v>19</v>
      </c>
      <c r="F414" s="166" t="s">
        <v>262</v>
      </c>
      <c r="H414" s="167">
        <v>2243.08</v>
      </c>
      <c r="I414" s="168"/>
      <c r="L414" s="164"/>
      <c r="M414" s="169"/>
      <c r="T414" s="170"/>
      <c r="AT414" s="165" t="s">
        <v>255</v>
      </c>
      <c r="AU414" s="165" t="s">
        <v>77</v>
      </c>
      <c r="AV414" s="13" t="s">
        <v>147</v>
      </c>
      <c r="AW414" s="13" t="s">
        <v>31</v>
      </c>
      <c r="AX414" s="13" t="s">
        <v>77</v>
      </c>
      <c r="AY414" s="165" t="s">
        <v>141</v>
      </c>
    </row>
    <row r="415" spans="2:65" s="1" customFormat="1" ht="24.2" customHeight="1">
      <c r="B415" s="31"/>
      <c r="C415" s="120" t="s">
        <v>390</v>
      </c>
      <c r="D415" s="120" t="s">
        <v>142</v>
      </c>
      <c r="E415" s="121" t="s">
        <v>918</v>
      </c>
      <c r="F415" s="122" t="s">
        <v>919</v>
      </c>
      <c r="G415" s="123" t="s">
        <v>266</v>
      </c>
      <c r="H415" s="124">
        <v>5063.67</v>
      </c>
      <c r="I415" s="125"/>
      <c r="J415" s="126">
        <f>ROUND(I415*H415,2)</f>
        <v>0</v>
      </c>
      <c r="K415" s="122" t="s">
        <v>146</v>
      </c>
      <c r="L415" s="31"/>
      <c r="M415" s="127" t="s">
        <v>19</v>
      </c>
      <c r="N415" s="128" t="s">
        <v>40</v>
      </c>
      <c r="P415" s="129">
        <f>O415*H415</f>
        <v>0</v>
      </c>
      <c r="Q415" s="129">
        <v>0</v>
      </c>
      <c r="R415" s="129">
        <f>Q415*H415</f>
        <v>0</v>
      </c>
      <c r="S415" s="129">
        <v>0</v>
      </c>
      <c r="T415" s="130">
        <f>S415*H415</f>
        <v>0</v>
      </c>
      <c r="AR415" s="131" t="s">
        <v>147</v>
      </c>
      <c r="AT415" s="131" t="s">
        <v>142</v>
      </c>
      <c r="AU415" s="131" t="s">
        <v>77</v>
      </c>
      <c r="AY415" s="16" t="s">
        <v>141</v>
      </c>
      <c r="BE415" s="132">
        <f>IF(N415="základní",J415,0)</f>
        <v>0</v>
      </c>
      <c r="BF415" s="132">
        <f>IF(N415="snížená",J415,0)</f>
        <v>0</v>
      </c>
      <c r="BG415" s="132">
        <f>IF(N415="zákl. přenesená",J415,0)</f>
        <v>0</v>
      </c>
      <c r="BH415" s="132">
        <f>IF(N415="sníž. přenesená",J415,0)</f>
        <v>0</v>
      </c>
      <c r="BI415" s="132">
        <f>IF(N415="nulová",J415,0)</f>
        <v>0</v>
      </c>
      <c r="BJ415" s="16" t="s">
        <v>77</v>
      </c>
      <c r="BK415" s="132">
        <f>ROUND(I415*H415,2)</f>
        <v>0</v>
      </c>
      <c r="BL415" s="16" t="s">
        <v>147</v>
      </c>
      <c r="BM415" s="131" t="s">
        <v>1456</v>
      </c>
    </row>
    <row r="416" spans="2:65" s="1" customFormat="1" ht="29.25">
      <c r="B416" s="31"/>
      <c r="D416" s="133" t="s">
        <v>148</v>
      </c>
      <c r="F416" s="134" t="s">
        <v>921</v>
      </c>
      <c r="I416" s="135"/>
      <c r="L416" s="31"/>
      <c r="M416" s="136"/>
      <c r="T416" s="52"/>
      <c r="AT416" s="16" t="s">
        <v>148</v>
      </c>
      <c r="AU416" s="16" t="s">
        <v>77</v>
      </c>
    </row>
    <row r="417" spans="2:65" s="11" customFormat="1" ht="11.25">
      <c r="B417" s="151"/>
      <c r="D417" s="133" t="s">
        <v>255</v>
      </c>
      <c r="E417" s="152" t="s">
        <v>19</v>
      </c>
      <c r="F417" s="153" t="s">
        <v>1270</v>
      </c>
      <c r="H417" s="152" t="s">
        <v>19</v>
      </c>
      <c r="I417" s="154"/>
      <c r="L417" s="151"/>
      <c r="M417" s="155"/>
      <c r="T417" s="156"/>
      <c r="AT417" s="152" t="s">
        <v>255</v>
      </c>
      <c r="AU417" s="152" t="s">
        <v>77</v>
      </c>
      <c r="AV417" s="11" t="s">
        <v>77</v>
      </c>
      <c r="AW417" s="11" t="s">
        <v>31</v>
      </c>
      <c r="AX417" s="11" t="s">
        <v>69</v>
      </c>
      <c r="AY417" s="152" t="s">
        <v>141</v>
      </c>
    </row>
    <row r="418" spans="2:65" s="12" customFormat="1" ht="11.25">
      <c r="B418" s="157"/>
      <c r="D418" s="133" t="s">
        <v>255</v>
      </c>
      <c r="E418" s="158" t="s">
        <v>19</v>
      </c>
      <c r="F418" s="159" t="s">
        <v>1457</v>
      </c>
      <c r="H418" s="160">
        <v>2599.29</v>
      </c>
      <c r="I418" s="161"/>
      <c r="L418" s="157"/>
      <c r="M418" s="162"/>
      <c r="T418" s="163"/>
      <c r="AT418" s="158" t="s">
        <v>255</v>
      </c>
      <c r="AU418" s="158" t="s">
        <v>77</v>
      </c>
      <c r="AV418" s="12" t="s">
        <v>79</v>
      </c>
      <c r="AW418" s="12" t="s">
        <v>31</v>
      </c>
      <c r="AX418" s="12" t="s">
        <v>69</v>
      </c>
      <c r="AY418" s="158" t="s">
        <v>141</v>
      </c>
    </row>
    <row r="419" spans="2:65" s="11" customFormat="1" ht="11.25">
      <c r="B419" s="151"/>
      <c r="D419" s="133" t="s">
        <v>255</v>
      </c>
      <c r="E419" s="152" t="s">
        <v>19</v>
      </c>
      <c r="F419" s="153" t="s">
        <v>912</v>
      </c>
      <c r="H419" s="152" t="s">
        <v>19</v>
      </c>
      <c r="I419" s="154"/>
      <c r="L419" s="151"/>
      <c r="M419" s="155"/>
      <c r="T419" s="156"/>
      <c r="AT419" s="152" t="s">
        <v>255</v>
      </c>
      <c r="AU419" s="152" t="s">
        <v>77</v>
      </c>
      <c r="AV419" s="11" t="s">
        <v>77</v>
      </c>
      <c r="AW419" s="11" t="s">
        <v>31</v>
      </c>
      <c r="AX419" s="11" t="s">
        <v>69</v>
      </c>
      <c r="AY419" s="152" t="s">
        <v>141</v>
      </c>
    </row>
    <row r="420" spans="2:65" s="12" customFormat="1" ht="11.25">
      <c r="B420" s="157"/>
      <c r="D420" s="133" t="s">
        <v>255</v>
      </c>
      <c r="E420" s="158" t="s">
        <v>19</v>
      </c>
      <c r="F420" s="159" t="s">
        <v>1458</v>
      </c>
      <c r="H420" s="160">
        <v>2464.38</v>
      </c>
      <c r="I420" s="161"/>
      <c r="L420" s="157"/>
      <c r="M420" s="162"/>
      <c r="T420" s="163"/>
      <c r="AT420" s="158" t="s">
        <v>255</v>
      </c>
      <c r="AU420" s="158" t="s">
        <v>77</v>
      </c>
      <c r="AV420" s="12" t="s">
        <v>79</v>
      </c>
      <c r="AW420" s="12" t="s">
        <v>31</v>
      </c>
      <c r="AX420" s="12" t="s">
        <v>69</v>
      </c>
      <c r="AY420" s="158" t="s">
        <v>141</v>
      </c>
    </row>
    <row r="421" spans="2:65" s="13" customFormat="1" ht="11.25">
      <c r="B421" s="164"/>
      <c r="D421" s="133" t="s">
        <v>255</v>
      </c>
      <c r="E421" s="165" t="s">
        <v>19</v>
      </c>
      <c r="F421" s="166" t="s">
        <v>262</v>
      </c>
      <c r="H421" s="167">
        <v>5063.67</v>
      </c>
      <c r="I421" s="168"/>
      <c r="L421" s="164"/>
      <c r="M421" s="169"/>
      <c r="T421" s="170"/>
      <c r="AT421" s="165" t="s">
        <v>255</v>
      </c>
      <c r="AU421" s="165" t="s">
        <v>77</v>
      </c>
      <c r="AV421" s="13" t="s">
        <v>147</v>
      </c>
      <c r="AW421" s="13" t="s">
        <v>31</v>
      </c>
      <c r="AX421" s="13" t="s">
        <v>77</v>
      </c>
      <c r="AY421" s="165" t="s">
        <v>141</v>
      </c>
    </row>
    <row r="422" spans="2:65" s="1" customFormat="1" ht="16.5" customHeight="1">
      <c r="B422" s="31"/>
      <c r="C422" s="120" t="s">
        <v>789</v>
      </c>
      <c r="D422" s="120" t="s">
        <v>142</v>
      </c>
      <c r="E422" s="121" t="s">
        <v>901</v>
      </c>
      <c r="F422" s="122" t="s">
        <v>902</v>
      </c>
      <c r="G422" s="123" t="s">
        <v>266</v>
      </c>
      <c r="H422" s="124">
        <v>287.55</v>
      </c>
      <c r="I422" s="125"/>
      <c r="J422" s="126">
        <f>ROUND(I422*H422,2)</f>
        <v>0</v>
      </c>
      <c r="K422" s="122" t="s">
        <v>146</v>
      </c>
      <c r="L422" s="31"/>
      <c r="M422" s="127" t="s">
        <v>19</v>
      </c>
      <c r="N422" s="128" t="s">
        <v>40</v>
      </c>
      <c r="P422" s="129">
        <f>O422*H422</f>
        <v>0</v>
      </c>
      <c r="Q422" s="129">
        <v>0</v>
      </c>
      <c r="R422" s="129">
        <f>Q422*H422</f>
        <v>0</v>
      </c>
      <c r="S422" s="129">
        <v>0</v>
      </c>
      <c r="T422" s="130">
        <f>S422*H422</f>
        <v>0</v>
      </c>
      <c r="AR422" s="131" t="s">
        <v>147</v>
      </c>
      <c r="AT422" s="131" t="s">
        <v>142</v>
      </c>
      <c r="AU422" s="131" t="s">
        <v>77</v>
      </c>
      <c r="AY422" s="16" t="s">
        <v>141</v>
      </c>
      <c r="BE422" s="132">
        <f>IF(N422="základní",J422,0)</f>
        <v>0</v>
      </c>
      <c r="BF422" s="132">
        <f>IF(N422="snížená",J422,0)</f>
        <v>0</v>
      </c>
      <c r="BG422" s="132">
        <f>IF(N422="zákl. přenesená",J422,0)</f>
        <v>0</v>
      </c>
      <c r="BH422" s="132">
        <f>IF(N422="sníž. přenesená",J422,0)</f>
        <v>0</v>
      </c>
      <c r="BI422" s="132">
        <f>IF(N422="nulová",J422,0)</f>
        <v>0</v>
      </c>
      <c r="BJ422" s="16" t="s">
        <v>77</v>
      </c>
      <c r="BK422" s="132">
        <f>ROUND(I422*H422,2)</f>
        <v>0</v>
      </c>
      <c r="BL422" s="16" t="s">
        <v>147</v>
      </c>
      <c r="BM422" s="131" t="s">
        <v>813</v>
      </c>
    </row>
    <row r="423" spans="2:65" s="1" customFormat="1" ht="29.25">
      <c r="B423" s="31"/>
      <c r="D423" s="133" t="s">
        <v>148</v>
      </c>
      <c r="F423" s="134" t="s">
        <v>904</v>
      </c>
      <c r="I423" s="135"/>
      <c r="L423" s="31"/>
      <c r="M423" s="136"/>
      <c r="T423" s="52"/>
      <c r="AT423" s="16" t="s">
        <v>148</v>
      </c>
      <c r="AU423" s="16" t="s">
        <v>77</v>
      </c>
    </row>
    <row r="424" spans="2:65" s="1" customFormat="1" ht="39">
      <c r="B424" s="31"/>
      <c r="D424" s="133" t="s">
        <v>150</v>
      </c>
      <c r="F424" s="137" t="s">
        <v>898</v>
      </c>
      <c r="I424" s="135"/>
      <c r="L424" s="31"/>
      <c r="M424" s="136"/>
      <c r="T424" s="52"/>
      <c r="AT424" s="16" t="s">
        <v>150</v>
      </c>
      <c r="AU424" s="16" t="s">
        <v>77</v>
      </c>
    </row>
    <row r="425" spans="2:65" s="1" customFormat="1" ht="29.25">
      <c r="B425" s="31"/>
      <c r="D425" s="133" t="s">
        <v>152</v>
      </c>
      <c r="F425" s="137" t="s">
        <v>905</v>
      </c>
      <c r="I425" s="135"/>
      <c r="L425" s="31"/>
      <c r="M425" s="136"/>
      <c r="T425" s="52"/>
      <c r="AT425" s="16" t="s">
        <v>152</v>
      </c>
      <c r="AU425" s="16" t="s">
        <v>77</v>
      </c>
    </row>
    <row r="426" spans="2:65" s="12" customFormat="1" ht="11.25">
      <c r="B426" s="157"/>
      <c r="D426" s="133" t="s">
        <v>255</v>
      </c>
      <c r="E426" s="158" t="s">
        <v>19</v>
      </c>
      <c r="F426" s="159" t="s">
        <v>1459</v>
      </c>
      <c r="H426" s="160">
        <v>287.55</v>
      </c>
      <c r="I426" s="161"/>
      <c r="L426" s="157"/>
      <c r="M426" s="162"/>
      <c r="T426" s="163"/>
      <c r="AT426" s="158" t="s">
        <v>255</v>
      </c>
      <c r="AU426" s="158" t="s">
        <v>77</v>
      </c>
      <c r="AV426" s="12" t="s">
        <v>79</v>
      </c>
      <c r="AW426" s="12" t="s">
        <v>31</v>
      </c>
      <c r="AX426" s="12" t="s">
        <v>69</v>
      </c>
      <c r="AY426" s="158" t="s">
        <v>141</v>
      </c>
    </row>
    <row r="427" spans="2:65" s="13" customFormat="1" ht="11.25">
      <c r="B427" s="164"/>
      <c r="D427" s="133" t="s">
        <v>255</v>
      </c>
      <c r="E427" s="165" t="s">
        <v>19</v>
      </c>
      <c r="F427" s="166" t="s">
        <v>262</v>
      </c>
      <c r="H427" s="167">
        <v>287.55</v>
      </c>
      <c r="I427" s="168"/>
      <c r="L427" s="164"/>
      <c r="M427" s="169"/>
      <c r="T427" s="170"/>
      <c r="AT427" s="165" t="s">
        <v>255</v>
      </c>
      <c r="AU427" s="165" t="s">
        <v>77</v>
      </c>
      <c r="AV427" s="13" t="s">
        <v>147</v>
      </c>
      <c r="AW427" s="13" t="s">
        <v>31</v>
      </c>
      <c r="AX427" s="13" t="s">
        <v>77</v>
      </c>
      <c r="AY427" s="165" t="s">
        <v>141</v>
      </c>
    </row>
    <row r="428" spans="2:65" s="1" customFormat="1" ht="24.2" customHeight="1">
      <c r="B428" s="31"/>
      <c r="C428" s="120" t="s">
        <v>394</v>
      </c>
      <c r="D428" s="120" t="s">
        <v>142</v>
      </c>
      <c r="E428" s="121" t="s">
        <v>307</v>
      </c>
      <c r="F428" s="122" t="s">
        <v>308</v>
      </c>
      <c r="G428" s="123" t="s">
        <v>266</v>
      </c>
      <c r="H428" s="124">
        <v>90.716999999999999</v>
      </c>
      <c r="I428" s="125"/>
      <c r="J428" s="126">
        <f>ROUND(I428*H428,2)</f>
        <v>0</v>
      </c>
      <c r="K428" s="122" t="s">
        <v>146</v>
      </c>
      <c r="L428" s="31"/>
      <c r="M428" s="127" t="s">
        <v>19</v>
      </c>
      <c r="N428" s="128" t="s">
        <v>40</v>
      </c>
      <c r="P428" s="129">
        <f>O428*H428</f>
        <v>0</v>
      </c>
      <c r="Q428" s="129">
        <v>0</v>
      </c>
      <c r="R428" s="129">
        <f>Q428*H428</f>
        <v>0</v>
      </c>
      <c r="S428" s="129">
        <v>0</v>
      </c>
      <c r="T428" s="130">
        <f>S428*H428</f>
        <v>0</v>
      </c>
      <c r="AR428" s="131" t="s">
        <v>147</v>
      </c>
      <c r="AT428" s="131" t="s">
        <v>142</v>
      </c>
      <c r="AU428" s="131" t="s">
        <v>77</v>
      </c>
      <c r="AY428" s="16" t="s">
        <v>141</v>
      </c>
      <c r="BE428" s="132">
        <f>IF(N428="základní",J428,0)</f>
        <v>0</v>
      </c>
      <c r="BF428" s="132">
        <f>IF(N428="snížená",J428,0)</f>
        <v>0</v>
      </c>
      <c r="BG428" s="132">
        <f>IF(N428="zákl. přenesená",J428,0)</f>
        <v>0</v>
      </c>
      <c r="BH428" s="132">
        <f>IF(N428="sníž. přenesená",J428,0)</f>
        <v>0</v>
      </c>
      <c r="BI428" s="132">
        <f>IF(N428="nulová",J428,0)</f>
        <v>0</v>
      </c>
      <c r="BJ428" s="16" t="s">
        <v>77</v>
      </c>
      <c r="BK428" s="132">
        <f>ROUND(I428*H428,2)</f>
        <v>0</v>
      </c>
      <c r="BL428" s="16" t="s">
        <v>147</v>
      </c>
      <c r="BM428" s="131" t="s">
        <v>1460</v>
      </c>
    </row>
    <row r="429" spans="2:65" s="1" customFormat="1" ht="29.25">
      <c r="B429" s="31"/>
      <c r="D429" s="133" t="s">
        <v>148</v>
      </c>
      <c r="F429" s="134" t="s">
        <v>309</v>
      </c>
      <c r="I429" s="135"/>
      <c r="L429" s="31"/>
      <c r="M429" s="136"/>
      <c r="T429" s="52"/>
      <c r="AT429" s="16" t="s">
        <v>148</v>
      </c>
      <c r="AU429" s="16" t="s">
        <v>77</v>
      </c>
    </row>
    <row r="430" spans="2:65" s="11" customFormat="1" ht="11.25">
      <c r="B430" s="151"/>
      <c r="D430" s="133" t="s">
        <v>255</v>
      </c>
      <c r="E430" s="152" t="s">
        <v>19</v>
      </c>
      <c r="F430" s="153" t="s">
        <v>1461</v>
      </c>
      <c r="H430" s="152" t="s">
        <v>19</v>
      </c>
      <c r="I430" s="154"/>
      <c r="L430" s="151"/>
      <c r="M430" s="155"/>
      <c r="T430" s="156"/>
      <c r="AT430" s="152" t="s">
        <v>255</v>
      </c>
      <c r="AU430" s="152" t="s">
        <v>77</v>
      </c>
      <c r="AV430" s="11" t="s">
        <v>77</v>
      </c>
      <c r="AW430" s="11" t="s">
        <v>31</v>
      </c>
      <c r="AX430" s="11" t="s">
        <v>69</v>
      </c>
      <c r="AY430" s="152" t="s">
        <v>141</v>
      </c>
    </row>
    <row r="431" spans="2:65" s="12" customFormat="1" ht="11.25">
      <c r="B431" s="157"/>
      <c r="D431" s="133" t="s">
        <v>255</v>
      </c>
      <c r="E431" s="158" t="s">
        <v>19</v>
      </c>
      <c r="F431" s="159" t="s">
        <v>1462</v>
      </c>
      <c r="H431" s="160">
        <v>45.12</v>
      </c>
      <c r="I431" s="161"/>
      <c r="L431" s="157"/>
      <c r="M431" s="162"/>
      <c r="T431" s="163"/>
      <c r="AT431" s="158" t="s">
        <v>255</v>
      </c>
      <c r="AU431" s="158" t="s">
        <v>77</v>
      </c>
      <c r="AV431" s="12" t="s">
        <v>79</v>
      </c>
      <c r="AW431" s="12" t="s">
        <v>31</v>
      </c>
      <c r="AX431" s="12" t="s">
        <v>69</v>
      </c>
      <c r="AY431" s="158" t="s">
        <v>141</v>
      </c>
    </row>
    <row r="432" spans="2:65" s="11" customFormat="1" ht="11.25">
      <c r="B432" s="151"/>
      <c r="D432" s="133" t="s">
        <v>255</v>
      </c>
      <c r="E432" s="152" t="s">
        <v>19</v>
      </c>
      <c r="F432" s="153" t="s">
        <v>1463</v>
      </c>
      <c r="H432" s="152" t="s">
        <v>19</v>
      </c>
      <c r="I432" s="154"/>
      <c r="L432" s="151"/>
      <c r="M432" s="155"/>
      <c r="T432" s="156"/>
      <c r="AT432" s="152" t="s">
        <v>255</v>
      </c>
      <c r="AU432" s="152" t="s">
        <v>77</v>
      </c>
      <c r="AV432" s="11" t="s">
        <v>77</v>
      </c>
      <c r="AW432" s="11" t="s">
        <v>31</v>
      </c>
      <c r="AX432" s="11" t="s">
        <v>69</v>
      </c>
      <c r="AY432" s="152" t="s">
        <v>141</v>
      </c>
    </row>
    <row r="433" spans="2:65" s="12" customFormat="1" ht="11.25">
      <c r="B433" s="157"/>
      <c r="D433" s="133" t="s">
        <v>255</v>
      </c>
      <c r="E433" s="158" t="s">
        <v>19</v>
      </c>
      <c r="F433" s="159" t="s">
        <v>1464</v>
      </c>
      <c r="H433" s="160">
        <v>1.2</v>
      </c>
      <c r="I433" s="161"/>
      <c r="L433" s="157"/>
      <c r="M433" s="162"/>
      <c r="T433" s="163"/>
      <c r="AT433" s="158" t="s">
        <v>255</v>
      </c>
      <c r="AU433" s="158" t="s">
        <v>77</v>
      </c>
      <c r="AV433" s="12" t="s">
        <v>79</v>
      </c>
      <c r="AW433" s="12" t="s">
        <v>31</v>
      </c>
      <c r="AX433" s="12" t="s">
        <v>69</v>
      </c>
      <c r="AY433" s="158" t="s">
        <v>141</v>
      </c>
    </row>
    <row r="434" spans="2:65" s="11" customFormat="1" ht="11.25">
      <c r="B434" s="151"/>
      <c r="D434" s="133" t="s">
        <v>255</v>
      </c>
      <c r="E434" s="152" t="s">
        <v>19</v>
      </c>
      <c r="F434" s="153" t="s">
        <v>1465</v>
      </c>
      <c r="H434" s="152" t="s">
        <v>19</v>
      </c>
      <c r="I434" s="154"/>
      <c r="L434" s="151"/>
      <c r="M434" s="155"/>
      <c r="T434" s="156"/>
      <c r="AT434" s="152" t="s">
        <v>255</v>
      </c>
      <c r="AU434" s="152" t="s">
        <v>77</v>
      </c>
      <c r="AV434" s="11" t="s">
        <v>77</v>
      </c>
      <c r="AW434" s="11" t="s">
        <v>31</v>
      </c>
      <c r="AX434" s="11" t="s">
        <v>69</v>
      </c>
      <c r="AY434" s="152" t="s">
        <v>141</v>
      </c>
    </row>
    <row r="435" spans="2:65" s="12" customFormat="1" ht="11.25">
      <c r="B435" s="157"/>
      <c r="D435" s="133" t="s">
        <v>255</v>
      </c>
      <c r="E435" s="158" t="s">
        <v>19</v>
      </c>
      <c r="F435" s="159" t="s">
        <v>1466</v>
      </c>
      <c r="H435" s="160">
        <v>34.82</v>
      </c>
      <c r="I435" s="161"/>
      <c r="L435" s="157"/>
      <c r="M435" s="162"/>
      <c r="T435" s="163"/>
      <c r="AT435" s="158" t="s">
        <v>255</v>
      </c>
      <c r="AU435" s="158" t="s">
        <v>77</v>
      </c>
      <c r="AV435" s="12" t="s">
        <v>79</v>
      </c>
      <c r="AW435" s="12" t="s">
        <v>31</v>
      </c>
      <c r="AX435" s="12" t="s">
        <v>69</v>
      </c>
      <c r="AY435" s="158" t="s">
        <v>141</v>
      </c>
    </row>
    <row r="436" spans="2:65" s="11" customFormat="1" ht="11.25">
      <c r="B436" s="151"/>
      <c r="D436" s="133" t="s">
        <v>255</v>
      </c>
      <c r="E436" s="152" t="s">
        <v>19</v>
      </c>
      <c r="F436" s="153" t="s">
        <v>931</v>
      </c>
      <c r="H436" s="152" t="s">
        <v>19</v>
      </c>
      <c r="I436" s="154"/>
      <c r="L436" s="151"/>
      <c r="M436" s="155"/>
      <c r="T436" s="156"/>
      <c r="AT436" s="152" t="s">
        <v>255</v>
      </c>
      <c r="AU436" s="152" t="s">
        <v>77</v>
      </c>
      <c r="AV436" s="11" t="s">
        <v>77</v>
      </c>
      <c r="AW436" s="11" t="s">
        <v>31</v>
      </c>
      <c r="AX436" s="11" t="s">
        <v>69</v>
      </c>
      <c r="AY436" s="152" t="s">
        <v>141</v>
      </c>
    </row>
    <row r="437" spans="2:65" s="12" customFormat="1" ht="11.25">
      <c r="B437" s="157"/>
      <c r="D437" s="133" t="s">
        <v>255</v>
      </c>
      <c r="E437" s="158" t="s">
        <v>19</v>
      </c>
      <c r="F437" s="159" t="s">
        <v>1467</v>
      </c>
      <c r="H437" s="160">
        <v>1.1100000000000001</v>
      </c>
      <c r="I437" s="161"/>
      <c r="L437" s="157"/>
      <c r="M437" s="162"/>
      <c r="T437" s="163"/>
      <c r="AT437" s="158" t="s">
        <v>255</v>
      </c>
      <c r="AU437" s="158" t="s">
        <v>77</v>
      </c>
      <c r="AV437" s="12" t="s">
        <v>79</v>
      </c>
      <c r="AW437" s="12" t="s">
        <v>31</v>
      </c>
      <c r="AX437" s="12" t="s">
        <v>69</v>
      </c>
      <c r="AY437" s="158" t="s">
        <v>141</v>
      </c>
    </row>
    <row r="438" spans="2:65" s="11" customFormat="1" ht="11.25">
      <c r="B438" s="151"/>
      <c r="D438" s="133" t="s">
        <v>255</v>
      </c>
      <c r="E438" s="152" t="s">
        <v>19</v>
      </c>
      <c r="F438" s="153" t="s">
        <v>935</v>
      </c>
      <c r="H438" s="152" t="s">
        <v>19</v>
      </c>
      <c r="I438" s="154"/>
      <c r="L438" s="151"/>
      <c r="M438" s="155"/>
      <c r="T438" s="156"/>
      <c r="AT438" s="152" t="s">
        <v>255</v>
      </c>
      <c r="AU438" s="152" t="s">
        <v>77</v>
      </c>
      <c r="AV438" s="11" t="s">
        <v>77</v>
      </c>
      <c r="AW438" s="11" t="s">
        <v>31</v>
      </c>
      <c r="AX438" s="11" t="s">
        <v>69</v>
      </c>
      <c r="AY438" s="152" t="s">
        <v>141</v>
      </c>
    </row>
    <row r="439" spans="2:65" s="12" customFormat="1" ht="11.25">
      <c r="B439" s="157"/>
      <c r="D439" s="133" t="s">
        <v>255</v>
      </c>
      <c r="E439" s="158" t="s">
        <v>19</v>
      </c>
      <c r="F439" s="159" t="s">
        <v>1468</v>
      </c>
      <c r="H439" s="160">
        <v>8.4670000000000005</v>
      </c>
      <c r="I439" s="161"/>
      <c r="L439" s="157"/>
      <c r="M439" s="162"/>
      <c r="T439" s="163"/>
      <c r="AT439" s="158" t="s">
        <v>255</v>
      </c>
      <c r="AU439" s="158" t="s">
        <v>77</v>
      </c>
      <c r="AV439" s="12" t="s">
        <v>79</v>
      </c>
      <c r="AW439" s="12" t="s">
        <v>31</v>
      </c>
      <c r="AX439" s="12" t="s">
        <v>69</v>
      </c>
      <c r="AY439" s="158" t="s">
        <v>141</v>
      </c>
    </row>
    <row r="440" spans="2:65" s="13" customFormat="1" ht="11.25">
      <c r="B440" s="164"/>
      <c r="D440" s="133" t="s">
        <v>255</v>
      </c>
      <c r="E440" s="165" t="s">
        <v>19</v>
      </c>
      <c r="F440" s="166" t="s">
        <v>262</v>
      </c>
      <c r="H440" s="167">
        <v>90.716999999999999</v>
      </c>
      <c r="I440" s="168"/>
      <c r="L440" s="164"/>
      <c r="M440" s="169"/>
      <c r="T440" s="170"/>
      <c r="AT440" s="165" t="s">
        <v>255</v>
      </c>
      <c r="AU440" s="165" t="s">
        <v>77</v>
      </c>
      <c r="AV440" s="13" t="s">
        <v>147</v>
      </c>
      <c r="AW440" s="13" t="s">
        <v>31</v>
      </c>
      <c r="AX440" s="13" t="s">
        <v>77</v>
      </c>
      <c r="AY440" s="165" t="s">
        <v>141</v>
      </c>
    </row>
    <row r="441" spans="2:65" s="1" customFormat="1" ht="33" customHeight="1">
      <c r="B441" s="31"/>
      <c r="C441" s="120" t="s">
        <v>800</v>
      </c>
      <c r="D441" s="120" t="s">
        <v>142</v>
      </c>
      <c r="E441" s="121" t="s">
        <v>937</v>
      </c>
      <c r="F441" s="122" t="s">
        <v>938</v>
      </c>
      <c r="G441" s="123" t="s">
        <v>266</v>
      </c>
      <c r="H441" s="124">
        <v>2573.0329999999999</v>
      </c>
      <c r="I441" s="125"/>
      <c r="J441" s="126">
        <f>ROUND(I441*H441,2)</f>
        <v>0</v>
      </c>
      <c r="K441" s="122" t="s">
        <v>146</v>
      </c>
      <c r="L441" s="31"/>
      <c r="M441" s="127" t="s">
        <v>19</v>
      </c>
      <c r="N441" s="128" t="s">
        <v>40</v>
      </c>
      <c r="P441" s="129">
        <f>O441*H441</f>
        <v>0</v>
      </c>
      <c r="Q441" s="129">
        <v>0</v>
      </c>
      <c r="R441" s="129">
        <f>Q441*H441</f>
        <v>0</v>
      </c>
      <c r="S441" s="129">
        <v>0</v>
      </c>
      <c r="T441" s="130">
        <f>S441*H441</f>
        <v>0</v>
      </c>
      <c r="AR441" s="131" t="s">
        <v>147</v>
      </c>
      <c r="AT441" s="131" t="s">
        <v>142</v>
      </c>
      <c r="AU441" s="131" t="s">
        <v>77</v>
      </c>
      <c r="AY441" s="16" t="s">
        <v>141</v>
      </c>
      <c r="BE441" s="132">
        <f>IF(N441="základní",J441,0)</f>
        <v>0</v>
      </c>
      <c r="BF441" s="132">
        <f>IF(N441="snížená",J441,0)</f>
        <v>0</v>
      </c>
      <c r="BG441" s="132">
        <f>IF(N441="zákl. přenesená",J441,0)</f>
        <v>0</v>
      </c>
      <c r="BH441" s="132">
        <f>IF(N441="sníž. přenesená",J441,0)</f>
        <v>0</v>
      </c>
      <c r="BI441" s="132">
        <f>IF(N441="nulová",J441,0)</f>
        <v>0</v>
      </c>
      <c r="BJ441" s="16" t="s">
        <v>77</v>
      </c>
      <c r="BK441" s="132">
        <f>ROUND(I441*H441,2)</f>
        <v>0</v>
      </c>
      <c r="BL441" s="16" t="s">
        <v>147</v>
      </c>
      <c r="BM441" s="131" t="s">
        <v>1469</v>
      </c>
    </row>
    <row r="442" spans="2:65" s="1" customFormat="1" ht="29.25">
      <c r="B442" s="31"/>
      <c r="D442" s="133" t="s">
        <v>148</v>
      </c>
      <c r="F442" s="134" t="s">
        <v>940</v>
      </c>
      <c r="I442" s="135"/>
      <c r="L442" s="31"/>
      <c r="M442" s="136"/>
      <c r="T442" s="52"/>
      <c r="AT442" s="16" t="s">
        <v>148</v>
      </c>
      <c r="AU442" s="16" t="s">
        <v>77</v>
      </c>
    </row>
    <row r="443" spans="2:65" s="11" customFormat="1" ht="11.25">
      <c r="B443" s="151"/>
      <c r="D443" s="133" t="s">
        <v>255</v>
      </c>
      <c r="E443" s="152" t="s">
        <v>19</v>
      </c>
      <c r="F443" s="153" t="s">
        <v>1461</v>
      </c>
      <c r="H443" s="152" t="s">
        <v>19</v>
      </c>
      <c r="I443" s="154"/>
      <c r="L443" s="151"/>
      <c r="M443" s="155"/>
      <c r="T443" s="156"/>
      <c r="AT443" s="152" t="s">
        <v>255</v>
      </c>
      <c r="AU443" s="152" t="s">
        <v>77</v>
      </c>
      <c r="AV443" s="11" t="s">
        <v>77</v>
      </c>
      <c r="AW443" s="11" t="s">
        <v>31</v>
      </c>
      <c r="AX443" s="11" t="s">
        <v>69</v>
      </c>
      <c r="AY443" s="152" t="s">
        <v>141</v>
      </c>
    </row>
    <row r="444" spans="2:65" s="12" customFormat="1" ht="11.25">
      <c r="B444" s="157"/>
      <c r="D444" s="133" t="s">
        <v>255</v>
      </c>
      <c r="E444" s="158" t="s">
        <v>19</v>
      </c>
      <c r="F444" s="159" t="s">
        <v>1470</v>
      </c>
      <c r="H444" s="160">
        <v>1308.48</v>
      </c>
      <c r="I444" s="161"/>
      <c r="L444" s="157"/>
      <c r="M444" s="162"/>
      <c r="T444" s="163"/>
      <c r="AT444" s="158" t="s">
        <v>255</v>
      </c>
      <c r="AU444" s="158" t="s">
        <v>77</v>
      </c>
      <c r="AV444" s="12" t="s">
        <v>79</v>
      </c>
      <c r="AW444" s="12" t="s">
        <v>31</v>
      </c>
      <c r="AX444" s="12" t="s">
        <v>69</v>
      </c>
      <c r="AY444" s="158" t="s">
        <v>141</v>
      </c>
    </row>
    <row r="445" spans="2:65" s="11" customFormat="1" ht="11.25">
      <c r="B445" s="151"/>
      <c r="D445" s="133" t="s">
        <v>255</v>
      </c>
      <c r="E445" s="152" t="s">
        <v>19</v>
      </c>
      <c r="F445" s="153" t="s">
        <v>1463</v>
      </c>
      <c r="H445" s="152" t="s">
        <v>19</v>
      </c>
      <c r="I445" s="154"/>
      <c r="L445" s="151"/>
      <c r="M445" s="155"/>
      <c r="T445" s="156"/>
      <c r="AT445" s="152" t="s">
        <v>255</v>
      </c>
      <c r="AU445" s="152" t="s">
        <v>77</v>
      </c>
      <c r="AV445" s="11" t="s">
        <v>77</v>
      </c>
      <c r="AW445" s="11" t="s">
        <v>31</v>
      </c>
      <c r="AX445" s="11" t="s">
        <v>69</v>
      </c>
      <c r="AY445" s="152" t="s">
        <v>141</v>
      </c>
    </row>
    <row r="446" spans="2:65" s="12" customFormat="1" ht="11.25">
      <c r="B446" s="157"/>
      <c r="D446" s="133" t="s">
        <v>255</v>
      </c>
      <c r="E446" s="158" t="s">
        <v>19</v>
      </c>
      <c r="F446" s="159" t="s">
        <v>1471</v>
      </c>
      <c r="H446" s="160">
        <v>22.8</v>
      </c>
      <c r="I446" s="161"/>
      <c r="L446" s="157"/>
      <c r="M446" s="162"/>
      <c r="T446" s="163"/>
      <c r="AT446" s="158" t="s">
        <v>255</v>
      </c>
      <c r="AU446" s="158" t="s">
        <v>77</v>
      </c>
      <c r="AV446" s="12" t="s">
        <v>79</v>
      </c>
      <c r="AW446" s="12" t="s">
        <v>31</v>
      </c>
      <c r="AX446" s="12" t="s">
        <v>69</v>
      </c>
      <c r="AY446" s="158" t="s">
        <v>141</v>
      </c>
    </row>
    <row r="447" spans="2:65" s="11" customFormat="1" ht="11.25">
      <c r="B447" s="151"/>
      <c r="D447" s="133" t="s">
        <v>255</v>
      </c>
      <c r="E447" s="152" t="s">
        <v>19</v>
      </c>
      <c r="F447" s="153" t="s">
        <v>1465</v>
      </c>
      <c r="H447" s="152" t="s">
        <v>19</v>
      </c>
      <c r="I447" s="154"/>
      <c r="L447" s="151"/>
      <c r="M447" s="155"/>
      <c r="T447" s="156"/>
      <c r="AT447" s="152" t="s">
        <v>255</v>
      </c>
      <c r="AU447" s="152" t="s">
        <v>77</v>
      </c>
      <c r="AV447" s="11" t="s">
        <v>77</v>
      </c>
      <c r="AW447" s="11" t="s">
        <v>31</v>
      </c>
      <c r="AX447" s="11" t="s">
        <v>69</v>
      </c>
      <c r="AY447" s="152" t="s">
        <v>141</v>
      </c>
    </row>
    <row r="448" spans="2:65" s="12" customFormat="1" ht="11.25">
      <c r="B448" s="157"/>
      <c r="D448" s="133" t="s">
        <v>255</v>
      </c>
      <c r="E448" s="158" t="s">
        <v>19</v>
      </c>
      <c r="F448" s="159" t="s">
        <v>1472</v>
      </c>
      <c r="H448" s="160">
        <v>1183.8800000000001</v>
      </c>
      <c r="I448" s="161"/>
      <c r="L448" s="157"/>
      <c r="M448" s="162"/>
      <c r="T448" s="163"/>
      <c r="AT448" s="158" t="s">
        <v>255</v>
      </c>
      <c r="AU448" s="158" t="s">
        <v>77</v>
      </c>
      <c r="AV448" s="12" t="s">
        <v>79</v>
      </c>
      <c r="AW448" s="12" t="s">
        <v>31</v>
      </c>
      <c r="AX448" s="12" t="s">
        <v>69</v>
      </c>
      <c r="AY448" s="158" t="s">
        <v>141</v>
      </c>
    </row>
    <row r="449" spans="2:65" s="11" customFormat="1" ht="11.25">
      <c r="B449" s="151"/>
      <c r="D449" s="133" t="s">
        <v>255</v>
      </c>
      <c r="E449" s="152" t="s">
        <v>19</v>
      </c>
      <c r="F449" s="153" t="s">
        <v>931</v>
      </c>
      <c r="H449" s="152" t="s">
        <v>19</v>
      </c>
      <c r="I449" s="154"/>
      <c r="L449" s="151"/>
      <c r="M449" s="155"/>
      <c r="T449" s="156"/>
      <c r="AT449" s="152" t="s">
        <v>255</v>
      </c>
      <c r="AU449" s="152" t="s">
        <v>77</v>
      </c>
      <c r="AV449" s="11" t="s">
        <v>77</v>
      </c>
      <c r="AW449" s="11" t="s">
        <v>31</v>
      </c>
      <c r="AX449" s="11" t="s">
        <v>69</v>
      </c>
      <c r="AY449" s="152" t="s">
        <v>141</v>
      </c>
    </row>
    <row r="450" spans="2:65" s="12" customFormat="1" ht="11.25">
      <c r="B450" s="157"/>
      <c r="D450" s="133" t="s">
        <v>255</v>
      </c>
      <c r="E450" s="158" t="s">
        <v>19</v>
      </c>
      <c r="F450" s="159" t="s">
        <v>1473</v>
      </c>
      <c r="H450" s="160">
        <v>15.54</v>
      </c>
      <c r="I450" s="161"/>
      <c r="L450" s="157"/>
      <c r="M450" s="162"/>
      <c r="T450" s="163"/>
      <c r="AT450" s="158" t="s">
        <v>255</v>
      </c>
      <c r="AU450" s="158" t="s">
        <v>77</v>
      </c>
      <c r="AV450" s="12" t="s">
        <v>79</v>
      </c>
      <c r="AW450" s="12" t="s">
        <v>31</v>
      </c>
      <c r="AX450" s="12" t="s">
        <v>69</v>
      </c>
      <c r="AY450" s="158" t="s">
        <v>141</v>
      </c>
    </row>
    <row r="451" spans="2:65" s="11" customFormat="1" ht="11.25">
      <c r="B451" s="151"/>
      <c r="D451" s="133" t="s">
        <v>255</v>
      </c>
      <c r="E451" s="152" t="s">
        <v>19</v>
      </c>
      <c r="F451" s="153" t="s">
        <v>935</v>
      </c>
      <c r="H451" s="152" t="s">
        <v>19</v>
      </c>
      <c r="I451" s="154"/>
      <c r="L451" s="151"/>
      <c r="M451" s="155"/>
      <c r="T451" s="156"/>
      <c r="AT451" s="152" t="s">
        <v>255</v>
      </c>
      <c r="AU451" s="152" t="s">
        <v>77</v>
      </c>
      <c r="AV451" s="11" t="s">
        <v>77</v>
      </c>
      <c r="AW451" s="11" t="s">
        <v>31</v>
      </c>
      <c r="AX451" s="11" t="s">
        <v>69</v>
      </c>
      <c r="AY451" s="152" t="s">
        <v>141</v>
      </c>
    </row>
    <row r="452" spans="2:65" s="12" customFormat="1" ht="11.25">
      <c r="B452" s="157"/>
      <c r="D452" s="133" t="s">
        <v>255</v>
      </c>
      <c r="E452" s="158" t="s">
        <v>19</v>
      </c>
      <c r="F452" s="159" t="s">
        <v>1474</v>
      </c>
      <c r="H452" s="160">
        <v>42.332999999999998</v>
      </c>
      <c r="I452" s="161"/>
      <c r="L452" s="157"/>
      <c r="M452" s="162"/>
      <c r="T452" s="163"/>
      <c r="AT452" s="158" t="s">
        <v>255</v>
      </c>
      <c r="AU452" s="158" t="s">
        <v>77</v>
      </c>
      <c r="AV452" s="12" t="s">
        <v>79</v>
      </c>
      <c r="AW452" s="12" t="s">
        <v>31</v>
      </c>
      <c r="AX452" s="12" t="s">
        <v>69</v>
      </c>
      <c r="AY452" s="158" t="s">
        <v>141</v>
      </c>
    </row>
    <row r="453" spans="2:65" s="13" customFormat="1" ht="11.25">
      <c r="B453" s="164"/>
      <c r="D453" s="133" t="s">
        <v>255</v>
      </c>
      <c r="E453" s="165" t="s">
        <v>19</v>
      </c>
      <c r="F453" s="166" t="s">
        <v>262</v>
      </c>
      <c r="H453" s="167">
        <v>2573.0329999999999</v>
      </c>
      <c r="I453" s="168"/>
      <c r="L453" s="164"/>
      <c r="M453" s="169"/>
      <c r="T453" s="170"/>
      <c r="AT453" s="165" t="s">
        <v>255</v>
      </c>
      <c r="AU453" s="165" t="s">
        <v>77</v>
      </c>
      <c r="AV453" s="13" t="s">
        <v>147</v>
      </c>
      <c r="AW453" s="13" t="s">
        <v>31</v>
      </c>
      <c r="AX453" s="13" t="s">
        <v>77</v>
      </c>
      <c r="AY453" s="165" t="s">
        <v>141</v>
      </c>
    </row>
    <row r="454" spans="2:65" s="10" customFormat="1" ht="25.9" customHeight="1">
      <c r="B454" s="110"/>
      <c r="D454" s="111" t="s">
        <v>68</v>
      </c>
      <c r="E454" s="112" t="s">
        <v>147</v>
      </c>
      <c r="F454" s="112" t="s">
        <v>946</v>
      </c>
      <c r="I454" s="113"/>
      <c r="J454" s="114">
        <f>BK454</f>
        <v>0</v>
      </c>
      <c r="L454" s="110"/>
      <c r="M454" s="115"/>
      <c r="P454" s="116">
        <f>SUM(P455:P472)</f>
        <v>0</v>
      </c>
      <c r="R454" s="116">
        <f>SUM(R455:R472)</f>
        <v>0</v>
      </c>
      <c r="T454" s="117">
        <f>SUM(T455:T472)</f>
        <v>0</v>
      </c>
      <c r="AR454" s="111" t="s">
        <v>77</v>
      </c>
      <c r="AT454" s="118" t="s">
        <v>68</v>
      </c>
      <c r="AU454" s="118" t="s">
        <v>69</v>
      </c>
      <c r="AY454" s="111" t="s">
        <v>141</v>
      </c>
      <c r="BK454" s="119">
        <f>SUM(BK455:BK472)</f>
        <v>0</v>
      </c>
    </row>
    <row r="455" spans="2:65" s="1" customFormat="1" ht="16.5" customHeight="1">
      <c r="B455" s="31"/>
      <c r="C455" s="120" t="s">
        <v>398</v>
      </c>
      <c r="D455" s="120" t="s">
        <v>142</v>
      </c>
      <c r="E455" s="121" t="s">
        <v>948</v>
      </c>
      <c r="F455" s="122" t="s">
        <v>949</v>
      </c>
      <c r="G455" s="123" t="s">
        <v>266</v>
      </c>
      <c r="H455" s="124">
        <v>397.1</v>
      </c>
      <c r="I455" s="125"/>
      <c r="J455" s="126">
        <f>ROUND(I455*H455,2)</f>
        <v>0</v>
      </c>
      <c r="K455" s="122" t="s">
        <v>146</v>
      </c>
      <c r="L455" s="31"/>
      <c r="M455" s="127" t="s">
        <v>19</v>
      </c>
      <c r="N455" s="128" t="s">
        <v>40</v>
      </c>
      <c r="P455" s="129">
        <f>O455*H455</f>
        <v>0</v>
      </c>
      <c r="Q455" s="129">
        <v>0</v>
      </c>
      <c r="R455" s="129">
        <f>Q455*H455</f>
        <v>0</v>
      </c>
      <c r="S455" s="129">
        <v>0</v>
      </c>
      <c r="T455" s="130">
        <f>S455*H455</f>
        <v>0</v>
      </c>
      <c r="AR455" s="131" t="s">
        <v>147</v>
      </c>
      <c r="AT455" s="131" t="s">
        <v>142</v>
      </c>
      <c r="AU455" s="131" t="s">
        <v>77</v>
      </c>
      <c r="AY455" s="16" t="s">
        <v>141</v>
      </c>
      <c r="BE455" s="132">
        <f>IF(N455="základní",J455,0)</f>
        <v>0</v>
      </c>
      <c r="BF455" s="132">
        <f>IF(N455="snížená",J455,0)</f>
        <v>0</v>
      </c>
      <c r="BG455" s="132">
        <f>IF(N455="zákl. přenesená",J455,0)</f>
        <v>0</v>
      </c>
      <c r="BH455" s="132">
        <f>IF(N455="sníž. přenesená",J455,0)</f>
        <v>0</v>
      </c>
      <c r="BI455" s="132">
        <f>IF(N455="nulová",J455,0)</f>
        <v>0</v>
      </c>
      <c r="BJ455" s="16" t="s">
        <v>77</v>
      </c>
      <c r="BK455" s="132">
        <f>ROUND(I455*H455,2)</f>
        <v>0</v>
      </c>
      <c r="BL455" s="16" t="s">
        <v>147</v>
      </c>
      <c r="BM455" s="131" t="s">
        <v>835</v>
      </c>
    </row>
    <row r="456" spans="2:65" s="1" customFormat="1" ht="29.25">
      <c r="B456" s="31"/>
      <c r="D456" s="133" t="s">
        <v>148</v>
      </c>
      <c r="F456" s="134" t="s">
        <v>951</v>
      </c>
      <c r="I456" s="135"/>
      <c r="L456" s="31"/>
      <c r="M456" s="136"/>
      <c r="T456" s="52"/>
      <c r="AT456" s="16" t="s">
        <v>148</v>
      </c>
      <c r="AU456" s="16" t="s">
        <v>77</v>
      </c>
    </row>
    <row r="457" spans="2:65" s="1" customFormat="1" ht="39">
      <c r="B457" s="31"/>
      <c r="D457" s="133" t="s">
        <v>150</v>
      </c>
      <c r="F457" s="137" t="s">
        <v>239</v>
      </c>
      <c r="I457" s="135"/>
      <c r="L457" s="31"/>
      <c r="M457" s="136"/>
      <c r="T457" s="52"/>
      <c r="AT457" s="16" t="s">
        <v>150</v>
      </c>
      <c r="AU457" s="16" t="s">
        <v>77</v>
      </c>
    </row>
    <row r="458" spans="2:65" s="1" customFormat="1" ht="29.25">
      <c r="B458" s="31"/>
      <c r="D458" s="133" t="s">
        <v>152</v>
      </c>
      <c r="F458" s="137" t="s">
        <v>952</v>
      </c>
      <c r="I458" s="135"/>
      <c r="L458" s="31"/>
      <c r="M458" s="136"/>
      <c r="T458" s="52"/>
      <c r="AT458" s="16" t="s">
        <v>152</v>
      </c>
      <c r="AU458" s="16" t="s">
        <v>77</v>
      </c>
    </row>
    <row r="459" spans="2:65" s="12" customFormat="1" ht="11.25">
      <c r="B459" s="157"/>
      <c r="D459" s="133" t="s">
        <v>255</v>
      </c>
      <c r="E459" s="158" t="s">
        <v>19</v>
      </c>
      <c r="F459" s="159" t="s">
        <v>1475</v>
      </c>
      <c r="H459" s="160">
        <v>397.1</v>
      </c>
      <c r="I459" s="161"/>
      <c r="L459" s="157"/>
      <c r="M459" s="162"/>
      <c r="T459" s="163"/>
      <c r="AT459" s="158" t="s">
        <v>255</v>
      </c>
      <c r="AU459" s="158" t="s">
        <v>77</v>
      </c>
      <c r="AV459" s="12" t="s">
        <v>79</v>
      </c>
      <c r="AW459" s="12" t="s">
        <v>31</v>
      </c>
      <c r="AX459" s="12" t="s">
        <v>69</v>
      </c>
      <c r="AY459" s="158" t="s">
        <v>141</v>
      </c>
    </row>
    <row r="460" spans="2:65" s="13" customFormat="1" ht="11.25">
      <c r="B460" s="164"/>
      <c r="D460" s="133" t="s">
        <v>255</v>
      </c>
      <c r="E460" s="165" t="s">
        <v>19</v>
      </c>
      <c r="F460" s="166" t="s">
        <v>262</v>
      </c>
      <c r="H460" s="167">
        <v>397.1</v>
      </c>
      <c r="I460" s="168"/>
      <c r="L460" s="164"/>
      <c r="M460" s="169"/>
      <c r="T460" s="170"/>
      <c r="AT460" s="165" t="s">
        <v>255</v>
      </c>
      <c r="AU460" s="165" t="s">
        <v>77</v>
      </c>
      <c r="AV460" s="13" t="s">
        <v>147</v>
      </c>
      <c r="AW460" s="13" t="s">
        <v>31</v>
      </c>
      <c r="AX460" s="13" t="s">
        <v>77</v>
      </c>
      <c r="AY460" s="165" t="s">
        <v>141</v>
      </c>
    </row>
    <row r="461" spans="2:65" s="1" customFormat="1" ht="16.5" customHeight="1">
      <c r="B461" s="31"/>
      <c r="C461" s="120" t="s">
        <v>810</v>
      </c>
      <c r="D461" s="120" t="s">
        <v>142</v>
      </c>
      <c r="E461" s="121" t="s">
        <v>234</v>
      </c>
      <c r="F461" s="122" t="s">
        <v>235</v>
      </c>
      <c r="G461" s="123" t="s">
        <v>266</v>
      </c>
      <c r="H461" s="124">
        <v>821.46</v>
      </c>
      <c r="I461" s="125"/>
      <c r="J461" s="126">
        <f>ROUND(I461*H461,2)</f>
        <v>0</v>
      </c>
      <c r="K461" s="122" t="s">
        <v>146</v>
      </c>
      <c r="L461" s="31"/>
      <c r="M461" s="127" t="s">
        <v>19</v>
      </c>
      <c r="N461" s="128" t="s">
        <v>40</v>
      </c>
      <c r="P461" s="129">
        <f>O461*H461</f>
        <v>0</v>
      </c>
      <c r="Q461" s="129">
        <v>0</v>
      </c>
      <c r="R461" s="129">
        <f>Q461*H461</f>
        <v>0</v>
      </c>
      <c r="S461" s="129">
        <v>0</v>
      </c>
      <c r="T461" s="130">
        <f>S461*H461</f>
        <v>0</v>
      </c>
      <c r="AR461" s="131" t="s">
        <v>147</v>
      </c>
      <c r="AT461" s="131" t="s">
        <v>142</v>
      </c>
      <c r="AU461" s="131" t="s">
        <v>77</v>
      </c>
      <c r="AY461" s="16" t="s">
        <v>141</v>
      </c>
      <c r="BE461" s="132">
        <f>IF(N461="základní",J461,0)</f>
        <v>0</v>
      </c>
      <c r="BF461" s="132">
        <f>IF(N461="snížená",J461,0)</f>
        <v>0</v>
      </c>
      <c r="BG461" s="132">
        <f>IF(N461="zákl. přenesená",J461,0)</f>
        <v>0</v>
      </c>
      <c r="BH461" s="132">
        <f>IF(N461="sníž. přenesená",J461,0)</f>
        <v>0</v>
      </c>
      <c r="BI461" s="132">
        <f>IF(N461="nulová",J461,0)</f>
        <v>0</v>
      </c>
      <c r="BJ461" s="16" t="s">
        <v>77</v>
      </c>
      <c r="BK461" s="132">
        <f>ROUND(I461*H461,2)</f>
        <v>0</v>
      </c>
      <c r="BL461" s="16" t="s">
        <v>147</v>
      </c>
      <c r="BM461" s="131" t="s">
        <v>838</v>
      </c>
    </row>
    <row r="462" spans="2:65" s="1" customFormat="1" ht="29.25">
      <c r="B462" s="31"/>
      <c r="D462" s="133" t="s">
        <v>148</v>
      </c>
      <c r="F462" s="134" t="s">
        <v>238</v>
      </c>
      <c r="I462" s="135"/>
      <c r="L462" s="31"/>
      <c r="M462" s="136"/>
      <c r="T462" s="52"/>
      <c r="AT462" s="16" t="s">
        <v>148</v>
      </c>
      <c r="AU462" s="16" t="s">
        <v>77</v>
      </c>
    </row>
    <row r="463" spans="2:65" s="1" customFormat="1" ht="39">
      <c r="B463" s="31"/>
      <c r="D463" s="133" t="s">
        <v>150</v>
      </c>
      <c r="F463" s="137" t="s">
        <v>239</v>
      </c>
      <c r="I463" s="135"/>
      <c r="L463" s="31"/>
      <c r="M463" s="136"/>
      <c r="T463" s="52"/>
      <c r="AT463" s="16" t="s">
        <v>150</v>
      </c>
      <c r="AU463" s="16" t="s">
        <v>77</v>
      </c>
    </row>
    <row r="464" spans="2:65" s="1" customFormat="1" ht="29.25">
      <c r="B464" s="31"/>
      <c r="D464" s="133" t="s">
        <v>152</v>
      </c>
      <c r="F464" s="137" t="s">
        <v>955</v>
      </c>
      <c r="I464" s="135"/>
      <c r="L464" s="31"/>
      <c r="M464" s="136"/>
      <c r="T464" s="52"/>
      <c r="AT464" s="16" t="s">
        <v>152</v>
      </c>
      <c r="AU464" s="16" t="s">
        <v>77</v>
      </c>
    </row>
    <row r="465" spans="2:65" s="1" customFormat="1" ht="16.5" customHeight="1">
      <c r="B465" s="31"/>
      <c r="C465" s="120" t="s">
        <v>402</v>
      </c>
      <c r="D465" s="120" t="s">
        <v>142</v>
      </c>
      <c r="E465" s="121" t="s">
        <v>957</v>
      </c>
      <c r="F465" s="122" t="s">
        <v>958</v>
      </c>
      <c r="G465" s="123" t="s">
        <v>266</v>
      </c>
      <c r="H465" s="124">
        <v>7.47</v>
      </c>
      <c r="I465" s="125"/>
      <c r="J465" s="126">
        <f>ROUND(I465*H465,2)</f>
        <v>0</v>
      </c>
      <c r="K465" s="122" t="s">
        <v>146</v>
      </c>
      <c r="L465" s="31"/>
      <c r="M465" s="127" t="s">
        <v>19</v>
      </c>
      <c r="N465" s="128" t="s">
        <v>40</v>
      </c>
      <c r="P465" s="129">
        <f>O465*H465</f>
        <v>0</v>
      </c>
      <c r="Q465" s="129">
        <v>0</v>
      </c>
      <c r="R465" s="129">
        <f>Q465*H465</f>
        <v>0</v>
      </c>
      <c r="S465" s="129">
        <v>0</v>
      </c>
      <c r="T465" s="130">
        <f>S465*H465</f>
        <v>0</v>
      </c>
      <c r="AR465" s="131" t="s">
        <v>147</v>
      </c>
      <c r="AT465" s="131" t="s">
        <v>142</v>
      </c>
      <c r="AU465" s="131" t="s">
        <v>77</v>
      </c>
      <c r="AY465" s="16" t="s">
        <v>141</v>
      </c>
      <c r="BE465" s="132">
        <f>IF(N465="základní",J465,0)</f>
        <v>0</v>
      </c>
      <c r="BF465" s="132">
        <f>IF(N465="snížená",J465,0)</f>
        <v>0</v>
      </c>
      <c r="BG465" s="132">
        <f>IF(N465="zákl. přenesená",J465,0)</f>
        <v>0</v>
      </c>
      <c r="BH465" s="132">
        <f>IF(N465="sníž. přenesená",J465,0)</f>
        <v>0</v>
      </c>
      <c r="BI465" s="132">
        <f>IF(N465="nulová",J465,0)</f>
        <v>0</v>
      </c>
      <c r="BJ465" s="16" t="s">
        <v>77</v>
      </c>
      <c r="BK465" s="132">
        <f>ROUND(I465*H465,2)</f>
        <v>0</v>
      </c>
      <c r="BL465" s="16" t="s">
        <v>147</v>
      </c>
      <c r="BM465" s="131" t="s">
        <v>840</v>
      </c>
    </row>
    <row r="466" spans="2:65" s="1" customFormat="1" ht="29.25">
      <c r="B466" s="31"/>
      <c r="D466" s="133" t="s">
        <v>148</v>
      </c>
      <c r="F466" s="134" t="s">
        <v>960</v>
      </c>
      <c r="I466" s="135"/>
      <c r="L466" s="31"/>
      <c r="M466" s="136"/>
      <c r="T466" s="52"/>
      <c r="AT466" s="16" t="s">
        <v>148</v>
      </c>
      <c r="AU466" s="16" t="s">
        <v>77</v>
      </c>
    </row>
    <row r="467" spans="2:65" s="1" customFormat="1" ht="39">
      <c r="B467" s="31"/>
      <c r="D467" s="133" t="s">
        <v>150</v>
      </c>
      <c r="F467" s="137" t="s">
        <v>239</v>
      </c>
      <c r="I467" s="135"/>
      <c r="L467" s="31"/>
      <c r="M467" s="136"/>
      <c r="T467" s="52"/>
      <c r="AT467" s="16" t="s">
        <v>150</v>
      </c>
      <c r="AU467" s="16" t="s">
        <v>77</v>
      </c>
    </row>
    <row r="468" spans="2:65" s="1" customFormat="1" ht="29.25">
      <c r="B468" s="31"/>
      <c r="D468" s="133" t="s">
        <v>152</v>
      </c>
      <c r="F468" s="137" t="s">
        <v>961</v>
      </c>
      <c r="I468" s="135"/>
      <c r="L468" s="31"/>
      <c r="M468" s="136"/>
      <c r="T468" s="52"/>
      <c r="AT468" s="16" t="s">
        <v>152</v>
      </c>
      <c r="AU468" s="16" t="s">
        <v>77</v>
      </c>
    </row>
    <row r="469" spans="2:65" s="1" customFormat="1" ht="16.5" customHeight="1">
      <c r="B469" s="31"/>
      <c r="C469" s="120" t="s">
        <v>820</v>
      </c>
      <c r="D469" s="120" t="s">
        <v>142</v>
      </c>
      <c r="E469" s="121" t="s">
        <v>963</v>
      </c>
      <c r="F469" s="122" t="s">
        <v>964</v>
      </c>
      <c r="G469" s="123" t="s">
        <v>266</v>
      </c>
      <c r="H469" s="124">
        <v>1</v>
      </c>
      <c r="I469" s="125"/>
      <c r="J469" s="126">
        <f>ROUND(I469*H469,2)</f>
        <v>0</v>
      </c>
      <c r="K469" s="122" t="s">
        <v>146</v>
      </c>
      <c r="L469" s="31"/>
      <c r="M469" s="127" t="s">
        <v>19</v>
      </c>
      <c r="N469" s="128" t="s">
        <v>40</v>
      </c>
      <c r="P469" s="129">
        <f>O469*H469</f>
        <v>0</v>
      </c>
      <c r="Q469" s="129">
        <v>0</v>
      </c>
      <c r="R469" s="129">
        <f>Q469*H469</f>
        <v>0</v>
      </c>
      <c r="S469" s="129">
        <v>0</v>
      </c>
      <c r="T469" s="130">
        <f>S469*H469</f>
        <v>0</v>
      </c>
      <c r="AR469" s="131" t="s">
        <v>147</v>
      </c>
      <c r="AT469" s="131" t="s">
        <v>142</v>
      </c>
      <c r="AU469" s="131" t="s">
        <v>77</v>
      </c>
      <c r="AY469" s="16" t="s">
        <v>141</v>
      </c>
      <c r="BE469" s="132">
        <f>IF(N469="základní",J469,0)</f>
        <v>0</v>
      </c>
      <c r="BF469" s="132">
        <f>IF(N469="snížená",J469,0)</f>
        <v>0</v>
      </c>
      <c r="BG469" s="132">
        <f>IF(N469="zákl. přenesená",J469,0)</f>
        <v>0</v>
      </c>
      <c r="BH469" s="132">
        <f>IF(N469="sníž. přenesená",J469,0)</f>
        <v>0</v>
      </c>
      <c r="BI469" s="132">
        <f>IF(N469="nulová",J469,0)</f>
        <v>0</v>
      </c>
      <c r="BJ469" s="16" t="s">
        <v>77</v>
      </c>
      <c r="BK469" s="132">
        <f>ROUND(I469*H469,2)</f>
        <v>0</v>
      </c>
      <c r="BL469" s="16" t="s">
        <v>147</v>
      </c>
      <c r="BM469" s="131" t="s">
        <v>844</v>
      </c>
    </row>
    <row r="470" spans="2:65" s="1" customFormat="1" ht="29.25">
      <c r="B470" s="31"/>
      <c r="D470" s="133" t="s">
        <v>148</v>
      </c>
      <c r="F470" s="134" t="s">
        <v>966</v>
      </c>
      <c r="I470" s="135"/>
      <c r="L470" s="31"/>
      <c r="M470" s="136"/>
      <c r="T470" s="52"/>
      <c r="AT470" s="16" t="s">
        <v>148</v>
      </c>
      <c r="AU470" s="16" t="s">
        <v>77</v>
      </c>
    </row>
    <row r="471" spans="2:65" s="1" customFormat="1" ht="39">
      <c r="B471" s="31"/>
      <c r="D471" s="133" t="s">
        <v>150</v>
      </c>
      <c r="F471" s="137" t="s">
        <v>239</v>
      </c>
      <c r="I471" s="135"/>
      <c r="L471" s="31"/>
      <c r="M471" s="136"/>
      <c r="T471" s="52"/>
      <c r="AT471" s="16" t="s">
        <v>150</v>
      </c>
      <c r="AU471" s="16" t="s">
        <v>77</v>
      </c>
    </row>
    <row r="472" spans="2:65" s="1" customFormat="1" ht="19.5">
      <c r="B472" s="31"/>
      <c r="D472" s="133" t="s">
        <v>152</v>
      </c>
      <c r="F472" s="137" t="s">
        <v>166</v>
      </c>
      <c r="I472" s="135"/>
      <c r="L472" s="31"/>
      <c r="M472" s="148"/>
      <c r="N472" s="149"/>
      <c r="O472" s="149"/>
      <c r="P472" s="149"/>
      <c r="Q472" s="149"/>
      <c r="R472" s="149"/>
      <c r="S472" s="149"/>
      <c r="T472" s="150"/>
      <c r="AT472" s="16" t="s">
        <v>152</v>
      </c>
      <c r="AU472" s="16" t="s">
        <v>77</v>
      </c>
    </row>
    <row r="473" spans="2:65" s="1" customFormat="1" ht="6.95" customHeight="1">
      <c r="B473" s="40"/>
      <c r="C473" s="41"/>
      <c r="D473" s="41"/>
      <c r="E473" s="41"/>
      <c r="F473" s="41"/>
      <c r="G473" s="41"/>
      <c r="H473" s="41"/>
      <c r="I473" s="41"/>
      <c r="J473" s="41"/>
      <c r="K473" s="41"/>
      <c r="L473" s="31"/>
    </row>
  </sheetData>
  <sheetProtection algorithmName="SHA-512" hashValue="OUl6taAlzKpQ/eSsj49EudjpZiRItvjkymH75xPHAbbo3rMGP4rHUrKJkNB/w4Z0gw6btPh/X6+v628+gB6CJA==" saltValue="BK47mfifdVnArzOaza+7Aw==" spinCount="100000" sheet="1" objects="1" scenarios="1" formatColumns="0" formatRows="0" autoFilter="0"/>
  <autoFilter ref="C82:K472" xr:uid="{00000000-0009-0000-0000-000009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42"/>
  <sheetViews>
    <sheetView showGridLines="0" tabSelected="1" topLeftCell="A78" workbookViewId="0">
      <selection activeCell="I95" activeCellId="1" sqref="I90 I95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106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1476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ROUND((SUM(BE83:BE241)),  2)</f>
        <v>0</v>
      </c>
      <c r="I33" s="88">
        <v>0.21</v>
      </c>
      <c r="J33" s="87">
        <f>ROUND(((SUM(BE83:BE241))*I33),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ROUND((SUM(BF83:BF241)),  2)</f>
        <v>0</v>
      </c>
      <c r="I34" s="88">
        <v>0.12</v>
      </c>
      <c r="J34" s="87">
        <f>ROUND(((SUM(BF83:BF241))*I34),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ROUND((SUM(BG83:BG241)),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ROUND((SUM(BH83:BH241)),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ROUND((SUM(BI83:BI241)),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09 - Železniční spodek C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J83</f>
        <v>0</v>
      </c>
      <c r="L59" s="31"/>
      <c r="AU59" s="16" t="s">
        <v>122</v>
      </c>
    </row>
    <row r="60" spans="2:47" s="8" customFormat="1" ht="24.95" customHeight="1">
      <c r="B60" s="98"/>
      <c r="D60" s="99" t="s">
        <v>475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8" customFormat="1" ht="24.95" customHeight="1">
      <c r="B61" s="98"/>
      <c r="D61" s="99" t="s">
        <v>476</v>
      </c>
      <c r="E61" s="100"/>
      <c r="F61" s="100"/>
      <c r="G61" s="100"/>
      <c r="H61" s="100"/>
      <c r="I61" s="100"/>
      <c r="J61" s="101">
        <f>J147</f>
        <v>0</v>
      </c>
      <c r="L61" s="98"/>
    </row>
    <row r="62" spans="2:47" s="8" customFormat="1" ht="24.95" customHeight="1">
      <c r="B62" s="98"/>
      <c r="D62" s="99" t="s">
        <v>477</v>
      </c>
      <c r="E62" s="100"/>
      <c r="F62" s="100"/>
      <c r="G62" s="100"/>
      <c r="H62" s="100"/>
      <c r="I62" s="100"/>
      <c r="J62" s="101">
        <f>J208</f>
        <v>0</v>
      </c>
      <c r="L62" s="98"/>
    </row>
    <row r="63" spans="2:47" s="8" customFormat="1" ht="24.95" customHeight="1">
      <c r="B63" s="98"/>
      <c r="D63" s="99" t="s">
        <v>478</v>
      </c>
      <c r="E63" s="100"/>
      <c r="F63" s="100"/>
      <c r="G63" s="100"/>
      <c r="H63" s="100"/>
      <c r="I63" s="100"/>
      <c r="J63" s="101">
        <f>J237</f>
        <v>0</v>
      </c>
      <c r="L63" s="98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127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99" t="str">
        <f>E7</f>
        <v>Oprava kolejí a výhybek v dopravně Kořenov</v>
      </c>
      <c r="F73" s="300"/>
      <c r="G73" s="300"/>
      <c r="H73" s="300"/>
      <c r="L73" s="31"/>
    </row>
    <row r="74" spans="2:12" s="1" customFormat="1" ht="12" customHeight="1">
      <c r="B74" s="31"/>
      <c r="C74" s="26" t="s">
        <v>117</v>
      </c>
      <c r="L74" s="31"/>
    </row>
    <row r="75" spans="2:12" s="1" customFormat="1" ht="16.5" customHeight="1">
      <c r="B75" s="31"/>
      <c r="E75" s="266" t="str">
        <f>E9</f>
        <v>SO 09 - Železniční spodek C</v>
      </c>
      <c r="F75" s="301"/>
      <c r="G75" s="301"/>
      <c r="H75" s="301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23. 1. 2024</v>
      </c>
      <c r="L77" s="31"/>
    </row>
    <row r="78" spans="2:12" s="1" customFormat="1" ht="6.95" customHeight="1">
      <c r="B78" s="31"/>
      <c r="L78" s="31"/>
    </row>
    <row r="79" spans="2:12" s="1" customFormat="1" ht="15.2" customHeight="1">
      <c r="B79" s="31"/>
      <c r="C79" s="26" t="s">
        <v>25</v>
      </c>
      <c r="F79" s="24" t="str">
        <f>E15</f>
        <v xml:space="preserve"> </v>
      </c>
      <c r="I79" s="26" t="s">
        <v>30</v>
      </c>
      <c r="J79" s="29" t="str">
        <f>E21</f>
        <v xml:space="preserve"> </v>
      </c>
      <c r="L79" s="31"/>
    </row>
    <row r="80" spans="2:12" s="1" customFormat="1" ht="15.2" customHeight="1">
      <c r="B80" s="31"/>
      <c r="C80" s="26" t="s">
        <v>28</v>
      </c>
      <c r="F80" s="24" t="str">
        <f>IF(E18="","",E18)</f>
        <v>Vyplň údaj</v>
      </c>
      <c r="I80" s="26" t="s">
        <v>32</v>
      </c>
      <c r="J80" s="29" t="str">
        <f>E24</f>
        <v xml:space="preserve"> </v>
      </c>
      <c r="L80" s="31"/>
    </row>
    <row r="81" spans="2:65" s="1" customFormat="1" ht="10.35" customHeight="1">
      <c r="B81" s="31"/>
      <c r="L81" s="31"/>
    </row>
    <row r="82" spans="2:65" s="9" customFormat="1" ht="29.25" customHeight="1">
      <c r="B82" s="102"/>
      <c r="C82" s="103" t="s">
        <v>128</v>
      </c>
      <c r="D82" s="104" t="s">
        <v>54</v>
      </c>
      <c r="E82" s="104" t="s">
        <v>50</v>
      </c>
      <c r="F82" s="104" t="s">
        <v>51</v>
      </c>
      <c r="G82" s="104" t="s">
        <v>129</v>
      </c>
      <c r="H82" s="104" t="s">
        <v>130</v>
      </c>
      <c r="I82" s="104" t="s">
        <v>131</v>
      </c>
      <c r="J82" s="104" t="s">
        <v>121</v>
      </c>
      <c r="K82" s="105" t="s">
        <v>132</v>
      </c>
      <c r="L82" s="102"/>
      <c r="M82" s="55" t="s">
        <v>19</v>
      </c>
      <c r="N82" s="56" t="s">
        <v>39</v>
      </c>
      <c r="O82" s="56" t="s">
        <v>133</v>
      </c>
      <c r="P82" s="56" t="s">
        <v>134</v>
      </c>
      <c r="Q82" s="56" t="s">
        <v>135</v>
      </c>
      <c r="R82" s="56" t="s">
        <v>136</v>
      </c>
      <c r="S82" s="56" t="s">
        <v>137</v>
      </c>
      <c r="T82" s="57" t="s">
        <v>138</v>
      </c>
    </row>
    <row r="83" spans="2:65" s="1" customFormat="1" ht="22.9" customHeight="1">
      <c r="B83" s="31"/>
      <c r="C83" s="60" t="s">
        <v>139</v>
      </c>
      <c r="J83" s="106">
        <f>BK83</f>
        <v>0</v>
      </c>
      <c r="L83" s="31"/>
      <c r="M83" s="58"/>
      <c r="N83" s="49"/>
      <c r="O83" s="49"/>
      <c r="P83" s="107">
        <f>P84+P147+P208+P237</f>
        <v>0</v>
      </c>
      <c r="Q83" s="49"/>
      <c r="R83" s="107">
        <f>R84+R147+R208+R237</f>
        <v>265.10176000000001</v>
      </c>
      <c r="S83" s="49"/>
      <c r="T83" s="108">
        <f>T84+T147+T208+T237</f>
        <v>0</v>
      </c>
      <c r="AT83" s="16" t="s">
        <v>68</v>
      </c>
      <c r="AU83" s="16" t="s">
        <v>122</v>
      </c>
      <c r="BK83" s="109">
        <f>BK84+BK147+BK208+BK237</f>
        <v>0</v>
      </c>
    </row>
    <row r="84" spans="2:65" s="10" customFormat="1" ht="25.9" customHeight="1">
      <c r="B84" s="110"/>
      <c r="D84" s="111" t="s">
        <v>68</v>
      </c>
      <c r="E84" s="112" t="s">
        <v>77</v>
      </c>
      <c r="F84" s="112" t="s">
        <v>479</v>
      </c>
      <c r="I84" s="113"/>
      <c r="J84" s="114">
        <f>BK84</f>
        <v>0</v>
      </c>
      <c r="L84" s="110"/>
      <c r="M84" s="115"/>
      <c r="P84" s="116">
        <f>SUM(P85:P146)</f>
        <v>0</v>
      </c>
      <c r="R84" s="116">
        <f>SUM(R85:R146)</f>
        <v>265.10176000000001</v>
      </c>
      <c r="T84" s="117">
        <f>SUM(T85:T146)</f>
        <v>0</v>
      </c>
      <c r="AR84" s="111" t="s">
        <v>77</v>
      </c>
      <c r="AT84" s="118" t="s">
        <v>68</v>
      </c>
      <c r="AU84" s="118" t="s">
        <v>69</v>
      </c>
      <c r="AY84" s="111" t="s">
        <v>141</v>
      </c>
      <c r="BK84" s="119">
        <f>SUM(BK85:BK146)</f>
        <v>0</v>
      </c>
    </row>
    <row r="85" spans="2:65" s="1" customFormat="1" ht="16.5" customHeight="1">
      <c r="B85" s="31"/>
      <c r="C85" s="138" t="s">
        <v>77</v>
      </c>
      <c r="D85" s="138" t="s">
        <v>171</v>
      </c>
      <c r="E85" s="139" t="s">
        <v>264</v>
      </c>
      <c r="F85" s="140" t="s">
        <v>265</v>
      </c>
      <c r="G85" s="141" t="s">
        <v>266</v>
      </c>
      <c r="H85" s="142">
        <v>5.5979999999999999</v>
      </c>
      <c r="I85" s="143"/>
      <c r="J85" s="144">
        <f>ROUND(I85*H85,2)</f>
        <v>0</v>
      </c>
      <c r="K85" s="140" t="s">
        <v>146</v>
      </c>
      <c r="L85" s="145"/>
      <c r="M85" s="146" t="s">
        <v>19</v>
      </c>
      <c r="N85" s="147" t="s">
        <v>40</v>
      </c>
      <c r="P85" s="129">
        <f>O85*H85</f>
        <v>0</v>
      </c>
      <c r="Q85" s="129">
        <v>1</v>
      </c>
      <c r="R85" s="129">
        <f>Q85*H85</f>
        <v>5.5979999999999999</v>
      </c>
      <c r="S85" s="129">
        <v>0</v>
      </c>
      <c r="T85" s="130">
        <f>S85*H85</f>
        <v>0</v>
      </c>
      <c r="AR85" s="131" t="s">
        <v>169</v>
      </c>
      <c r="AT85" s="131" t="s">
        <v>171</v>
      </c>
      <c r="AU85" s="131" t="s">
        <v>77</v>
      </c>
      <c r="AY85" s="16" t="s">
        <v>141</v>
      </c>
      <c r="BE85" s="132">
        <f>IF(N85="základní",J85,0)</f>
        <v>0</v>
      </c>
      <c r="BF85" s="132">
        <f>IF(N85="snížená",J85,0)</f>
        <v>0</v>
      </c>
      <c r="BG85" s="132">
        <f>IF(N85="zákl. přenesená",J85,0)</f>
        <v>0</v>
      </c>
      <c r="BH85" s="132">
        <f>IF(N85="sníž. přenesená",J85,0)</f>
        <v>0</v>
      </c>
      <c r="BI85" s="132">
        <f>IF(N85="nulová",J85,0)</f>
        <v>0</v>
      </c>
      <c r="BJ85" s="16" t="s">
        <v>77</v>
      </c>
      <c r="BK85" s="132">
        <f>ROUND(I85*H85,2)</f>
        <v>0</v>
      </c>
      <c r="BL85" s="16" t="s">
        <v>147</v>
      </c>
      <c r="BM85" s="131" t="s">
        <v>79</v>
      </c>
    </row>
    <row r="86" spans="2:65" s="1" customFormat="1" ht="11.25">
      <c r="B86" s="31"/>
      <c r="D86" s="133" t="s">
        <v>148</v>
      </c>
      <c r="F86" s="134" t="s">
        <v>265</v>
      </c>
      <c r="I86" s="135"/>
      <c r="L86" s="31"/>
      <c r="M86" s="136"/>
      <c r="T86" s="52"/>
      <c r="AT86" s="16" t="s">
        <v>148</v>
      </c>
      <c r="AU86" s="16" t="s">
        <v>77</v>
      </c>
    </row>
    <row r="87" spans="2:65" s="1" customFormat="1" ht="29.25">
      <c r="B87" s="31"/>
      <c r="D87" s="133" t="s">
        <v>152</v>
      </c>
      <c r="F87" s="137" t="s">
        <v>1477</v>
      </c>
      <c r="I87" s="135"/>
      <c r="L87" s="31"/>
      <c r="M87" s="136"/>
      <c r="T87" s="52"/>
      <c r="AT87" s="16" t="s">
        <v>152</v>
      </c>
      <c r="AU87" s="16" t="s">
        <v>77</v>
      </c>
    </row>
    <row r="88" spans="2:65" s="12" customFormat="1" ht="11.25">
      <c r="B88" s="157"/>
      <c r="D88" s="133" t="s">
        <v>255</v>
      </c>
      <c r="E88" s="158" t="s">
        <v>19</v>
      </c>
      <c r="F88" s="159" t="s">
        <v>1478</v>
      </c>
      <c r="H88" s="160">
        <v>5.5979999999999999</v>
      </c>
      <c r="I88" s="161"/>
      <c r="L88" s="157"/>
      <c r="M88" s="162"/>
      <c r="T88" s="163"/>
      <c r="AT88" s="158" t="s">
        <v>255</v>
      </c>
      <c r="AU88" s="158" t="s">
        <v>77</v>
      </c>
      <c r="AV88" s="12" t="s">
        <v>79</v>
      </c>
      <c r="AW88" s="12" t="s">
        <v>31</v>
      </c>
      <c r="AX88" s="12" t="s">
        <v>69</v>
      </c>
      <c r="AY88" s="158" t="s">
        <v>141</v>
      </c>
    </row>
    <row r="89" spans="2:65" s="13" customFormat="1" ht="11.25">
      <c r="B89" s="164"/>
      <c r="D89" s="133" t="s">
        <v>255</v>
      </c>
      <c r="E89" s="165" t="s">
        <v>19</v>
      </c>
      <c r="F89" s="166" t="s">
        <v>262</v>
      </c>
      <c r="H89" s="167">
        <v>5.5979999999999999</v>
      </c>
      <c r="I89" s="168"/>
      <c r="L89" s="164"/>
      <c r="M89" s="169"/>
      <c r="T89" s="170"/>
      <c r="AT89" s="165" t="s">
        <v>255</v>
      </c>
      <c r="AU89" s="165" t="s">
        <v>77</v>
      </c>
      <c r="AV89" s="13" t="s">
        <v>147</v>
      </c>
      <c r="AW89" s="13" t="s">
        <v>31</v>
      </c>
      <c r="AX89" s="13" t="s">
        <v>77</v>
      </c>
      <c r="AY89" s="165" t="s">
        <v>141</v>
      </c>
    </row>
    <row r="90" spans="2:65" s="1" customFormat="1" ht="16.5" customHeight="1">
      <c r="B90" s="31"/>
      <c r="C90" s="138" t="s">
        <v>79</v>
      </c>
      <c r="D90" s="138" t="s">
        <v>171</v>
      </c>
      <c r="E90" s="139" t="s">
        <v>541</v>
      </c>
      <c r="F90" s="140" t="s">
        <v>542</v>
      </c>
      <c r="G90" s="141" t="s">
        <v>266</v>
      </c>
      <c r="H90" s="142">
        <v>106.36199999999999</v>
      </c>
      <c r="I90" s="311">
        <v>0</v>
      </c>
      <c r="J90" s="144">
        <f>ROUND(I90*H90,2)</f>
        <v>0</v>
      </c>
      <c r="K90" s="140" t="s">
        <v>19</v>
      </c>
      <c r="L90" s="145"/>
      <c r="M90" s="146" t="s">
        <v>19</v>
      </c>
      <c r="N90" s="147" t="s">
        <v>40</v>
      </c>
      <c r="P90" s="129">
        <f>O90*H90</f>
        <v>0</v>
      </c>
      <c r="Q90" s="129">
        <v>1</v>
      </c>
      <c r="R90" s="129">
        <f>Q90*H90</f>
        <v>106.36199999999999</v>
      </c>
      <c r="S90" s="129">
        <v>0</v>
      </c>
      <c r="T90" s="130">
        <f>S90*H90</f>
        <v>0</v>
      </c>
      <c r="AR90" s="131" t="s">
        <v>169</v>
      </c>
      <c r="AT90" s="131" t="s">
        <v>171</v>
      </c>
      <c r="AU90" s="131" t="s">
        <v>77</v>
      </c>
      <c r="AY90" s="16" t="s">
        <v>141</v>
      </c>
      <c r="BE90" s="132">
        <f>IF(N90="základní",J90,0)</f>
        <v>0</v>
      </c>
      <c r="BF90" s="132">
        <f>IF(N90="snížená",J90,0)</f>
        <v>0</v>
      </c>
      <c r="BG90" s="132">
        <f>IF(N90="zákl. přenesená",J90,0)</f>
        <v>0</v>
      </c>
      <c r="BH90" s="132">
        <f>IF(N90="sníž. přenesená",J90,0)</f>
        <v>0</v>
      </c>
      <c r="BI90" s="132">
        <f>IF(N90="nulová",J90,0)</f>
        <v>0</v>
      </c>
      <c r="BJ90" s="16" t="s">
        <v>77</v>
      </c>
      <c r="BK90" s="132">
        <f>ROUND(I90*H90,2)</f>
        <v>0</v>
      </c>
      <c r="BL90" s="16" t="s">
        <v>147</v>
      </c>
      <c r="BM90" s="131" t="s">
        <v>147</v>
      </c>
    </row>
    <row r="91" spans="2:65" s="1" customFormat="1" ht="11.25">
      <c r="B91" s="31"/>
      <c r="D91" s="133" t="s">
        <v>148</v>
      </c>
      <c r="F91" s="134" t="s">
        <v>542</v>
      </c>
      <c r="I91" s="135"/>
      <c r="L91" s="31"/>
      <c r="M91" s="136"/>
      <c r="T91" s="52"/>
      <c r="AT91" s="16" t="s">
        <v>148</v>
      </c>
      <c r="AU91" s="16" t="s">
        <v>77</v>
      </c>
    </row>
    <row r="92" spans="2:65" s="1" customFormat="1" ht="29.25">
      <c r="B92" s="31"/>
      <c r="D92" s="133" t="s">
        <v>152</v>
      </c>
      <c r="F92" s="137" t="s">
        <v>1479</v>
      </c>
      <c r="I92" s="135"/>
      <c r="L92" s="31"/>
      <c r="M92" s="136"/>
      <c r="T92" s="52"/>
      <c r="AT92" s="16" t="s">
        <v>152</v>
      </c>
      <c r="AU92" s="16" t="s">
        <v>77</v>
      </c>
    </row>
    <row r="93" spans="2:65" s="12" customFormat="1" ht="11.25">
      <c r="B93" s="157"/>
      <c r="D93" s="133" t="s">
        <v>255</v>
      </c>
      <c r="E93" s="158" t="s">
        <v>19</v>
      </c>
      <c r="F93" s="159" t="s">
        <v>1480</v>
      </c>
      <c r="H93" s="160">
        <v>106.36199999999999</v>
      </c>
      <c r="I93" s="161"/>
      <c r="L93" s="157"/>
      <c r="M93" s="162"/>
      <c r="T93" s="163"/>
      <c r="AT93" s="158" t="s">
        <v>255</v>
      </c>
      <c r="AU93" s="158" t="s">
        <v>77</v>
      </c>
      <c r="AV93" s="12" t="s">
        <v>79</v>
      </c>
      <c r="AW93" s="12" t="s">
        <v>31</v>
      </c>
      <c r="AX93" s="12" t="s">
        <v>69</v>
      </c>
      <c r="AY93" s="158" t="s">
        <v>141</v>
      </c>
    </row>
    <row r="94" spans="2:65" s="13" customFormat="1" ht="11.25">
      <c r="B94" s="164"/>
      <c r="D94" s="133" t="s">
        <v>255</v>
      </c>
      <c r="E94" s="165" t="s">
        <v>19</v>
      </c>
      <c r="F94" s="166" t="s">
        <v>262</v>
      </c>
      <c r="H94" s="167">
        <v>106.36199999999999</v>
      </c>
      <c r="I94" s="168"/>
      <c r="L94" s="164"/>
      <c r="M94" s="169"/>
      <c r="T94" s="170"/>
      <c r="AT94" s="165" t="s">
        <v>255</v>
      </c>
      <c r="AU94" s="165" t="s">
        <v>77</v>
      </c>
      <c r="AV94" s="13" t="s">
        <v>147</v>
      </c>
      <c r="AW94" s="13" t="s">
        <v>31</v>
      </c>
      <c r="AX94" s="13" t="s">
        <v>77</v>
      </c>
      <c r="AY94" s="165" t="s">
        <v>141</v>
      </c>
    </row>
    <row r="95" spans="2:65" s="1" customFormat="1" ht="16.5" customHeight="1">
      <c r="B95" s="31"/>
      <c r="C95" s="138" t="s">
        <v>160</v>
      </c>
      <c r="D95" s="138" t="s">
        <v>171</v>
      </c>
      <c r="E95" s="139" t="s">
        <v>976</v>
      </c>
      <c r="F95" s="140" t="s">
        <v>977</v>
      </c>
      <c r="G95" s="141" t="s">
        <v>266</v>
      </c>
      <c r="H95" s="142">
        <v>3.1829999999999998</v>
      </c>
      <c r="I95" s="311">
        <v>0</v>
      </c>
      <c r="J95" s="144">
        <f>ROUND(I95*H95,2)</f>
        <v>0</v>
      </c>
      <c r="K95" s="140" t="s">
        <v>146</v>
      </c>
      <c r="L95" s="145"/>
      <c r="M95" s="146" t="s">
        <v>19</v>
      </c>
      <c r="N95" s="147" t="s">
        <v>40</v>
      </c>
      <c r="P95" s="129">
        <f>O95*H95</f>
        <v>0</v>
      </c>
      <c r="Q95" s="129">
        <v>1</v>
      </c>
      <c r="R95" s="129">
        <f>Q95*H95</f>
        <v>3.1829999999999998</v>
      </c>
      <c r="S95" s="129">
        <v>0</v>
      </c>
      <c r="T95" s="130">
        <f>S95*H95</f>
        <v>0</v>
      </c>
      <c r="AR95" s="131" t="s">
        <v>169</v>
      </c>
      <c r="AT95" s="131" t="s">
        <v>171</v>
      </c>
      <c r="AU95" s="131" t="s">
        <v>77</v>
      </c>
      <c r="AY95" s="16" t="s">
        <v>141</v>
      </c>
      <c r="BE95" s="132">
        <f>IF(N95="základní",J95,0)</f>
        <v>0</v>
      </c>
      <c r="BF95" s="132">
        <f>IF(N95="snížená",J95,0)</f>
        <v>0</v>
      </c>
      <c r="BG95" s="132">
        <f>IF(N95="zákl. přenesená",J95,0)</f>
        <v>0</v>
      </c>
      <c r="BH95" s="132">
        <f>IF(N95="sníž. přenesená",J95,0)</f>
        <v>0</v>
      </c>
      <c r="BI95" s="132">
        <f>IF(N95="nulová",J95,0)</f>
        <v>0</v>
      </c>
      <c r="BJ95" s="16" t="s">
        <v>77</v>
      </c>
      <c r="BK95" s="132">
        <f>ROUND(I95*H95,2)</f>
        <v>0</v>
      </c>
      <c r="BL95" s="16" t="s">
        <v>147</v>
      </c>
      <c r="BM95" s="131" t="s">
        <v>164</v>
      </c>
    </row>
    <row r="96" spans="2:65" s="1" customFormat="1" ht="11.25">
      <c r="B96" s="31"/>
      <c r="D96" s="133" t="s">
        <v>148</v>
      </c>
      <c r="F96" s="134" t="s">
        <v>977</v>
      </c>
      <c r="I96" s="135"/>
      <c r="L96" s="31"/>
      <c r="M96" s="136"/>
      <c r="T96" s="52"/>
      <c r="AT96" s="16" t="s">
        <v>148</v>
      </c>
      <c r="AU96" s="16" t="s">
        <v>77</v>
      </c>
    </row>
    <row r="97" spans="2:65" s="1" customFormat="1" ht="29.25">
      <c r="B97" s="31"/>
      <c r="D97" s="133" t="s">
        <v>152</v>
      </c>
      <c r="F97" s="137" t="s">
        <v>978</v>
      </c>
      <c r="I97" s="135"/>
      <c r="L97" s="31"/>
      <c r="M97" s="136"/>
      <c r="T97" s="52"/>
      <c r="AT97" s="16" t="s">
        <v>152</v>
      </c>
      <c r="AU97" s="16" t="s">
        <v>77</v>
      </c>
    </row>
    <row r="98" spans="2:65" s="12" customFormat="1" ht="11.25">
      <c r="B98" s="157"/>
      <c r="D98" s="133" t="s">
        <v>255</v>
      </c>
      <c r="E98" s="158" t="s">
        <v>19</v>
      </c>
      <c r="F98" s="159" t="s">
        <v>1481</v>
      </c>
      <c r="H98" s="160">
        <v>3.1829999999999998</v>
      </c>
      <c r="I98" s="161"/>
      <c r="L98" s="157"/>
      <c r="M98" s="162"/>
      <c r="T98" s="163"/>
      <c r="AT98" s="158" t="s">
        <v>255</v>
      </c>
      <c r="AU98" s="158" t="s">
        <v>77</v>
      </c>
      <c r="AV98" s="12" t="s">
        <v>79</v>
      </c>
      <c r="AW98" s="12" t="s">
        <v>31</v>
      </c>
      <c r="AX98" s="12" t="s">
        <v>69</v>
      </c>
      <c r="AY98" s="158" t="s">
        <v>141</v>
      </c>
    </row>
    <row r="99" spans="2:65" s="13" customFormat="1" ht="11.25">
      <c r="B99" s="164"/>
      <c r="D99" s="133" t="s">
        <v>255</v>
      </c>
      <c r="E99" s="165" t="s">
        <v>19</v>
      </c>
      <c r="F99" s="166" t="s">
        <v>262</v>
      </c>
      <c r="H99" s="167">
        <v>3.1829999999999998</v>
      </c>
      <c r="I99" s="168"/>
      <c r="L99" s="164"/>
      <c r="M99" s="169"/>
      <c r="T99" s="170"/>
      <c r="AT99" s="165" t="s">
        <v>255</v>
      </c>
      <c r="AU99" s="165" t="s">
        <v>77</v>
      </c>
      <c r="AV99" s="13" t="s">
        <v>147</v>
      </c>
      <c r="AW99" s="13" t="s">
        <v>31</v>
      </c>
      <c r="AX99" s="13" t="s">
        <v>77</v>
      </c>
      <c r="AY99" s="165" t="s">
        <v>141</v>
      </c>
    </row>
    <row r="100" spans="2:65" s="1" customFormat="1" ht="16.5" customHeight="1">
      <c r="B100" s="31"/>
      <c r="C100" s="138" t="s">
        <v>147</v>
      </c>
      <c r="D100" s="138" t="s">
        <v>171</v>
      </c>
      <c r="E100" s="139" t="s">
        <v>982</v>
      </c>
      <c r="F100" s="140" t="s">
        <v>983</v>
      </c>
      <c r="G100" s="141" t="s">
        <v>174</v>
      </c>
      <c r="H100" s="142">
        <v>57</v>
      </c>
      <c r="I100" s="143"/>
      <c r="J100" s="144">
        <f>ROUND(I100*H100,2)</f>
        <v>0</v>
      </c>
      <c r="K100" s="140" t="s">
        <v>146</v>
      </c>
      <c r="L100" s="145"/>
      <c r="M100" s="146" t="s">
        <v>19</v>
      </c>
      <c r="N100" s="147" t="s">
        <v>40</v>
      </c>
      <c r="P100" s="129">
        <f>O100*H100</f>
        <v>0</v>
      </c>
      <c r="Q100" s="129">
        <v>0</v>
      </c>
      <c r="R100" s="129">
        <f>Q100*H100</f>
        <v>0</v>
      </c>
      <c r="S100" s="129">
        <v>0</v>
      </c>
      <c r="T100" s="130">
        <f>S100*H100</f>
        <v>0</v>
      </c>
      <c r="AR100" s="131" t="s">
        <v>169</v>
      </c>
      <c r="AT100" s="131" t="s">
        <v>171</v>
      </c>
      <c r="AU100" s="131" t="s">
        <v>77</v>
      </c>
      <c r="AY100" s="16" t="s">
        <v>141</v>
      </c>
      <c r="BE100" s="132">
        <f>IF(N100="základní",J100,0)</f>
        <v>0</v>
      </c>
      <c r="BF100" s="132">
        <f>IF(N100="snížená",J100,0)</f>
        <v>0</v>
      </c>
      <c r="BG100" s="132">
        <f>IF(N100="zákl. přenesená",J100,0)</f>
        <v>0</v>
      </c>
      <c r="BH100" s="132">
        <f>IF(N100="sníž. přenesená",J100,0)</f>
        <v>0</v>
      </c>
      <c r="BI100" s="132">
        <f>IF(N100="nulová",J100,0)</f>
        <v>0</v>
      </c>
      <c r="BJ100" s="16" t="s">
        <v>77</v>
      </c>
      <c r="BK100" s="132">
        <f>ROUND(I100*H100,2)</f>
        <v>0</v>
      </c>
      <c r="BL100" s="16" t="s">
        <v>147</v>
      </c>
      <c r="BM100" s="131" t="s">
        <v>169</v>
      </c>
    </row>
    <row r="101" spans="2:65" s="1" customFormat="1" ht="11.25">
      <c r="B101" s="31"/>
      <c r="D101" s="133" t="s">
        <v>148</v>
      </c>
      <c r="F101" s="134" t="s">
        <v>983</v>
      </c>
      <c r="I101" s="135"/>
      <c r="L101" s="31"/>
      <c r="M101" s="136"/>
      <c r="T101" s="52"/>
      <c r="AT101" s="16" t="s">
        <v>148</v>
      </c>
      <c r="AU101" s="16" t="s">
        <v>77</v>
      </c>
    </row>
    <row r="102" spans="2:65" s="1" customFormat="1" ht="19.5">
      <c r="B102" s="31"/>
      <c r="D102" s="133" t="s">
        <v>152</v>
      </c>
      <c r="F102" s="137" t="s">
        <v>166</v>
      </c>
      <c r="I102" s="135"/>
      <c r="L102" s="31"/>
      <c r="M102" s="136"/>
      <c r="T102" s="52"/>
      <c r="AT102" s="16" t="s">
        <v>152</v>
      </c>
      <c r="AU102" s="16" t="s">
        <v>77</v>
      </c>
    </row>
    <row r="103" spans="2:65" s="1" customFormat="1" ht="16.5" customHeight="1">
      <c r="B103" s="31"/>
      <c r="C103" s="138" t="s">
        <v>170</v>
      </c>
      <c r="D103" s="138" t="s">
        <v>171</v>
      </c>
      <c r="E103" s="139" t="s">
        <v>984</v>
      </c>
      <c r="F103" s="140" t="s">
        <v>985</v>
      </c>
      <c r="G103" s="141" t="s">
        <v>243</v>
      </c>
      <c r="H103" s="142">
        <v>2</v>
      </c>
      <c r="I103" s="143"/>
      <c r="J103" s="144">
        <f>ROUND(I103*H103,2)</f>
        <v>0</v>
      </c>
      <c r="K103" s="140" t="s">
        <v>146</v>
      </c>
      <c r="L103" s="145"/>
      <c r="M103" s="146" t="s">
        <v>19</v>
      </c>
      <c r="N103" s="147" t="s">
        <v>40</v>
      </c>
      <c r="P103" s="129">
        <f>O103*H103</f>
        <v>0</v>
      </c>
      <c r="Q103" s="129">
        <v>0</v>
      </c>
      <c r="R103" s="129">
        <f>Q103*H103</f>
        <v>0</v>
      </c>
      <c r="S103" s="129">
        <v>0</v>
      </c>
      <c r="T103" s="130">
        <f>S103*H103</f>
        <v>0</v>
      </c>
      <c r="AR103" s="131" t="s">
        <v>169</v>
      </c>
      <c r="AT103" s="131" t="s">
        <v>171</v>
      </c>
      <c r="AU103" s="131" t="s">
        <v>77</v>
      </c>
      <c r="AY103" s="16" t="s">
        <v>141</v>
      </c>
      <c r="BE103" s="132">
        <f>IF(N103="základní",J103,0)</f>
        <v>0</v>
      </c>
      <c r="BF103" s="132">
        <f>IF(N103="snížená",J103,0)</f>
        <v>0</v>
      </c>
      <c r="BG103" s="132">
        <f>IF(N103="zákl. přenesená",J103,0)</f>
        <v>0</v>
      </c>
      <c r="BH103" s="132">
        <f>IF(N103="sníž. přenesená",J103,0)</f>
        <v>0</v>
      </c>
      <c r="BI103" s="132">
        <f>IF(N103="nulová",J103,0)</f>
        <v>0</v>
      </c>
      <c r="BJ103" s="16" t="s">
        <v>77</v>
      </c>
      <c r="BK103" s="132">
        <f>ROUND(I103*H103,2)</f>
        <v>0</v>
      </c>
      <c r="BL103" s="16" t="s">
        <v>147</v>
      </c>
      <c r="BM103" s="131" t="s">
        <v>193</v>
      </c>
    </row>
    <row r="104" spans="2:65" s="1" customFormat="1" ht="11.25">
      <c r="B104" s="31"/>
      <c r="D104" s="133" t="s">
        <v>148</v>
      </c>
      <c r="F104" s="134" t="s">
        <v>985</v>
      </c>
      <c r="I104" s="135"/>
      <c r="L104" s="31"/>
      <c r="M104" s="136"/>
      <c r="T104" s="52"/>
      <c r="AT104" s="16" t="s">
        <v>148</v>
      </c>
      <c r="AU104" s="16" t="s">
        <v>77</v>
      </c>
    </row>
    <row r="105" spans="2:65" s="1" customFormat="1" ht="19.5">
      <c r="B105" s="31"/>
      <c r="D105" s="133" t="s">
        <v>152</v>
      </c>
      <c r="F105" s="137" t="s">
        <v>166</v>
      </c>
      <c r="I105" s="135"/>
      <c r="L105" s="31"/>
      <c r="M105" s="136"/>
      <c r="T105" s="52"/>
      <c r="AT105" s="16" t="s">
        <v>152</v>
      </c>
      <c r="AU105" s="16" t="s">
        <v>77</v>
      </c>
    </row>
    <row r="106" spans="2:65" s="1" customFormat="1" ht="16.5" customHeight="1">
      <c r="B106" s="31"/>
      <c r="C106" s="138" t="s">
        <v>164</v>
      </c>
      <c r="D106" s="138" t="s">
        <v>171</v>
      </c>
      <c r="E106" s="139" t="s">
        <v>988</v>
      </c>
      <c r="F106" s="140" t="s">
        <v>989</v>
      </c>
      <c r="G106" s="141" t="s">
        <v>243</v>
      </c>
      <c r="H106" s="142">
        <v>2</v>
      </c>
      <c r="I106" s="143"/>
      <c r="J106" s="144">
        <f>ROUND(I106*H106,2)</f>
        <v>0</v>
      </c>
      <c r="K106" s="140" t="s">
        <v>146</v>
      </c>
      <c r="L106" s="145"/>
      <c r="M106" s="146" t="s">
        <v>19</v>
      </c>
      <c r="N106" s="147" t="s">
        <v>40</v>
      </c>
      <c r="P106" s="129">
        <f>O106*H106</f>
        <v>0</v>
      </c>
      <c r="Q106" s="129">
        <v>0</v>
      </c>
      <c r="R106" s="129">
        <f>Q106*H106</f>
        <v>0</v>
      </c>
      <c r="S106" s="129">
        <v>0</v>
      </c>
      <c r="T106" s="130">
        <f>S106*H106</f>
        <v>0</v>
      </c>
      <c r="AR106" s="131" t="s">
        <v>169</v>
      </c>
      <c r="AT106" s="131" t="s">
        <v>171</v>
      </c>
      <c r="AU106" s="131" t="s">
        <v>77</v>
      </c>
      <c r="AY106" s="16" t="s">
        <v>141</v>
      </c>
      <c r="BE106" s="132">
        <f>IF(N106="základní",J106,0)</f>
        <v>0</v>
      </c>
      <c r="BF106" s="132">
        <f>IF(N106="snížená",J106,0)</f>
        <v>0</v>
      </c>
      <c r="BG106" s="132">
        <f>IF(N106="zákl. přenesená",J106,0)</f>
        <v>0</v>
      </c>
      <c r="BH106" s="132">
        <f>IF(N106="sníž. přenesená",J106,0)</f>
        <v>0</v>
      </c>
      <c r="BI106" s="132">
        <f>IF(N106="nulová",J106,0)</f>
        <v>0</v>
      </c>
      <c r="BJ106" s="16" t="s">
        <v>77</v>
      </c>
      <c r="BK106" s="132">
        <f>ROUND(I106*H106,2)</f>
        <v>0</v>
      </c>
      <c r="BL106" s="16" t="s">
        <v>147</v>
      </c>
      <c r="BM106" s="131" t="s">
        <v>8</v>
      </c>
    </row>
    <row r="107" spans="2:65" s="1" customFormat="1" ht="11.25">
      <c r="B107" s="31"/>
      <c r="D107" s="133" t="s">
        <v>148</v>
      </c>
      <c r="F107" s="134" t="s">
        <v>989</v>
      </c>
      <c r="I107" s="135"/>
      <c r="L107" s="31"/>
      <c r="M107" s="136"/>
      <c r="T107" s="52"/>
      <c r="AT107" s="16" t="s">
        <v>148</v>
      </c>
      <c r="AU107" s="16" t="s">
        <v>77</v>
      </c>
    </row>
    <row r="108" spans="2:65" s="1" customFormat="1" ht="19.5">
      <c r="B108" s="31"/>
      <c r="D108" s="133" t="s">
        <v>152</v>
      </c>
      <c r="F108" s="137" t="s">
        <v>166</v>
      </c>
      <c r="I108" s="135"/>
      <c r="L108" s="31"/>
      <c r="M108" s="136"/>
      <c r="T108" s="52"/>
      <c r="AT108" s="16" t="s">
        <v>152</v>
      </c>
      <c r="AU108" s="16" t="s">
        <v>77</v>
      </c>
    </row>
    <row r="109" spans="2:65" s="1" customFormat="1" ht="16.5" customHeight="1">
      <c r="B109" s="31"/>
      <c r="C109" s="138" t="s">
        <v>179</v>
      </c>
      <c r="D109" s="138" t="s">
        <v>171</v>
      </c>
      <c r="E109" s="139" t="s">
        <v>992</v>
      </c>
      <c r="F109" s="140" t="s">
        <v>993</v>
      </c>
      <c r="G109" s="141" t="s">
        <v>174</v>
      </c>
      <c r="H109" s="142">
        <v>2</v>
      </c>
      <c r="I109" s="143"/>
      <c r="J109" s="144">
        <f>ROUND(I109*H109,2)</f>
        <v>0</v>
      </c>
      <c r="K109" s="140" t="s">
        <v>146</v>
      </c>
      <c r="L109" s="145"/>
      <c r="M109" s="146" t="s">
        <v>19</v>
      </c>
      <c r="N109" s="147" t="s">
        <v>40</v>
      </c>
      <c r="P109" s="129">
        <f>O109*H109</f>
        <v>0</v>
      </c>
      <c r="Q109" s="129">
        <v>7.1300000000000001E-3</v>
      </c>
      <c r="R109" s="129">
        <f>Q109*H109</f>
        <v>1.426E-2</v>
      </c>
      <c r="S109" s="129">
        <v>0</v>
      </c>
      <c r="T109" s="130">
        <f>S109*H109</f>
        <v>0</v>
      </c>
      <c r="AR109" s="131" t="s">
        <v>169</v>
      </c>
      <c r="AT109" s="131" t="s">
        <v>171</v>
      </c>
      <c r="AU109" s="131" t="s">
        <v>77</v>
      </c>
      <c r="AY109" s="16" t="s">
        <v>141</v>
      </c>
      <c r="BE109" s="132">
        <f>IF(N109="základní",J109,0)</f>
        <v>0</v>
      </c>
      <c r="BF109" s="132">
        <f>IF(N109="snížená",J109,0)</f>
        <v>0</v>
      </c>
      <c r="BG109" s="132">
        <f>IF(N109="zákl. přenesená",J109,0)</f>
        <v>0</v>
      </c>
      <c r="BH109" s="132">
        <f>IF(N109="sníž. přenesená",J109,0)</f>
        <v>0</v>
      </c>
      <c r="BI109" s="132">
        <f>IF(N109="nulová",J109,0)</f>
        <v>0</v>
      </c>
      <c r="BJ109" s="16" t="s">
        <v>77</v>
      </c>
      <c r="BK109" s="132">
        <f>ROUND(I109*H109,2)</f>
        <v>0</v>
      </c>
      <c r="BL109" s="16" t="s">
        <v>147</v>
      </c>
      <c r="BM109" s="131" t="s">
        <v>183</v>
      </c>
    </row>
    <row r="110" spans="2:65" s="1" customFormat="1" ht="11.25">
      <c r="B110" s="31"/>
      <c r="D110" s="133" t="s">
        <v>148</v>
      </c>
      <c r="F110" s="134" t="s">
        <v>993</v>
      </c>
      <c r="I110" s="135"/>
      <c r="L110" s="31"/>
      <c r="M110" s="136"/>
      <c r="T110" s="52"/>
      <c r="AT110" s="16" t="s">
        <v>148</v>
      </c>
      <c r="AU110" s="16" t="s">
        <v>77</v>
      </c>
    </row>
    <row r="111" spans="2:65" s="1" customFormat="1" ht="19.5">
      <c r="B111" s="31"/>
      <c r="D111" s="133" t="s">
        <v>152</v>
      </c>
      <c r="F111" s="137" t="s">
        <v>166</v>
      </c>
      <c r="I111" s="135"/>
      <c r="L111" s="31"/>
      <c r="M111" s="136"/>
      <c r="T111" s="52"/>
      <c r="AT111" s="16" t="s">
        <v>152</v>
      </c>
      <c r="AU111" s="16" t="s">
        <v>77</v>
      </c>
    </row>
    <row r="112" spans="2:65" s="1" customFormat="1" ht="16.5" customHeight="1">
      <c r="B112" s="31"/>
      <c r="C112" s="138" t="s">
        <v>169</v>
      </c>
      <c r="D112" s="138" t="s">
        <v>171</v>
      </c>
      <c r="E112" s="139" t="s">
        <v>1482</v>
      </c>
      <c r="F112" s="140" t="s">
        <v>1483</v>
      </c>
      <c r="G112" s="141" t="s">
        <v>243</v>
      </c>
      <c r="H112" s="142">
        <v>16</v>
      </c>
      <c r="I112" s="143"/>
      <c r="J112" s="144">
        <f>ROUND(I112*H112,2)</f>
        <v>0</v>
      </c>
      <c r="K112" s="140" t="s">
        <v>146</v>
      </c>
      <c r="L112" s="145"/>
      <c r="M112" s="146" t="s">
        <v>19</v>
      </c>
      <c r="N112" s="147" t="s">
        <v>40</v>
      </c>
      <c r="P112" s="129">
        <f>O112*H112</f>
        <v>0</v>
      </c>
      <c r="Q112" s="129">
        <v>4.29</v>
      </c>
      <c r="R112" s="129">
        <f>Q112*H112</f>
        <v>68.64</v>
      </c>
      <c r="S112" s="129">
        <v>0</v>
      </c>
      <c r="T112" s="130">
        <f>S112*H112</f>
        <v>0</v>
      </c>
      <c r="AR112" s="131" t="s">
        <v>169</v>
      </c>
      <c r="AT112" s="131" t="s">
        <v>171</v>
      </c>
      <c r="AU112" s="131" t="s">
        <v>77</v>
      </c>
      <c r="AY112" s="16" t="s">
        <v>141</v>
      </c>
      <c r="BE112" s="132">
        <f>IF(N112="základní",J112,0)</f>
        <v>0</v>
      </c>
      <c r="BF112" s="132">
        <f>IF(N112="snížená",J112,0)</f>
        <v>0</v>
      </c>
      <c r="BG112" s="132">
        <f>IF(N112="zákl. přenesená",J112,0)</f>
        <v>0</v>
      </c>
      <c r="BH112" s="132">
        <f>IF(N112="sníž. přenesená",J112,0)</f>
        <v>0</v>
      </c>
      <c r="BI112" s="132">
        <f>IF(N112="nulová",J112,0)</f>
        <v>0</v>
      </c>
      <c r="BJ112" s="16" t="s">
        <v>77</v>
      </c>
      <c r="BK112" s="132">
        <f>ROUND(I112*H112,2)</f>
        <v>0</v>
      </c>
      <c r="BL112" s="16" t="s">
        <v>147</v>
      </c>
      <c r="BM112" s="131" t="s">
        <v>186</v>
      </c>
    </row>
    <row r="113" spans="2:65" s="1" customFormat="1" ht="11.25">
      <c r="B113" s="31"/>
      <c r="D113" s="133" t="s">
        <v>148</v>
      </c>
      <c r="F113" s="134" t="s">
        <v>1483</v>
      </c>
      <c r="I113" s="135"/>
      <c r="L113" s="31"/>
      <c r="M113" s="136"/>
      <c r="T113" s="52"/>
      <c r="AT113" s="16" t="s">
        <v>148</v>
      </c>
      <c r="AU113" s="16" t="s">
        <v>77</v>
      </c>
    </row>
    <row r="114" spans="2:65" s="1" customFormat="1" ht="29.25">
      <c r="B114" s="31"/>
      <c r="D114" s="133" t="s">
        <v>152</v>
      </c>
      <c r="F114" s="137" t="s">
        <v>1484</v>
      </c>
      <c r="I114" s="135"/>
      <c r="L114" s="31"/>
      <c r="M114" s="136"/>
      <c r="T114" s="52"/>
      <c r="AT114" s="16" t="s">
        <v>152</v>
      </c>
      <c r="AU114" s="16" t="s">
        <v>77</v>
      </c>
    </row>
    <row r="115" spans="2:65" s="12" customFormat="1" ht="11.25">
      <c r="B115" s="157"/>
      <c r="D115" s="133" t="s">
        <v>255</v>
      </c>
      <c r="E115" s="158" t="s">
        <v>19</v>
      </c>
      <c r="F115" s="159" t="s">
        <v>1485</v>
      </c>
      <c r="H115" s="160">
        <v>16</v>
      </c>
      <c r="I115" s="161"/>
      <c r="L115" s="157"/>
      <c r="M115" s="162"/>
      <c r="T115" s="163"/>
      <c r="AT115" s="158" t="s">
        <v>255</v>
      </c>
      <c r="AU115" s="158" t="s">
        <v>77</v>
      </c>
      <c r="AV115" s="12" t="s">
        <v>79</v>
      </c>
      <c r="AW115" s="12" t="s">
        <v>31</v>
      </c>
      <c r="AX115" s="12" t="s">
        <v>69</v>
      </c>
      <c r="AY115" s="158" t="s">
        <v>141</v>
      </c>
    </row>
    <row r="116" spans="2:65" s="13" customFormat="1" ht="11.25">
      <c r="B116" s="164"/>
      <c r="D116" s="133" t="s">
        <v>255</v>
      </c>
      <c r="E116" s="165" t="s">
        <v>19</v>
      </c>
      <c r="F116" s="166" t="s">
        <v>262</v>
      </c>
      <c r="H116" s="167">
        <v>16</v>
      </c>
      <c r="I116" s="168"/>
      <c r="L116" s="164"/>
      <c r="M116" s="169"/>
      <c r="T116" s="170"/>
      <c r="AT116" s="165" t="s">
        <v>255</v>
      </c>
      <c r="AU116" s="165" t="s">
        <v>77</v>
      </c>
      <c r="AV116" s="13" t="s">
        <v>147</v>
      </c>
      <c r="AW116" s="13" t="s">
        <v>31</v>
      </c>
      <c r="AX116" s="13" t="s">
        <v>77</v>
      </c>
      <c r="AY116" s="165" t="s">
        <v>141</v>
      </c>
    </row>
    <row r="117" spans="2:65" s="1" customFormat="1" ht="16.5" customHeight="1">
      <c r="B117" s="31"/>
      <c r="C117" s="138" t="s">
        <v>187</v>
      </c>
      <c r="D117" s="138" t="s">
        <v>171</v>
      </c>
      <c r="E117" s="139" t="s">
        <v>1486</v>
      </c>
      <c r="F117" s="140" t="s">
        <v>1487</v>
      </c>
      <c r="G117" s="141" t="s">
        <v>243</v>
      </c>
      <c r="H117" s="142">
        <v>4</v>
      </c>
      <c r="I117" s="143"/>
      <c r="J117" s="144">
        <f>ROUND(I117*H117,2)</f>
        <v>0</v>
      </c>
      <c r="K117" s="140" t="s">
        <v>146</v>
      </c>
      <c r="L117" s="145"/>
      <c r="M117" s="146" t="s">
        <v>19</v>
      </c>
      <c r="N117" s="147" t="s">
        <v>40</v>
      </c>
      <c r="P117" s="129">
        <f>O117*H117</f>
        <v>0</v>
      </c>
      <c r="Q117" s="129">
        <v>4.82</v>
      </c>
      <c r="R117" s="129">
        <f>Q117*H117</f>
        <v>19.28</v>
      </c>
      <c r="S117" s="129">
        <v>0</v>
      </c>
      <c r="T117" s="130">
        <f>S117*H117</f>
        <v>0</v>
      </c>
      <c r="AR117" s="131" t="s">
        <v>169</v>
      </c>
      <c r="AT117" s="131" t="s">
        <v>171</v>
      </c>
      <c r="AU117" s="131" t="s">
        <v>77</v>
      </c>
      <c r="AY117" s="16" t="s">
        <v>141</v>
      </c>
      <c r="BE117" s="132">
        <f>IF(N117="základní",J117,0)</f>
        <v>0</v>
      </c>
      <c r="BF117" s="132">
        <f>IF(N117="snížená",J117,0)</f>
        <v>0</v>
      </c>
      <c r="BG117" s="132">
        <f>IF(N117="zákl. přenesená",J117,0)</f>
        <v>0</v>
      </c>
      <c r="BH117" s="132">
        <f>IF(N117="sníž. přenesená",J117,0)</f>
        <v>0</v>
      </c>
      <c r="BI117" s="132">
        <f>IF(N117="nulová",J117,0)</f>
        <v>0</v>
      </c>
      <c r="BJ117" s="16" t="s">
        <v>77</v>
      </c>
      <c r="BK117" s="132">
        <f>ROUND(I117*H117,2)</f>
        <v>0</v>
      </c>
      <c r="BL117" s="16" t="s">
        <v>147</v>
      </c>
      <c r="BM117" s="131" t="s">
        <v>191</v>
      </c>
    </row>
    <row r="118" spans="2:65" s="1" customFormat="1" ht="11.25">
      <c r="B118" s="31"/>
      <c r="D118" s="133" t="s">
        <v>148</v>
      </c>
      <c r="F118" s="134" t="s">
        <v>1487</v>
      </c>
      <c r="I118" s="135"/>
      <c r="L118" s="31"/>
      <c r="M118" s="136"/>
      <c r="T118" s="52"/>
      <c r="AT118" s="16" t="s">
        <v>148</v>
      </c>
      <c r="AU118" s="16" t="s">
        <v>77</v>
      </c>
    </row>
    <row r="119" spans="2:65" s="1" customFormat="1" ht="29.25">
      <c r="B119" s="31"/>
      <c r="D119" s="133" t="s">
        <v>152</v>
      </c>
      <c r="F119" s="137" t="s">
        <v>1488</v>
      </c>
      <c r="I119" s="135"/>
      <c r="L119" s="31"/>
      <c r="M119" s="136"/>
      <c r="T119" s="52"/>
      <c r="AT119" s="16" t="s">
        <v>152</v>
      </c>
      <c r="AU119" s="16" t="s">
        <v>77</v>
      </c>
    </row>
    <row r="120" spans="2:65" s="12" customFormat="1" ht="11.25">
      <c r="B120" s="157"/>
      <c r="D120" s="133" t="s">
        <v>255</v>
      </c>
      <c r="E120" s="158" t="s">
        <v>19</v>
      </c>
      <c r="F120" s="159" t="s">
        <v>1489</v>
      </c>
      <c r="H120" s="160">
        <v>4</v>
      </c>
      <c r="I120" s="161"/>
      <c r="L120" s="157"/>
      <c r="M120" s="162"/>
      <c r="T120" s="163"/>
      <c r="AT120" s="158" t="s">
        <v>255</v>
      </c>
      <c r="AU120" s="158" t="s">
        <v>77</v>
      </c>
      <c r="AV120" s="12" t="s">
        <v>79</v>
      </c>
      <c r="AW120" s="12" t="s">
        <v>31</v>
      </c>
      <c r="AX120" s="12" t="s">
        <v>69</v>
      </c>
      <c r="AY120" s="158" t="s">
        <v>141</v>
      </c>
    </row>
    <row r="121" spans="2:65" s="13" customFormat="1" ht="11.25">
      <c r="B121" s="164"/>
      <c r="D121" s="133" t="s">
        <v>255</v>
      </c>
      <c r="E121" s="165" t="s">
        <v>19</v>
      </c>
      <c r="F121" s="166" t="s">
        <v>262</v>
      </c>
      <c r="H121" s="167">
        <v>4</v>
      </c>
      <c r="I121" s="168"/>
      <c r="L121" s="164"/>
      <c r="M121" s="169"/>
      <c r="T121" s="170"/>
      <c r="AT121" s="165" t="s">
        <v>255</v>
      </c>
      <c r="AU121" s="165" t="s">
        <v>77</v>
      </c>
      <c r="AV121" s="13" t="s">
        <v>147</v>
      </c>
      <c r="AW121" s="13" t="s">
        <v>31</v>
      </c>
      <c r="AX121" s="13" t="s">
        <v>77</v>
      </c>
      <c r="AY121" s="165" t="s">
        <v>141</v>
      </c>
    </row>
    <row r="122" spans="2:65" s="1" customFormat="1" ht="16.5" customHeight="1">
      <c r="B122" s="31"/>
      <c r="C122" s="138" t="s">
        <v>193</v>
      </c>
      <c r="D122" s="138" t="s">
        <v>171</v>
      </c>
      <c r="E122" s="139" t="s">
        <v>1490</v>
      </c>
      <c r="F122" s="140" t="s">
        <v>1491</v>
      </c>
      <c r="G122" s="141" t="s">
        <v>243</v>
      </c>
      <c r="H122" s="142">
        <v>160</v>
      </c>
      <c r="I122" s="143"/>
      <c r="J122" s="144">
        <f>ROUND(I122*H122,2)</f>
        <v>0</v>
      </c>
      <c r="K122" s="140" t="s">
        <v>146</v>
      </c>
      <c r="L122" s="145"/>
      <c r="M122" s="146" t="s">
        <v>19</v>
      </c>
      <c r="N122" s="147" t="s">
        <v>40</v>
      </c>
      <c r="P122" s="129">
        <f>O122*H122</f>
        <v>0</v>
      </c>
      <c r="Q122" s="129">
        <v>3.1E-2</v>
      </c>
      <c r="R122" s="129">
        <f>Q122*H122</f>
        <v>4.96</v>
      </c>
      <c r="S122" s="129">
        <v>0</v>
      </c>
      <c r="T122" s="130">
        <f>S122*H122</f>
        <v>0</v>
      </c>
      <c r="AR122" s="131" t="s">
        <v>169</v>
      </c>
      <c r="AT122" s="131" t="s">
        <v>171</v>
      </c>
      <c r="AU122" s="131" t="s">
        <v>77</v>
      </c>
      <c r="AY122" s="16" t="s">
        <v>141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6" t="s">
        <v>77</v>
      </c>
      <c r="BK122" s="132">
        <f>ROUND(I122*H122,2)</f>
        <v>0</v>
      </c>
      <c r="BL122" s="16" t="s">
        <v>147</v>
      </c>
      <c r="BM122" s="131" t="s">
        <v>197</v>
      </c>
    </row>
    <row r="123" spans="2:65" s="1" customFormat="1" ht="11.25">
      <c r="B123" s="31"/>
      <c r="D123" s="133" t="s">
        <v>148</v>
      </c>
      <c r="F123" s="134" t="s">
        <v>1491</v>
      </c>
      <c r="I123" s="135"/>
      <c r="L123" s="31"/>
      <c r="M123" s="136"/>
      <c r="T123" s="52"/>
      <c r="AT123" s="16" t="s">
        <v>148</v>
      </c>
      <c r="AU123" s="16" t="s">
        <v>77</v>
      </c>
    </row>
    <row r="124" spans="2:65" s="1" customFormat="1" ht="19.5">
      <c r="B124" s="31"/>
      <c r="D124" s="133" t="s">
        <v>152</v>
      </c>
      <c r="F124" s="137" t="s">
        <v>166</v>
      </c>
      <c r="I124" s="135"/>
      <c r="L124" s="31"/>
      <c r="M124" s="136"/>
      <c r="T124" s="52"/>
      <c r="AT124" s="16" t="s">
        <v>152</v>
      </c>
      <c r="AU124" s="16" t="s">
        <v>77</v>
      </c>
    </row>
    <row r="125" spans="2:65" s="12" customFormat="1" ht="11.25">
      <c r="B125" s="157"/>
      <c r="D125" s="133" t="s">
        <v>255</v>
      </c>
      <c r="E125" s="158" t="s">
        <v>19</v>
      </c>
      <c r="F125" s="159" t="s">
        <v>1492</v>
      </c>
      <c r="H125" s="160">
        <v>160</v>
      </c>
      <c r="I125" s="161"/>
      <c r="L125" s="157"/>
      <c r="M125" s="162"/>
      <c r="T125" s="163"/>
      <c r="AT125" s="158" t="s">
        <v>255</v>
      </c>
      <c r="AU125" s="158" t="s">
        <v>77</v>
      </c>
      <c r="AV125" s="12" t="s">
        <v>79</v>
      </c>
      <c r="AW125" s="12" t="s">
        <v>31</v>
      </c>
      <c r="AX125" s="12" t="s">
        <v>69</v>
      </c>
      <c r="AY125" s="158" t="s">
        <v>141</v>
      </c>
    </row>
    <row r="126" spans="2:65" s="13" customFormat="1" ht="11.25">
      <c r="B126" s="164"/>
      <c r="D126" s="133" t="s">
        <v>255</v>
      </c>
      <c r="E126" s="165" t="s">
        <v>19</v>
      </c>
      <c r="F126" s="166" t="s">
        <v>262</v>
      </c>
      <c r="H126" s="167">
        <v>160</v>
      </c>
      <c r="I126" s="168"/>
      <c r="L126" s="164"/>
      <c r="M126" s="169"/>
      <c r="T126" s="170"/>
      <c r="AT126" s="165" t="s">
        <v>255</v>
      </c>
      <c r="AU126" s="165" t="s">
        <v>77</v>
      </c>
      <c r="AV126" s="13" t="s">
        <v>147</v>
      </c>
      <c r="AW126" s="13" t="s">
        <v>31</v>
      </c>
      <c r="AX126" s="13" t="s">
        <v>77</v>
      </c>
      <c r="AY126" s="165" t="s">
        <v>141</v>
      </c>
    </row>
    <row r="127" spans="2:65" s="1" customFormat="1" ht="16.5" customHeight="1">
      <c r="B127" s="31"/>
      <c r="C127" s="138" t="s">
        <v>198</v>
      </c>
      <c r="D127" s="138" t="s">
        <v>171</v>
      </c>
      <c r="E127" s="139" t="s">
        <v>999</v>
      </c>
      <c r="F127" s="140" t="s">
        <v>1000</v>
      </c>
      <c r="G127" s="141" t="s">
        <v>284</v>
      </c>
      <c r="H127" s="142">
        <v>81.510000000000005</v>
      </c>
      <c r="I127" s="143"/>
      <c r="J127" s="144">
        <f>ROUND(I127*H127,2)</f>
        <v>0</v>
      </c>
      <c r="K127" s="140" t="s">
        <v>146</v>
      </c>
      <c r="L127" s="145"/>
      <c r="M127" s="146" t="s">
        <v>19</v>
      </c>
      <c r="N127" s="147" t="s">
        <v>40</v>
      </c>
      <c r="P127" s="129">
        <f>O127*H127</f>
        <v>0</v>
      </c>
      <c r="Q127" s="129">
        <v>0</v>
      </c>
      <c r="R127" s="129">
        <f>Q127*H127</f>
        <v>0</v>
      </c>
      <c r="S127" s="129">
        <v>0</v>
      </c>
      <c r="T127" s="130">
        <f>S127*H127</f>
        <v>0</v>
      </c>
      <c r="AR127" s="131" t="s">
        <v>169</v>
      </c>
      <c r="AT127" s="131" t="s">
        <v>171</v>
      </c>
      <c r="AU127" s="131" t="s">
        <v>77</v>
      </c>
      <c r="AY127" s="16" t="s">
        <v>141</v>
      </c>
      <c r="BE127" s="132">
        <f>IF(N127="základní",J127,0)</f>
        <v>0</v>
      </c>
      <c r="BF127" s="132">
        <f>IF(N127="snížená",J127,0)</f>
        <v>0</v>
      </c>
      <c r="BG127" s="132">
        <f>IF(N127="zákl. přenesená",J127,0)</f>
        <v>0</v>
      </c>
      <c r="BH127" s="132">
        <f>IF(N127="sníž. přenesená",J127,0)</f>
        <v>0</v>
      </c>
      <c r="BI127" s="132">
        <f>IF(N127="nulová",J127,0)</f>
        <v>0</v>
      </c>
      <c r="BJ127" s="16" t="s">
        <v>77</v>
      </c>
      <c r="BK127" s="132">
        <f>ROUND(I127*H127,2)</f>
        <v>0</v>
      </c>
      <c r="BL127" s="16" t="s">
        <v>147</v>
      </c>
      <c r="BM127" s="131" t="s">
        <v>201</v>
      </c>
    </row>
    <row r="128" spans="2:65" s="1" customFormat="1" ht="11.25">
      <c r="B128" s="31"/>
      <c r="D128" s="133" t="s">
        <v>148</v>
      </c>
      <c r="F128" s="134" t="s">
        <v>1000</v>
      </c>
      <c r="I128" s="135"/>
      <c r="L128" s="31"/>
      <c r="M128" s="136"/>
      <c r="T128" s="52"/>
      <c r="AT128" s="16" t="s">
        <v>148</v>
      </c>
      <c r="AU128" s="16" t="s">
        <v>77</v>
      </c>
    </row>
    <row r="129" spans="2:65" s="1" customFormat="1" ht="29.25">
      <c r="B129" s="31"/>
      <c r="D129" s="133" t="s">
        <v>152</v>
      </c>
      <c r="F129" s="137" t="s">
        <v>1302</v>
      </c>
      <c r="I129" s="135"/>
      <c r="L129" s="31"/>
      <c r="M129" s="136"/>
      <c r="T129" s="52"/>
      <c r="AT129" s="16" t="s">
        <v>152</v>
      </c>
      <c r="AU129" s="16" t="s">
        <v>77</v>
      </c>
    </row>
    <row r="130" spans="2:65" s="12" customFormat="1" ht="11.25">
      <c r="B130" s="157"/>
      <c r="D130" s="133" t="s">
        <v>255</v>
      </c>
      <c r="E130" s="158" t="s">
        <v>19</v>
      </c>
      <c r="F130" s="159" t="s">
        <v>1493</v>
      </c>
      <c r="H130" s="160">
        <v>81.510000000000005</v>
      </c>
      <c r="I130" s="161"/>
      <c r="L130" s="157"/>
      <c r="M130" s="162"/>
      <c r="T130" s="163"/>
      <c r="AT130" s="158" t="s">
        <v>255</v>
      </c>
      <c r="AU130" s="158" t="s">
        <v>77</v>
      </c>
      <c r="AV130" s="12" t="s">
        <v>79</v>
      </c>
      <c r="AW130" s="12" t="s">
        <v>31</v>
      </c>
      <c r="AX130" s="12" t="s">
        <v>69</v>
      </c>
      <c r="AY130" s="158" t="s">
        <v>141</v>
      </c>
    </row>
    <row r="131" spans="2:65" s="13" customFormat="1" ht="11.25">
      <c r="B131" s="164"/>
      <c r="D131" s="133" t="s">
        <v>255</v>
      </c>
      <c r="E131" s="165" t="s">
        <v>19</v>
      </c>
      <c r="F131" s="166" t="s">
        <v>262</v>
      </c>
      <c r="H131" s="167">
        <v>81.510000000000005</v>
      </c>
      <c r="I131" s="168"/>
      <c r="L131" s="164"/>
      <c r="M131" s="169"/>
      <c r="T131" s="170"/>
      <c r="AT131" s="165" t="s">
        <v>255</v>
      </c>
      <c r="AU131" s="165" t="s">
        <v>77</v>
      </c>
      <c r="AV131" s="13" t="s">
        <v>147</v>
      </c>
      <c r="AW131" s="13" t="s">
        <v>31</v>
      </c>
      <c r="AX131" s="13" t="s">
        <v>77</v>
      </c>
      <c r="AY131" s="165" t="s">
        <v>141</v>
      </c>
    </row>
    <row r="132" spans="2:65" s="1" customFormat="1" ht="16.5" customHeight="1">
      <c r="B132" s="31"/>
      <c r="C132" s="138" t="s">
        <v>8</v>
      </c>
      <c r="D132" s="138" t="s">
        <v>171</v>
      </c>
      <c r="E132" s="139" t="s">
        <v>1494</v>
      </c>
      <c r="F132" s="140" t="s">
        <v>1495</v>
      </c>
      <c r="G132" s="141" t="s">
        <v>284</v>
      </c>
      <c r="H132" s="142">
        <v>302.5</v>
      </c>
      <c r="I132" s="143"/>
      <c r="J132" s="144">
        <f>ROUND(I132*H132,2)</f>
        <v>0</v>
      </c>
      <c r="K132" s="140" t="s">
        <v>146</v>
      </c>
      <c r="L132" s="145"/>
      <c r="M132" s="146" t="s">
        <v>19</v>
      </c>
      <c r="N132" s="147" t="s">
        <v>40</v>
      </c>
      <c r="P132" s="129">
        <f>O132*H132</f>
        <v>0</v>
      </c>
      <c r="Q132" s="129">
        <v>0</v>
      </c>
      <c r="R132" s="129">
        <f>Q132*H132</f>
        <v>0</v>
      </c>
      <c r="S132" s="129">
        <v>0</v>
      </c>
      <c r="T132" s="130">
        <f>S132*H132</f>
        <v>0</v>
      </c>
      <c r="AR132" s="131" t="s">
        <v>169</v>
      </c>
      <c r="AT132" s="131" t="s">
        <v>171</v>
      </c>
      <c r="AU132" s="131" t="s">
        <v>77</v>
      </c>
      <c r="AY132" s="16" t="s">
        <v>141</v>
      </c>
      <c r="BE132" s="132">
        <f>IF(N132="základní",J132,0)</f>
        <v>0</v>
      </c>
      <c r="BF132" s="132">
        <f>IF(N132="snížená",J132,0)</f>
        <v>0</v>
      </c>
      <c r="BG132" s="132">
        <f>IF(N132="zákl. přenesená",J132,0)</f>
        <v>0</v>
      </c>
      <c r="BH132" s="132">
        <f>IF(N132="sníž. přenesená",J132,0)</f>
        <v>0</v>
      </c>
      <c r="BI132" s="132">
        <f>IF(N132="nulová",J132,0)</f>
        <v>0</v>
      </c>
      <c r="BJ132" s="16" t="s">
        <v>77</v>
      </c>
      <c r="BK132" s="132">
        <f>ROUND(I132*H132,2)</f>
        <v>0</v>
      </c>
      <c r="BL132" s="16" t="s">
        <v>147</v>
      </c>
      <c r="BM132" s="131" t="s">
        <v>204</v>
      </c>
    </row>
    <row r="133" spans="2:65" s="1" customFormat="1" ht="11.25">
      <c r="B133" s="31"/>
      <c r="D133" s="133" t="s">
        <v>148</v>
      </c>
      <c r="F133" s="134" t="s">
        <v>1495</v>
      </c>
      <c r="I133" s="135"/>
      <c r="L133" s="31"/>
      <c r="M133" s="136"/>
      <c r="T133" s="52"/>
      <c r="AT133" s="16" t="s">
        <v>148</v>
      </c>
      <c r="AU133" s="16" t="s">
        <v>77</v>
      </c>
    </row>
    <row r="134" spans="2:65" s="1" customFormat="1" ht="29.25">
      <c r="B134" s="31"/>
      <c r="D134" s="133" t="s">
        <v>152</v>
      </c>
      <c r="F134" s="137" t="s">
        <v>1496</v>
      </c>
      <c r="I134" s="135"/>
      <c r="L134" s="31"/>
      <c r="M134" s="136"/>
      <c r="T134" s="52"/>
      <c r="AT134" s="16" t="s">
        <v>152</v>
      </c>
      <c r="AU134" s="16" t="s">
        <v>77</v>
      </c>
    </row>
    <row r="135" spans="2:65" s="12" customFormat="1" ht="11.25">
      <c r="B135" s="157"/>
      <c r="D135" s="133" t="s">
        <v>255</v>
      </c>
      <c r="E135" s="158" t="s">
        <v>19</v>
      </c>
      <c r="F135" s="159" t="s">
        <v>1497</v>
      </c>
      <c r="H135" s="160">
        <v>302.5</v>
      </c>
      <c r="I135" s="161"/>
      <c r="L135" s="157"/>
      <c r="M135" s="162"/>
      <c r="T135" s="163"/>
      <c r="AT135" s="158" t="s">
        <v>255</v>
      </c>
      <c r="AU135" s="158" t="s">
        <v>77</v>
      </c>
      <c r="AV135" s="12" t="s">
        <v>79</v>
      </c>
      <c r="AW135" s="12" t="s">
        <v>31</v>
      </c>
      <c r="AX135" s="12" t="s">
        <v>69</v>
      </c>
      <c r="AY135" s="158" t="s">
        <v>141</v>
      </c>
    </row>
    <row r="136" spans="2:65" s="13" customFormat="1" ht="11.25">
      <c r="B136" s="164"/>
      <c r="D136" s="133" t="s">
        <v>255</v>
      </c>
      <c r="E136" s="165" t="s">
        <v>19</v>
      </c>
      <c r="F136" s="166" t="s">
        <v>262</v>
      </c>
      <c r="H136" s="167">
        <v>302.5</v>
      </c>
      <c r="I136" s="168"/>
      <c r="L136" s="164"/>
      <c r="M136" s="169"/>
      <c r="T136" s="170"/>
      <c r="AT136" s="165" t="s">
        <v>255</v>
      </c>
      <c r="AU136" s="165" t="s">
        <v>77</v>
      </c>
      <c r="AV136" s="13" t="s">
        <v>147</v>
      </c>
      <c r="AW136" s="13" t="s">
        <v>31</v>
      </c>
      <c r="AX136" s="13" t="s">
        <v>77</v>
      </c>
      <c r="AY136" s="165" t="s">
        <v>141</v>
      </c>
    </row>
    <row r="137" spans="2:65" s="1" customFormat="1" ht="16.5" customHeight="1">
      <c r="B137" s="31"/>
      <c r="C137" s="138" t="s">
        <v>205</v>
      </c>
      <c r="D137" s="138" t="s">
        <v>171</v>
      </c>
      <c r="E137" s="139" t="s">
        <v>572</v>
      </c>
      <c r="F137" s="140" t="s">
        <v>573</v>
      </c>
      <c r="G137" s="141" t="s">
        <v>253</v>
      </c>
      <c r="H137" s="142">
        <v>25</v>
      </c>
      <c r="I137" s="143"/>
      <c r="J137" s="144">
        <f>ROUND(I137*H137,2)</f>
        <v>0</v>
      </c>
      <c r="K137" s="140" t="s">
        <v>146</v>
      </c>
      <c r="L137" s="145"/>
      <c r="M137" s="146" t="s">
        <v>19</v>
      </c>
      <c r="N137" s="147" t="s">
        <v>40</v>
      </c>
      <c r="P137" s="129">
        <f>O137*H137</f>
        <v>0</v>
      </c>
      <c r="Q137" s="129">
        <v>2.234</v>
      </c>
      <c r="R137" s="129">
        <f>Q137*H137</f>
        <v>55.85</v>
      </c>
      <c r="S137" s="129">
        <v>0</v>
      </c>
      <c r="T137" s="130">
        <f>S137*H137</f>
        <v>0</v>
      </c>
      <c r="AR137" s="131" t="s">
        <v>169</v>
      </c>
      <c r="AT137" s="131" t="s">
        <v>171</v>
      </c>
      <c r="AU137" s="131" t="s">
        <v>77</v>
      </c>
      <c r="AY137" s="16" t="s">
        <v>141</v>
      </c>
      <c r="BE137" s="132">
        <f>IF(N137="základní",J137,0)</f>
        <v>0</v>
      </c>
      <c r="BF137" s="132">
        <f>IF(N137="snížená",J137,0)</f>
        <v>0</v>
      </c>
      <c r="BG137" s="132">
        <f>IF(N137="zákl. přenesená",J137,0)</f>
        <v>0</v>
      </c>
      <c r="BH137" s="132">
        <f>IF(N137="sníž. přenesená",J137,0)</f>
        <v>0</v>
      </c>
      <c r="BI137" s="132">
        <f>IF(N137="nulová",J137,0)</f>
        <v>0</v>
      </c>
      <c r="BJ137" s="16" t="s">
        <v>77</v>
      </c>
      <c r="BK137" s="132">
        <f>ROUND(I137*H137,2)</f>
        <v>0</v>
      </c>
      <c r="BL137" s="16" t="s">
        <v>147</v>
      </c>
      <c r="BM137" s="131" t="s">
        <v>208</v>
      </c>
    </row>
    <row r="138" spans="2:65" s="1" customFormat="1" ht="11.25">
      <c r="B138" s="31"/>
      <c r="D138" s="133" t="s">
        <v>148</v>
      </c>
      <c r="F138" s="134" t="s">
        <v>573</v>
      </c>
      <c r="I138" s="135"/>
      <c r="L138" s="31"/>
      <c r="M138" s="136"/>
      <c r="T138" s="52"/>
      <c r="AT138" s="16" t="s">
        <v>148</v>
      </c>
      <c r="AU138" s="16" t="s">
        <v>77</v>
      </c>
    </row>
    <row r="139" spans="2:65" s="1" customFormat="1" ht="29.25">
      <c r="B139" s="31"/>
      <c r="D139" s="133" t="s">
        <v>152</v>
      </c>
      <c r="F139" s="137" t="s">
        <v>1498</v>
      </c>
      <c r="I139" s="135"/>
      <c r="L139" s="31"/>
      <c r="M139" s="136"/>
      <c r="T139" s="52"/>
      <c r="AT139" s="16" t="s">
        <v>152</v>
      </c>
      <c r="AU139" s="16" t="s">
        <v>77</v>
      </c>
    </row>
    <row r="140" spans="2:65" s="12" customFormat="1" ht="11.25">
      <c r="B140" s="157"/>
      <c r="D140" s="133" t="s">
        <v>255</v>
      </c>
      <c r="E140" s="158" t="s">
        <v>19</v>
      </c>
      <c r="F140" s="159" t="s">
        <v>1499</v>
      </c>
      <c r="H140" s="160">
        <v>25</v>
      </c>
      <c r="I140" s="161"/>
      <c r="L140" s="157"/>
      <c r="M140" s="162"/>
      <c r="T140" s="163"/>
      <c r="AT140" s="158" t="s">
        <v>255</v>
      </c>
      <c r="AU140" s="158" t="s">
        <v>77</v>
      </c>
      <c r="AV140" s="12" t="s">
        <v>79</v>
      </c>
      <c r="AW140" s="12" t="s">
        <v>31</v>
      </c>
      <c r="AX140" s="12" t="s">
        <v>69</v>
      </c>
      <c r="AY140" s="158" t="s">
        <v>141</v>
      </c>
    </row>
    <row r="141" spans="2:65" s="13" customFormat="1" ht="11.25">
      <c r="B141" s="164"/>
      <c r="D141" s="133" t="s">
        <v>255</v>
      </c>
      <c r="E141" s="165" t="s">
        <v>19</v>
      </c>
      <c r="F141" s="166" t="s">
        <v>262</v>
      </c>
      <c r="H141" s="167">
        <v>25</v>
      </c>
      <c r="I141" s="168"/>
      <c r="L141" s="164"/>
      <c r="M141" s="169"/>
      <c r="T141" s="170"/>
      <c r="AT141" s="165" t="s">
        <v>255</v>
      </c>
      <c r="AU141" s="165" t="s">
        <v>77</v>
      </c>
      <c r="AV141" s="13" t="s">
        <v>147</v>
      </c>
      <c r="AW141" s="13" t="s">
        <v>31</v>
      </c>
      <c r="AX141" s="13" t="s">
        <v>77</v>
      </c>
      <c r="AY141" s="165" t="s">
        <v>141</v>
      </c>
    </row>
    <row r="142" spans="2:65" s="1" customFormat="1" ht="16.5" customHeight="1">
      <c r="B142" s="31"/>
      <c r="C142" s="138" t="s">
        <v>183</v>
      </c>
      <c r="D142" s="138" t="s">
        <v>171</v>
      </c>
      <c r="E142" s="139" t="s">
        <v>1500</v>
      </c>
      <c r="F142" s="140" t="s">
        <v>1501</v>
      </c>
      <c r="G142" s="141" t="s">
        <v>253</v>
      </c>
      <c r="H142" s="142">
        <v>0.5</v>
      </c>
      <c r="I142" s="143"/>
      <c r="J142" s="144">
        <f>ROUND(I142*H142,2)</f>
        <v>0</v>
      </c>
      <c r="K142" s="140" t="s">
        <v>19</v>
      </c>
      <c r="L142" s="145"/>
      <c r="M142" s="146" t="s">
        <v>19</v>
      </c>
      <c r="N142" s="147" t="s">
        <v>40</v>
      </c>
      <c r="P142" s="129">
        <f>O142*H142</f>
        <v>0</v>
      </c>
      <c r="Q142" s="129">
        <v>2.4289999999999998</v>
      </c>
      <c r="R142" s="129">
        <f>Q142*H142</f>
        <v>1.2144999999999999</v>
      </c>
      <c r="S142" s="129">
        <v>0</v>
      </c>
      <c r="T142" s="130">
        <f>S142*H142</f>
        <v>0</v>
      </c>
      <c r="AR142" s="131" t="s">
        <v>169</v>
      </c>
      <c r="AT142" s="131" t="s">
        <v>171</v>
      </c>
      <c r="AU142" s="131" t="s">
        <v>77</v>
      </c>
      <c r="AY142" s="16" t="s">
        <v>141</v>
      </c>
      <c r="BE142" s="132">
        <f>IF(N142="základní",J142,0)</f>
        <v>0</v>
      </c>
      <c r="BF142" s="132">
        <f>IF(N142="snížená",J142,0)</f>
        <v>0</v>
      </c>
      <c r="BG142" s="132">
        <f>IF(N142="zákl. přenesená",J142,0)</f>
        <v>0</v>
      </c>
      <c r="BH142" s="132">
        <f>IF(N142="sníž. přenesená",J142,0)</f>
        <v>0</v>
      </c>
      <c r="BI142" s="132">
        <f>IF(N142="nulová",J142,0)</f>
        <v>0</v>
      </c>
      <c r="BJ142" s="16" t="s">
        <v>77</v>
      </c>
      <c r="BK142" s="132">
        <f>ROUND(I142*H142,2)</f>
        <v>0</v>
      </c>
      <c r="BL142" s="16" t="s">
        <v>147</v>
      </c>
      <c r="BM142" s="131" t="s">
        <v>211</v>
      </c>
    </row>
    <row r="143" spans="2:65" s="1" customFormat="1" ht="11.25">
      <c r="B143" s="31"/>
      <c r="D143" s="133" t="s">
        <v>148</v>
      </c>
      <c r="F143" s="134" t="s">
        <v>1501</v>
      </c>
      <c r="I143" s="135"/>
      <c r="L143" s="31"/>
      <c r="M143" s="136"/>
      <c r="T143" s="52"/>
      <c r="AT143" s="16" t="s">
        <v>148</v>
      </c>
      <c r="AU143" s="16" t="s">
        <v>77</v>
      </c>
    </row>
    <row r="144" spans="2:65" s="1" customFormat="1" ht="29.25">
      <c r="B144" s="31"/>
      <c r="D144" s="133" t="s">
        <v>152</v>
      </c>
      <c r="F144" s="137" t="s">
        <v>1502</v>
      </c>
      <c r="I144" s="135"/>
      <c r="L144" s="31"/>
      <c r="M144" s="136"/>
      <c r="T144" s="52"/>
      <c r="AT144" s="16" t="s">
        <v>152</v>
      </c>
      <c r="AU144" s="16" t="s">
        <v>77</v>
      </c>
    </row>
    <row r="145" spans="2:65" s="12" customFormat="1" ht="11.25">
      <c r="B145" s="157"/>
      <c r="D145" s="133" t="s">
        <v>255</v>
      </c>
      <c r="E145" s="158" t="s">
        <v>19</v>
      </c>
      <c r="F145" s="159" t="s">
        <v>1503</v>
      </c>
      <c r="H145" s="160">
        <v>0.5</v>
      </c>
      <c r="I145" s="161"/>
      <c r="L145" s="157"/>
      <c r="M145" s="162"/>
      <c r="T145" s="163"/>
      <c r="AT145" s="158" t="s">
        <v>255</v>
      </c>
      <c r="AU145" s="158" t="s">
        <v>77</v>
      </c>
      <c r="AV145" s="12" t="s">
        <v>79</v>
      </c>
      <c r="AW145" s="12" t="s">
        <v>31</v>
      </c>
      <c r="AX145" s="12" t="s">
        <v>69</v>
      </c>
      <c r="AY145" s="158" t="s">
        <v>141</v>
      </c>
    </row>
    <row r="146" spans="2:65" s="13" customFormat="1" ht="11.25">
      <c r="B146" s="164"/>
      <c r="D146" s="133" t="s">
        <v>255</v>
      </c>
      <c r="E146" s="165" t="s">
        <v>19</v>
      </c>
      <c r="F146" s="166" t="s">
        <v>262</v>
      </c>
      <c r="H146" s="167">
        <v>0.5</v>
      </c>
      <c r="I146" s="168"/>
      <c r="L146" s="164"/>
      <c r="M146" s="169"/>
      <c r="T146" s="170"/>
      <c r="AT146" s="165" t="s">
        <v>255</v>
      </c>
      <c r="AU146" s="165" t="s">
        <v>77</v>
      </c>
      <c r="AV146" s="13" t="s">
        <v>147</v>
      </c>
      <c r="AW146" s="13" t="s">
        <v>31</v>
      </c>
      <c r="AX146" s="13" t="s">
        <v>77</v>
      </c>
      <c r="AY146" s="165" t="s">
        <v>141</v>
      </c>
    </row>
    <row r="147" spans="2:65" s="10" customFormat="1" ht="25.9" customHeight="1">
      <c r="B147" s="110"/>
      <c r="D147" s="111" t="s">
        <v>68</v>
      </c>
      <c r="E147" s="112" t="s">
        <v>79</v>
      </c>
      <c r="F147" s="112" t="s">
        <v>582</v>
      </c>
      <c r="I147" s="113"/>
      <c r="J147" s="114">
        <f>BK147</f>
        <v>0</v>
      </c>
      <c r="L147" s="110"/>
      <c r="M147" s="115"/>
      <c r="P147" s="116">
        <f>SUM(P148:P207)</f>
        <v>0</v>
      </c>
      <c r="R147" s="116">
        <f>SUM(R148:R207)</f>
        <v>0</v>
      </c>
      <c r="T147" s="117">
        <f>SUM(T148:T207)</f>
        <v>0</v>
      </c>
      <c r="AR147" s="111" t="s">
        <v>77</v>
      </c>
      <c r="AT147" s="118" t="s">
        <v>68</v>
      </c>
      <c r="AU147" s="118" t="s">
        <v>69</v>
      </c>
      <c r="AY147" s="111" t="s">
        <v>141</v>
      </c>
      <c r="BK147" s="119">
        <f>SUM(BK148:BK207)</f>
        <v>0</v>
      </c>
    </row>
    <row r="148" spans="2:65" s="1" customFormat="1" ht="16.5" customHeight="1">
      <c r="B148" s="31"/>
      <c r="C148" s="120" t="s">
        <v>212</v>
      </c>
      <c r="D148" s="120" t="s">
        <v>142</v>
      </c>
      <c r="E148" s="121" t="s">
        <v>1504</v>
      </c>
      <c r="F148" s="122" t="s">
        <v>1505</v>
      </c>
      <c r="G148" s="123" t="s">
        <v>174</v>
      </c>
      <c r="H148" s="124">
        <v>50</v>
      </c>
      <c r="I148" s="125"/>
      <c r="J148" s="126">
        <f>ROUND(I148*H148,2)</f>
        <v>0</v>
      </c>
      <c r="K148" s="122" t="s">
        <v>146</v>
      </c>
      <c r="L148" s="31"/>
      <c r="M148" s="127" t="s">
        <v>19</v>
      </c>
      <c r="N148" s="128" t="s">
        <v>40</v>
      </c>
      <c r="P148" s="129">
        <f>O148*H148</f>
        <v>0</v>
      </c>
      <c r="Q148" s="129">
        <v>0</v>
      </c>
      <c r="R148" s="129">
        <f>Q148*H148</f>
        <v>0</v>
      </c>
      <c r="S148" s="129">
        <v>0</v>
      </c>
      <c r="T148" s="130">
        <f>S148*H148</f>
        <v>0</v>
      </c>
      <c r="AR148" s="131" t="s">
        <v>147</v>
      </c>
      <c r="AT148" s="131" t="s">
        <v>142</v>
      </c>
      <c r="AU148" s="131" t="s">
        <v>77</v>
      </c>
      <c r="AY148" s="16" t="s">
        <v>141</v>
      </c>
      <c r="BE148" s="132">
        <f>IF(N148="základní",J148,0)</f>
        <v>0</v>
      </c>
      <c r="BF148" s="132">
        <f>IF(N148="snížená",J148,0)</f>
        <v>0</v>
      </c>
      <c r="BG148" s="132">
        <f>IF(N148="zákl. přenesená",J148,0)</f>
        <v>0</v>
      </c>
      <c r="BH148" s="132">
        <f>IF(N148="sníž. přenesená",J148,0)</f>
        <v>0</v>
      </c>
      <c r="BI148" s="132">
        <f>IF(N148="nulová",J148,0)</f>
        <v>0</v>
      </c>
      <c r="BJ148" s="16" t="s">
        <v>77</v>
      </c>
      <c r="BK148" s="132">
        <f>ROUND(I148*H148,2)</f>
        <v>0</v>
      </c>
      <c r="BL148" s="16" t="s">
        <v>147</v>
      </c>
      <c r="BM148" s="131" t="s">
        <v>215</v>
      </c>
    </row>
    <row r="149" spans="2:65" s="1" customFormat="1" ht="29.25">
      <c r="B149" s="31"/>
      <c r="D149" s="133" t="s">
        <v>148</v>
      </c>
      <c r="F149" s="134" t="s">
        <v>1506</v>
      </c>
      <c r="I149" s="135"/>
      <c r="L149" s="31"/>
      <c r="M149" s="136"/>
      <c r="T149" s="52"/>
      <c r="AT149" s="16" t="s">
        <v>148</v>
      </c>
      <c r="AU149" s="16" t="s">
        <v>77</v>
      </c>
    </row>
    <row r="150" spans="2:65" s="1" customFormat="1" ht="39">
      <c r="B150" s="31"/>
      <c r="D150" s="133" t="s">
        <v>150</v>
      </c>
      <c r="F150" s="137" t="s">
        <v>1021</v>
      </c>
      <c r="I150" s="135"/>
      <c r="L150" s="31"/>
      <c r="M150" s="136"/>
      <c r="T150" s="52"/>
      <c r="AT150" s="16" t="s">
        <v>150</v>
      </c>
      <c r="AU150" s="16" t="s">
        <v>77</v>
      </c>
    </row>
    <row r="151" spans="2:65" s="1" customFormat="1" ht="29.25">
      <c r="B151" s="31"/>
      <c r="D151" s="133" t="s">
        <v>152</v>
      </c>
      <c r="F151" s="137" t="s">
        <v>1496</v>
      </c>
      <c r="I151" s="135"/>
      <c r="L151" s="31"/>
      <c r="M151" s="136"/>
      <c r="T151" s="52"/>
      <c r="AT151" s="16" t="s">
        <v>152</v>
      </c>
      <c r="AU151" s="16" t="s">
        <v>77</v>
      </c>
    </row>
    <row r="152" spans="2:65" s="1" customFormat="1" ht="16.5" customHeight="1">
      <c r="B152" s="31"/>
      <c r="C152" s="120" t="s">
        <v>186</v>
      </c>
      <c r="D152" s="120" t="s">
        <v>142</v>
      </c>
      <c r="E152" s="121" t="s">
        <v>1022</v>
      </c>
      <c r="F152" s="122" t="s">
        <v>1023</v>
      </c>
      <c r="G152" s="123" t="s">
        <v>174</v>
      </c>
      <c r="H152" s="124">
        <v>1</v>
      </c>
      <c r="I152" s="125"/>
      <c r="J152" s="126">
        <f>ROUND(I152*H152,2)</f>
        <v>0</v>
      </c>
      <c r="K152" s="122" t="s">
        <v>146</v>
      </c>
      <c r="L152" s="31"/>
      <c r="M152" s="127" t="s">
        <v>19</v>
      </c>
      <c r="N152" s="128" t="s">
        <v>40</v>
      </c>
      <c r="P152" s="129">
        <f>O152*H152</f>
        <v>0</v>
      </c>
      <c r="Q152" s="129">
        <v>0</v>
      </c>
      <c r="R152" s="129">
        <f>Q152*H152</f>
        <v>0</v>
      </c>
      <c r="S152" s="129">
        <v>0</v>
      </c>
      <c r="T152" s="130">
        <f>S152*H152</f>
        <v>0</v>
      </c>
      <c r="AR152" s="131" t="s">
        <v>147</v>
      </c>
      <c r="AT152" s="131" t="s">
        <v>142</v>
      </c>
      <c r="AU152" s="131" t="s">
        <v>77</v>
      </c>
      <c r="AY152" s="16" t="s">
        <v>141</v>
      </c>
      <c r="BE152" s="132">
        <f>IF(N152="základní",J152,0)</f>
        <v>0</v>
      </c>
      <c r="BF152" s="132">
        <f>IF(N152="snížená",J152,0)</f>
        <v>0</v>
      </c>
      <c r="BG152" s="132">
        <f>IF(N152="zákl. přenesená",J152,0)</f>
        <v>0</v>
      </c>
      <c r="BH152" s="132">
        <f>IF(N152="sníž. přenesená",J152,0)</f>
        <v>0</v>
      </c>
      <c r="BI152" s="132">
        <f>IF(N152="nulová",J152,0)</f>
        <v>0</v>
      </c>
      <c r="BJ152" s="16" t="s">
        <v>77</v>
      </c>
      <c r="BK152" s="132">
        <f>ROUND(I152*H152,2)</f>
        <v>0</v>
      </c>
      <c r="BL152" s="16" t="s">
        <v>147</v>
      </c>
      <c r="BM152" s="131" t="s">
        <v>219</v>
      </c>
    </row>
    <row r="153" spans="2:65" s="1" customFormat="1" ht="29.25">
      <c r="B153" s="31"/>
      <c r="D153" s="133" t="s">
        <v>148</v>
      </c>
      <c r="F153" s="134" t="s">
        <v>1024</v>
      </c>
      <c r="I153" s="135"/>
      <c r="L153" s="31"/>
      <c r="M153" s="136"/>
      <c r="T153" s="52"/>
      <c r="AT153" s="16" t="s">
        <v>148</v>
      </c>
      <c r="AU153" s="16" t="s">
        <v>77</v>
      </c>
    </row>
    <row r="154" spans="2:65" s="1" customFormat="1" ht="39">
      <c r="B154" s="31"/>
      <c r="D154" s="133" t="s">
        <v>150</v>
      </c>
      <c r="F154" s="137" t="s">
        <v>1021</v>
      </c>
      <c r="I154" s="135"/>
      <c r="L154" s="31"/>
      <c r="M154" s="136"/>
      <c r="T154" s="52"/>
      <c r="AT154" s="16" t="s">
        <v>150</v>
      </c>
      <c r="AU154" s="16" t="s">
        <v>77</v>
      </c>
    </row>
    <row r="155" spans="2:65" s="1" customFormat="1" ht="29.25">
      <c r="B155" s="31"/>
      <c r="D155" s="133" t="s">
        <v>152</v>
      </c>
      <c r="F155" s="137" t="s">
        <v>1507</v>
      </c>
      <c r="I155" s="135"/>
      <c r="L155" s="31"/>
      <c r="M155" s="136"/>
      <c r="T155" s="52"/>
      <c r="AT155" s="16" t="s">
        <v>152</v>
      </c>
      <c r="AU155" s="16" t="s">
        <v>77</v>
      </c>
    </row>
    <row r="156" spans="2:65" s="1" customFormat="1" ht="16.5" customHeight="1">
      <c r="B156" s="31"/>
      <c r="C156" s="120" t="s">
        <v>222</v>
      </c>
      <c r="D156" s="120" t="s">
        <v>142</v>
      </c>
      <c r="E156" s="121" t="s">
        <v>1508</v>
      </c>
      <c r="F156" s="122" t="s">
        <v>1509</v>
      </c>
      <c r="G156" s="123" t="s">
        <v>243</v>
      </c>
      <c r="H156" s="124">
        <v>1</v>
      </c>
      <c r="I156" s="125"/>
      <c r="J156" s="126">
        <f>ROUND(I156*H156,2)</f>
        <v>0</v>
      </c>
      <c r="K156" s="122" t="s">
        <v>146</v>
      </c>
      <c r="L156" s="31"/>
      <c r="M156" s="127" t="s">
        <v>19</v>
      </c>
      <c r="N156" s="128" t="s">
        <v>40</v>
      </c>
      <c r="P156" s="129">
        <f>O156*H156</f>
        <v>0</v>
      </c>
      <c r="Q156" s="129">
        <v>0</v>
      </c>
      <c r="R156" s="129">
        <f>Q156*H156</f>
        <v>0</v>
      </c>
      <c r="S156" s="129">
        <v>0</v>
      </c>
      <c r="T156" s="130">
        <f>S156*H156</f>
        <v>0</v>
      </c>
      <c r="AR156" s="131" t="s">
        <v>147</v>
      </c>
      <c r="AT156" s="131" t="s">
        <v>142</v>
      </c>
      <c r="AU156" s="131" t="s">
        <v>77</v>
      </c>
      <c r="AY156" s="16" t="s">
        <v>141</v>
      </c>
      <c r="BE156" s="132">
        <f>IF(N156="základní",J156,0)</f>
        <v>0</v>
      </c>
      <c r="BF156" s="132">
        <f>IF(N156="snížená",J156,0)</f>
        <v>0</v>
      </c>
      <c r="BG156" s="132">
        <f>IF(N156="zákl. přenesená",J156,0)</f>
        <v>0</v>
      </c>
      <c r="BH156" s="132">
        <f>IF(N156="sníž. přenesená",J156,0)</f>
        <v>0</v>
      </c>
      <c r="BI156" s="132">
        <f>IF(N156="nulová",J156,0)</f>
        <v>0</v>
      </c>
      <c r="BJ156" s="16" t="s">
        <v>77</v>
      </c>
      <c r="BK156" s="132">
        <f>ROUND(I156*H156,2)</f>
        <v>0</v>
      </c>
      <c r="BL156" s="16" t="s">
        <v>147</v>
      </c>
      <c r="BM156" s="131" t="s">
        <v>227</v>
      </c>
    </row>
    <row r="157" spans="2:65" s="1" customFormat="1" ht="29.25">
      <c r="B157" s="31"/>
      <c r="D157" s="133" t="s">
        <v>148</v>
      </c>
      <c r="F157" s="134" t="s">
        <v>1510</v>
      </c>
      <c r="I157" s="135"/>
      <c r="L157" s="31"/>
      <c r="M157" s="136"/>
      <c r="T157" s="52"/>
      <c r="AT157" s="16" t="s">
        <v>148</v>
      </c>
      <c r="AU157" s="16" t="s">
        <v>77</v>
      </c>
    </row>
    <row r="158" spans="2:65" s="1" customFormat="1" ht="29.25">
      <c r="B158" s="31"/>
      <c r="D158" s="133" t="s">
        <v>150</v>
      </c>
      <c r="F158" s="137" t="s">
        <v>1511</v>
      </c>
      <c r="I158" s="135"/>
      <c r="L158" s="31"/>
      <c r="M158" s="136"/>
      <c r="T158" s="52"/>
      <c r="AT158" s="16" t="s">
        <v>150</v>
      </c>
      <c r="AU158" s="16" t="s">
        <v>77</v>
      </c>
    </row>
    <row r="159" spans="2:65" s="1" customFormat="1" ht="19.5">
      <c r="B159" s="31"/>
      <c r="D159" s="133" t="s">
        <v>152</v>
      </c>
      <c r="F159" s="137" t="s">
        <v>166</v>
      </c>
      <c r="I159" s="135"/>
      <c r="L159" s="31"/>
      <c r="M159" s="136"/>
      <c r="T159" s="52"/>
      <c r="AT159" s="16" t="s">
        <v>152</v>
      </c>
      <c r="AU159" s="16" t="s">
        <v>77</v>
      </c>
    </row>
    <row r="160" spans="2:65" s="1" customFormat="1" ht="16.5" customHeight="1">
      <c r="B160" s="31"/>
      <c r="C160" s="120" t="s">
        <v>191</v>
      </c>
      <c r="D160" s="120" t="s">
        <v>142</v>
      </c>
      <c r="E160" s="121" t="s">
        <v>1512</v>
      </c>
      <c r="F160" s="122" t="s">
        <v>1513</v>
      </c>
      <c r="G160" s="123" t="s">
        <v>174</v>
      </c>
      <c r="H160" s="124">
        <v>15</v>
      </c>
      <c r="I160" s="125"/>
      <c r="J160" s="126">
        <f>ROUND(I160*H160,2)</f>
        <v>0</v>
      </c>
      <c r="K160" s="122" t="s">
        <v>146</v>
      </c>
      <c r="L160" s="31"/>
      <c r="M160" s="127" t="s">
        <v>19</v>
      </c>
      <c r="N160" s="128" t="s">
        <v>40</v>
      </c>
      <c r="P160" s="129">
        <f>O160*H160</f>
        <v>0</v>
      </c>
      <c r="Q160" s="129">
        <v>0</v>
      </c>
      <c r="R160" s="129">
        <f>Q160*H160</f>
        <v>0</v>
      </c>
      <c r="S160" s="129">
        <v>0</v>
      </c>
      <c r="T160" s="130">
        <f>S160*H160</f>
        <v>0</v>
      </c>
      <c r="AR160" s="131" t="s">
        <v>147</v>
      </c>
      <c r="AT160" s="131" t="s">
        <v>142</v>
      </c>
      <c r="AU160" s="131" t="s">
        <v>77</v>
      </c>
      <c r="AY160" s="16" t="s">
        <v>141</v>
      </c>
      <c r="BE160" s="132">
        <f>IF(N160="základní",J160,0)</f>
        <v>0</v>
      </c>
      <c r="BF160" s="132">
        <f>IF(N160="snížená",J160,0)</f>
        <v>0</v>
      </c>
      <c r="BG160" s="132">
        <f>IF(N160="zákl. přenesená",J160,0)</f>
        <v>0</v>
      </c>
      <c r="BH160" s="132">
        <f>IF(N160="sníž. přenesená",J160,0)</f>
        <v>0</v>
      </c>
      <c r="BI160" s="132">
        <f>IF(N160="nulová",J160,0)</f>
        <v>0</v>
      </c>
      <c r="BJ160" s="16" t="s">
        <v>77</v>
      </c>
      <c r="BK160" s="132">
        <f>ROUND(I160*H160,2)</f>
        <v>0</v>
      </c>
      <c r="BL160" s="16" t="s">
        <v>147</v>
      </c>
      <c r="BM160" s="131" t="s">
        <v>231</v>
      </c>
    </row>
    <row r="161" spans="2:65" s="1" customFormat="1" ht="29.25">
      <c r="B161" s="31"/>
      <c r="D161" s="133" t="s">
        <v>148</v>
      </c>
      <c r="F161" s="134" t="s">
        <v>1514</v>
      </c>
      <c r="I161" s="135"/>
      <c r="L161" s="31"/>
      <c r="M161" s="136"/>
      <c r="T161" s="52"/>
      <c r="AT161" s="16" t="s">
        <v>148</v>
      </c>
      <c r="AU161" s="16" t="s">
        <v>77</v>
      </c>
    </row>
    <row r="162" spans="2:65" s="1" customFormat="1" ht="29.25">
      <c r="B162" s="31"/>
      <c r="D162" s="133" t="s">
        <v>150</v>
      </c>
      <c r="F162" s="137" t="s">
        <v>1511</v>
      </c>
      <c r="I162" s="135"/>
      <c r="L162" s="31"/>
      <c r="M162" s="136"/>
      <c r="T162" s="52"/>
      <c r="AT162" s="16" t="s">
        <v>150</v>
      </c>
      <c r="AU162" s="16" t="s">
        <v>77</v>
      </c>
    </row>
    <row r="163" spans="2:65" s="1" customFormat="1" ht="19.5">
      <c r="B163" s="31"/>
      <c r="D163" s="133" t="s">
        <v>152</v>
      </c>
      <c r="F163" s="137" t="s">
        <v>166</v>
      </c>
      <c r="I163" s="135"/>
      <c r="L163" s="31"/>
      <c r="M163" s="136"/>
      <c r="T163" s="52"/>
      <c r="AT163" s="16" t="s">
        <v>152</v>
      </c>
      <c r="AU163" s="16" t="s">
        <v>77</v>
      </c>
    </row>
    <row r="164" spans="2:65" s="12" customFormat="1" ht="11.25">
      <c r="B164" s="157"/>
      <c r="D164" s="133" t="s">
        <v>255</v>
      </c>
      <c r="E164" s="158" t="s">
        <v>19</v>
      </c>
      <c r="F164" s="159" t="s">
        <v>1515</v>
      </c>
      <c r="H164" s="160">
        <v>15</v>
      </c>
      <c r="I164" s="161"/>
      <c r="L164" s="157"/>
      <c r="M164" s="162"/>
      <c r="T164" s="163"/>
      <c r="AT164" s="158" t="s">
        <v>255</v>
      </c>
      <c r="AU164" s="158" t="s">
        <v>77</v>
      </c>
      <c r="AV164" s="12" t="s">
        <v>79</v>
      </c>
      <c r="AW164" s="12" t="s">
        <v>31</v>
      </c>
      <c r="AX164" s="12" t="s">
        <v>69</v>
      </c>
      <c r="AY164" s="158" t="s">
        <v>141</v>
      </c>
    </row>
    <row r="165" spans="2:65" s="13" customFormat="1" ht="11.25">
      <c r="B165" s="164"/>
      <c r="D165" s="133" t="s">
        <v>255</v>
      </c>
      <c r="E165" s="165" t="s">
        <v>19</v>
      </c>
      <c r="F165" s="166" t="s">
        <v>262</v>
      </c>
      <c r="H165" s="167">
        <v>15</v>
      </c>
      <c r="I165" s="168"/>
      <c r="L165" s="164"/>
      <c r="M165" s="169"/>
      <c r="T165" s="170"/>
      <c r="AT165" s="165" t="s">
        <v>255</v>
      </c>
      <c r="AU165" s="165" t="s">
        <v>77</v>
      </c>
      <c r="AV165" s="13" t="s">
        <v>147</v>
      </c>
      <c r="AW165" s="13" t="s">
        <v>31</v>
      </c>
      <c r="AX165" s="13" t="s">
        <v>77</v>
      </c>
      <c r="AY165" s="165" t="s">
        <v>141</v>
      </c>
    </row>
    <row r="166" spans="2:65" s="1" customFormat="1" ht="16.5" customHeight="1">
      <c r="B166" s="31"/>
      <c r="C166" s="120" t="s">
        <v>233</v>
      </c>
      <c r="D166" s="120" t="s">
        <v>142</v>
      </c>
      <c r="E166" s="121" t="s">
        <v>1026</v>
      </c>
      <c r="F166" s="122" t="s">
        <v>1027</v>
      </c>
      <c r="G166" s="123" t="s">
        <v>174</v>
      </c>
      <c r="H166" s="124">
        <v>57</v>
      </c>
      <c r="I166" s="125"/>
      <c r="J166" s="126">
        <f>ROUND(I166*H166,2)</f>
        <v>0</v>
      </c>
      <c r="K166" s="122" t="s">
        <v>146</v>
      </c>
      <c r="L166" s="31"/>
      <c r="M166" s="127" t="s">
        <v>19</v>
      </c>
      <c r="N166" s="128" t="s">
        <v>40</v>
      </c>
      <c r="P166" s="129">
        <f>O166*H166</f>
        <v>0</v>
      </c>
      <c r="Q166" s="129">
        <v>0</v>
      </c>
      <c r="R166" s="129">
        <f>Q166*H166</f>
        <v>0</v>
      </c>
      <c r="S166" s="129">
        <v>0</v>
      </c>
      <c r="T166" s="130">
        <f>S166*H166</f>
        <v>0</v>
      </c>
      <c r="AR166" s="131" t="s">
        <v>147</v>
      </c>
      <c r="AT166" s="131" t="s">
        <v>142</v>
      </c>
      <c r="AU166" s="131" t="s">
        <v>77</v>
      </c>
      <c r="AY166" s="16" t="s">
        <v>141</v>
      </c>
      <c r="BE166" s="132">
        <f>IF(N166="základní",J166,0)</f>
        <v>0</v>
      </c>
      <c r="BF166" s="132">
        <f>IF(N166="snížená",J166,0)</f>
        <v>0</v>
      </c>
      <c r="BG166" s="132">
        <f>IF(N166="zákl. přenesená",J166,0)</f>
        <v>0</v>
      </c>
      <c r="BH166" s="132">
        <f>IF(N166="sníž. přenesená",J166,0)</f>
        <v>0</v>
      </c>
      <c r="BI166" s="132">
        <f>IF(N166="nulová",J166,0)</f>
        <v>0</v>
      </c>
      <c r="BJ166" s="16" t="s">
        <v>77</v>
      </c>
      <c r="BK166" s="132">
        <f>ROUND(I166*H166,2)</f>
        <v>0</v>
      </c>
      <c r="BL166" s="16" t="s">
        <v>147</v>
      </c>
      <c r="BM166" s="131" t="s">
        <v>237</v>
      </c>
    </row>
    <row r="167" spans="2:65" s="1" customFormat="1" ht="29.25">
      <c r="B167" s="31"/>
      <c r="D167" s="133" t="s">
        <v>148</v>
      </c>
      <c r="F167" s="134" t="s">
        <v>1028</v>
      </c>
      <c r="I167" s="135"/>
      <c r="L167" s="31"/>
      <c r="M167" s="136"/>
      <c r="T167" s="52"/>
      <c r="AT167" s="16" t="s">
        <v>148</v>
      </c>
      <c r="AU167" s="16" t="s">
        <v>77</v>
      </c>
    </row>
    <row r="168" spans="2:65" s="1" customFormat="1" ht="39">
      <c r="B168" s="31"/>
      <c r="D168" s="133" t="s">
        <v>150</v>
      </c>
      <c r="F168" s="137" t="s">
        <v>1029</v>
      </c>
      <c r="I168" s="135"/>
      <c r="L168" s="31"/>
      <c r="M168" s="136"/>
      <c r="T168" s="52"/>
      <c r="AT168" s="16" t="s">
        <v>150</v>
      </c>
      <c r="AU168" s="16" t="s">
        <v>77</v>
      </c>
    </row>
    <row r="169" spans="2:65" s="1" customFormat="1" ht="19.5">
      <c r="B169" s="31"/>
      <c r="D169" s="133" t="s">
        <v>152</v>
      </c>
      <c r="F169" s="137" t="s">
        <v>166</v>
      </c>
      <c r="I169" s="135"/>
      <c r="L169" s="31"/>
      <c r="M169" s="136"/>
      <c r="T169" s="52"/>
      <c r="AT169" s="16" t="s">
        <v>152</v>
      </c>
      <c r="AU169" s="16" t="s">
        <v>77</v>
      </c>
    </row>
    <row r="170" spans="2:65" s="1" customFormat="1" ht="16.5" customHeight="1">
      <c r="B170" s="31"/>
      <c r="C170" s="120" t="s">
        <v>197</v>
      </c>
      <c r="D170" s="120" t="s">
        <v>142</v>
      </c>
      <c r="E170" s="121" t="s">
        <v>1030</v>
      </c>
      <c r="F170" s="122" t="s">
        <v>1031</v>
      </c>
      <c r="G170" s="123" t="s">
        <v>174</v>
      </c>
      <c r="H170" s="124">
        <v>2</v>
      </c>
      <c r="I170" s="125"/>
      <c r="J170" s="126">
        <f>ROUND(I170*H170,2)</f>
        <v>0</v>
      </c>
      <c r="K170" s="122" t="s">
        <v>146</v>
      </c>
      <c r="L170" s="31"/>
      <c r="M170" s="127" t="s">
        <v>19</v>
      </c>
      <c r="N170" s="128" t="s">
        <v>40</v>
      </c>
      <c r="P170" s="129">
        <f>O170*H170</f>
        <v>0</v>
      </c>
      <c r="Q170" s="129">
        <v>0</v>
      </c>
      <c r="R170" s="129">
        <f>Q170*H170</f>
        <v>0</v>
      </c>
      <c r="S170" s="129">
        <v>0</v>
      </c>
      <c r="T170" s="130">
        <f>S170*H170</f>
        <v>0</v>
      </c>
      <c r="AR170" s="131" t="s">
        <v>147</v>
      </c>
      <c r="AT170" s="131" t="s">
        <v>142</v>
      </c>
      <c r="AU170" s="131" t="s">
        <v>77</v>
      </c>
      <c r="AY170" s="16" t="s">
        <v>141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6" t="s">
        <v>77</v>
      </c>
      <c r="BK170" s="132">
        <f>ROUND(I170*H170,2)</f>
        <v>0</v>
      </c>
      <c r="BL170" s="16" t="s">
        <v>147</v>
      </c>
      <c r="BM170" s="131" t="s">
        <v>328</v>
      </c>
    </row>
    <row r="171" spans="2:65" s="1" customFormat="1" ht="29.25">
      <c r="B171" s="31"/>
      <c r="D171" s="133" t="s">
        <v>148</v>
      </c>
      <c r="F171" s="134" t="s">
        <v>1032</v>
      </c>
      <c r="I171" s="135"/>
      <c r="L171" s="31"/>
      <c r="M171" s="136"/>
      <c r="T171" s="52"/>
      <c r="AT171" s="16" t="s">
        <v>148</v>
      </c>
      <c r="AU171" s="16" t="s">
        <v>77</v>
      </c>
    </row>
    <row r="172" spans="2:65" s="1" customFormat="1" ht="39">
      <c r="B172" s="31"/>
      <c r="D172" s="133" t="s">
        <v>150</v>
      </c>
      <c r="F172" s="137" t="s">
        <v>1029</v>
      </c>
      <c r="I172" s="135"/>
      <c r="L172" s="31"/>
      <c r="M172" s="136"/>
      <c r="T172" s="52"/>
      <c r="AT172" s="16" t="s">
        <v>150</v>
      </c>
      <c r="AU172" s="16" t="s">
        <v>77</v>
      </c>
    </row>
    <row r="173" spans="2:65" s="1" customFormat="1" ht="19.5">
      <c r="B173" s="31"/>
      <c r="D173" s="133" t="s">
        <v>152</v>
      </c>
      <c r="F173" s="137" t="s">
        <v>166</v>
      </c>
      <c r="I173" s="135"/>
      <c r="L173" s="31"/>
      <c r="M173" s="136"/>
      <c r="T173" s="52"/>
      <c r="AT173" s="16" t="s">
        <v>152</v>
      </c>
      <c r="AU173" s="16" t="s">
        <v>77</v>
      </c>
    </row>
    <row r="174" spans="2:65" s="1" customFormat="1" ht="16.5" customHeight="1">
      <c r="B174" s="31"/>
      <c r="C174" s="120" t="s">
        <v>7</v>
      </c>
      <c r="D174" s="120" t="s">
        <v>142</v>
      </c>
      <c r="E174" s="121" t="s">
        <v>1033</v>
      </c>
      <c r="F174" s="122" t="s">
        <v>1034</v>
      </c>
      <c r="G174" s="123" t="s">
        <v>174</v>
      </c>
      <c r="H174" s="124">
        <v>2</v>
      </c>
      <c r="I174" s="125"/>
      <c r="J174" s="126">
        <f>ROUND(I174*H174,2)</f>
        <v>0</v>
      </c>
      <c r="K174" s="122" t="s">
        <v>146</v>
      </c>
      <c r="L174" s="31"/>
      <c r="M174" s="127" t="s">
        <v>19</v>
      </c>
      <c r="N174" s="128" t="s">
        <v>40</v>
      </c>
      <c r="P174" s="129">
        <f>O174*H174</f>
        <v>0</v>
      </c>
      <c r="Q174" s="129">
        <v>0</v>
      </c>
      <c r="R174" s="129">
        <f>Q174*H174</f>
        <v>0</v>
      </c>
      <c r="S174" s="129">
        <v>0</v>
      </c>
      <c r="T174" s="130">
        <f>S174*H174</f>
        <v>0</v>
      </c>
      <c r="AR174" s="131" t="s">
        <v>147</v>
      </c>
      <c r="AT174" s="131" t="s">
        <v>142</v>
      </c>
      <c r="AU174" s="131" t="s">
        <v>77</v>
      </c>
      <c r="AY174" s="16" t="s">
        <v>141</v>
      </c>
      <c r="BE174" s="132">
        <f>IF(N174="základní",J174,0)</f>
        <v>0</v>
      </c>
      <c r="BF174" s="132">
        <f>IF(N174="snížená",J174,0)</f>
        <v>0</v>
      </c>
      <c r="BG174" s="132">
        <f>IF(N174="zákl. přenesená",J174,0)</f>
        <v>0</v>
      </c>
      <c r="BH174" s="132">
        <f>IF(N174="sníž. přenesená",J174,0)</f>
        <v>0</v>
      </c>
      <c r="BI174" s="132">
        <f>IF(N174="nulová",J174,0)</f>
        <v>0</v>
      </c>
      <c r="BJ174" s="16" t="s">
        <v>77</v>
      </c>
      <c r="BK174" s="132">
        <f>ROUND(I174*H174,2)</f>
        <v>0</v>
      </c>
      <c r="BL174" s="16" t="s">
        <v>147</v>
      </c>
      <c r="BM174" s="131" t="s">
        <v>332</v>
      </c>
    </row>
    <row r="175" spans="2:65" s="1" customFormat="1" ht="29.25">
      <c r="B175" s="31"/>
      <c r="D175" s="133" t="s">
        <v>148</v>
      </c>
      <c r="F175" s="134" t="s">
        <v>1035</v>
      </c>
      <c r="I175" s="135"/>
      <c r="L175" s="31"/>
      <c r="M175" s="136"/>
      <c r="T175" s="52"/>
      <c r="AT175" s="16" t="s">
        <v>148</v>
      </c>
      <c r="AU175" s="16" t="s">
        <v>77</v>
      </c>
    </row>
    <row r="176" spans="2:65" s="1" customFormat="1" ht="39">
      <c r="B176" s="31"/>
      <c r="D176" s="133" t="s">
        <v>150</v>
      </c>
      <c r="F176" s="137" t="s">
        <v>1029</v>
      </c>
      <c r="I176" s="135"/>
      <c r="L176" s="31"/>
      <c r="M176" s="136"/>
      <c r="T176" s="52"/>
      <c r="AT176" s="16" t="s">
        <v>150</v>
      </c>
      <c r="AU176" s="16" t="s">
        <v>77</v>
      </c>
    </row>
    <row r="177" spans="2:65" s="1" customFormat="1" ht="19.5">
      <c r="B177" s="31"/>
      <c r="D177" s="133" t="s">
        <v>152</v>
      </c>
      <c r="F177" s="137" t="s">
        <v>166</v>
      </c>
      <c r="I177" s="135"/>
      <c r="L177" s="31"/>
      <c r="M177" s="136"/>
      <c r="T177" s="52"/>
      <c r="AT177" s="16" t="s">
        <v>152</v>
      </c>
      <c r="AU177" s="16" t="s">
        <v>77</v>
      </c>
    </row>
    <row r="178" spans="2:65" s="1" customFormat="1" ht="16.5" customHeight="1">
      <c r="B178" s="31"/>
      <c r="C178" s="120" t="s">
        <v>201</v>
      </c>
      <c r="D178" s="120" t="s">
        <v>142</v>
      </c>
      <c r="E178" s="121" t="s">
        <v>251</v>
      </c>
      <c r="F178" s="122" t="s">
        <v>252</v>
      </c>
      <c r="G178" s="123" t="s">
        <v>253</v>
      </c>
      <c r="H178" s="124">
        <v>9.7349999999999994</v>
      </c>
      <c r="I178" s="125"/>
      <c r="J178" s="126">
        <f>ROUND(I178*H178,2)</f>
        <v>0</v>
      </c>
      <c r="K178" s="122" t="s">
        <v>146</v>
      </c>
      <c r="L178" s="31"/>
      <c r="M178" s="127" t="s">
        <v>19</v>
      </c>
      <c r="N178" s="128" t="s">
        <v>40</v>
      </c>
      <c r="P178" s="129">
        <f>O178*H178</f>
        <v>0</v>
      </c>
      <c r="Q178" s="129">
        <v>0</v>
      </c>
      <c r="R178" s="129">
        <f>Q178*H178</f>
        <v>0</v>
      </c>
      <c r="S178" s="129">
        <v>0</v>
      </c>
      <c r="T178" s="130">
        <f>S178*H178</f>
        <v>0</v>
      </c>
      <c r="AR178" s="131" t="s">
        <v>147</v>
      </c>
      <c r="AT178" s="131" t="s">
        <v>142</v>
      </c>
      <c r="AU178" s="131" t="s">
        <v>77</v>
      </c>
      <c r="AY178" s="16" t="s">
        <v>141</v>
      </c>
      <c r="BE178" s="132">
        <f>IF(N178="základní",J178,0)</f>
        <v>0</v>
      </c>
      <c r="BF178" s="132">
        <f>IF(N178="snížená",J178,0)</f>
        <v>0</v>
      </c>
      <c r="BG178" s="132">
        <f>IF(N178="zákl. přenesená",J178,0)</f>
        <v>0</v>
      </c>
      <c r="BH178" s="132">
        <f>IF(N178="sníž. přenesená",J178,0)</f>
        <v>0</v>
      </c>
      <c r="BI178" s="132">
        <f>IF(N178="nulová",J178,0)</f>
        <v>0</v>
      </c>
      <c r="BJ178" s="16" t="s">
        <v>77</v>
      </c>
      <c r="BK178" s="132">
        <f>ROUND(I178*H178,2)</f>
        <v>0</v>
      </c>
      <c r="BL178" s="16" t="s">
        <v>147</v>
      </c>
      <c r="BM178" s="131" t="s">
        <v>336</v>
      </c>
    </row>
    <row r="179" spans="2:65" s="1" customFormat="1" ht="19.5">
      <c r="B179" s="31"/>
      <c r="D179" s="133" t="s">
        <v>148</v>
      </c>
      <c r="F179" s="134" t="s">
        <v>254</v>
      </c>
      <c r="I179" s="135"/>
      <c r="L179" s="31"/>
      <c r="M179" s="136"/>
      <c r="T179" s="52"/>
      <c r="AT179" s="16" t="s">
        <v>148</v>
      </c>
      <c r="AU179" s="16" t="s">
        <v>77</v>
      </c>
    </row>
    <row r="180" spans="2:65" s="1" customFormat="1" ht="19.5">
      <c r="B180" s="31"/>
      <c r="D180" s="133" t="s">
        <v>150</v>
      </c>
      <c r="F180" s="137" t="s">
        <v>151</v>
      </c>
      <c r="I180" s="135"/>
      <c r="L180" s="31"/>
      <c r="M180" s="136"/>
      <c r="T180" s="52"/>
      <c r="AT180" s="16" t="s">
        <v>150</v>
      </c>
      <c r="AU180" s="16" t="s">
        <v>77</v>
      </c>
    </row>
    <row r="181" spans="2:65" s="1" customFormat="1" ht="29.25">
      <c r="B181" s="31"/>
      <c r="D181" s="133" t="s">
        <v>152</v>
      </c>
      <c r="F181" s="137" t="s">
        <v>1516</v>
      </c>
      <c r="I181" s="135"/>
      <c r="L181" s="31"/>
      <c r="M181" s="136"/>
      <c r="T181" s="52"/>
      <c r="AT181" s="16" t="s">
        <v>152</v>
      </c>
      <c r="AU181" s="16" t="s">
        <v>77</v>
      </c>
    </row>
    <row r="182" spans="2:65" s="12" customFormat="1" ht="11.25">
      <c r="B182" s="157"/>
      <c r="D182" s="133" t="s">
        <v>255</v>
      </c>
      <c r="E182" s="158" t="s">
        <v>19</v>
      </c>
      <c r="F182" s="159" t="s">
        <v>1517</v>
      </c>
      <c r="H182" s="160">
        <v>9.7349999999999994</v>
      </c>
      <c r="I182" s="161"/>
      <c r="L182" s="157"/>
      <c r="M182" s="162"/>
      <c r="T182" s="163"/>
      <c r="AT182" s="158" t="s">
        <v>255</v>
      </c>
      <c r="AU182" s="158" t="s">
        <v>77</v>
      </c>
      <c r="AV182" s="12" t="s">
        <v>79</v>
      </c>
      <c r="AW182" s="12" t="s">
        <v>31</v>
      </c>
      <c r="AX182" s="12" t="s">
        <v>69</v>
      </c>
      <c r="AY182" s="158" t="s">
        <v>141</v>
      </c>
    </row>
    <row r="183" spans="2:65" s="13" customFormat="1" ht="11.25">
      <c r="B183" s="164"/>
      <c r="D183" s="133" t="s">
        <v>255</v>
      </c>
      <c r="E183" s="165" t="s">
        <v>19</v>
      </c>
      <c r="F183" s="166" t="s">
        <v>262</v>
      </c>
      <c r="H183" s="167">
        <v>9.7349999999999994</v>
      </c>
      <c r="I183" s="168"/>
      <c r="L183" s="164"/>
      <c r="M183" s="169"/>
      <c r="T183" s="170"/>
      <c r="AT183" s="165" t="s">
        <v>255</v>
      </c>
      <c r="AU183" s="165" t="s">
        <v>77</v>
      </c>
      <c r="AV183" s="13" t="s">
        <v>147</v>
      </c>
      <c r="AW183" s="13" t="s">
        <v>31</v>
      </c>
      <c r="AX183" s="13" t="s">
        <v>77</v>
      </c>
      <c r="AY183" s="165" t="s">
        <v>141</v>
      </c>
    </row>
    <row r="184" spans="2:65" s="1" customFormat="1" ht="16.5" customHeight="1">
      <c r="B184" s="31"/>
      <c r="C184" s="120" t="s">
        <v>329</v>
      </c>
      <c r="D184" s="120" t="s">
        <v>142</v>
      </c>
      <c r="E184" s="121" t="s">
        <v>1055</v>
      </c>
      <c r="F184" s="122" t="s">
        <v>1056</v>
      </c>
      <c r="G184" s="123" t="s">
        <v>253</v>
      </c>
      <c r="H184" s="124">
        <v>3.2450000000000001</v>
      </c>
      <c r="I184" s="125"/>
      <c r="J184" s="126">
        <f>ROUND(I184*H184,2)</f>
        <v>0</v>
      </c>
      <c r="K184" s="122" t="s">
        <v>146</v>
      </c>
      <c r="L184" s="31"/>
      <c r="M184" s="127" t="s">
        <v>19</v>
      </c>
      <c r="N184" s="128" t="s">
        <v>40</v>
      </c>
      <c r="P184" s="129">
        <f>O184*H184</f>
        <v>0</v>
      </c>
      <c r="Q184" s="129">
        <v>0</v>
      </c>
      <c r="R184" s="129">
        <f>Q184*H184</f>
        <v>0</v>
      </c>
      <c r="S184" s="129">
        <v>0</v>
      </c>
      <c r="T184" s="130">
        <f>S184*H184</f>
        <v>0</v>
      </c>
      <c r="AR184" s="131" t="s">
        <v>147</v>
      </c>
      <c r="AT184" s="131" t="s">
        <v>142</v>
      </c>
      <c r="AU184" s="131" t="s">
        <v>77</v>
      </c>
      <c r="AY184" s="16" t="s">
        <v>141</v>
      </c>
      <c r="BE184" s="132">
        <f>IF(N184="základní",J184,0)</f>
        <v>0</v>
      </c>
      <c r="BF184" s="132">
        <f>IF(N184="snížená",J184,0)</f>
        <v>0</v>
      </c>
      <c r="BG184" s="132">
        <f>IF(N184="zákl. přenesená",J184,0)</f>
        <v>0</v>
      </c>
      <c r="BH184" s="132">
        <f>IF(N184="sníž. přenesená",J184,0)</f>
        <v>0</v>
      </c>
      <c r="BI184" s="132">
        <f>IF(N184="nulová",J184,0)</f>
        <v>0</v>
      </c>
      <c r="BJ184" s="16" t="s">
        <v>77</v>
      </c>
      <c r="BK184" s="132">
        <f>ROUND(I184*H184,2)</f>
        <v>0</v>
      </c>
      <c r="BL184" s="16" t="s">
        <v>147</v>
      </c>
      <c r="BM184" s="131" t="s">
        <v>340</v>
      </c>
    </row>
    <row r="185" spans="2:65" s="1" customFormat="1" ht="19.5">
      <c r="B185" s="31"/>
      <c r="D185" s="133" t="s">
        <v>148</v>
      </c>
      <c r="F185" s="134" t="s">
        <v>1057</v>
      </c>
      <c r="I185" s="135"/>
      <c r="L185" s="31"/>
      <c r="M185" s="136"/>
      <c r="T185" s="52"/>
      <c r="AT185" s="16" t="s">
        <v>148</v>
      </c>
      <c r="AU185" s="16" t="s">
        <v>77</v>
      </c>
    </row>
    <row r="186" spans="2:65" s="1" customFormat="1" ht="19.5">
      <c r="B186" s="31"/>
      <c r="D186" s="133" t="s">
        <v>150</v>
      </c>
      <c r="F186" s="137" t="s">
        <v>151</v>
      </c>
      <c r="I186" s="135"/>
      <c r="L186" s="31"/>
      <c r="M186" s="136"/>
      <c r="T186" s="52"/>
      <c r="AT186" s="16" t="s">
        <v>150</v>
      </c>
      <c r="AU186" s="16" t="s">
        <v>77</v>
      </c>
    </row>
    <row r="187" spans="2:65" s="1" customFormat="1" ht="29.25">
      <c r="B187" s="31"/>
      <c r="D187" s="133" t="s">
        <v>152</v>
      </c>
      <c r="F187" s="137" t="s">
        <v>1518</v>
      </c>
      <c r="I187" s="135"/>
      <c r="L187" s="31"/>
      <c r="M187" s="136"/>
      <c r="T187" s="52"/>
      <c r="AT187" s="16" t="s">
        <v>152</v>
      </c>
      <c r="AU187" s="16" t="s">
        <v>77</v>
      </c>
    </row>
    <row r="188" spans="2:65" s="12" customFormat="1" ht="11.25">
      <c r="B188" s="157"/>
      <c r="D188" s="133" t="s">
        <v>255</v>
      </c>
      <c r="E188" s="158" t="s">
        <v>19</v>
      </c>
      <c r="F188" s="159" t="s">
        <v>1519</v>
      </c>
      <c r="H188" s="160">
        <v>3.2450000000000001</v>
      </c>
      <c r="I188" s="161"/>
      <c r="L188" s="157"/>
      <c r="M188" s="162"/>
      <c r="T188" s="163"/>
      <c r="AT188" s="158" t="s">
        <v>255</v>
      </c>
      <c r="AU188" s="158" t="s">
        <v>77</v>
      </c>
      <c r="AV188" s="12" t="s">
        <v>79</v>
      </c>
      <c r="AW188" s="12" t="s">
        <v>31</v>
      </c>
      <c r="AX188" s="12" t="s">
        <v>69</v>
      </c>
      <c r="AY188" s="158" t="s">
        <v>141</v>
      </c>
    </row>
    <row r="189" spans="2:65" s="13" customFormat="1" ht="11.25">
      <c r="B189" s="164"/>
      <c r="D189" s="133" t="s">
        <v>255</v>
      </c>
      <c r="E189" s="165" t="s">
        <v>19</v>
      </c>
      <c r="F189" s="166" t="s">
        <v>262</v>
      </c>
      <c r="H189" s="167">
        <v>3.2450000000000001</v>
      </c>
      <c r="I189" s="168"/>
      <c r="L189" s="164"/>
      <c r="M189" s="169"/>
      <c r="T189" s="170"/>
      <c r="AT189" s="165" t="s">
        <v>255</v>
      </c>
      <c r="AU189" s="165" t="s">
        <v>77</v>
      </c>
      <c r="AV189" s="13" t="s">
        <v>147</v>
      </c>
      <c r="AW189" s="13" t="s">
        <v>31</v>
      </c>
      <c r="AX189" s="13" t="s">
        <v>77</v>
      </c>
      <c r="AY189" s="165" t="s">
        <v>141</v>
      </c>
    </row>
    <row r="190" spans="2:65" s="1" customFormat="1" ht="16.5" customHeight="1">
      <c r="B190" s="31"/>
      <c r="C190" s="120" t="s">
        <v>204</v>
      </c>
      <c r="D190" s="120" t="s">
        <v>142</v>
      </c>
      <c r="E190" s="121" t="s">
        <v>1520</v>
      </c>
      <c r="F190" s="122" t="s">
        <v>1521</v>
      </c>
      <c r="G190" s="123" t="s">
        <v>253</v>
      </c>
      <c r="H190" s="124">
        <v>50</v>
      </c>
      <c r="I190" s="125"/>
      <c r="J190" s="126">
        <f>ROUND(I190*H190,2)</f>
        <v>0</v>
      </c>
      <c r="K190" s="122" t="s">
        <v>146</v>
      </c>
      <c r="L190" s="31"/>
      <c r="M190" s="127" t="s">
        <v>19</v>
      </c>
      <c r="N190" s="128" t="s">
        <v>40</v>
      </c>
      <c r="P190" s="129">
        <f>O190*H190</f>
        <v>0</v>
      </c>
      <c r="Q190" s="129">
        <v>0</v>
      </c>
      <c r="R190" s="129">
        <f>Q190*H190</f>
        <v>0</v>
      </c>
      <c r="S190" s="129">
        <v>0</v>
      </c>
      <c r="T190" s="130">
        <f>S190*H190</f>
        <v>0</v>
      </c>
      <c r="AR190" s="131" t="s">
        <v>147</v>
      </c>
      <c r="AT190" s="131" t="s">
        <v>142</v>
      </c>
      <c r="AU190" s="131" t="s">
        <v>77</v>
      </c>
      <c r="AY190" s="16" t="s">
        <v>141</v>
      </c>
      <c r="BE190" s="132">
        <f>IF(N190="základní",J190,0)</f>
        <v>0</v>
      </c>
      <c r="BF190" s="132">
        <f>IF(N190="snížená",J190,0)</f>
        <v>0</v>
      </c>
      <c r="BG190" s="132">
        <f>IF(N190="zákl. přenesená",J190,0)</f>
        <v>0</v>
      </c>
      <c r="BH190" s="132">
        <f>IF(N190="sníž. přenesená",J190,0)</f>
        <v>0</v>
      </c>
      <c r="BI190" s="132">
        <f>IF(N190="nulová",J190,0)</f>
        <v>0</v>
      </c>
      <c r="BJ190" s="16" t="s">
        <v>77</v>
      </c>
      <c r="BK190" s="132">
        <f>ROUND(I190*H190,2)</f>
        <v>0</v>
      </c>
      <c r="BL190" s="16" t="s">
        <v>147</v>
      </c>
      <c r="BM190" s="131" t="s">
        <v>344</v>
      </c>
    </row>
    <row r="191" spans="2:65" s="1" customFormat="1" ht="19.5">
      <c r="B191" s="31"/>
      <c r="D191" s="133" t="s">
        <v>148</v>
      </c>
      <c r="F191" s="134" t="s">
        <v>1522</v>
      </c>
      <c r="I191" s="135"/>
      <c r="L191" s="31"/>
      <c r="M191" s="136"/>
      <c r="T191" s="52"/>
      <c r="AT191" s="16" t="s">
        <v>148</v>
      </c>
      <c r="AU191" s="16" t="s">
        <v>77</v>
      </c>
    </row>
    <row r="192" spans="2:65" s="1" customFormat="1" ht="19.5">
      <c r="B192" s="31"/>
      <c r="D192" s="133" t="s">
        <v>150</v>
      </c>
      <c r="F192" s="137" t="s">
        <v>157</v>
      </c>
      <c r="I192" s="135"/>
      <c r="L192" s="31"/>
      <c r="M192" s="136"/>
      <c r="T192" s="52"/>
      <c r="AT192" s="16" t="s">
        <v>150</v>
      </c>
      <c r="AU192" s="16" t="s">
        <v>77</v>
      </c>
    </row>
    <row r="193" spans="2:65" s="1" customFormat="1" ht="19.5">
      <c r="B193" s="31"/>
      <c r="D193" s="133" t="s">
        <v>152</v>
      </c>
      <c r="F193" s="137" t="s">
        <v>166</v>
      </c>
      <c r="I193" s="135"/>
      <c r="L193" s="31"/>
      <c r="M193" s="136"/>
      <c r="T193" s="52"/>
      <c r="AT193" s="16" t="s">
        <v>152</v>
      </c>
      <c r="AU193" s="16" t="s">
        <v>77</v>
      </c>
    </row>
    <row r="194" spans="2:65" s="12" customFormat="1" ht="11.25">
      <c r="B194" s="157"/>
      <c r="D194" s="133" t="s">
        <v>255</v>
      </c>
      <c r="E194" s="158" t="s">
        <v>19</v>
      </c>
      <c r="F194" s="159" t="s">
        <v>1523</v>
      </c>
      <c r="H194" s="160">
        <v>50</v>
      </c>
      <c r="I194" s="161"/>
      <c r="L194" s="157"/>
      <c r="M194" s="162"/>
      <c r="T194" s="163"/>
      <c r="AT194" s="158" t="s">
        <v>255</v>
      </c>
      <c r="AU194" s="158" t="s">
        <v>77</v>
      </c>
      <c r="AV194" s="12" t="s">
        <v>79</v>
      </c>
      <c r="AW194" s="12" t="s">
        <v>31</v>
      </c>
      <c r="AX194" s="12" t="s">
        <v>69</v>
      </c>
      <c r="AY194" s="158" t="s">
        <v>141</v>
      </c>
    </row>
    <row r="195" spans="2:65" s="13" customFormat="1" ht="11.25">
      <c r="B195" s="164"/>
      <c r="D195" s="133" t="s">
        <v>255</v>
      </c>
      <c r="E195" s="165" t="s">
        <v>19</v>
      </c>
      <c r="F195" s="166" t="s">
        <v>262</v>
      </c>
      <c r="H195" s="167">
        <v>50</v>
      </c>
      <c r="I195" s="168"/>
      <c r="L195" s="164"/>
      <c r="M195" s="169"/>
      <c r="T195" s="170"/>
      <c r="AT195" s="165" t="s">
        <v>255</v>
      </c>
      <c r="AU195" s="165" t="s">
        <v>77</v>
      </c>
      <c r="AV195" s="13" t="s">
        <v>147</v>
      </c>
      <c r="AW195" s="13" t="s">
        <v>31</v>
      </c>
      <c r="AX195" s="13" t="s">
        <v>77</v>
      </c>
      <c r="AY195" s="165" t="s">
        <v>141</v>
      </c>
    </row>
    <row r="196" spans="2:65" s="1" customFormat="1" ht="16.5" customHeight="1">
      <c r="B196" s="31"/>
      <c r="C196" s="120" t="s">
        <v>337</v>
      </c>
      <c r="D196" s="120" t="s">
        <v>142</v>
      </c>
      <c r="E196" s="121" t="s">
        <v>842</v>
      </c>
      <c r="F196" s="122" t="s">
        <v>843</v>
      </c>
      <c r="G196" s="123" t="s">
        <v>253</v>
      </c>
      <c r="H196" s="124">
        <v>75</v>
      </c>
      <c r="I196" s="125"/>
      <c r="J196" s="126">
        <f>ROUND(I196*H196,2)</f>
        <v>0</v>
      </c>
      <c r="K196" s="122" t="s">
        <v>146</v>
      </c>
      <c r="L196" s="31"/>
      <c r="M196" s="127" t="s">
        <v>19</v>
      </c>
      <c r="N196" s="128" t="s">
        <v>40</v>
      </c>
      <c r="P196" s="129">
        <f>O196*H196</f>
        <v>0</v>
      </c>
      <c r="Q196" s="129">
        <v>0</v>
      </c>
      <c r="R196" s="129">
        <f>Q196*H196</f>
        <v>0</v>
      </c>
      <c r="S196" s="129">
        <v>0</v>
      </c>
      <c r="T196" s="130">
        <f>S196*H196</f>
        <v>0</v>
      </c>
      <c r="AR196" s="131" t="s">
        <v>147</v>
      </c>
      <c r="AT196" s="131" t="s">
        <v>142</v>
      </c>
      <c r="AU196" s="131" t="s">
        <v>77</v>
      </c>
      <c r="AY196" s="16" t="s">
        <v>141</v>
      </c>
      <c r="BE196" s="132">
        <f>IF(N196="základní",J196,0)</f>
        <v>0</v>
      </c>
      <c r="BF196" s="132">
        <f>IF(N196="snížená",J196,0)</f>
        <v>0</v>
      </c>
      <c r="BG196" s="132">
        <f>IF(N196="zákl. přenesená",J196,0)</f>
        <v>0</v>
      </c>
      <c r="BH196" s="132">
        <f>IF(N196="sníž. přenesená",J196,0)</f>
        <v>0</v>
      </c>
      <c r="BI196" s="132">
        <f>IF(N196="nulová",J196,0)</f>
        <v>0</v>
      </c>
      <c r="BJ196" s="16" t="s">
        <v>77</v>
      </c>
      <c r="BK196" s="132">
        <f>ROUND(I196*H196,2)</f>
        <v>0</v>
      </c>
      <c r="BL196" s="16" t="s">
        <v>147</v>
      </c>
      <c r="BM196" s="131" t="s">
        <v>348</v>
      </c>
    </row>
    <row r="197" spans="2:65" s="1" customFormat="1" ht="19.5">
      <c r="B197" s="31"/>
      <c r="D197" s="133" t="s">
        <v>148</v>
      </c>
      <c r="F197" s="134" t="s">
        <v>845</v>
      </c>
      <c r="I197" s="135"/>
      <c r="L197" s="31"/>
      <c r="M197" s="136"/>
      <c r="T197" s="52"/>
      <c r="AT197" s="16" t="s">
        <v>148</v>
      </c>
      <c r="AU197" s="16" t="s">
        <v>77</v>
      </c>
    </row>
    <row r="198" spans="2:65" s="1" customFormat="1" ht="19.5">
      <c r="B198" s="31"/>
      <c r="D198" s="133" t="s">
        <v>150</v>
      </c>
      <c r="F198" s="137" t="s">
        <v>846</v>
      </c>
      <c r="I198" s="135"/>
      <c r="L198" s="31"/>
      <c r="M198" s="136"/>
      <c r="T198" s="52"/>
      <c r="AT198" s="16" t="s">
        <v>150</v>
      </c>
      <c r="AU198" s="16" t="s">
        <v>77</v>
      </c>
    </row>
    <row r="199" spans="2:65" s="1" customFormat="1" ht="29.25">
      <c r="B199" s="31"/>
      <c r="D199" s="133" t="s">
        <v>152</v>
      </c>
      <c r="F199" s="137" t="s">
        <v>1524</v>
      </c>
      <c r="I199" s="135"/>
      <c r="L199" s="31"/>
      <c r="M199" s="136"/>
      <c r="T199" s="52"/>
      <c r="AT199" s="16" t="s">
        <v>152</v>
      </c>
      <c r="AU199" s="16" t="s">
        <v>77</v>
      </c>
    </row>
    <row r="200" spans="2:65" s="12" customFormat="1" ht="11.25">
      <c r="B200" s="157"/>
      <c r="D200" s="133" t="s">
        <v>255</v>
      </c>
      <c r="E200" s="158" t="s">
        <v>19</v>
      </c>
      <c r="F200" s="159" t="s">
        <v>1525</v>
      </c>
      <c r="H200" s="160">
        <v>75</v>
      </c>
      <c r="I200" s="161"/>
      <c r="L200" s="157"/>
      <c r="M200" s="162"/>
      <c r="T200" s="163"/>
      <c r="AT200" s="158" t="s">
        <v>255</v>
      </c>
      <c r="AU200" s="158" t="s">
        <v>77</v>
      </c>
      <c r="AV200" s="12" t="s">
        <v>79</v>
      </c>
      <c r="AW200" s="12" t="s">
        <v>31</v>
      </c>
      <c r="AX200" s="12" t="s">
        <v>69</v>
      </c>
      <c r="AY200" s="158" t="s">
        <v>141</v>
      </c>
    </row>
    <row r="201" spans="2:65" s="13" customFormat="1" ht="11.25">
      <c r="B201" s="164"/>
      <c r="D201" s="133" t="s">
        <v>255</v>
      </c>
      <c r="E201" s="165" t="s">
        <v>19</v>
      </c>
      <c r="F201" s="166" t="s">
        <v>262</v>
      </c>
      <c r="H201" s="167">
        <v>75</v>
      </c>
      <c r="I201" s="168"/>
      <c r="L201" s="164"/>
      <c r="M201" s="169"/>
      <c r="T201" s="170"/>
      <c r="AT201" s="165" t="s">
        <v>255</v>
      </c>
      <c r="AU201" s="165" t="s">
        <v>77</v>
      </c>
      <c r="AV201" s="13" t="s">
        <v>147</v>
      </c>
      <c r="AW201" s="13" t="s">
        <v>31</v>
      </c>
      <c r="AX201" s="13" t="s">
        <v>77</v>
      </c>
      <c r="AY201" s="165" t="s">
        <v>141</v>
      </c>
    </row>
    <row r="202" spans="2:65" s="1" customFormat="1" ht="16.5" customHeight="1">
      <c r="B202" s="31"/>
      <c r="C202" s="120" t="s">
        <v>208</v>
      </c>
      <c r="D202" s="120" t="s">
        <v>142</v>
      </c>
      <c r="E202" s="121" t="s">
        <v>1526</v>
      </c>
      <c r="F202" s="122" t="s">
        <v>1527</v>
      </c>
      <c r="G202" s="123" t="s">
        <v>253</v>
      </c>
      <c r="H202" s="124">
        <v>25</v>
      </c>
      <c r="I202" s="125"/>
      <c r="J202" s="126">
        <f>ROUND(I202*H202,2)</f>
        <v>0</v>
      </c>
      <c r="K202" s="122" t="s">
        <v>146</v>
      </c>
      <c r="L202" s="31"/>
      <c r="M202" s="127" t="s">
        <v>19</v>
      </c>
      <c r="N202" s="128" t="s">
        <v>40</v>
      </c>
      <c r="P202" s="129">
        <f>O202*H202</f>
        <v>0</v>
      </c>
      <c r="Q202" s="129">
        <v>0</v>
      </c>
      <c r="R202" s="129">
        <f>Q202*H202</f>
        <v>0</v>
      </c>
      <c r="S202" s="129">
        <v>0</v>
      </c>
      <c r="T202" s="130">
        <f>S202*H202</f>
        <v>0</v>
      </c>
      <c r="AR202" s="131" t="s">
        <v>147</v>
      </c>
      <c r="AT202" s="131" t="s">
        <v>142</v>
      </c>
      <c r="AU202" s="131" t="s">
        <v>77</v>
      </c>
      <c r="AY202" s="16" t="s">
        <v>141</v>
      </c>
      <c r="BE202" s="132">
        <f>IF(N202="základní",J202,0)</f>
        <v>0</v>
      </c>
      <c r="BF202" s="132">
        <f>IF(N202="snížená",J202,0)</f>
        <v>0</v>
      </c>
      <c r="BG202" s="132">
        <f>IF(N202="zákl. přenesená",J202,0)</f>
        <v>0</v>
      </c>
      <c r="BH202" s="132">
        <f>IF(N202="sníž. přenesená",J202,0)</f>
        <v>0</v>
      </c>
      <c r="BI202" s="132">
        <f>IF(N202="nulová",J202,0)</f>
        <v>0</v>
      </c>
      <c r="BJ202" s="16" t="s">
        <v>77</v>
      </c>
      <c r="BK202" s="132">
        <f>ROUND(I202*H202,2)</f>
        <v>0</v>
      </c>
      <c r="BL202" s="16" t="s">
        <v>147</v>
      </c>
      <c r="BM202" s="131" t="s">
        <v>351</v>
      </c>
    </row>
    <row r="203" spans="2:65" s="1" customFormat="1" ht="19.5">
      <c r="B203" s="31"/>
      <c r="D203" s="133" t="s">
        <v>148</v>
      </c>
      <c r="F203" s="134" t="s">
        <v>1528</v>
      </c>
      <c r="I203" s="135"/>
      <c r="L203" s="31"/>
      <c r="M203" s="136"/>
      <c r="T203" s="52"/>
      <c r="AT203" s="16" t="s">
        <v>148</v>
      </c>
      <c r="AU203" s="16" t="s">
        <v>77</v>
      </c>
    </row>
    <row r="204" spans="2:65" s="1" customFormat="1" ht="19.5">
      <c r="B204" s="31"/>
      <c r="D204" s="133" t="s">
        <v>150</v>
      </c>
      <c r="F204" s="137" t="s">
        <v>846</v>
      </c>
      <c r="I204" s="135"/>
      <c r="L204" s="31"/>
      <c r="M204" s="136"/>
      <c r="T204" s="52"/>
      <c r="AT204" s="16" t="s">
        <v>150</v>
      </c>
      <c r="AU204" s="16" t="s">
        <v>77</v>
      </c>
    </row>
    <row r="205" spans="2:65" s="1" customFormat="1" ht="29.25">
      <c r="B205" s="31"/>
      <c r="D205" s="133" t="s">
        <v>152</v>
      </c>
      <c r="F205" s="137" t="s">
        <v>1529</v>
      </c>
      <c r="I205" s="135"/>
      <c r="L205" s="31"/>
      <c r="M205" s="136"/>
      <c r="T205" s="52"/>
      <c r="AT205" s="16" t="s">
        <v>152</v>
      </c>
      <c r="AU205" s="16" t="s">
        <v>77</v>
      </c>
    </row>
    <row r="206" spans="2:65" s="12" customFormat="1" ht="11.25">
      <c r="B206" s="157"/>
      <c r="D206" s="133" t="s">
        <v>255</v>
      </c>
      <c r="E206" s="158" t="s">
        <v>19</v>
      </c>
      <c r="F206" s="159" t="s">
        <v>1530</v>
      </c>
      <c r="H206" s="160">
        <v>25</v>
      </c>
      <c r="I206" s="161"/>
      <c r="L206" s="157"/>
      <c r="M206" s="162"/>
      <c r="T206" s="163"/>
      <c r="AT206" s="158" t="s">
        <v>255</v>
      </c>
      <c r="AU206" s="158" t="s">
        <v>77</v>
      </c>
      <c r="AV206" s="12" t="s">
        <v>79</v>
      </c>
      <c r="AW206" s="12" t="s">
        <v>31</v>
      </c>
      <c r="AX206" s="12" t="s">
        <v>69</v>
      </c>
      <c r="AY206" s="158" t="s">
        <v>141</v>
      </c>
    </row>
    <row r="207" spans="2:65" s="13" customFormat="1" ht="11.25">
      <c r="B207" s="164"/>
      <c r="D207" s="133" t="s">
        <v>255</v>
      </c>
      <c r="E207" s="165" t="s">
        <v>19</v>
      </c>
      <c r="F207" s="166" t="s">
        <v>262</v>
      </c>
      <c r="H207" s="167">
        <v>25</v>
      </c>
      <c r="I207" s="168"/>
      <c r="L207" s="164"/>
      <c r="M207" s="169"/>
      <c r="T207" s="170"/>
      <c r="AT207" s="165" t="s">
        <v>255</v>
      </c>
      <c r="AU207" s="165" t="s">
        <v>77</v>
      </c>
      <c r="AV207" s="13" t="s">
        <v>147</v>
      </c>
      <c r="AW207" s="13" t="s">
        <v>31</v>
      </c>
      <c r="AX207" s="13" t="s">
        <v>77</v>
      </c>
      <c r="AY207" s="165" t="s">
        <v>141</v>
      </c>
    </row>
    <row r="208" spans="2:65" s="10" customFormat="1" ht="25.9" customHeight="1">
      <c r="B208" s="110"/>
      <c r="D208" s="111" t="s">
        <v>68</v>
      </c>
      <c r="E208" s="112" t="s">
        <v>160</v>
      </c>
      <c r="F208" s="112" t="s">
        <v>892</v>
      </c>
      <c r="I208" s="113"/>
      <c r="J208" s="114">
        <f>BK208</f>
        <v>0</v>
      </c>
      <c r="L208" s="110"/>
      <c r="M208" s="115"/>
      <c r="P208" s="116">
        <f>SUM(P209:P236)</f>
        <v>0</v>
      </c>
      <c r="R208" s="116">
        <f>SUM(R209:R236)</f>
        <v>0</v>
      </c>
      <c r="T208" s="117">
        <f>SUM(T209:T236)</f>
        <v>0</v>
      </c>
      <c r="AR208" s="111" t="s">
        <v>77</v>
      </c>
      <c r="AT208" s="118" t="s">
        <v>68</v>
      </c>
      <c r="AU208" s="118" t="s">
        <v>69</v>
      </c>
      <c r="AY208" s="111" t="s">
        <v>141</v>
      </c>
      <c r="BK208" s="119">
        <f>SUM(BK209:BK236)</f>
        <v>0</v>
      </c>
    </row>
    <row r="209" spans="2:65" s="1" customFormat="1" ht="24.2" customHeight="1">
      <c r="B209" s="31"/>
      <c r="C209" s="120" t="s">
        <v>345</v>
      </c>
      <c r="D209" s="120" t="s">
        <v>142</v>
      </c>
      <c r="E209" s="121" t="s">
        <v>908</v>
      </c>
      <c r="F209" s="122" t="s">
        <v>909</v>
      </c>
      <c r="G209" s="123" t="s">
        <v>266</v>
      </c>
      <c r="H209" s="124">
        <v>293.69</v>
      </c>
      <c r="I209" s="125"/>
      <c r="J209" s="126">
        <f>ROUND(I209*H209,2)</f>
        <v>0</v>
      </c>
      <c r="K209" s="122" t="s">
        <v>146</v>
      </c>
      <c r="L209" s="31"/>
      <c r="M209" s="127" t="s">
        <v>19</v>
      </c>
      <c r="N209" s="128" t="s">
        <v>40</v>
      </c>
      <c r="P209" s="129">
        <f>O209*H209</f>
        <v>0</v>
      </c>
      <c r="Q209" s="129">
        <v>0</v>
      </c>
      <c r="R209" s="129">
        <f>Q209*H209</f>
        <v>0</v>
      </c>
      <c r="S209" s="129">
        <v>0</v>
      </c>
      <c r="T209" s="130">
        <f>S209*H209</f>
        <v>0</v>
      </c>
      <c r="AR209" s="131" t="s">
        <v>147</v>
      </c>
      <c r="AT209" s="131" t="s">
        <v>142</v>
      </c>
      <c r="AU209" s="131" t="s">
        <v>77</v>
      </c>
      <c r="AY209" s="16" t="s">
        <v>141</v>
      </c>
      <c r="BE209" s="132">
        <f>IF(N209="základní",J209,0)</f>
        <v>0</v>
      </c>
      <c r="BF209" s="132">
        <f>IF(N209="snížená",J209,0)</f>
        <v>0</v>
      </c>
      <c r="BG209" s="132">
        <f>IF(N209="zákl. přenesená",J209,0)</f>
        <v>0</v>
      </c>
      <c r="BH209" s="132">
        <f>IF(N209="sníž. přenesená",J209,0)</f>
        <v>0</v>
      </c>
      <c r="BI209" s="132">
        <f>IF(N209="nulová",J209,0)</f>
        <v>0</v>
      </c>
      <c r="BJ209" s="16" t="s">
        <v>77</v>
      </c>
      <c r="BK209" s="132">
        <f>ROUND(I209*H209,2)</f>
        <v>0</v>
      </c>
      <c r="BL209" s="16" t="s">
        <v>147</v>
      </c>
      <c r="BM209" s="131" t="s">
        <v>1531</v>
      </c>
    </row>
    <row r="210" spans="2:65" s="1" customFormat="1" ht="29.25">
      <c r="B210" s="31"/>
      <c r="D210" s="133" t="s">
        <v>148</v>
      </c>
      <c r="F210" s="134" t="s">
        <v>911</v>
      </c>
      <c r="I210" s="135"/>
      <c r="L210" s="31"/>
      <c r="M210" s="136"/>
      <c r="T210" s="52"/>
      <c r="AT210" s="16" t="s">
        <v>148</v>
      </c>
      <c r="AU210" s="16" t="s">
        <v>77</v>
      </c>
    </row>
    <row r="211" spans="2:65" s="11" customFormat="1" ht="11.25">
      <c r="B211" s="151"/>
      <c r="D211" s="133" t="s">
        <v>255</v>
      </c>
      <c r="E211" s="152" t="s">
        <v>19</v>
      </c>
      <c r="F211" s="153" t="s">
        <v>914</v>
      </c>
      <c r="H211" s="152" t="s">
        <v>19</v>
      </c>
      <c r="I211" s="154"/>
      <c r="L211" s="151"/>
      <c r="M211" s="155"/>
      <c r="T211" s="156"/>
      <c r="AT211" s="152" t="s">
        <v>255</v>
      </c>
      <c r="AU211" s="152" t="s">
        <v>77</v>
      </c>
      <c r="AV211" s="11" t="s">
        <v>77</v>
      </c>
      <c r="AW211" s="11" t="s">
        <v>31</v>
      </c>
      <c r="AX211" s="11" t="s">
        <v>69</v>
      </c>
      <c r="AY211" s="152" t="s">
        <v>141</v>
      </c>
    </row>
    <row r="212" spans="2:65" s="12" customFormat="1" ht="11.25">
      <c r="B212" s="157"/>
      <c r="D212" s="133" t="s">
        <v>255</v>
      </c>
      <c r="E212" s="158" t="s">
        <v>19</v>
      </c>
      <c r="F212" s="159" t="s">
        <v>1532</v>
      </c>
      <c r="H212" s="160">
        <v>59.06</v>
      </c>
      <c r="I212" s="161"/>
      <c r="L212" s="157"/>
      <c r="M212" s="162"/>
      <c r="T212" s="163"/>
      <c r="AT212" s="158" t="s">
        <v>255</v>
      </c>
      <c r="AU212" s="158" t="s">
        <v>77</v>
      </c>
      <c r="AV212" s="12" t="s">
        <v>79</v>
      </c>
      <c r="AW212" s="12" t="s">
        <v>31</v>
      </c>
      <c r="AX212" s="12" t="s">
        <v>69</v>
      </c>
      <c r="AY212" s="158" t="s">
        <v>141</v>
      </c>
    </row>
    <row r="213" spans="2:65" s="11" customFormat="1" ht="11.25">
      <c r="B213" s="151"/>
      <c r="D213" s="133" t="s">
        <v>255</v>
      </c>
      <c r="E213" s="152" t="s">
        <v>19</v>
      </c>
      <c r="F213" s="153" t="s">
        <v>1065</v>
      </c>
      <c r="H213" s="152" t="s">
        <v>19</v>
      </c>
      <c r="I213" s="154"/>
      <c r="L213" s="151"/>
      <c r="M213" s="155"/>
      <c r="T213" s="156"/>
      <c r="AT213" s="152" t="s">
        <v>255</v>
      </c>
      <c r="AU213" s="152" t="s">
        <v>77</v>
      </c>
      <c r="AV213" s="11" t="s">
        <v>77</v>
      </c>
      <c r="AW213" s="11" t="s">
        <v>31</v>
      </c>
      <c r="AX213" s="11" t="s">
        <v>69</v>
      </c>
      <c r="AY213" s="152" t="s">
        <v>141</v>
      </c>
    </row>
    <row r="214" spans="2:65" s="12" customFormat="1" ht="11.25">
      <c r="B214" s="157"/>
      <c r="D214" s="133" t="s">
        <v>255</v>
      </c>
      <c r="E214" s="158" t="s">
        <v>19</v>
      </c>
      <c r="F214" s="159" t="s">
        <v>1533</v>
      </c>
      <c r="H214" s="160">
        <v>109.55</v>
      </c>
      <c r="I214" s="161"/>
      <c r="L214" s="157"/>
      <c r="M214" s="162"/>
      <c r="T214" s="163"/>
      <c r="AT214" s="158" t="s">
        <v>255</v>
      </c>
      <c r="AU214" s="158" t="s">
        <v>77</v>
      </c>
      <c r="AV214" s="12" t="s">
        <v>79</v>
      </c>
      <c r="AW214" s="12" t="s">
        <v>31</v>
      </c>
      <c r="AX214" s="12" t="s">
        <v>69</v>
      </c>
      <c r="AY214" s="158" t="s">
        <v>141</v>
      </c>
    </row>
    <row r="215" spans="2:65" s="11" customFormat="1" ht="11.25">
      <c r="B215" s="151"/>
      <c r="D215" s="133" t="s">
        <v>255</v>
      </c>
      <c r="E215" s="152" t="s">
        <v>19</v>
      </c>
      <c r="F215" s="153" t="s">
        <v>1067</v>
      </c>
      <c r="H215" s="152" t="s">
        <v>19</v>
      </c>
      <c r="I215" s="154"/>
      <c r="L215" s="151"/>
      <c r="M215" s="155"/>
      <c r="T215" s="156"/>
      <c r="AT215" s="152" t="s">
        <v>255</v>
      </c>
      <c r="AU215" s="152" t="s">
        <v>77</v>
      </c>
      <c r="AV215" s="11" t="s">
        <v>77</v>
      </c>
      <c r="AW215" s="11" t="s">
        <v>31</v>
      </c>
      <c r="AX215" s="11" t="s">
        <v>69</v>
      </c>
      <c r="AY215" s="152" t="s">
        <v>141</v>
      </c>
    </row>
    <row r="216" spans="2:65" s="12" customFormat="1" ht="11.25">
      <c r="B216" s="157"/>
      <c r="D216" s="133" t="s">
        <v>255</v>
      </c>
      <c r="E216" s="158" t="s">
        <v>19</v>
      </c>
      <c r="F216" s="159" t="s">
        <v>1534</v>
      </c>
      <c r="H216" s="160">
        <v>125.08</v>
      </c>
      <c r="I216" s="161"/>
      <c r="L216" s="157"/>
      <c r="M216" s="162"/>
      <c r="T216" s="163"/>
      <c r="AT216" s="158" t="s">
        <v>255</v>
      </c>
      <c r="AU216" s="158" t="s">
        <v>77</v>
      </c>
      <c r="AV216" s="12" t="s">
        <v>79</v>
      </c>
      <c r="AW216" s="12" t="s">
        <v>31</v>
      </c>
      <c r="AX216" s="12" t="s">
        <v>69</v>
      </c>
      <c r="AY216" s="158" t="s">
        <v>141</v>
      </c>
    </row>
    <row r="217" spans="2:65" s="13" customFormat="1" ht="11.25">
      <c r="B217" s="164"/>
      <c r="D217" s="133" t="s">
        <v>255</v>
      </c>
      <c r="E217" s="165" t="s">
        <v>19</v>
      </c>
      <c r="F217" s="166" t="s">
        <v>262</v>
      </c>
      <c r="H217" s="167">
        <v>293.69</v>
      </c>
      <c r="I217" s="168"/>
      <c r="L217" s="164"/>
      <c r="M217" s="169"/>
      <c r="T217" s="170"/>
      <c r="AT217" s="165" t="s">
        <v>255</v>
      </c>
      <c r="AU217" s="165" t="s">
        <v>77</v>
      </c>
      <c r="AV217" s="13" t="s">
        <v>147</v>
      </c>
      <c r="AW217" s="13" t="s">
        <v>31</v>
      </c>
      <c r="AX217" s="13" t="s">
        <v>77</v>
      </c>
      <c r="AY217" s="165" t="s">
        <v>141</v>
      </c>
    </row>
    <row r="218" spans="2:65" s="1" customFormat="1" ht="24.2" customHeight="1">
      <c r="B218" s="31"/>
      <c r="C218" s="120" t="s">
        <v>211</v>
      </c>
      <c r="D218" s="120" t="s">
        <v>142</v>
      </c>
      <c r="E218" s="121" t="s">
        <v>918</v>
      </c>
      <c r="F218" s="122" t="s">
        <v>919</v>
      </c>
      <c r="G218" s="123" t="s">
        <v>266</v>
      </c>
      <c r="H218" s="124">
        <v>552.41999999999996</v>
      </c>
      <c r="I218" s="125"/>
      <c r="J218" s="126">
        <f>ROUND(I218*H218,2)</f>
        <v>0</v>
      </c>
      <c r="K218" s="122" t="s">
        <v>146</v>
      </c>
      <c r="L218" s="31"/>
      <c r="M218" s="127" t="s">
        <v>19</v>
      </c>
      <c r="N218" s="128" t="s">
        <v>40</v>
      </c>
      <c r="P218" s="129">
        <f>O218*H218</f>
        <v>0</v>
      </c>
      <c r="Q218" s="129">
        <v>0</v>
      </c>
      <c r="R218" s="129">
        <f>Q218*H218</f>
        <v>0</v>
      </c>
      <c r="S218" s="129">
        <v>0</v>
      </c>
      <c r="T218" s="130">
        <f>S218*H218</f>
        <v>0</v>
      </c>
      <c r="AR218" s="131" t="s">
        <v>147</v>
      </c>
      <c r="AT218" s="131" t="s">
        <v>142</v>
      </c>
      <c r="AU218" s="131" t="s">
        <v>77</v>
      </c>
      <c r="AY218" s="16" t="s">
        <v>141</v>
      </c>
      <c r="BE218" s="132">
        <f>IF(N218="základní",J218,0)</f>
        <v>0</v>
      </c>
      <c r="BF218" s="132">
        <f>IF(N218="snížená",J218,0)</f>
        <v>0</v>
      </c>
      <c r="BG218" s="132">
        <f>IF(N218="zákl. přenesená",J218,0)</f>
        <v>0</v>
      </c>
      <c r="BH218" s="132">
        <f>IF(N218="sníž. přenesená",J218,0)</f>
        <v>0</v>
      </c>
      <c r="BI218" s="132">
        <f>IF(N218="nulová",J218,0)</f>
        <v>0</v>
      </c>
      <c r="BJ218" s="16" t="s">
        <v>77</v>
      </c>
      <c r="BK218" s="132">
        <f>ROUND(I218*H218,2)</f>
        <v>0</v>
      </c>
      <c r="BL218" s="16" t="s">
        <v>147</v>
      </c>
      <c r="BM218" s="131" t="s">
        <v>1535</v>
      </c>
    </row>
    <row r="219" spans="2:65" s="1" customFormat="1" ht="29.25">
      <c r="B219" s="31"/>
      <c r="D219" s="133" t="s">
        <v>148</v>
      </c>
      <c r="F219" s="134" t="s">
        <v>921</v>
      </c>
      <c r="I219" s="135"/>
      <c r="L219" s="31"/>
      <c r="M219" s="136"/>
      <c r="T219" s="52"/>
      <c r="AT219" s="16" t="s">
        <v>148</v>
      </c>
      <c r="AU219" s="16" t="s">
        <v>77</v>
      </c>
    </row>
    <row r="220" spans="2:65" s="11" customFormat="1" ht="11.25">
      <c r="B220" s="151"/>
      <c r="D220" s="133" t="s">
        <v>255</v>
      </c>
      <c r="E220" s="152" t="s">
        <v>19</v>
      </c>
      <c r="F220" s="153" t="s">
        <v>914</v>
      </c>
      <c r="H220" s="152" t="s">
        <v>19</v>
      </c>
      <c r="I220" s="154"/>
      <c r="L220" s="151"/>
      <c r="M220" s="155"/>
      <c r="T220" s="156"/>
      <c r="AT220" s="152" t="s">
        <v>255</v>
      </c>
      <c r="AU220" s="152" t="s">
        <v>77</v>
      </c>
      <c r="AV220" s="11" t="s">
        <v>77</v>
      </c>
      <c r="AW220" s="11" t="s">
        <v>31</v>
      </c>
      <c r="AX220" s="11" t="s">
        <v>69</v>
      </c>
      <c r="AY220" s="152" t="s">
        <v>141</v>
      </c>
    </row>
    <row r="221" spans="2:65" s="12" customFormat="1" ht="11.25">
      <c r="B221" s="157"/>
      <c r="D221" s="133" t="s">
        <v>255</v>
      </c>
      <c r="E221" s="158" t="s">
        <v>19</v>
      </c>
      <c r="F221" s="159" t="s">
        <v>1536</v>
      </c>
      <c r="H221" s="160">
        <v>177.18</v>
      </c>
      <c r="I221" s="161"/>
      <c r="L221" s="157"/>
      <c r="M221" s="162"/>
      <c r="T221" s="163"/>
      <c r="AT221" s="158" t="s">
        <v>255</v>
      </c>
      <c r="AU221" s="158" t="s">
        <v>77</v>
      </c>
      <c r="AV221" s="12" t="s">
        <v>79</v>
      </c>
      <c r="AW221" s="12" t="s">
        <v>31</v>
      </c>
      <c r="AX221" s="12" t="s">
        <v>69</v>
      </c>
      <c r="AY221" s="158" t="s">
        <v>141</v>
      </c>
    </row>
    <row r="222" spans="2:65" s="11" customFormat="1" ht="11.25">
      <c r="B222" s="151"/>
      <c r="D222" s="133" t="s">
        <v>255</v>
      </c>
      <c r="E222" s="152" t="s">
        <v>19</v>
      </c>
      <c r="F222" s="153" t="s">
        <v>1067</v>
      </c>
      <c r="H222" s="152" t="s">
        <v>19</v>
      </c>
      <c r="I222" s="154"/>
      <c r="L222" s="151"/>
      <c r="M222" s="155"/>
      <c r="T222" s="156"/>
      <c r="AT222" s="152" t="s">
        <v>255</v>
      </c>
      <c r="AU222" s="152" t="s">
        <v>77</v>
      </c>
      <c r="AV222" s="11" t="s">
        <v>77</v>
      </c>
      <c r="AW222" s="11" t="s">
        <v>31</v>
      </c>
      <c r="AX222" s="11" t="s">
        <v>69</v>
      </c>
      <c r="AY222" s="152" t="s">
        <v>141</v>
      </c>
    </row>
    <row r="223" spans="2:65" s="12" customFormat="1" ht="11.25">
      <c r="B223" s="157"/>
      <c r="D223" s="133" t="s">
        <v>255</v>
      </c>
      <c r="E223" s="158" t="s">
        <v>19</v>
      </c>
      <c r="F223" s="159" t="s">
        <v>1537</v>
      </c>
      <c r="H223" s="160">
        <v>375.24</v>
      </c>
      <c r="I223" s="161"/>
      <c r="L223" s="157"/>
      <c r="M223" s="162"/>
      <c r="T223" s="163"/>
      <c r="AT223" s="158" t="s">
        <v>255</v>
      </c>
      <c r="AU223" s="158" t="s">
        <v>77</v>
      </c>
      <c r="AV223" s="12" t="s">
        <v>79</v>
      </c>
      <c r="AW223" s="12" t="s">
        <v>31</v>
      </c>
      <c r="AX223" s="12" t="s">
        <v>69</v>
      </c>
      <c r="AY223" s="158" t="s">
        <v>141</v>
      </c>
    </row>
    <row r="224" spans="2:65" s="13" customFormat="1" ht="11.25">
      <c r="B224" s="164"/>
      <c r="D224" s="133" t="s">
        <v>255</v>
      </c>
      <c r="E224" s="165" t="s">
        <v>19</v>
      </c>
      <c r="F224" s="166" t="s">
        <v>262</v>
      </c>
      <c r="H224" s="167">
        <v>552.42000000000007</v>
      </c>
      <c r="I224" s="168"/>
      <c r="L224" s="164"/>
      <c r="M224" s="169"/>
      <c r="T224" s="170"/>
      <c r="AT224" s="165" t="s">
        <v>255</v>
      </c>
      <c r="AU224" s="165" t="s">
        <v>77</v>
      </c>
      <c r="AV224" s="13" t="s">
        <v>147</v>
      </c>
      <c r="AW224" s="13" t="s">
        <v>31</v>
      </c>
      <c r="AX224" s="13" t="s">
        <v>77</v>
      </c>
      <c r="AY224" s="165" t="s">
        <v>141</v>
      </c>
    </row>
    <row r="225" spans="2:65" s="1" customFormat="1" ht="16.5" customHeight="1">
      <c r="B225" s="31"/>
      <c r="C225" s="120" t="s">
        <v>352</v>
      </c>
      <c r="D225" s="120" t="s">
        <v>142</v>
      </c>
      <c r="E225" s="121" t="s">
        <v>901</v>
      </c>
      <c r="F225" s="122" t="s">
        <v>902</v>
      </c>
      <c r="G225" s="123" t="s">
        <v>266</v>
      </c>
      <c r="H225" s="124">
        <v>109.55</v>
      </c>
      <c r="I225" s="125"/>
      <c r="J225" s="126">
        <f>ROUND(I225*H225,2)</f>
        <v>0</v>
      </c>
      <c r="K225" s="122" t="s">
        <v>146</v>
      </c>
      <c r="L225" s="31"/>
      <c r="M225" s="127" t="s">
        <v>19</v>
      </c>
      <c r="N225" s="128" t="s">
        <v>40</v>
      </c>
      <c r="P225" s="129">
        <f>O225*H225</f>
        <v>0</v>
      </c>
      <c r="Q225" s="129">
        <v>0</v>
      </c>
      <c r="R225" s="129">
        <f>Q225*H225</f>
        <v>0</v>
      </c>
      <c r="S225" s="129">
        <v>0</v>
      </c>
      <c r="T225" s="130">
        <f>S225*H225</f>
        <v>0</v>
      </c>
      <c r="AR225" s="131" t="s">
        <v>147</v>
      </c>
      <c r="AT225" s="131" t="s">
        <v>142</v>
      </c>
      <c r="AU225" s="131" t="s">
        <v>77</v>
      </c>
      <c r="AY225" s="16" t="s">
        <v>141</v>
      </c>
      <c r="BE225" s="132">
        <f>IF(N225="základní",J225,0)</f>
        <v>0</v>
      </c>
      <c r="BF225" s="132">
        <f>IF(N225="snížená",J225,0)</f>
        <v>0</v>
      </c>
      <c r="BG225" s="132">
        <f>IF(N225="zákl. přenesená",J225,0)</f>
        <v>0</v>
      </c>
      <c r="BH225" s="132">
        <f>IF(N225="sníž. přenesená",J225,0)</f>
        <v>0</v>
      </c>
      <c r="BI225" s="132">
        <f>IF(N225="nulová",J225,0)</f>
        <v>0</v>
      </c>
      <c r="BJ225" s="16" t="s">
        <v>77</v>
      </c>
      <c r="BK225" s="132">
        <f>ROUND(I225*H225,2)</f>
        <v>0</v>
      </c>
      <c r="BL225" s="16" t="s">
        <v>147</v>
      </c>
      <c r="BM225" s="131" t="s">
        <v>365</v>
      </c>
    </row>
    <row r="226" spans="2:65" s="1" customFormat="1" ht="29.25">
      <c r="B226" s="31"/>
      <c r="D226" s="133" t="s">
        <v>148</v>
      </c>
      <c r="F226" s="134" t="s">
        <v>904</v>
      </c>
      <c r="I226" s="135"/>
      <c r="L226" s="31"/>
      <c r="M226" s="136"/>
      <c r="T226" s="52"/>
      <c r="AT226" s="16" t="s">
        <v>148</v>
      </c>
      <c r="AU226" s="16" t="s">
        <v>77</v>
      </c>
    </row>
    <row r="227" spans="2:65" s="1" customFormat="1" ht="39">
      <c r="B227" s="31"/>
      <c r="D227" s="133" t="s">
        <v>150</v>
      </c>
      <c r="F227" s="137" t="s">
        <v>898</v>
      </c>
      <c r="I227" s="135"/>
      <c r="L227" s="31"/>
      <c r="M227" s="136"/>
      <c r="T227" s="52"/>
      <c r="AT227" s="16" t="s">
        <v>150</v>
      </c>
      <c r="AU227" s="16" t="s">
        <v>77</v>
      </c>
    </row>
    <row r="228" spans="2:65" s="1" customFormat="1" ht="29.25">
      <c r="B228" s="31"/>
      <c r="D228" s="133" t="s">
        <v>152</v>
      </c>
      <c r="F228" s="137" t="s">
        <v>1062</v>
      </c>
      <c r="I228" s="135"/>
      <c r="L228" s="31"/>
      <c r="M228" s="136"/>
      <c r="T228" s="52"/>
      <c r="AT228" s="16" t="s">
        <v>152</v>
      </c>
      <c r="AU228" s="16" t="s">
        <v>77</v>
      </c>
    </row>
    <row r="229" spans="2:65" s="1" customFormat="1" ht="24.2" customHeight="1">
      <c r="B229" s="31"/>
      <c r="C229" s="120" t="s">
        <v>215</v>
      </c>
      <c r="D229" s="120" t="s">
        <v>142</v>
      </c>
      <c r="E229" s="121" t="s">
        <v>307</v>
      </c>
      <c r="F229" s="122" t="s">
        <v>308</v>
      </c>
      <c r="G229" s="123" t="s">
        <v>266</v>
      </c>
      <c r="H229" s="124">
        <v>93.2</v>
      </c>
      <c r="I229" s="125"/>
      <c r="J229" s="126">
        <f>ROUND(I229*H229,2)</f>
        <v>0</v>
      </c>
      <c r="K229" s="122" t="s">
        <v>146</v>
      </c>
      <c r="L229" s="31"/>
      <c r="M229" s="127" t="s">
        <v>19</v>
      </c>
      <c r="N229" s="128" t="s">
        <v>40</v>
      </c>
      <c r="P229" s="129">
        <f>O229*H229</f>
        <v>0</v>
      </c>
      <c r="Q229" s="129">
        <v>0</v>
      </c>
      <c r="R229" s="129">
        <f>Q229*H229</f>
        <v>0</v>
      </c>
      <c r="S229" s="129">
        <v>0</v>
      </c>
      <c r="T229" s="130">
        <f>S229*H229</f>
        <v>0</v>
      </c>
      <c r="AR229" s="131" t="s">
        <v>147</v>
      </c>
      <c r="AT229" s="131" t="s">
        <v>142</v>
      </c>
      <c r="AU229" s="131" t="s">
        <v>77</v>
      </c>
      <c r="AY229" s="16" t="s">
        <v>141</v>
      </c>
      <c r="BE229" s="132">
        <f>IF(N229="základní",J229,0)</f>
        <v>0</v>
      </c>
      <c r="BF229" s="132">
        <f>IF(N229="snížená",J229,0)</f>
        <v>0</v>
      </c>
      <c r="BG229" s="132">
        <f>IF(N229="zákl. přenesená",J229,0)</f>
        <v>0</v>
      </c>
      <c r="BH229" s="132">
        <f>IF(N229="sníž. přenesená",J229,0)</f>
        <v>0</v>
      </c>
      <c r="BI229" s="132">
        <f>IF(N229="nulová",J229,0)</f>
        <v>0</v>
      </c>
      <c r="BJ229" s="16" t="s">
        <v>77</v>
      </c>
      <c r="BK229" s="132">
        <f>ROUND(I229*H229,2)</f>
        <v>0</v>
      </c>
      <c r="BL229" s="16" t="s">
        <v>147</v>
      </c>
      <c r="BM229" s="131" t="s">
        <v>1538</v>
      </c>
    </row>
    <row r="230" spans="2:65" s="1" customFormat="1" ht="29.25">
      <c r="B230" s="31"/>
      <c r="D230" s="133" t="s">
        <v>148</v>
      </c>
      <c r="F230" s="134" t="s">
        <v>309</v>
      </c>
      <c r="I230" s="135"/>
      <c r="L230" s="31"/>
      <c r="M230" s="136"/>
      <c r="T230" s="52"/>
      <c r="AT230" s="16" t="s">
        <v>148</v>
      </c>
      <c r="AU230" s="16" t="s">
        <v>77</v>
      </c>
    </row>
    <row r="231" spans="2:65" s="11" customFormat="1" ht="11.25">
      <c r="B231" s="151"/>
      <c r="D231" s="133" t="s">
        <v>255</v>
      </c>
      <c r="E231" s="152" t="s">
        <v>19</v>
      </c>
      <c r="F231" s="153" t="s">
        <v>1539</v>
      </c>
      <c r="H231" s="152" t="s">
        <v>19</v>
      </c>
      <c r="I231" s="154"/>
      <c r="L231" s="151"/>
      <c r="M231" s="155"/>
      <c r="T231" s="156"/>
      <c r="AT231" s="152" t="s">
        <v>255</v>
      </c>
      <c r="AU231" s="152" t="s">
        <v>77</v>
      </c>
      <c r="AV231" s="11" t="s">
        <v>77</v>
      </c>
      <c r="AW231" s="11" t="s">
        <v>31</v>
      </c>
      <c r="AX231" s="11" t="s">
        <v>69</v>
      </c>
      <c r="AY231" s="152" t="s">
        <v>141</v>
      </c>
    </row>
    <row r="232" spans="2:65" s="12" customFormat="1" ht="11.25">
      <c r="B232" s="157"/>
      <c r="D232" s="133" t="s">
        <v>255</v>
      </c>
      <c r="E232" s="158" t="s">
        <v>19</v>
      </c>
      <c r="F232" s="159" t="s">
        <v>1540</v>
      </c>
      <c r="H232" s="160">
        <v>93.2</v>
      </c>
      <c r="I232" s="161"/>
      <c r="L232" s="157"/>
      <c r="M232" s="162"/>
      <c r="T232" s="163"/>
      <c r="AT232" s="158" t="s">
        <v>255</v>
      </c>
      <c r="AU232" s="158" t="s">
        <v>77</v>
      </c>
      <c r="AV232" s="12" t="s">
        <v>79</v>
      </c>
      <c r="AW232" s="12" t="s">
        <v>31</v>
      </c>
      <c r="AX232" s="12" t="s">
        <v>77</v>
      </c>
      <c r="AY232" s="158" t="s">
        <v>141</v>
      </c>
    </row>
    <row r="233" spans="2:65" s="1" customFormat="1" ht="33" customHeight="1">
      <c r="B233" s="31"/>
      <c r="C233" s="120" t="s">
        <v>362</v>
      </c>
      <c r="D233" s="120" t="s">
        <v>142</v>
      </c>
      <c r="E233" s="121" t="s">
        <v>937</v>
      </c>
      <c r="F233" s="122" t="s">
        <v>938</v>
      </c>
      <c r="G233" s="123" t="s">
        <v>266</v>
      </c>
      <c r="H233" s="124">
        <v>1304.8</v>
      </c>
      <c r="I233" s="125"/>
      <c r="J233" s="126">
        <f>ROUND(I233*H233,2)</f>
        <v>0</v>
      </c>
      <c r="K233" s="122" t="s">
        <v>146</v>
      </c>
      <c r="L233" s="31"/>
      <c r="M233" s="127" t="s">
        <v>19</v>
      </c>
      <c r="N233" s="128" t="s">
        <v>40</v>
      </c>
      <c r="P233" s="129">
        <f>O233*H233</f>
        <v>0</v>
      </c>
      <c r="Q233" s="129">
        <v>0</v>
      </c>
      <c r="R233" s="129">
        <f>Q233*H233</f>
        <v>0</v>
      </c>
      <c r="S233" s="129">
        <v>0</v>
      </c>
      <c r="T233" s="130">
        <f>S233*H233</f>
        <v>0</v>
      </c>
      <c r="AR233" s="131" t="s">
        <v>147</v>
      </c>
      <c r="AT233" s="131" t="s">
        <v>142</v>
      </c>
      <c r="AU233" s="131" t="s">
        <v>77</v>
      </c>
      <c r="AY233" s="16" t="s">
        <v>141</v>
      </c>
      <c r="BE233" s="132">
        <f>IF(N233="základní",J233,0)</f>
        <v>0</v>
      </c>
      <c r="BF233" s="132">
        <f>IF(N233="snížená",J233,0)</f>
        <v>0</v>
      </c>
      <c r="BG233" s="132">
        <f>IF(N233="zákl. přenesená",J233,0)</f>
        <v>0</v>
      </c>
      <c r="BH233" s="132">
        <f>IF(N233="sníž. přenesená",J233,0)</f>
        <v>0</v>
      </c>
      <c r="BI233" s="132">
        <f>IF(N233="nulová",J233,0)</f>
        <v>0</v>
      </c>
      <c r="BJ233" s="16" t="s">
        <v>77</v>
      </c>
      <c r="BK233" s="132">
        <f>ROUND(I233*H233,2)</f>
        <v>0</v>
      </c>
      <c r="BL233" s="16" t="s">
        <v>147</v>
      </c>
      <c r="BM233" s="131" t="s">
        <v>1541</v>
      </c>
    </row>
    <row r="234" spans="2:65" s="1" customFormat="1" ht="29.25">
      <c r="B234" s="31"/>
      <c r="D234" s="133" t="s">
        <v>148</v>
      </c>
      <c r="F234" s="134" t="s">
        <v>940</v>
      </c>
      <c r="I234" s="135"/>
      <c r="L234" s="31"/>
      <c r="M234" s="136"/>
      <c r="T234" s="52"/>
      <c r="AT234" s="16" t="s">
        <v>148</v>
      </c>
      <c r="AU234" s="16" t="s">
        <v>77</v>
      </c>
    </row>
    <row r="235" spans="2:65" s="11" customFormat="1" ht="11.25">
      <c r="B235" s="151"/>
      <c r="D235" s="133" t="s">
        <v>255</v>
      </c>
      <c r="E235" s="152" t="s">
        <v>19</v>
      </c>
      <c r="F235" s="153" t="s">
        <v>1539</v>
      </c>
      <c r="H235" s="152" t="s">
        <v>19</v>
      </c>
      <c r="I235" s="154"/>
      <c r="L235" s="151"/>
      <c r="M235" s="155"/>
      <c r="T235" s="156"/>
      <c r="AT235" s="152" t="s">
        <v>255</v>
      </c>
      <c r="AU235" s="152" t="s">
        <v>77</v>
      </c>
      <c r="AV235" s="11" t="s">
        <v>77</v>
      </c>
      <c r="AW235" s="11" t="s">
        <v>31</v>
      </c>
      <c r="AX235" s="11" t="s">
        <v>69</v>
      </c>
      <c r="AY235" s="152" t="s">
        <v>141</v>
      </c>
    </row>
    <row r="236" spans="2:65" s="12" customFormat="1" ht="11.25">
      <c r="B236" s="157"/>
      <c r="D236" s="133" t="s">
        <v>255</v>
      </c>
      <c r="E236" s="158" t="s">
        <v>19</v>
      </c>
      <c r="F236" s="159" t="s">
        <v>1542</v>
      </c>
      <c r="H236" s="160">
        <v>1304.8</v>
      </c>
      <c r="I236" s="161"/>
      <c r="L236" s="157"/>
      <c r="M236" s="162"/>
      <c r="T236" s="163"/>
      <c r="AT236" s="158" t="s">
        <v>255</v>
      </c>
      <c r="AU236" s="158" t="s">
        <v>77</v>
      </c>
      <c r="AV236" s="12" t="s">
        <v>79</v>
      </c>
      <c r="AW236" s="12" t="s">
        <v>31</v>
      </c>
      <c r="AX236" s="12" t="s">
        <v>77</v>
      </c>
      <c r="AY236" s="158" t="s">
        <v>141</v>
      </c>
    </row>
    <row r="237" spans="2:65" s="10" customFormat="1" ht="25.9" customHeight="1">
      <c r="B237" s="110"/>
      <c r="D237" s="111" t="s">
        <v>68</v>
      </c>
      <c r="E237" s="112" t="s">
        <v>147</v>
      </c>
      <c r="F237" s="112" t="s">
        <v>946</v>
      </c>
      <c r="I237" s="113"/>
      <c r="J237" s="114">
        <f>BK237</f>
        <v>0</v>
      </c>
      <c r="L237" s="110"/>
      <c r="M237" s="115"/>
      <c r="P237" s="116">
        <f>SUM(P238:P241)</f>
        <v>0</v>
      </c>
      <c r="R237" s="116">
        <f>SUM(R238:R241)</f>
        <v>0</v>
      </c>
      <c r="T237" s="117">
        <f>SUM(T238:T241)</f>
        <v>0</v>
      </c>
      <c r="AR237" s="111" t="s">
        <v>77</v>
      </c>
      <c r="AT237" s="118" t="s">
        <v>68</v>
      </c>
      <c r="AU237" s="118" t="s">
        <v>69</v>
      </c>
      <c r="AY237" s="111" t="s">
        <v>141</v>
      </c>
      <c r="BK237" s="119">
        <f>SUM(BK238:BK241)</f>
        <v>0</v>
      </c>
    </row>
    <row r="238" spans="2:65" s="1" customFormat="1" ht="16.5" customHeight="1">
      <c r="B238" s="31"/>
      <c r="C238" s="120" t="s">
        <v>219</v>
      </c>
      <c r="D238" s="120" t="s">
        <v>142</v>
      </c>
      <c r="E238" s="121" t="s">
        <v>234</v>
      </c>
      <c r="F238" s="122" t="s">
        <v>235</v>
      </c>
      <c r="G238" s="123" t="s">
        <v>266</v>
      </c>
      <c r="H238" s="124">
        <v>125.08</v>
      </c>
      <c r="I238" s="125"/>
      <c r="J238" s="126">
        <f>ROUND(I238*H238,2)</f>
        <v>0</v>
      </c>
      <c r="K238" s="122" t="s">
        <v>146</v>
      </c>
      <c r="L238" s="31"/>
      <c r="M238" s="127" t="s">
        <v>19</v>
      </c>
      <c r="N238" s="128" t="s">
        <v>40</v>
      </c>
      <c r="P238" s="129">
        <f>O238*H238</f>
        <v>0</v>
      </c>
      <c r="Q238" s="129">
        <v>0</v>
      </c>
      <c r="R238" s="129">
        <f>Q238*H238</f>
        <v>0</v>
      </c>
      <c r="S238" s="129">
        <v>0</v>
      </c>
      <c r="T238" s="130">
        <f>S238*H238</f>
        <v>0</v>
      </c>
      <c r="AR238" s="131" t="s">
        <v>147</v>
      </c>
      <c r="AT238" s="131" t="s">
        <v>142</v>
      </c>
      <c r="AU238" s="131" t="s">
        <v>77</v>
      </c>
      <c r="AY238" s="16" t="s">
        <v>141</v>
      </c>
      <c r="BE238" s="132">
        <f>IF(N238="základní",J238,0)</f>
        <v>0</v>
      </c>
      <c r="BF238" s="132">
        <f>IF(N238="snížená",J238,0)</f>
        <v>0</v>
      </c>
      <c r="BG238" s="132">
        <f>IF(N238="zákl. přenesená",J238,0)</f>
        <v>0</v>
      </c>
      <c r="BH238" s="132">
        <f>IF(N238="sníž. přenesená",J238,0)</f>
        <v>0</v>
      </c>
      <c r="BI238" s="132">
        <f>IF(N238="nulová",J238,0)</f>
        <v>0</v>
      </c>
      <c r="BJ238" s="16" t="s">
        <v>77</v>
      </c>
      <c r="BK238" s="132">
        <f>ROUND(I238*H238,2)</f>
        <v>0</v>
      </c>
      <c r="BL238" s="16" t="s">
        <v>147</v>
      </c>
      <c r="BM238" s="131" t="s">
        <v>377</v>
      </c>
    </row>
    <row r="239" spans="2:65" s="1" customFormat="1" ht="29.25">
      <c r="B239" s="31"/>
      <c r="D239" s="133" t="s">
        <v>148</v>
      </c>
      <c r="F239" s="134" t="s">
        <v>238</v>
      </c>
      <c r="I239" s="135"/>
      <c r="L239" s="31"/>
      <c r="M239" s="136"/>
      <c r="T239" s="52"/>
      <c r="AT239" s="16" t="s">
        <v>148</v>
      </c>
      <c r="AU239" s="16" t="s">
        <v>77</v>
      </c>
    </row>
    <row r="240" spans="2:65" s="1" customFormat="1" ht="39">
      <c r="B240" s="31"/>
      <c r="D240" s="133" t="s">
        <v>150</v>
      </c>
      <c r="F240" s="137" t="s">
        <v>239</v>
      </c>
      <c r="I240" s="135"/>
      <c r="L240" s="31"/>
      <c r="M240" s="136"/>
      <c r="T240" s="52"/>
      <c r="AT240" s="16" t="s">
        <v>150</v>
      </c>
      <c r="AU240" s="16" t="s">
        <v>77</v>
      </c>
    </row>
    <row r="241" spans="2:47" s="1" customFormat="1" ht="29.25">
      <c r="B241" s="31"/>
      <c r="D241" s="133" t="s">
        <v>152</v>
      </c>
      <c r="F241" s="137" t="s">
        <v>1077</v>
      </c>
      <c r="I241" s="135"/>
      <c r="L241" s="31"/>
      <c r="M241" s="148"/>
      <c r="N241" s="149"/>
      <c r="O241" s="149"/>
      <c r="P241" s="149"/>
      <c r="Q241" s="149"/>
      <c r="R241" s="149"/>
      <c r="S241" s="149"/>
      <c r="T241" s="150"/>
      <c r="AT241" s="16" t="s">
        <v>152</v>
      </c>
      <c r="AU241" s="16" t="s">
        <v>77</v>
      </c>
    </row>
    <row r="242" spans="2:47" s="1" customFormat="1" ht="6.95" customHeight="1">
      <c r="B242" s="40"/>
      <c r="C242" s="41"/>
      <c r="D242" s="41"/>
      <c r="E242" s="41"/>
      <c r="F242" s="41"/>
      <c r="G242" s="41"/>
      <c r="H242" s="41"/>
      <c r="I242" s="41"/>
      <c r="J242" s="41"/>
      <c r="K242" s="41"/>
      <c r="L242" s="31"/>
    </row>
  </sheetData>
  <sheetProtection algorithmName="SHA-512" hashValue="5DmaAoedFo6M+x5mWK+nUhOyxucUYQ87OWx3n8FWA1hdJCPJIUOZbl5THrWcUxTsGssJa3ejZd0m5YzxIeKS7A==" saltValue="F4TrNPa1QZYL4iT6ivEquQ==" spinCount="100000" sheet="1" objects="1" scenarios="1" formatColumns="0" formatRows="0" autoFilter="0"/>
  <autoFilter ref="C82:K241" xr:uid="{00000000-0009-0000-0000-00000A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30"/>
  <sheetViews>
    <sheetView showGridLines="0" topLeftCell="A82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109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1543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ROUND(J79,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ROUND((SUM(BE79:BE129)),  2)</f>
        <v>0</v>
      </c>
      <c r="I33" s="88">
        <v>0.21</v>
      </c>
      <c r="J33" s="87">
        <f>ROUND(((SUM(BE79:BE129))*I33),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ROUND((SUM(BF79:BF129)),  2)</f>
        <v>0</v>
      </c>
      <c r="I34" s="88">
        <v>0.12</v>
      </c>
      <c r="J34" s="87">
        <f>ROUND(((SUM(BF79:BF129))*I34),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ROUND((SUM(BG79:BG129)),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ROUND((SUM(BH79:BH129)),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ROUND((SUM(BI79:BI129)),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10 - Nástupiště C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J79</f>
        <v>0</v>
      </c>
      <c r="L59" s="31"/>
      <c r="AU59" s="16" t="s">
        <v>122</v>
      </c>
    </row>
    <row r="60" spans="2:47" s="1" customFormat="1" ht="21.75" customHeight="1">
      <c r="B60" s="31"/>
      <c r="L60" s="31"/>
    </row>
    <row r="61" spans="2:47" s="1" customFormat="1" ht="6.95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31"/>
    </row>
    <row r="65" spans="2:65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1"/>
    </row>
    <row r="66" spans="2:65" s="1" customFormat="1" ht="24.95" customHeight="1">
      <c r="B66" s="31"/>
      <c r="C66" s="20" t="s">
        <v>127</v>
      </c>
      <c r="L66" s="31"/>
    </row>
    <row r="67" spans="2:65" s="1" customFormat="1" ht="6.95" customHeight="1">
      <c r="B67" s="31"/>
      <c r="L67" s="31"/>
    </row>
    <row r="68" spans="2:65" s="1" customFormat="1" ht="12" customHeight="1">
      <c r="B68" s="31"/>
      <c r="C68" s="26" t="s">
        <v>16</v>
      </c>
      <c r="L68" s="31"/>
    </row>
    <row r="69" spans="2:65" s="1" customFormat="1" ht="16.5" customHeight="1">
      <c r="B69" s="31"/>
      <c r="E69" s="299" t="str">
        <f>E7</f>
        <v>Oprava kolejí a výhybek v dopravně Kořenov</v>
      </c>
      <c r="F69" s="300"/>
      <c r="G69" s="300"/>
      <c r="H69" s="300"/>
      <c r="L69" s="31"/>
    </row>
    <row r="70" spans="2:65" s="1" customFormat="1" ht="12" customHeight="1">
      <c r="B70" s="31"/>
      <c r="C70" s="26" t="s">
        <v>117</v>
      </c>
      <c r="L70" s="31"/>
    </row>
    <row r="71" spans="2:65" s="1" customFormat="1" ht="16.5" customHeight="1">
      <c r="B71" s="31"/>
      <c r="E71" s="266" t="str">
        <f>E9</f>
        <v>SO 10 - Nástupiště C</v>
      </c>
      <c r="F71" s="301"/>
      <c r="G71" s="301"/>
      <c r="H71" s="301"/>
      <c r="L71" s="31"/>
    </row>
    <row r="72" spans="2:65" s="1" customFormat="1" ht="6.95" customHeight="1">
      <c r="B72" s="31"/>
      <c r="L72" s="31"/>
    </row>
    <row r="73" spans="2:65" s="1" customFormat="1" ht="12" customHeight="1">
      <c r="B73" s="31"/>
      <c r="C73" s="26" t="s">
        <v>21</v>
      </c>
      <c r="F73" s="24" t="str">
        <f>F12</f>
        <v xml:space="preserve"> </v>
      </c>
      <c r="I73" s="26" t="s">
        <v>23</v>
      </c>
      <c r="J73" s="48" t="str">
        <f>IF(J12="","",J12)</f>
        <v>23. 1. 2024</v>
      </c>
      <c r="L73" s="31"/>
    </row>
    <row r="74" spans="2:65" s="1" customFormat="1" ht="6.95" customHeight="1">
      <c r="B74" s="31"/>
      <c r="L74" s="31"/>
    </row>
    <row r="75" spans="2:65" s="1" customFormat="1" ht="15.2" customHeight="1">
      <c r="B75" s="31"/>
      <c r="C75" s="26" t="s">
        <v>25</v>
      </c>
      <c r="F75" s="24" t="str">
        <f>E15</f>
        <v xml:space="preserve"> </v>
      </c>
      <c r="I75" s="26" t="s">
        <v>30</v>
      </c>
      <c r="J75" s="29" t="str">
        <f>E21</f>
        <v xml:space="preserve"> </v>
      </c>
      <c r="L75" s="31"/>
    </row>
    <row r="76" spans="2:65" s="1" customFormat="1" ht="15.2" customHeight="1">
      <c r="B76" s="31"/>
      <c r="C76" s="26" t="s">
        <v>28</v>
      </c>
      <c r="F76" s="24" t="str">
        <f>IF(E18="","",E18)</f>
        <v>Vyplň údaj</v>
      </c>
      <c r="I76" s="26" t="s">
        <v>32</v>
      </c>
      <c r="J76" s="29" t="str">
        <f>E24</f>
        <v xml:space="preserve"> </v>
      </c>
      <c r="L76" s="31"/>
    </row>
    <row r="77" spans="2:65" s="1" customFormat="1" ht="10.35" customHeight="1">
      <c r="B77" s="31"/>
      <c r="L77" s="31"/>
    </row>
    <row r="78" spans="2:65" s="9" customFormat="1" ht="29.25" customHeight="1">
      <c r="B78" s="102"/>
      <c r="C78" s="103" t="s">
        <v>128</v>
      </c>
      <c r="D78" s="104" t="s">
        <v>54</v>
      </c>
      <c r="E78" s="104" t="s">
        <v>50</v>
      </c>
      <c r="F78" s="104" t="s">
        <v>51</v>
      </c>
      <c r="G78" s="104" t="s">
        <v>129</v>
      </c>
      <c r="H78" s="104" t="s">
        <v>130</v>
      </c>
      <c r="I78" s="104" t="s">
        <v>131</v>
      </c>
      <c r="J78" s="104" t="s">
        <v>121</v>
      </c>
      <c r="K78" s="105" t="s">
        <v>132</v>
      </c>
      <c r="L78" s="102"/>
      <c r="M78" s="55" t="s">
        <v>19</v>
      </c>
      <c r="N78" s="56" t="s">
        <v>39</v>
      </c>
      <c r="O78" s="56" t="s">
        <v>133</v>
      </c>
      <c r="P78" s="56" t="s">
        <v>134</v>
      </c>
      <c r="Q78" s="56" t="s">
        <v>135</v>
      </c>
      <c r="R78" s="56" t="s">
        <v>136</v>
      </c>
      <c r="S78" s="56" t="s">
        <v>137</v>
      </c>
      <c r="T78" s="57" t="s">
        <v>138</v>
      </c>
    </row>
    <row r="79" spans="2:65" s="1" customFormat="1" ht="22.9" customHeight="1">
      <c r="B79" s="31"/>
      <c r="C79" s="60" t="s">
        <v>139</v>
      </c>
      <c r="J79" s="106">
        <f>BK79</f>
        <v>0</v>
      </c>
      <c r="L79" s="31"/>
      <c r="M79" s="58"/>
      <c r="N79" s="49"/>
      <c r="O79" s="49"/>
      <c r="P79" s="107">
        <f>SUM(P80:P129)</f>
        <v>0</v>
      </c>
      <c r="Q79" s="49"/>
      <c r="R79" s="107">
        <f>SUM(R80:R129)</f>
        <v>694.49567999999999</v>
      </c>
      <c r="S79" s="49"/>
      <c r="T79" s="108">
        <f>SUM(T80:T129)</f>
        <v>0</v>
      </c>
      <c r="AT79" s="16" t="s">
        <v>68</v>
      </c>
      <c r="AU79" s="16" t="s">
        <v>122</v>
      </c>
      <c r="BK79" s="109">
        <f>SUM(BK80:BK129)</f>
        <v>0</v>
      </c>
    </row>
    <row r="80" spans="2:65" s="1" customFormat="1" ht="16.5" customHeight="1">
      <c r="B80" s="31"/>
      <c r="C80" s="138" t="s">
        <v>77</v>
      </c>
      <c r="D80" s="138" t="s">
        <v>171</v>
      </c>
      <c r="E80" s="139" t="s">
        <v>1080</v>
      </c>
      <c r="F80" s="140" t="s">
        <v>1081</v>
      </c>
      <c r="G80" s="141" t="s">
        <v>243</v>
      </c>
      <c r="H80" s="142">
        <v>155</v>
      </c>
      <c r="I80" s="143"/>
      <c r="J80" s="144">
        <f>ROUND(I80*H80,2)</f>
        <v>0</v>
      </c>
      <c r="K80" s="140" t="s">
        <v>146</v>
      </c>
      <c r="L80" s="145"/>
      <c r="M80" s="146" t="s">
        <v>19</v>
      </c>
      <c r="N80" s="147" t="s">
        <v>40</v>
      </c>
      <c r="P80" s="129">
        <f>O80*H80</f>
        <v>0</v>
      </c>
      <c r="Q80" s="129">
        <v>4.7E-2</v>
      </c>
      <c r="R80" s="129">
        <f>Q80*H80</f>
        <v>7.2850000000000001</v>
      </c>
      <c r="S80" s="129">
        <v>0</v>
      </c>
      <c r="T80" s="130">
        <f>S80*H80</f>
        <v>0</v>
      </c>
      <c r="AR80" s="131" t="s">
        <v>169</v>
      </c>
      <c r="AT80" s="131" t="s">
        <v>171</v>
      </c>
      <c r="AU80" s="131" t="s">
        <v>69</v>
      </c>
      <c r="AY80" s="16" t="s">
        <v>141</v>
      </c>
      <c r="BE80" s="132">
        <f>IF(N80="základní",J80,0)</f>
        <v>0</v>
      </c>
      <c r="BF80" s="132">
        <f>IF(N80="snížená",J80,0)</f>
        <v>0</v>
      </c>
      <c r="BG80" s="132">
        <f>IF(N80="zákl. přenesená",J80,0)</f>
        <v>0</v>
      </c>
      <c r="BH80" s="132">
        <f>IF(N80="sníž. přenesená",J80,0)</f>
        <v>0</v>
      </c>
      <c r="BI80" s="132">
        <f>IF(N80="nulová",J80,0)</f>
        <v>0</v>
      </c>
      <c r="BJ80" s="16" t="s">
        <v>77</v>
      </c>
      <c r="BK80" s="132">
        <f>ROUND(I80*H80,2)</f>
        <v>0</v>
      </c>
      <c r="BL80" s="16" t="s">
        <v>147</v>
      </c>
      <c r="BM80" s="131" t="s">
        <v>164</v>
      </c>
    </row>
    <row r="81" spans="2:65" s="1" customFormat="1" ht="11.25">
      <c r="B81" s="31"/>
      <c r="D81" s="133" t="s">
        <v>148</v>
      </c>
      <c r="F81" s="134" t="s">
        <v>1081</v>
      </c>
      <c r="I81" s="135"/>
      <c r="L81" s="31"/>
      <c r="M81" s="136"/>
      <c r="T81" s="52"/>
      <c r="AT81" s="16" t="s">
        <v>148</v>
      </c>
      <c r="AU81" s="16" t="s">
        <v>69</v>
      </c>
    </row>
    <row r="82" spans="2:65" s="1" customFormat="1" ht="19.5">
      <c r="B82" s="31"/>
      <c r="D82" s="133" t="s">
        <v>152</v>
      </c>
      <c r="F82" s="137" t="s">
        <v>166</v>
      </c>
      <c r="I82" s="135"/>
      <c r="L82" s="31"/>
      <c r="M82" s="136"/>
      <c r="T82" s="52"/>
      <c r="AT82" s="16" t="s">
        <v>152</v>
      </c>
      <c r="AU82" s="16" t="s">
        <v>69</v>
      </c>
    </row>
    <row r="83" spans="2:65" s="1" customFormat="1" ht="16.5" customHeight="1">
      <c r="B83" s="31"/>
      <c r="C83" s="138" t="s">
        <v>79</v>
      </c>
      <c r="D83" s="138" t="s">
        <v>171</v>
      </c>
      <c r="E83" s="139" t="s">
        <v>1009</v>
      </c>
      <c r="F83" s="140" t="s">
        <v>1010</v>
      </c>
      <c r="G83" s="141" t="s">
        <v>243</v>
      </c>
      <c r="H83" s="142">
        <v>155</v>
      </c>
      <c r="I83" s="143"/>
      <c r="J83" s="144">
        <f>ROUND(I83*H83,2)</f>
        <v>0</v>
      </c>
      <c r="K83" s="140" t="s">
        <v>146</v>
      </c>
      <c r="L83" s="145"/>
      <c r="M83" s="146" t="s">
        <v>19</v>
      </c>
      <c r="N83" s="147" t="s">
        <v>40</v>
      </c>
      <c r="P83" s="129">
        <f>O83*H83</f>
        <v>0</v>
      </c>
      <c r="Q83" s="129">
        <v>5.8999999999999997E-2</v>
      </c>
      <c r="R83" s="129">
        <f>Q83*H83</f>
        <v>9.1449999999999996</v>
      </c>
      <c r="S83" s="129">
        <v>0</v>
      </c>
      <c r="T83" s="130">
        <f>S83*H83</f>
        <v>0</v>
      </c>
      <c r="AR83" s="131" t="s">
        <v>169</v>
      </c>
      <c r="AT83" s="131" t="s">
        <v>171</v>
      </c>
      <c r="AU83" s="131" t="s">
        <v>69</v>
      </c>
      <c r="AY83" s="16" t="s">
        <v>141</v>
      </c>
      <c r="BE83" s="132">
        <f>IF(N83="základní",J83,0)</f>
        <v>0</v>
      </c>
      <c r="BF83" s="132">
        <f>IF(N83="snížená",J83,0)</f>
        <v>0</v>
      </c>
      <c r="BG83" s="132">
        <f>IF(N83="zákl. přenesená",J83,0)</f>
        <v>0</v>
      </c>
      <c r="BH83" s="132">
        <f>IF(N83="sníž. přenesená",J83,0)</f>
        <v>0</v>
      </c>
      <c r="BI83" s="132">
        <f>IF(N83="nulová",J83,0)</f>
        <v>0</v>
      </c>
      <c r="BJ83" s="16" t="s">
        <v>77</v>
      </c>
      <c r="BK83" s="132">
        <f>ROUND(I83*H83,2)</f>
        <v>0</v>
      </c>
      <c r="BL83" s="16" t="s">
        <v>147</v>
      </c>
      <c r="BM83" s="131" t="s">
        <v>169</v>
      </c>
    </row>
    <row r="84" spans="2:65" s="1" customFormat="1" ht="11.25">
      <c r="B84" s="31"/>
      <c r="D84" s="133" t="s">
        <v>148</v>
      </c>
      <c r="F84" s="134" t="s">
        <v>1010</v>
      </c>
      <c r="I84" s="135"/>
      <c r="L84" s="31"/>
      <c r="M84" s="136"/>
      <c r="T84" s="52"/>
      <c r="AT84" s="16" t="s">
        <v>148</v>
      </c>
      <c r="AU84" s="16" t="s">
        <v>69</v>
      </c>
    </row>
    <row r="85" spans="2:65" s="1" customFormat="1" ht="19.5">
      <c r="B85" s="31"/>
      <c r="D85" s="133" t="s">
        <v>152</v>
      </c>
      <c r="F85" s="137" t="s">
        <v>166</v>
      </c>
      <c r="I85" s="135"/>
      <c r="L85" s="31"/>
      <c r="M85" s="136"/>
      <c r="T85" s="52"/>
      <c r="AT85" s="16" t="s">
        <v>152</v>
      </c>
      <c r="AU85" s="16" t="s">
        <v>69</v>
      </c>
    </row>
    <row r="86" spans="2:65" s="1" customFormat="1" ht="16.5" customHeight="1">
      <c r="B86" s="31"/>
      <c r="C86" s="138" t="s">
        <v>160</v>
      </c>
      <c r="D86" s="138" t="s">
        <v>171</v>
      </c>
      <c r="E86" s="139" t="s">
        <v>1084</v>
      </c>
      <c r="F86" s="140" t="s">
        <v>1085</v>
      </c>
      <c r="G86" s="141" t="s">
        <v>266</v>
      </c>
      <c r="H86" s="142">
        <v>73.540999999999997</v>
      </c>
      <c r="I86" s="143"/>
      <c r="J86" s="144">
        <f>ROUND(I86*H86,2)</f>
        <v>0</v>
      </c>
      <c r="K86" s="140" t="s">
        <v>146</v>
      </c>
      <c r="L86" s="145"/>
      <c r="M86" s="146" t="s">
        <v>19</v>
      </c>
      <c r="N86" s="147" t="s">
        <v>40</v>
      </c>
      <c r="P86" s="129">
        <f>O86*H86</f>
        <v>0</v>
      </c>
      <c r="Q86" s="129">
        <v>1</v>
      </c>
      <c r="R86" s="129">
        <f>Q86*H86</f>
        <v>73.540999999999997</v>
      </c>
      <c r="S86" s="129">
        <v>0</v>
      </c>
      <c r="T86" s="130">
        <f>S86*H86</f>
        <v>0</v>
      </c>
      <c r="AR86" s="131" t="s">
        <v>169</v>
      </c>
      <c r="AT86" s="131" t="s">
        <v>171</v>
      </c>
      <c r="AU86" s="131" t="s">
        <v>69</v>
      </c>
      <c r="AY86" s="16" t="s">
        <v>141</v>
      </c>
      <c r="BE86" s="132">
        <f>IF(N86="základní",J86,0)</f>
        <v>0</v>
      </c>
      <c r="BF86" s="132">
        <f>IF(N86="snížená",J86,0)</f>
        <v>0</v>
      </c>
      <c r="BG86" s="132">
        <f>IF(N86="zákl. přenesená",J86,0)</f>
        <v>0</v>
      </c>
      <c r="BH86" s="132">
        <f>IF(N86="sníž. přenesená",J86,0)</f>
        <v>0</v>
      </c>
      <c r="BI86" s="132">
        <f>IF(N86="nulová",J86,0)</f>
        <v>0</v>
      </c>
      <c r="BJ86" s="16" t="s">
        <v>77</v>
      </c>
      <c r="BK86" s="132">
        <f>ROUND(I86*H86,2)</f>
        <v>0</v>
      </c>
      <c r="BL86" s="16" t="s">
        <v>147</v>
      </c>
      <c r="BM86" s="131" t="s">
        <v>193</v>
      </c>
    </row>
    <row r="87" spans="2:65" s="1" customFormat="1" ht="11.25">
      <c r="B87" s="31"/>
      <c r="D87" s="133" t="s">
        <v>148</v>
      </c>
      <c r="F87" s="134" t="s">
        <v>1085</v>
      </c>
      <c r="I87" s="135"/>
      <c r="L87" s="31"/>
      <c r="M87" s="136"/>
      <c r="T87" s="52"/>
      <c r="AT87" s="16" t="s">
        <v>148</v>
      </c>
      <c r="AU87" s="16" t="s">
        <v>69</v>
      </c>
    </row>
    <row r="88" spans="2:65" s="1" customFormat="1" ht="19.5">
      <c r="B88" s="31"/>
      <c r="D88" s="133" t="s">
        <v>152</v>
      </c>
      <c r="F88" s="137" t="s">
        <v>166</v>
      </c>
      <c r="I88" s="135"/>
      <c r="L88" s="31"/>
      <c r="M88" s="136"/>
      <c r="T88" s="52"/>
      <c r="AT88" s="16" t="s">
        <v>152</v>
      </c>
      <c r="AU88" s="16" t="s">
        <v>69</v>
      </c>
    </row>
    <row r="89" spans="2:65" s="12" customFormat="1" ht="11.25">
      <c r="B89" s="157"/>
      <c r="D89" s="133" t="s">
        <v>255</v>
      </c>
      <c r="E89" s="158" t="s">
        <v>19</v>
      </c>
      <c r="F89" s="159" t="s">
        <v>1544</v>
      </c>
      <c r="H89" s="160">
        <v>73.540999999999997</v>
      </c>
      <c r="I89" s="161"/>
      <c r="L89" s="157"/>
      <c r="M89" s="162"/>
      <c r="T89" s="163"/>
      <c r="AT89" s="158" t="s">
        <v>255</v>
      </c>
      <c r="AU89" s="158" t="s">
        <v>69</v>
      </c>
      <c r="AV89" s="12" t="s">
        <v>79</v>
      </c>
      <c r="AW89" s="12" t="s">
        <v>31</v>
      </c>
      <c r="AX89" s="12" t="s">
        <v>69</v>
      </c>
      <c r="AY89" s="158" t="s">
        <v>141</v>
      </c>
    </row>
    <row r="90" spans="2:65" s="13" customFormat="1" ht="11.25">
      <c r="B90" s="164"/>
      <c r="D90" s="133" t="s">
        <v>255</v>
      </c>
      <c r="E90" s="165" t="s">
        <v>19</v>
      </c>
      <c r="F90" s="166" t="s">
        <v>262</v>
      </c>
      <c r="H90" s="167">
        <v>73.540999999999997</v>
      </c>
      <c r="I90" s="168"/>
      <c r="L90" s="164"/>
      <c r="M90" s="169"/>
      <c r="T90" s="170"/>
      <c r="AT90" s="165" t="s">
        <v>255</v>
      </c>
      <c r="AU90" s="165" t="s">
        <v>69</v>
      </c>
      <c r="AV90" s="13" t="s">
        <v>147</v>
      </c>
      <c r="AW90" s="13" t="s">
        <v>31</v>
      </c>
      <c r="AX90" s="13" t="s">
        <v>77</v>
      </c>
      <c r="AY90" s="165" t="s">
        <v>141</v>
      </c>
    </row>
    <row r="91" spans="2:65" s="1" customFormat="1" ht="16.5" customHeight="1">
      <c r="B91" s="31"/>
      <c r="C91" s="138" t="s">
        <v>147</v>
      </c>
      <c r="D91" s="138" t="s">
        <v>171</v>
      </c>
      <c r="E91" s="139" t="s">
        <v>1087</v>
      </c>
      <c r="F91" s="140" t="s">
        <v>1088</v>
      </c>
      <c r="G91" s="141" t="s">
        <v>266</v>
      </c>
      <c r="H91" s="142">
        <v>575.43799999999999</v>
      </c>
      <c r="I91" s="143"/>
      <c r="J91" s="144">
        <f>ROUND(I91*H91,2)</f>
        <v>0</v>
      </c>
      <c r="K91" s="140" t="s">
        <v>19</v>
      </c>
      <c r="L91" s="145"/>
      <c r="M91" s="146" t="s">
        <v>19</v>
      </c>
      <c r="N91" s="147" t="s">
        <v>40</v>
      </c>
      <c r="P91" s="129">
        <f>O91*H91</f>
        <v>0</v>
      </c>
      <c r="Q91" s="129">
        <v>1</v>
      </c>
      <c r="R91" s="129">
        <f>Q91*H91</f>
        <v>575.43799999999999</v>
      </c>
      <c r="S91" s="129">
        <v>0</v>
      </c>
      <c r="T91" s="130">
        <f>S91*H91</f>
        <v>0</v>
      </c>
      <c r="AR91" s="131" t="s">
        <v>169</v>
      </c>
      <c r="AT91" s="131" t="s">
        <v>171</v>
      </c>
      <c r="AU91" s="131" t="s">
        <v>69</v>
      </c>
      <c r="AY91" s="16" t="s">
        <v>141</v>
      </c>
      <c r="BE91" s="132">
        <f>IF(N91="základní",J91,0)</f>
        <v>0</v>
      </c>
      <c r="BF91" s="132">
        <f>IF(N91="snížená",J91,0)</f>
        <v>0</v>
      </c>
      <c r="BG91" s="132">
        <f>IF(N91="zákl. přenesená",J91,0)</f>
        <v>0</v>
      </c>
      <c r="BH91" s="132">
        <f>IF(N91="sníž. přenesená",J91,0)</f>
        <v>0</v>
      </c>
      <c r="BI91" s="132">
        <f>IF(N91="nulová",J91,0)</f>
        <v>0</v>
      </c>
      <c r="BJ91" s="16" t="s">
        <v>77</v>
      </c>
      <c r="BK91" s="132">
        <f>ROUND(I91*H91,2)</f>
        <v>0</v>
      </c>
      <c r="BL91" s="16" t="s">
        <v>147</v>
      </c>
      <c r="BM91" s="131" t="s">
        <v>8</v>
      </c>
    </row>
    <row r="92" spans="2:65" s="1" customFormat="1" ht="11.25">
      <c r="B92" s="31"/>
      <c r="D92" s="133" t="s">
        <v>148</v>
      </c>
      <c r="F92" s="134" t="s">
        <v>1088</v>
      </c>
      <c r="I92" s="135"/>
      <c r="L92" s="31"/>
      <c r="M92" s="136"/>
      <c r="T92" s="52"/>
      <c r="AT92" s="16" t="s">
        <v>148</v>
      </c>
      <c r="AU92" s="16" t="s">
        <v>69</v>
      </c>
    </row>
    <row r="93" spans="2:65" s="1" customFormat="1" ht="19.5">
      <c r="B93" s="31"/>
      <c r="D93" s="133" t="s">
        <v>152</v>
      </c>
      <c r="F93" s="137" t="s">
        <v>166</v>
      </c>
      <c r="I93" s="135"/>
      <c r="L93" s="31"/>
      <c r="M93" s="136"/>
      <c r="T93" s="52"/>
      <c r="AT93" s="16" t="s">
        <v>152</v>
      </c>
      <c r="AU93" s="16" t="s">
        <v>69</v>
      </c>
    </row>
    <row r="94" spans="2:65" s="11" customFormat="1" ht="11.25">
      <c r="B94" s="151"/>
      <c r="D94" s="133" t="s">
        <v>255</v>
      </c>
      <c r="E94" s="152" t="s">
        <v>19</v>
      </c>
      <c r="F94" s="153" t="s">
        <v>1089</v>
      </c>
      <c r="H94" s="152" t="s">
        <v>19</v>
      </c>
      <c r="I94" s="154"/>
      <c r="L94" s="151"/>
      <c r="M94" s="155"/>
      <c r="T94" s="156"/>
      <c r="AT94" s="152" t="s">
        <v>255</v>
      </c>
      <c r="AU94" s="152" t="s">
        <v>69</v>
      </c>
      <c r="AV94" s="11" t="s">
        <v>77</v>
      </c>
      <c r="AW94" s="11" t="s">
        <v>31</v>
      </c>
      <c r="AX94" s="11" t="s">
        <v>69</v>
      </c>
      <c r="AY94" s="152" t="s">
        <v>141</v>
      </c>
    </row>
    <row r="95" spans="2:65" s="12" customFormat="1" ht="11.25">
      <c r="B95" s="157"/>
      <c r="D95" s="133" t="s">
        <v>255</v>
      </c>
      <c r="E95" s="158" t="s">
        <v>19</v>
      </c>
      <c r="F95" s="159" t="s">
        <v>1545</v>
      </c>
      <c r="H95" s="160">
        <v>575.43799999999999</v>
      </c>
      <c r="I95" s="161"/>
      <c r="L95" s="157"/>
      <c r="M95" s="162"/>
      <c r="T95" s="163"/>
      <c r="AT95" s="158" t="s">
        <v>255</v>
      </c>
      <c r="AU95" s="158" t="s">
        <v>69</v>
      </c>
      <c r="AV95" s="12" t="s">
        <v>79</v>
      </c>
      <c r="AW95" s="12" t="s">
        <v>31</v>
      </c>
      <c r="AX95" s="12" t="s">
        <v>69</v>
      </c>
      <c r="AY95" s="158" t="s">
        <v>141</v>
      </c>
    </row>
    <row r="96" spans="2:65" s="13" customFormat="1" ht="11.25">
      <c r="B96" s="164"/>
      <c r="D96" s="133" t="s">
        <v>255</v>
      </c>
      <c r="E96" s="165" t="s">
        <v>19</v>
      </c>
      <c r="F96" s="166" t="s">
        <v>262</v>
      </c>
      <c r="H96" s="167">
        <v>575.43799999999999</v>
      </c>
      <c r="I96" s="168"/>
      <c r="L96" s="164"/>
      <c r="M96" s="169"/>
      <c r="T96" s="170"/>
      <c r="AT96" s="165" t="s">
        <v>255</v>
      </c>
      <c r="AU96" s="165" t="s">
        <v>69</v>
      </c>
      <c r="AV96" s="13" t="s">
        <v>147</v>
      </c>
      <c r="AW96" s="13" t="s">
        <v>31</v>
      </c>
      <c r="AX96" s="13" t="s">
        <v>77</v>
      </c>
      <c r="AY96" s="165" t="s">
        <v>141</v>
      </c>
    </row>
    <row r="97" spans="2:65" s="1" customFormat="1" ht="16.5" customHeight="1">
      <c r="B97" s="31"/>
      <c r="C97" s="138" t="s">
        <v>170</v>
      </c>
      <c r="D97" s="138" t="s">
        <v>171</v>
      </c>
      <c r="E97" s="139" t="s">
        <v>1091</v>
      </c>
      <c r="F97" s="140" t="s">
        <v>1092</v>
      </c>
      <c r="G97" s="141" t="s">
        <v>253</v>
      </c>
      <c r="H97" s="142">
        <v>13.02</v>
      </c>
      <c r="I97" s="143"/>
      <c r="J97" s="144">
        <f>ROUND(I97*H97,2)</f>
        <v>0</v>
      </c>
      <c r="K97" s="140" t="s">
        <v>146</v>
      </c>
      <c r="L97" s="145"/>
      <c r="M97" s="146" t="s">
        <v>19</v>
      </c>
      <c r="N97" s="147" t="s">
        <v>40</v>
      </c>
      <c r="P97" s="129">
        <f>O97*H97</f>
        <v>0</v>
      </c>
      <c r="Q97" s="129">
        <v>2.234</v>
      </c>
      <c r="R97" s="129">
        <f>Q97*H97</f>
        <v>29.086679999999998</v>
      </c>
      <c r="S97" s="129">
        <v>0</v>
      </c>
      <c r="T97" s="130">
        <f>S97*H97</f>
        <v>0</v>
      </c>
      <c r="AR97" s="131" t="s">
        <v>169</v>
      </c>
      <c r="AT97" s="131" t="s">
        <v>171</v>
      </c>
      <c r="AU97" s="131" t="s">
        <v>69</v>
      </c>
      <c r="AY97" s="16" t="s">
        <v>141</v>
      </c>
      <c r="BE97" s="132">
        <f>IF(N97="základní",J97,0)</f>
        <v>0</v>
      </c>
      <c r="BF97" s="132">
        <f>IF(N97="snížená",J97,0)</f>
        <v>0</v>
      </c>
      <c r="BG97" s="132">
        <f>IF(N97="zákl. přenesená",J97,0)</f>
        <v>0</v>
      </c>
      <c r="BH97" s="132">
        <f>IF(N97="sníž. přenesená",J97,0)</f>
        <v>0</v>
      </c>
      <c r="BI97" s="132">
        <f>IF(N97="nulová",J97,0)</f>
        <v>0</v>
      </c>
      <c r="BJ97" s="16" t="s">
        <v>77</v>
      </c>
      <c r="BK97" s="132">
        <f>ROUND(I97*H97,2)</f>
        <v>0</v>
      </c>
      <c r="BL97" s="16" t="s">
        <v>147</v>
      </c>
      <c r="BM97" s="131" t="s">
        <v>183</v>
      </c>
    </row>
    <row r="98" spans="2:65" s="1" customFormat="1" ht="11.25">
      <c r="B98" s="31"/>
      <c r="D98" s="133" t="s">
        <v>148</v>
      </c>
      <c r="F98" s="134" t="s">
        <v>1092</v>
      </c>
      <c r="I98" s="135"/>
      <c r="L98" s="31"/>
      <c r="M98" s="136"/>
      <c r="T98" s="52"/>
      <c r="AT98" s="16" t="s">
        <v>148</v>
      </c>
      <c r="AU98" s="16" t="s">
        <v>69</v>
      </c>
    </row>
    <row r="99" spans="2:65" s="1" customFormat="1" ht="19.5">
      <c r="B99" s="31"/>
      <c r="D99" s="133" t="s">
        <v>152</v>
      </c>
      <c r="F99" s="137" t="s">
        <v>166</v>
      </c>
      <c r="I99" s="135"/>
      <c r="L99" s="31"/>
      <c r="M99" s="136"/>
      <c r="T99" s="52"/>
      <c r="AT99" s="16" t="s">
        <v>152</v>
      </c>
      <c r="AU99" s="16" t="s">
        <v>69</v>
      </c>
    </row>
    <row r="100" spans="2:65" s="12" customFormat="1" ht="11.25">
      <c r="B100" s="157"/>
      <c r="D100" s="133" t="s">
        <v>255</v>
      </c>
      <c r="E100" s="158" t="s">
        <v>19</v>
      </c>
      <c r="F100" s="159" t="s">
        <v>1546</v>
      </c>
      <c r="H100" s="160">
        <v>13.02</v>
      </c>
      <c r="I100" s="161"/>
      <c r="L100" s="157"/>
      <c r="M100" s="162"/>
      <c r="T100" s="163"/>
      <c r="AT100" s="158" t="s">
        <v>255</v>
      </c>
      <c r="AU100" s="158" t="s">
        <v>69</v>
      </c>
      <c r="AV100" s="12" t="s">
        <v>79</v>
      </c>
      <c r="AW100" s="12" t="s">
        <v>31</v>
      </c>
      <c r="AX100" s="12" t="s">
        <v>69</v>
      </c>
      <c r="AY100" s="158" t="s">
        <v>141</v>
      </c>
    </row>
    <row r="101" spans="2:65" s="13" customFormat="1" ht="11.25">
      <c r="B101" s="164"/>
      <c r="D101" s="133" t="s">
        <v>255</v>
      </c>
      <c r="E101" s="165" t="s">
        <v>19</v>
      </c>
      <c r="F101" s="166" t="s">
        <v>262</v>
      </c>
      <c r="H101" s="167">
        <v>13.02</v>
      </c>
      <c r="I101" s="168"/>
      <c r="L101" s="164"/>
      <c r="M101" s="169"/>
      <c r="T101" s="170"/>
      <c r="AT101" s="165" t="s">
        <v>255</v>
      </c>
      <c r="AU101" s="165" t="s">
        <v>69</v>
      </c>
      <c r="AV101" s="13" t="s">
        <v>147</v>
      </c>
      <c r="AW101" s="13" t="s">
        <v>31</v>
      </c>
      <c r="AX101" s="13" t="s">
        <v>77</v>
      </c>
      <c r="AY101" s="165" t="s">
        <v>141</v>
      </c>
    </row>
    <row r="102" spans="2:65" s="1" customFormat="1" ht="16.5" customHeight="1">
      <c r="B102" s="31"/>
      <c r="C102" s="120" t="s">
        <v>164</v>
      </c>
      <c r="D102" s="120" t="s">
        <v>142</v>
      </c>
      <c r="E102" s="121" t="s">
        <v>1110</v>
      </c>
      <c r="F102" s="122" t="s">
        <v>1111</v>
      </c>
      <c r="G102" s="123" t="s">
        <v>174</v>
      </c>
      <c r="H102" s="124">
        <v>190</v>
      </c>
      <c r="I102" s="125"/>
      <c r="J102" s="126">
        <f>ROUND(I102*H102,2)</f>
        <v>0</v>
      </c>
      <c r="K102" s="122" t="s">
        <v>146</v>
      </c>
      <c r="L102" s="31"/>
      <c r="M102" s="127" t="s">
        <v>19</v>
      </c>
      <c r="N102" s="128" t="s">
        <v>40</v>
      </c>
      <c r="P102" s="129">
        <f>O102*H102</f>
        <v>0</v>
      </c>
      <c r="Q102" s="129">
        <v>0</v>
      </c>
      <c r="R102" s="129">
        <f>Q102*H102</f>
        <v>0</v>
      </c>
      <c r="S102" s="129">
        <v>0</v>
      </c>
      <c r="T102" s="130">
        <f>S102*H102</f>
        <v>0</v>
      </c>
      <c r="AR102" s="131" t="s">
        <v>147</v>
      </c>
      <c r="AT102" s="131" t="s">
        <v>142</v>
      </c>
      <c r="AU102" s="131" t="s">
        <v>69</v>
      </c>
      <c r="AY102" s="16" t="s">
        <v>141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6" t="s">
        <v>77</v>
      </c>
      <c r="BK102" s="132">
        <f>ROUND(I102*H102,2)</f>
        <v>0</v>
      </c>
      <c r="BL102" s="16" t="s">
        <v>147</v>
      </c>
      <c r="BM102" s="131" t="s">
        <v>186</v>
      </c>
    </row>
    <row r="103" spans="2:65" s="1" customFormat="1" ht="19.5">
      <c r="B103" s="31"/>
      <c r="D103" s="133" t="s">
        <v>148</v>
      </c>
      <c r="F103" s="134" t="s">
        <v>1112</v>
      </c>
      <c r="I103" s="135"/>
      <c r="L103" s="31"/>
      <c r="M103" s="136"/>
      <c r="T103" s="52"/>
      <c r="AT103" s="16" t="s">
        <v>148</v>
      </c>
      <c r="AU103" s="16" t="s">
        <v>69</v>
      </c>
    </row>
    <row r="104" spans="2:65" s="1" customFormat="1" ht="29.25">
      <c r="B104" s="31"/>
      <c r="D104" s="133" t="s">
        <v>150</v>
      </c>
      <c r="F104" s="137" t="s">
        <v>1113</v>
      </c>
      <c r="I104" s="135"/>
      <c r="L104" s="31"/>
      <c r="M104" s="136"/>
      <c r="T104" s="52"/>
      <c r="AT104" s="16" t="s">
        <v>150</v>
      </c>
      <c r="AU104" s="16" t="s">
        <v>69</v>
      </c>
    </row>
    <row r="105" spans="2:65" s="1" customFormat="1" ht="39">
      <c r="B105" s="31"/>
      <c r="D105" s="133" t="s">
        <v>152</v>
      </c>
      <c r="F105" s="137" t="s">
        <v>1114</v>
      </c>
      <c r="I105" s="135"/>
      <c r="L105" s="31"/>
      <c r="M105" s="136"/>
      <c r="T105" s="52"/>
      <c r="AT105" s="16" t="s">
        <v>152</v>
      </c>
      <c r="AU105" s="16" t="s">
        <v>69</v>
      </c>
    </row>
    <row r="106" spans="2:65" s="1" customFormat="1" ht="16.5" customHeight="1">
      <c r="B106" s="31"/>
      <c r="C106" s="120" t="s">
        <v>179</v>
      </c>
      <c r="D106" s="120" t="s">
        <v>142</v>
      </c>
      <c r="E106" s="121" t="s">
        <v>1123</v>
      </c>
      <c r="F106" s="122" t="s">
        <v>1124</v>
      </c>
      <c r="G106" s="123" t="s">
        <v>174</v>
      </c>
      <c r="H106" s="124">
        <v>155</v>
      </c>
      <c r="I106" s="125"/>
      <c r="J106" s="126">
        <f>ROUND(I106*H106,2)</f>
        <v>0</v>
      </c>
      <c r="K106" s="122" t="s">
        <v>146</v>
      </c>
      <c r="L106" s="31"/>
      <c r="M106" s="127" t="s">
        <v>19</v>
      </c>
      <c r="N106" s="128" t="s">
        <v>40</v>
      </c>
      <c r="P106" s="129">
        <f>O106*H106</f>
        <v>0</v>
      </c>
      <c r="Q106" s="129">
        <v>0</v>
      </c>
      <c r="R106" s="129">
        <f>Q106*H106</f>
        <v>0</v>
      </c>
      <c r="S106" s="129">
        <v>0</v>
      </c>
      <c r="T106" s="130">
        <f>S106*H106</f>
        <v>0</v>
      </c>
      <c r="AR106" s="131" t="s">
        <v>147</v>
      </c>
      <c r="AT106" s="131" t="s">
        <v>142</v>
      </c>
      <c r="AU106" s="131" t="s">
        <v>69</v>
      </c>
      <c r="AY106" s="16" t="s">
        <v>141</v>
      </c>
      <c r="BE106" s="132">
        <f>IF(N106="základní",J106,0)</f>
        <v>0</v>
      </c>
      <c r="BF106" s="132">
        <f>IF(N106="snížená",J106,0)</f>
        <v>0</v>
      </c>
      <c r="BG106" s="132">
        <f>IF(N106="zákl. přenesená",J106,0)</f>
        <v>0</v>
      </c>
      <c r="BH106" s="132">
        <f>IF(N106="sníž. přenesená",J106,0)</f>
        <v>0</v>
      </c>
      <c r="BI106" s="132">
        <f>IF(N106="nulová",J106,0)</f>
        <v>0</v>
      </c>
      <c r="BJ106" s="16" t="s">
        <v>77</v>
      </c>
      <c r="BK106" s="132">
        <f>ROUND(I106*H106,2)</f>
        <v>0</v>
      </c>
      <c r="BL106" s="16" t="s">
        <v>147</v>
      </c>
      <c r="BM106" s="131" t="s">
        <v>191</v>
      </c>
    </row>
    <row r="107" spans="2:65" s="1" customFormat="1" ht="19.5">
      <c r="B107" s="31"/>
      <c r="D107" s="133" t="s">
        <v>148</v>
      </c>
      <c r="F107" s="134" t="s">
        <v>1125</v>
      </c>
      <c r="I107" s="135"/>
      <c r="L107" s="31"/>
      <c r="M107" s="136"/>
      <c r="T107" s="52"/>
      <c r="AT107" s="16" t="s">
        <v>148</v>
      </c>
      <c r="AU107" s="16" t="s">
        <v>69</v>
      </c>
    </row>
    <row r="108" spans="2:65" s="1" customFormat="1" ht="29.25">
      <c r="B108" s="31"/>
      <c r="D108" s="133" t="s">
        <v>150</v>
      </c>
      <c r="F108" s="137" t="s">
        <v>1126</v>
      </c>
      <c r="I108" s="135"/>
      <c r="L108" s="31"/>
      <c r="M108" s="136"/>
      <c r="T108" s="52"/>
      <c r="AT108" s="16" t="s">
        <v>150</v>
      </c>
      <c r="AU108" s="16" t="s">
        <v>69</v>
      </c>
    </row>
    <row r="109" spans="2:65" s="1" customFormat="1" ht="39">
      <c r="B109" s="31"/>
      <c r="D109" s="133" t="s">
        <v>152</v>
      </c>
      <c r="F109" s="137" t="s">
        <v>1127</v>
      </c>
      <c r="I109" s="135"/>
      <c r="L109" s="31"/>
      <c r="M109" s="136"/>
      <c r="T109" s="52"/>
      <c r="AT109" s="16" t="s">
        <v>152</v>
      </c>
      <c r="AU109" s="16" t="s">
        <v>69</v>
      </c>
    </row>
    <row r="110" spans="2:65" s="1" customFormat="1" ht="16.5" customHeight="1">
      <c r="B110" s="31"/>
      <c r="C110" s="120" t="s">
        <v>169</v>
      </c>
      <c r="D110" s="120" t="s">
        <v>142</v>
      </c>
      <c r="E110" s="121" t="s">
        <v>1131</v>
      </c>
      <c r="F110" s="122" t="s">
        <v>1132</v>
      </c>
      <c r="G110" s="123" t="s">
        <v>284</v>
      </c>
      <c r="H110" s="124">
        <v>465</v>
      </c>
      <c r="I110" s="125"/>
      <c r="J110" s="126">
        <f>ROUND(I110*H110,2)</f>
        <v>0</v>
      </c>
      <c r="K110" s="122" t="s">
        <v>146</v>
      </c>
      <c r="L110" s="31"/>
      <c r="M110" s="127" t="s">
        <v>19</v>
      </c>
      <c r="N110" s="128" t="s">
        <v>40</v>
      </c>
      <c r="P110" s="129">
        <f>O110*H110</f>
        <v>0</v>
      </c>
      <c r="Q110" s="129">
        <v>0</v>
      </c>
      <c r="R110" s="129">
        <f>Q110*H110</f>
        <v>0</v>
      </c>
      <c r="S110" s="129">
        <v>0</v>
      </c>
      <c r="T110" s="130">
        <f>S110*H110</f>
        <v>0</v>
      </c>
      <c r="AR110" s="131" t="s">
        <v>147</v>
      </c>
      <c r="AT110" s="131" t="s">
        <v>142</v>
      </c>
      <c r="AU110" s="131" t="s">
        <v>69</v>
      </c>
      <c r="AY110" s="16" t="s">
        <v>141</v>
      </c>
      <c r="BE110" s="132">
        <f>IF(N110="základní",J110,0)</f>
        <v>0</v>
      </c>
      <c r="BF110" s="132">
        <f>IF(N110="snížená",J110,0)</f>
        <v>0</v>
      </c>
      <c r="BG110" s="132">
        <f>IF(N110="zákl. přenesená",J110,0)</f>
        <v>0</v>
      </c>
      <c r="BH110" s="132">
        <f>IF(N110="sníž. přenesená",J110,0)</f>
        <v>0</v>
      </c>
      <c r="BI110" s="132">
        <f>IF(N110="nulová",J110,0)</f>
        <v>0</v>
      </c>
      <c r="BJ110" s="16" t="s">
        <v>77</v>
      </c>
      <c r="BK110" s="132">
        <f>ROUND(I110*H110,2)</f>
        <v>0</v>
      </c>
      <c r="BL110" s="16" t="s">
        <v>147</v>
      </c>
      <c r="BM110" s="131" t="s">
        <v>197</v>
      </c>
    </row>
    <row r="111" spans="2:65" s="1" customFormat="1" ht="19.5">
      <c r="B111" s="31"/>
      <c r="D111" s="133" t="s">
        <v>148</v>
      </c>
      <c r="F111" s="134" t="s">
        <v>1133</v>
      </c>
      <c r="I111" s="135"/>
      <c r="L111" s="31"/>
      <c r="M111" s="136"/>
      <c r="T111" s="52"/>
      <c r="AT111" s="16" t="s">
        <v>148</v>
      </c>
      <c r="AU111" s="16" t="s">
        <v>69</v>
      </c>
    </row>
    <row r="112" spans="2:65" s="1" customFormat="1" ht="19.5">
      <c r="B112" s="31"/>
      <c r="D112" s="133" t="s">
        <v>150</v>
      </c>
      <c r="F112" s="137" t="s">
        <v>1134</v>
      </c>
      <c r="I112" s="135"/>
      <c r="L112" s="31"/>
      <c r="M112" s="136"/>
      <c r="T112" s="52"/>
      <c r="AT112" s="16" t="s">
        <v>150</v>
      </c>
      <c r="AU112" s="16" t="s">
        <v>69</v>
      </c>
    </row>
    <row r="113" spans="2:65" s="1" customFormat="1" ht="29.25">
      <c r="B113" s="31"/>
      <c r="D113" s="133" t="s">
        <v>152</v>
      </c>
      <c r="F113" s="137" t="s">
        <v>1135</v>
      </c>
      <c r="I113" s="135"/>
      <c r="L113" s="31"/>
      <c r="M113" s="136"/>
      <c r="T113" s="52"/>
      <c r="AT113" s="16" t="s">
        <v>152</v>
      </c>
      <c r="AU113" s="16" t="s">
        <v>69</v>
      </c>
    </row>
    <row r="114" spans="2:65" s="12" customFormat="1" ht="11.25">
      <c r="B114" s="157"/>
      <c r="D114" s="133" t="s">
        <v>255</v>
      </c>
      <c r="E114" s="158" t="s">
        <v>19</v>
      </c>
      <c r="F114" s="159" t="s">
        <v>1547</v>
      </c>
      <c r="H114" s="160">
        <v>465</v>
      </c>
      <c r="I114" s="161"/>
      <c r="L114" s="157"/>
      <c r="M114" s="162"/>
      <c r="T114" s="163"/>
      <c r="AT114" s="158" t="s">
        <v>255</v>
      </c>
      <c r="AU114" s="158" t="s">
        <v>69</v>
      </c>
      <c r="AV114" s="12" t="s">
        <v>79</v>
      </c>
      <c r="AW114" s="12" t="s">
        <v>31</v>
      </c>
      <c r="AX114" s="12" t="s">
        <v>69</v>
      </c>
      <c r="AY114" s="158" t="s">
        <v>141</v>
      </c>
    </row>
    <row r="115" spans="2:65" s="13" customFormat="1" ht="11.25">
      <c r="B115" s="164"/>
      <c r="D115" s="133" t="s">
        <v>255</v>
      </c>
      <c r="E115" s="165" t="s">
        <v>19</v>
      </c>
      <c r="F115" s="166" t="s">
        <v>262</v>
      </c>
      <c r="H115" s="167">
        <v>465</v>
      </c>
      <c r="I115" s="168"/>
      <c r="L115" s="164"/>
      <c r="M115" s="169"/>
      <c r="T115" s="170"/>
      <c r="AT115" s="165" t="s">
        <v>255</v>
      </c>
      <c r="AU115" s="165" t="s">
        <v>69</v>
      </c>
      <c r="AV115" s="13" t="s">
        <v>147</v>
      </c>
      <c r="AW115" s="13" t="s">
        <v>31</v>
      </c>
      <c r="AX115" s="13" t="s">
        <v>77</v>
      </c>
      <c r="AY115" s="165" t="s">
        <v>141</v>
      </c>
    </row>
    <row r="116" spans="2:65" s="1" customFormat="1" ht="16.5" customHeight="1">
      <c r="B116" s="31"/>
      <c r="C116" s="120" t="s">
        <v>187</v>
      </c>
      <c r="D116" s="120" t="s">
        <v>142</v>
      </c>
      <c r="E116" s="121" t="s">
        <v>1137</v>
      </c>
      <c r="F116" s="122" t="s">
        <v>1138</v>
      </c>
      <c r="G116" s="123" t="s">
        <v>174</v>
      </c>
      <c r="H116" s="124">
        <v>155</v>
      </c>
      <c r="I116" s="125"/>
      <c r="J116" s="126">
        <f>ROUND(I116*H116,2)</f>
        <v>0</v>
      </c>
      <c r="K116" s="122" t="s">
        <v>146</v>
      </c>
      <c r="L116" s="31"/>
      <c r="M116" s="127" t="s">
        <v>19</v>
      </c>
      <c r="N116" s="128" t="s">
        <v>40</v>
      </c>
      <c r="P116" s="129">
        <f>O116*H116</f>
        <v>0</v>
      </c>
      <c r="Q116" s="129">
        <v>0</v>
      </c>
      <c r="R116" s="129">
        <f>Q116*H116</f>
        <v>0</v>
      </c>
      <c r="S116" s="129">
        <v>0</v>
      </c>
      <c r="T116" s="130">
        <f>S116*H116</f>
        <v>0</v>
      </c>
      <c r="AR116" s="131" t="s">
        <v>147</v>
      </c>
      <c r="AT116" s="131" t="s">
        <v>142</v>
      </c>
      <c r="AU116" s="131" t="s">
        <v>69</v>
      </c>
      <c r="AY116" s="16" t="s">
        <v>141</v>
      </c>
      <c r="BE116" s="132">
        <f>IF(N116="základní",J116,0)</f>
        <v>0</v>
      </c>
      <c r="BF116" s="132">
        <f>IF(N116="snížená",J116,0)</f>
        <v>0</v>
      </c>
      <c r="BG116" s="132">
        <f>IF(N116="zákl. přenesená",J116,0)</f>
        <v>0</v>
      </c>
      <c r="BH116" s="132">
        <f>IF(N116="sníž. přenesená",J116,0)</f>
        <v>0</v>
      </c>
      <c r="BI116" s="132">
        <f>IF(N116="nulová",J116,0)</f>
        <v>0</v>
      </c>
      <c r="BJ116" s="16" t="s">
        <v>77</v>
      </c>
      <c r="BK116" s="132">
        <f>ROUND(I116*H116,2)</f>
        <v>0</v>
      </c>
      <c r="BL116" s="16" t="s">
        <v>147</v>
      </c>
      <c r="BM116" s="131" t="s">
        <v>201</v>
      </c>
    </row>
    <row r="117" spans="2:65" s="1" customFormat="1" ht="19.5">
      <c r="B117" s="31"/>
      <c r="D117" s="133" t="s">
        <v>148</v>
      </c>
      <c r="F117" s="134" t="s">
        <v>1139</v>
      </c>
      <c r="I117" s="135"/>
      <c r="L117" s="31"/>
      <c r="M117" s="136"/>
      <c r="T117" s="52"/>
      <c r="AT117" s="16" t="s">
        <v>148</v>
      </c>
      <c r="AU117" s="16" t="s">
        <v>69</v>
      </c>
    </row>
    <row r="118" spans="2:65" s="1" customFormat="1" ht="29.25">
      <c r="B118" s="31"/>
      <c r="D118" s="133" t="s">
        <v>150</v>
      </c>
      <c r="F118" s="137" t="s">
        <v>300</v>
      </c>
      <c r="I118" s="135"/>
      <c r="L118" s="31"/>
      <c r="M118" s="136"/>
      <c r="T118" s="52"/>
      <c r="AT118" s="16" t="s">
        <v>150</v>
      </c>
      <c r="AU118" s="16" t="s">
        <v>69</v>
      </c>
    </row>
    <row r="119" spans="2:65" s="1" customFormat="1" ht="29.25">
      <c r="B119" s="31"/>
      <c r="D119" s="133" t="s">
        <v>152</v>
      </c>
      <c r="F119" s="137" t="s">
        <v>1140</v>
      </c>
      <c r="I119" s="135"/>
      <c r="L119" s="31"/>
      <c r="M119" s="136"/>
      <c r="T119" s="52"/>
      <c r="AT119" s="16" t="s">
        <v>152</v>
      </c>
      <c r="AU119" s="16" t="s">
        <v>69</v>
      </c>
    </row>
    <row r="120" spans="2:65" s="1" customFormat="1" ht="24.2" customHeight="1">
      <c r="B120" s="31"/>
      <c r="C120" s="120" t="s">
        <v>193</v>
      </c>
      <c r="D120" s="120" t="s">
        <v>142</v>
      </c>
      <c r="E120" s="121" t="s">
        <v>908</v>
      </c>
      <c r="F120" s="122" t="s">
        <v>909</v>
      </c>
      <c r="G120" s="123" t="s">
        <v>266</v>
      </c>
      <c r="H120" s="124">
        <v>547.20000000000005</v>
      </c>
      <c r="I120" s="125"/>
      <c r="J120" s="126">
        <f>ROUND(I120*H120,2)</f>
        <v>0</v>
      </c>
      <c r="K120" s="122" t="s">
        <v>146</v>
      </c>
      <c r="L120" s="31"/>
      <c r="M120" s="127" t="s">
        <v>19</v>
      </c>
      <c r="N120" s="128" t="s">
        <v>40</v>
      </c>
      <c r="P120" s="129">
        <f>O120*H120</f>
        <v>0</v>
      </c>
      <c r="Q120" s="129">
        <v>0</v>
      </c>
      <c r="R120" s="129">
        <f>Q120*H120</f>
        <v>0</v>
      </c>
      <c r="S120" s="129">
        <v>0</v>
      </c>
      <c r="T120" s="130">
        <f>S120*H120</f>
        <v>0</v>
      </c>
      <c r="AR120" s="131" t="s">
        <v>147</v>
      </c>
      <c r="AT120" s="131" t="s">
        <v>142</v>
      </c>
      <c r="AU120" s="131" t="s">
        <v>69</v>
      </c>
      <c r="AY120" s="16" t="s">
        <v>141</v>
      </c>
      <c r="BE120" s="132">
        <f>IF(N120="základní",J120,0)</f>
        <v>0</v>
      </c>
      <c r="BF120" s="132">
        <f>IF(N120="snížená",J120,0)</f>
        <v>0</v>
      </c>
      <c r="BG120" s="132">
        <f>IF(N120="zákl. přenesená",J120,0)</f>
        <v>0</v>
      </c>
      <c r="BH120" s="132">
        <f>IF(N120="sníž. přenesená",J120,0)</f>
        <v>0</v>
      </c>
      <c r="BI120" s="132">
        <f>IF(N120="nulová",J120,0)</f>
        <v>0</v>
      </c>
      <c r="BJ120" s="16" t="s">
        <v>77</v>
      </c>
      <c r="BK120" s="132">
        <f>ROUND(I120*H120,2)</f>
        <v>0</v>
      </c>
      <c r="BL120" s="16" t="s">
        <v>147</v>
      </c>
      <c r="BM120" s="131" t="s">
        <v>1548</v>
      </c>
    </row>
    <row r="121" spans="2:65" s="1" customFormat="1" ht="29.25">
      <c r="B121" s="31"/>
      <c r="D121" s="133" t="s">
        <v>148</v>
      </c>
      <c r="F121" s="134" t="s">
        <v>911</v>
      </c>
      <c r="I121" s="135"/>
      <c r="L121" s="31"/>
      <c r="M121" s="136"/>
      <c r="T121" s="52"/>
      <c r="AT121" s="16" t="s">
        <v>148</v>
      </c>
      <c r="AU121" s="16" t="s">
        <v>69</v>
      </c>
    </row>
    <row r="122" spans="2:65" s="12" customFormat="1" ht="11.25">
      <c r="B122" s="157"/>
      <c r="D122" s="133" t="s">
        <v>255</v>
      </c>
      <c r="E122" s="158" t="s">
        <v>19</v>
      </c>
      <c r="F122" s="159" t="s">
        <v>1549</v>
      </c>
      <c r="H122" s="160">
        <v>547.20000000000005</v>
      </c>
      <c r="I122" s="161"/>
      <c r="L122" s="157"/>
      <c r="M122" s="162"/>
      <c r="T122" s="163"/>
      <c r="AT122" s="158" t="s">
        <v>255</v>
      </c>
      <c r="AU122" s="158" t="s">
        <v>69</v>
      </c>
      <c r="AV122" s="12" t="s">
        <v>79</v>
      </c>
      <c r="AW122" s="12" t="s">
        <v>31</v>
      </c>
      <c r="AX122" s="12" t="s">
        <v>77</v>
      </c>
      <c r="AY122" s="158" t="s">
        <v>141</v>
      </c>
    </row>
    <row r="123" spans="2:65" s="1" customFormat="1" ht="24.2" customHeight="1">
      <c r="B123" s="31"/>
      <c r="C123" s="120" t="s">
        <v>198</v>
      </c>
      <c r="D123" s="120" t="s">
        <v>142</v>
      </c>
      <c r="E123" s="121" t="s">
        <v>918</v>
      </c>
      <c r="F123" s="122" t="s">
        <v>919</v>
      </c>
      <c r="G123" s="123" t="s">
        <v>266</v>
      </c>
      <c r="H123" s="124">
        <v>1641.6</v>
      </c>
      <c r="I123" s="125"/>
      <c r="J123" s="126">
        <f>ROUND(I123*H123,2)</f>
        <v>0</v>
      </c>
      <c r="K123" s="122" t="s">
        <v>146</v>
      </c>
      <c r="L123" s="31"/>
      <c r="M123" s="127" t="s">
        <v>19</v>
      </c>
      <c r="N123" s="128" t="s">
        <v>40</v>
      </c>
      <c r="P123" s="129">
        <f>O123*H123</f>
        <v>0</v>
      </c>
      <c r="Q123" s="129">
        <v>0</v>
      </c>
      <c r="R123" s="129">
        <f>Q123*H123</f>
        <v>0</v>
      </c>
      <c r="S123" s="129">
        <v>0</v>
      </c>
      <c r="T123" s="130">
        <f>S123*H123</f>
        <v>0</v>
      </c>
      <c r="AR123" s="131" t="s">
        <v>147</v>
      </c>
      <c r="AT123" s="131" t="s">
        <v>142</v>
      </c>
      <c r="AU123" s="131" t="s">
        <v>69</v>
      </c>
      <c r="AY123" s="16" t="s">
        <v>141</v>
      </c>
      <c r="BE123" s="132">
        <f>IF(N123="základní",J123,0)</f>
        <v>0</v>
      </c>
      <c r="BF123" s="132">
        <f>IF(N123="snížená",J123,0)</f>
        <v>0</v>
      </c>
      <c r="BG123" s="132">
        <f>IF(N123="zákl. přenesená",J123,0)</f>
        <v>0</v>
      </c>
      <c r="BH123" s="132">
        <f>IF(N123="sníž. přenesená",J123,0)</f>
        <v>0</v>
      </c>
      <c r="BI123" s="132">
        <f>IF(N123="nulová",J123,0)</f>
        <v>0</v>
      </c>
      <c r="BJ123" s="16" t="s">
        <v>77</v>
      </c>
      <c r="BK123" s="132">
        <f>ROUND(I123*H123,2)</f>
        <v>0</v>
      </c>
      <c r="BL123" s="16" t="s">
        <v>147</v>
      </c>
      <c r="BM123" s="131" t="s">
        <v>1550</v>
      </c>
    </row>
    <row r="124" spans="2:65" s="1" customFormat="1" ht="29.25">
      <c r="B124" s="31"/>
      <c r="D124" s="133" t="s">
        <v>148</v>
      </c>
      <c r="F124" s="134" t="s">
        <v>921</v>
      </c>
      <c r="I124" s="135"/>
      <c r="L124" s="31"/>
      <c r="M124" s="136"/>
      <c r="T124" s="52"/>
      <c r="AT124" s="16" t="s">
        <v>148</v>
      </c>
      <c r="AU124" s="16" t="s">
        <v>69</v>
      </c>
    </row>
    <row r="125" spans="2:65" s="12" customFormat="1" ht="11.25">
      <c r="B125" s="157"/>
      <c r="D125" s="133" t="s">
        <v>255</v>
      </c>
      <c r="E125" s="158" t="s">
        <v>19</v>
      </c>
      <c r="F125" s="159" t="s">
        <v>1551</v>
      </c>
      <c r="H125" s="160">
        <v>1641.6</v>
      </c>
      <c r="I125" s="161"/>
      <c r="L125" s="157"/>
      <c r="M125" s="162"/>
      <c r="T125" s="163"/>
      <c r="AT125" s="158" t="s">
        <v>255</v>
      </c>
      <c r="AU125" s="158" t="s">
        <v>69</v>
      </c>
      <c r="AV125" s="12" t="s">
        <v>79</v>
      </c>
      <c r="AW125" s="12" t="s">
        <v>31</v>
      </c>
      <c r="AX125" s="12" t="s">
        <v>77</v>
      </c>
      <c r="AY125" s="158" t="s">
        <v>141</v>
      </c>
    </row>
    <row r="126" spans="2:65" s="1" customFormat="1" ht="16.5" customHeight="1">
      <c r="B126" s="31"/>
      <c r="C126" s="120" t="s">
        <v>8</v>
      </c>
      <c r="D126" s="120" t="s">
        <v>142</v>
      </c>
      <c r="E126" s="121" t="s">
        <v>1161</v>
      </c>
      <c r="F126" s="122" t="s">
        <v>1162</v>
      </c>
      <c r="G126" s="123" t="s">
        <v>266</v>
      </c>
      <c r="H126" s="124">
        <v>547.20000000000005</v>
      </c>
      <c r="I126" s="125"/>
      <c r="J126" s="126">
        <f>ROUND(I126*H126,2)</f>
        <v>0</v>
      </c>
      <c r="K126" s="122" t="s">
        <v>146</v>
      </c>
      <c r="L126" s="31"/>
      <c r="M126" s="127" t="s">
        <v>19</v>
      </c>
      <c r="N126" s="128" t="s">
        <v>40</v>
      </c>
      <c r="P126" s="129">
        <f>O126*H126</f>
        <v>0</v>
      </c>
      <c r="Q126" s="129">
        <v>0</v>
      </c>
      <c r="R126" s="129">
        <f>Q126*H126</f>
        <v>0</v>
      </c>
      <c r="S126" s="129">
        <v>0</v>
      </c>
      <c r="T126" s="130">
        <f>S126*H126</f>
        <v>0</v>
      </c>
      <c r="AR126" s="131" t="s">
        <v>147</v>
      </c>
      <c r="AT126" s="131" t="s">
        <v>142</v>
      </c>
      <c r="AU126" s="131" t="s">
        <v>69</v>
      </c>
      <c r="AY126" s="16" t="s">
        <v>141</v>
      </c>
      <c r="BE126" s="132">
        <f>IF(N126="základní",J126,0)</f>
        <v>0</v>
      </c>
      <c r="BF126" s="132">
        <f>IF(N126="snížená",J126,0)</f>
        <v>0</v>
      </c>
      <c r="BG126" s="132">
        <f>IF(N126="zákl. přenesená",J126,0)</f>
        <v>0</v>
      </c>
      <c r="BH126" s="132">
        <f>IF(N126="sníž. přenesená",J126,0)</f>
        <v>0</v>
      </c>
      <c r="BI126" s="132">
        <f>IF(N126="nulová",J126,0)</f>
        <v>0</v>
      </c>
      <c r="BJ126" s="16" t="s">
        <v>77</v>
      </c>
      <c r="BK126" s="132">
        <f>ROUND(I126*H126,2)</f>
        <v>0</v>
      </c>
      <c r="BL126" s="16" t="s">
        <v>147</v>
      </c>
      <c r="BM126" s="131" t="s">
        <v>208</v>
      </c>
    </row>
    <row r="127" spans="2:65" s="1" customFormat="1" ht="29.25">
      <c r="B127" s="31"/>
      <c r="D127" s="133" t="s">
        <v>148</v>
      </c>
      <c r="F127" s="134" t="s">
        <v>1163</v>
      </c>
      <c r="I127" s="135"/>
      <c r="L127" s="31"/>
      <c r="M127" s="136"/>
      <c r="T127" s="52"/>
      <c r="AT127" s="16" t="s">
        <v>148</v>
      </c>
      <c r="AU127" s="16" t="s">
        <v>69</v>
      </c>
    </row>
    <row r="128" spans="2:65" s="1" customFormat="1" ht="39">
      <c r="B128" s="31"/>
      <c r="D128" s="133" t="s">
        <v>150</v>
      </c>
      <c r="F128" s="137" t="s">
        <v>239</v>
      </c>
      <c r="I128" s="135"/>
      <c r="L128" s="31"/>
      <c r="M128" s="136"/>
      <c r="T128" s="52"/>
      <c r="AT128" s="16" t="s">
        <v>150</v>
      </c>
      <c r="AU128" s="16" t="s">
        <v>69</v>
      </c>
    </row>
    <row r="129" spans="2:47" s="1" customFormat="1" ht="29.25">
      <c r="B129" s="31"/>
      <c r="D129" s="133" t="s">
        <v>152</v>
      </c>
      <c r="F129" s="137" t="s">
        <v>1164</v>
      </c>
      <c r="I129" s="135"/>
      <c r="L129" s="31"/>
      <c r="M129" s="148"/>
      <c r="N129" s="149"/>
      <c r="O129" s="149"/>
      <c r="P129" s="149"/>
      <c r="Q129" s="149"/>
      <c r="R129" s="149"/>
      <c r="S129" s="149"/>
      <c r="T129" s="150"/>
      <c r="AT129" s="16" t="s">
        <v>152</v>
      </c>
      <c r="AU129" s="16" t="s">
        <v>69</v>
      </c>
    </row>
    <row r="130" spans="2:47" s="1" customFormat="1" ht="6.95" customHeight="1"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31"/>
    </row>
  </sheetData>
  <sheetProtection algorithmName="SHA-512" hashValue="JaZPmQ/oLi0Wz6wNioe02o0HWqodrS4LMGHym/Qpql2X7i/BQz5MJndkWIjUoWL3Hcidnt5o/p6pj7E1JLO4+A==" saltValue="jVjvVOsiYF9NXfInla22ToIth4adhw0UoNtfSWFHLQPoXz4uXsL7rezPBtA+XayBUEj8UkOqtZliciRXX0pJbw==" spinCount="100000" sheet="1" objects="1" scenarios="1" formatColumns="0" formatRows="0" autoFilter="0"/>
  <autoFilter ref="C78:K129" xr:uid="{00000000-0009-0000-0000-00000B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06"/>
  <sheetViews>
    <sheetView showGridLines="0" topLeftCell="A82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112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1552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ROUND(J79,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ROUND((SUM(BE79:BE105)),  2)</f>
        <v>0</v>
      </c>
      <c r="I33" s="88">
        <v>0.21</v>
      </c>
      <c r="J33" s="87">
        <f>ROUND(((SUM(BE79:BE105))*I33),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ROUND((SUM(BF79:BF105)),  2)</f>
        <v>0</v>
      </c>
      <c r="I34" s="88">
        <v>0.12</v>
      </c>
      <c r="J34" s="87">
        <f>ROUND(((SUM(BF79:BF105))*I34),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ROUND((SUM(BG79:BG105)),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ROUND((SUM(BH79:BH105)),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ROUND((SUM(BI79:BI105)),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98-98 - VON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J79</f>
        <v>0</v>
      </c>
      <c r="L59" s="31"/>
      <c r="AU59" s="16" t="s">
        <v>122</v>
      </c>
    </row>
    <row r="60" spans="2:47" s="1" customFormat="1" ht="21.75" customHeight="1">
      <c r="B60" s="31"/>
      <c r="L60" s="31"/>
    </row>
    <row r="61" spans="2:47" s="1" customFormat="1" ht="6.95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31"/>
    </row>
    <row r="65" spans="2:65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1"/>
    </row>
    <row r="66" spans="2:65" s="1" customFormat="1" ht="24.95" customHeight="1">
      <c r="B66" s="31"/>
      <c r="C66" s="20" t="s">
        <v>127</v>
      </c>
      <c r="L66" s="31"/>
    </row>
    <row r="67" spans="2:65" s="1" customFormat="1" ht="6.95" customHeight="1">
      <c r="B67" s="31"/>
      <c r="L67" s="31"/>
    </row>
    <row r="68" spans="2:65" s="1" customFormat="1" ht="12" customHeight="1">
      <c r="B68" s="31"/>
      <c r="C68" s="26" t="s">
        <v>16</v>
      </c>
      <c r="L68" s="31"/>
    </row>
    <row r="69" spans="2:65" s="1" customFormat="1" ht="16.5" customHeight="1">
      <c r="B69" s="31"/>
      <c r="E69" s="299" t="str">
        <f>E7</f>
        <v>Oprava kolejí a výhybek v dopravně Kořenov</v>
      </c>
      <c r="F69" s="300"/>
      <c r="G69" s="300"/>
      <c r="H69" s="300"/>
      <c r="L69" s="31"/>
    </row>
    <row r="70" spans="2:65" s="1" customFormat="1" ht="12" customHeight="1">
      <c r="B70" s="31"/>
      <c r="C70" s="26" t="s">
        <v>117</v>
      </c>
      <c r="L70" s="31"/>
    </row>
    <row r="71" spans="2:65" s="1" customFormat="1" ht="16.5" customHeight="1">
      <c r="B71" s="31"/>
      <c r="E71" s="266" t="str">
        <f>E9</f>
        <v>SO 98-98 - VON</v>
      </c>
      <c r="F71" s="301"/>
      <c r="G71" s="301"/>
      <c r="H71" s="301"/>
      <c r="L71" s="31"/>
    </row>
    <row r="72" spans="2:65" s="1" customFormat="1" ht="6.95" customHeight="1">
      <c r="B72" s="31"/>
      <c r="L72" s="31"/>
    </row>
    <row r="73" spans="2:65" s="1" customFormat="1" ht="12" customHeight="1">
      <c r="B73" s="31"/>
      <c r="C73" s="26" t="s">
        <v>21</v>
      </c>
      <c r="F73" s="24" t="str">
        <f>F12</f>
        <v xml:space="preserve"> </v>
      </c>
      <c r="I73" s="26" t="s">
        <v>23</v>
      </c>
      <c r="J73" s="48" t="str">
        <f>IF(J12="","",J12)</f>
        <v>23. 1. 2024</v>
      </c>
      <c r="L73" s="31"/>
    </row>
    <row r="74" spans="2:65" s="1" customFormat="1" ht="6.95" customHeight="1">
      <c r="B74" s="31"/>
      <c r="L74" s="31"/>
    </row>
    <row r="75" spans="2:65" s="1" customFormat="1" ht="15.2" customHeight="1">
      <c r="B75" s="31"/>
      <c r="C75" s="26" t="s">
        <v>25</v>
      </c>
      <c r="F75" s="24" t="str">
        <f>E15</f>
        <v xml:space="preserve"> </v>
      </c>
      <c r="I75" s="26" t="s">
        <v>30</v>
      </c>
      <c r="J75" s="29" t="str">
        <f>E21</f>
        <v xml:space="preserve"> </v>
      </c>
      <c r="L75" s="31"/>
    </row>
    <row r="76" spans="2:65" s="1" customFormat="1" ht="15.2" customHeight="1">
      <c r="B76" s="31"/>
      <c r="C76" s="26" t="s">
        <v>28</v>
      </c>
      <c r="F76" s="24" t="str">
        <f>IF(E18="","",E18)</f>
        <v>Vyplň údaj</v>
      </c>
      <c r="I76" s="26" t="s">
        <v>32</v>
      </c>
      <c r="J76" s="29" t="str">
        <f>E24</f>
        <v xml:space="preserve"> </v>
      </c>
      <c r="L76" s="31"/>
    </row>
    <row r="77" spans="2:65" s="1" customFormat="1" ht="10.35" customHeight="1">
      <c r="B77" s="31"/>
      <c r="L77" s="31"/>
    </row>
    <row r="78" spans="2:65" s="9" customFormat="1" ht="29.25" customHeight="1">
      <c r="B78" s="102"/>
      <c r="C78" s="103" t="s">
        <v>128</v>
      </c>
      <c r="D78" s="104" t="s">
        <v>54</v>
      </c>
      <c r="E78" s="104" t="s">
        <v>50</v>
      </c>
      <c r="F78" s="104" t="s">
        <v>51</v>
      </c>
      <c r="G78" s="104" t="s">
        <v>129</v>
      </c>
      <c r="H78" s="104" t="s">
        <v>130</v>
      </c>
      <c r="I78" s="104" t="s">
        <v>131</v>
      </c>
      <c r="J78" s="104" t="s">
        <v>121</v>
      </c>
      <c r="K78" s="105" t="s">
        <v>132</v>
      </c>
      <c r="L78" s="102"/>
      <c r="M78" s="55" t="s">
        <v>19</v>
      </c>
      <c r="N78" s="56" t="s">
        <v>39</v>
      </c>
      <c r="O78" s="56" t="s">
        <v>133</v>
      </c>
      <c r="P78" s="56" t="s">
        <v>134</v>
      </c>
      <c r="Q78" s="56" t="s">
        <v>135</v>
      </c>
      <c r="R78" s="56" t="s">
        <v>136</v>
      </c>
      <c r="S78" s="56" t="s">
        <v>137</v>
      </c>
      <c r="T78" s="57" t="s">
        <v>138</v>
      </c>
    </row>
    <row r="79" spans="2:65" s="1" customFormat="1" ht="22.9" customHeight="1">
      <c r="B79" s="31"/>
      <c r="C79" s="60" t="s">
        <v>139</v>
      </c>
      <c r="J79" s="106">
        <f>BK79</f>
        <v>0</v>
      </c>
      <c r="L79" s="31"/>
      <c r="M79" s="58"/>
      <c r="N79" s="49"/>
      <c r="O79" s="49"/>
      <c r="P79" s="107">
        <f>SUM(P80:P105)</f>
        <v>0</v>
      </c>
      <c r="Q79" s="49"/>
      <c r="R79" s="107">
        <f>SUM(R80:R105)</f>
        <v>0</v>
      </c>
      <c r="S79" s="49"/>
      <c r="T79" s="108">
        <f>SUM(T80:T105)</f>
        <v>0</v>
      </c>
      <c r="AT79" s="16" t="s">
        <v>68</v>
      </c>
      <c r="AU79" s="16" t="s">
        <v>122</v>
      </c>
      <c r="BK79" s="109">
        <f>SUM(BK80:BK105)</f>
        <v>0</v>
      </c>
    </row>
    <row r="80" spans="2:65" s="1" customFormat="1" ht="16.5" customHeight="1">
      <c r="B80" s="31"/>
      <c r="C80" s="120" t="s">
        <v>77</v>
      </c>
      <c r="D80" s="120" t="s">
        <v>142</v>
      </c>
      <c r="E80" s="121" t="s">
        <v>1553</v>
      </c>
      <c r="F80" s="122" t="s">
        <v>1554</v>
      </c>
      <c r="G80" s="123" t="s">
        <v>1555</v>
      </c>
      <c r="H80" s="124">
        <v>1</v>
      </c>
      <c r="I80" s="125"/>
      <c r="J80" s="126">
        <f>ROUND(I80*H80,2)</f>
        <v>0</v>
      </c>
      <c r="K80" s="122" t="s">
        <v>226</v>
      </c>
      <c r="L80" s="31"/>
      <c r="M80" s="127" t="s">
        <v>19</v>
      </c>
      <c r="N80" s="128" t="s">
        <v>40</v>
      </c>
      <c r="P80" s="129">
        <f>O80*H80</f>
        <v>0</v>
      </c>
      <c r="Q80" s="129">
        <v>0</v>
      </c>
      <c r="R80" s="129">
        <f>Q80*H80</f>
        <v>0</v>
      </c>
      <c r="S80" s="129">
        <v>0</v>
      </c>
      <c r="T80" s="130">
        <f>S80*H80</f>
        <v>0</v>
      </c>
      <c r="AR80" s="131" t="s">
        <v>147</v>
      </c>
      <c r="AT80" s="131" t="s">
        <v>142</v>
      </c>
      <c r="AU80" s="131" t="s">
        <v>69</v>
      </c>
      <c r="AY80" s="16" t="s">
        <v>141</v>
      </c>
      <c r="BE80" s="132">
        <f>IF(N80="základní",J80,0)</f>
        <v>0</v>
      </c>
      <c r="BF80" s="132">
        <f>IF(N80="snížená",J80,0)</f>
        <v>0</v>
      </c>
      <c r="BG80" s="132">
        <f>IF(N80="zákl. přenesená",J80,0)</f>
        <v>0</v>
      </c>
      <c r="BH80" s="132">
        <f>IF(N80="sníž. přenesená",J80,0)</f>
        <v>0</v>
      </c>
      <c r="BI80" s="132">
        <f>IF(N80="nulová",J80,0)</f>
        <v>0</v>
      </c>
      <c r="BJ80" s="16" t="s">
        <v>77</v>
      </c>
      <c r="BK80" s="132">
        <f>ROUND(I80*H80,2)</f>
        <v>0</v>
      </c>
      <c r="BL80" s="16" t="s">
        <v>147</v>
      </c>
      <c r="BM80" s="131" t="s">
        <v>79</v>
      </c>
    </row>
    <row r="81" spans="2:65" s="1" customFormat="1" ht="11.25">
      <c r="B81" s="31"/>
      <c r="D81" s="133" t="s">
        <v>148</v>
      </c>
      <c r="F81" s="134" t="s">
        <v>1554</v>
      </c>
      <c r="I81" s="135"/>
      <c r="L81" s="31"/>
      <c r="M81" s="136"/>
      <c r="T81" s="52"/>
      <c r="AT81" s="16" t="s">
        <v>148</v>
      </c>
      <c r="AU81" s="16" t="s">
        <v>69</v>
      </c>
    </row>
    <row r="82" spans="2:65" s="1" customFormat="1" ht="58.5">
      <c r="B82" s="31"/>
      <c r="D82" s="133" t="s">
        <v>152</v>
      </c>
      <c r="F82" s="137" t="s">
        <v>1556</v>
      </c>
      <c r="I82" s="135"/>
      <c r="L82" s="31"/>
      <c r="M82" s="136"/>
      <c r="T82" s="52"/>
      <c r="AT82" s="16" t="s">
        <v>152</v>
      </c>
      <c r="AU82" s="16" t="s">
        <v>69</v>
      </c>
    </row>
    <row r="83" spans="2:65" s="1" customFormat="1" ht="16.5" customHeight="1">
      <c r="B83" s="31"/>
      <c r="C83" s="120" t="s">
        <v>79</v>
      </c>
      <c r="D83" s="120" t="s">
        <v>142</v>
      </c>
      <c r="E83" s="121" t="s">
        <v>1557</v>
      </c>
      <c r="F83" s="122" t="s">
        <v>1558</v>
      </c>
      <c r="G83" s="123" t="s">
        <v>1555</v>
      </c>
      <c r="H83" s="124">
        <v>1</v>
      </c>
      <c r="I83" s="125"/>
      <c r="J83" s="126">
        <f>ROUND(I83*H83,2)</f>
        <v>0</v>
      </c>
      <c r="K83" s="122" t="s">
        <v>226</v>
      </c>
      <c r="L83" s="31"/>
      <c r="M83" s="127" t="s">
        <v>19</v>
      </c>
      <c r="N83" s="128" t="s">
        <v>40</v>
      </c>
      <c r="P83" s="129">
        <f>O83*H83</f>
        <v>0</v>
      </c>
      <c r="Q83" s="129">
        <v>0</v>
      </c>
      <c r="R83" s="129">
        <f>Q83*H83</f>
        <v>0</v>
      </c>
      <c r="S83" s="129">
        <v>0</v>
      </c>
      <c r="T83" s="130">
        <f>S83*H83</f>
        <v>0</v>
      </c>
      <c r="AR83" s="131" t="s">
        <v>147</v>
      </c>
      <c r="AT83" s="131" t="s">
        <v>142</v>
      </c>
      <c r="AU83" s="131" t="s">
        <v>69</v>
      </c>
      <c r="AY83" s="16" t="s">
        <v>141</v>
      </c>
      <c r="BE83" s="132">
        <f>IF(N83="základní",J83,0)</f>
        <v>0</v>
      </c>
      <c r="BF83" s="132">
        <f>IF(N83="snížená",J83,0)</f>
        <v>0</v>
      </c>
      <c r="BG83" s="132">
        <f>IF(N83="zákl. přenesená",J83,0)</f>
        <v>0</v>
      </c>
      <c r="BH83" s="132">
        <f>IF(N83="sníž. přenesená",J83,0)</f>
        <v>0</v>
      </c>
      <c r="BI83" s="132">
        <f>IF(N83="nulová",J83,0)</f>
        <v>0</v>
      </c>
      <c r="BJ83" s="16" t="s">
        <v>77</v>
      </c>
      <c r="BK83" s="132">
        <f>ROUND(I83*H83,2)</f>
        <v>0</v>
      </c>
      <c r="BL83" s="16" t="s">
        <v>147</v>
      </c>
      <c r="BM83" s="131" t="s">
        <v>147</v>
      </c>
    </row>
    <row r="84" spans="2:65" s="1" customFormat="1" ht="11.25">
      <c r="B84" s="31"/>
      <c r="D84" s="133" t="s">
        <v>148</v>
      </c>
      <c r="F84" s="134" t="s">
        <v>1558</v>
      </c>
      <c r="I84" s="135"/>
      <c r="L84" s="31"/>
      <c r="M84" s="136"/>
      <c r="T84" s="52"/>
      <c r="AT84" s="16" t="s">
        <v>148</v>
      </c>
      <c r="AU84" s="16" t="s">
        <v>69</v>
      </c>
    </row>
    <row r="85" spans="2:65" s="1" customFormat="1" ht="68.25">
      <c r="B85" s="31"/>
      <c r="D85" s="133" t="s">
        <v>152</v>
      </c>
      <c r="F85" s="137" t="s">
        <v>1559</v>
      </c>
      <c r="I85" s="135"/>
      <c r="L85" s="31"/>
      <c r="M85" s="136"/>
      <c r="T85" s="52"/>
      <c r="AT85" s="16" t="s">
        <v>152</v>
      </c>
      <c r="AU85" s="16" t="s">
        <v>69</v>
      </c>
    </row>
    <row r="86" spans="2:65" s="1" customFormat="1" ht="16.5" customHeight="1">
      <c r="B86" s="31"/>
      <c r="C86" s="120" t="s">
        <v>160</v>
      </c>
      <c r="D86" s="120" t="s">
        <v>142</v>
      </c>
      <c r="E86" s="121" t="s">
        <v>1560</v>
      </c>
      <c r="F86" s="122" t="s">
        <v>1561</v>
      </c>
      <c r="G86" s="123" t="s">
        <v>1555</v>
      </c>
      <c r="H86" s="124">
        <v>1</v>
      </c>
      <c r="I86" s="125"/>
      <c r="J86" s="126">
        <f>ROUND(I86*H86,2)</f>
        <v>0</v>
      </c>
      <c r="K86" s="122" t="s">
        <v>226</v>
      </c>
      <c r="L86" s="31"/>
      <c r="M86" s="127" t="s">
        <v>19</v>
      </c>
      <c r="N86" s="128" t="s">
        <v>40</v>
      </c>
      <c r="P86" s="129">
        <f>O86*H86</f>
        <v>0</v>
      </c>
      <c r="Q86" s="129">
        <v>0</v>
      </c>
      <c r="R86" s="129">
        <f>Q86*H86</f>
        <v>0</v>
      </c>
      <c r="S86" s="129">
        <v>0</v>
      </c>
      <c r="T86" s="130">
        <f>S86*H86</f>
        <v>0</v>
      </c>
      <c r="AR86" s="131" t="s">
        <v>147</v>
      </c>
      <c r="AT86" s="131" t="s">
        <v>142</v>
      </c>
      <c r="AU86" s="131" t="s">
        <v>69</v>
      </c>
      <c r="AY86" s="16" t="s">
        <v>141</v>
      </c>
      <c r="BE86" s="132">
        <f>IF(N86="základní",J86,0)</f>
        <v>0</v>
      </c>
      <c r="BF86" s="132">
        <f>IF(N86="snížená",J86,0)</f>
        <v>0</v>
      </c>
      <c r="BG86" s="132">
        <f>IF(N86="zákl. přenesená",J86,0)</f>
        <v>0</v>
      </c>
      <c r="BH86" s="132">
        <f>IF(N86="sníž. přenesená",J86,0)</f>
        <v>0</v>
      </c>
      <c r="BI86" s="132">
        <f>IF(N86="nulová",J86,0)</f>
        <v>0</v>
      </c>
      <c r="BJ86" s="16" t="s">
        <v>77</v>
      </c>
      <c r="BK86" s="132">
        <f>ROUND(I86*H86,2)</f>
        <v>0</v>
      </c>
      <c r="BL86" s="16" t="s">
        <v>147</v>
      </c>
      <c r="BM86" s="131" t="s">
        <v>164</v>
      </c>
    </row>
    <row r="87" spans="2:65" s="1" customFormat="1" ht="11.25">
      <c r="B87" s="31"/>
      <c r="D87" s="133" t="s">
        <v>148</v>
      </c>
      <c r="F87" s="134" t="s">
        <v>1561</v>
      </c>
      <c r="I87" s="135"/>
      <c r="L87" s="31"/>
      <c r="M87" s="136"/>
      <c r="T87" s="52"/>
      <c r="AT87" s="16" t="s">
        <v>148</v>
      </c>
      <c r="AU87" s="16" t="s">
        <v>69</v>
      </c>
    </row>
    <row r="88" spans="2:65" s="1" customFormat="1" ht="39">
      <c r="B88" s="31"/>
      <c r="D88" s="133" t="s">
        <v>152</v>
      </c>
      <c r="F88" s="137" t="s">
        <v>1562</v>
      </c>
      <c r="I88" s="135"/>
      <c r="L88" s="31"/>
      <c r="M88" s="136"/>
      <c r="T88" s="52"/>
      <c r="AT88" s="16" t="s">
        <v>152</v>
      </c>
      <c r="AU88" s="16" t="s">
        <v>69</v>
      </c>
    </row>
    <row r="89" spans="2:65" s="1" customFormat="1" ht="16.5" customHeight="1">
      <c r="B89" s="31"/>
      <c r="C89" s="120" t="s">
        <v>147</v>
      </c>
      <c r="D89" s="120" t="s">
        <v>142</v>
      </c>
      <c r="E89" s="121" t="s">
        <v>1563</v>
      </c>
      <c r="F89" s="122" t="s">
        <v>1564</v>
      </c>
      <c r="G89" s="123" t="s">
        <v>1555</v>
      </c>
      <c r="H89" s="124">
        <v>1</v>
      </c>
      <c r="I89" s="125"/>
      <c r="J89" s="126">
        <f>ROUND(I89*H89,2)</f>
        <v>0</v>
      </c>
      <c r="K89" s="122" t="s">
        <v>146</v>
      </c>
      <c r="L89" s="31"/>
      <c r="M89" s="127" t="s">
        <v>19</v>
      </c>
      <c r="N89" s="128" t="s">
        <v>40</v>
      </c>
      <c r="P89" s="129">
        <f>O89*H89</f>
        <v>0</v>
      </c>
      <c r="Q89" s="129">
        <v>0</v>
      </c>
      <c r="R89" s="129">
        <f>Q89*H89</f>
        <v>0</v>
      </c>
      <c r="S89" s="129">
        <v>0</v>
      </c>
      <c r="T89" s="130">
        <f>S89*H89</f>
        <v>0</v>
      </c>
      <c r="AR89" s="131" t="s">
        <v>147</v>
      </c>
      <c r="AT89" s="131" t="s">
        <v>142</v>
      </c>
      <c r="AU89" s="131" t="s">
        <v>69</v>
      </c>
      <c r="AY89" s="16" t="s">
        <v>141</v>
      </c>
      <c r="BE89" s="132">
        <f>IF(N89="základní",J89,0)</f>
        <v>0</v>
      </c>
      <c r="BF89" s="132">
        <f>IF(N89="snížená",J89,0)</f>
        <v>0</v>
      </c>
      <c r="BG89" s="132">
        <f>IF(N89="zákl. přenesená",J89,0)</f>
        <v>0</v>
      </c>
      <c r="BH89" s="132">
        <f>IF(N89="sníž. přenesená",J89,0)</f>
        <v>0</v>
      </c>
      <c r="BI89" s="132">
        <f>IF(N89="nulová",J89,0)</f>
        <v>0</v>
      </c>
      <c r="BJ89" s="16" t="s">
        <v>77</v>
      </c>
      <c r="BK89" s="132">
        <f>ROUND(I89*H89,2)</f>
        <v>0</v>
      </c>
      <c r="BL89" s="16" t="s">
        <v>147</v>
      </c>
      <c r="BM89" s="131" t="s">
        <v>169</v>
      </c>
    </row>
    <row r="90" spans="2:65" s="1" customFormat="1" ht="11.25">
      <c r="B90" s="31"/>
      <c r="D90" s="133" t="s">
        <v>148</v>
      </c>
      <c r="F90" s="134" t="s">
        <v>1564</v>
      </c>
      <c r="I90" s="135"/>
      <c r="L90" s="31"/>
      <c r="M90" s="136"/>
      <c r="T90" s="52"/>
      <c r="AT90" s="16" t="s">
        <v>148</v>
      </c>
      <c r="AU90" s="16" t="s">
        <v>69</v>
      </c>
    </row>
    <row r="91" spans="2:65" s="1" customFormat="1" ht="19.5">
      <c r="B91" s="31"/>
      <c r="D91" s="133" t="s">
        <v>152</v>
      </c>
      <c r="F91" s="137" t="s">
        <v>166</v>
      </c>
      <c r="I91" s="135"/>
      <c r="L91" s="31"/>
      <c r="M91" s="136"/>
      <c r="T91" s="52"/>
      <c r="AT91" s="16" t="s">
        <v>152</v>
      </c>
      <c r="AU91" s="16" t="s">
        <v>69</v>
      </c>
    </row>
    <row r="92" spans="2:65" s="1" customFormat="1" ht="21.75" customHeight="1">
      <c r="B92" s="31"/>
      <c r="C92" s="120" t="s">
        <v>170</v>
      </c>
      <c r="D92" s="120" t="s">
        <v>142</v>
      </c>
      <c r="E92" s="121" t="s">
        <v>1565</v>
      </c>
      <c r="F92" s="122" t="s">
        <v>1566</v>
      </c>
      <c r="G92" s="123" t="s">
        <v>589</v>
      </c>
      <c r="H92" s="124">
        <v>2.35</v>
      </c>
      <c r="I92" s="125"/>
      <c r="J92" s="126">
        <f>ROUND(I92*H92,2)</f>
        <v>0</v>
      </c>
      <c r="K92" s="122" t="s">
        <v>146</v>
      </c>
      <c r="L92" s="31"/>
      <c r="M92" s="127" t="s">
        <v>19</v>
      </c>
      <c r="N92" s="128" t="s">
        <v>40</v>
      </c>
      <c r="P92" s="129">
        <f>O92*H92</f>
        <v>0</v>
      </c>
      <c r="Q92" s="129">
        <v>0</v>
      </c>
      <c r="R92" s="129">
        <f>Q92*H92</f>
        <v>0</v>
      </c>
      <c r="S92" s="129">
        <v>0</v>
      </c>
      <c r="T92" s="130">
        <f>S92*H92</f>
        <v>0</v>
      </c>
      <c r="AR92" s="131" t="s">
        <v>147</v>
      </c>
      <c r="AT92" s="131" t="s">
        <v>142</v>
      </c>
      <c r="AU92" s="131" t="s">
        <v>69</v>
      </c>
      <c r="AY92" s="16" t="s">
        <v>141</v>
      </c>
      <c r="BE92" s="132">
        <f>IF(N92="základní",J92,0)</f>
        <v>0</v>
      </c>
      <c r="BF92" s="132">
        <f>IF(N92="snížená",J92,0)</f>
        <v>0</v>
      </c>
      <c r="BG92" s="132">
        <f>IF(N92="zákl. přenesená",J92,0)</f>
        <v>0</v>
      </c>
      <c r="BH92" s="132">
        <f>IF(N92="sníž. přenesená",J92,0)</f>
        <v>0</v>
      </c>
      <c r="BI92" s="132">
        <f>IF(N92="nulová",J92,0)</f>
        <v>0</v>
      </c>
      <c r="BJ92" s="16" t="s">
        <v>77</v>
      </c>
      <c r="BK92" s="132">
        <f>ROUND(I92*H92,2)</f>
        <v>0</v>
      </c>
      <c r="BL92" s="16" t="s">
        <v>147</v>
      </c>
      <c r="BM92" s="131" t="s">
        <v>193</v>
      </c>
    </row>
    <row r="93" spans="2:65" s="1" customFormat="1" ht="11.25">
      <c r="B93" s="31"/>
      <c r="D93" s="133" t="s">
        <v>148</v>
      </c>
      <c r="F93" s="134" t="s">
        <v>1566</v>
      </c>
      <c r="I93" s="135"/>
      <c r="L93" s="31"/>
      <c r="M93" s="136"/>
      <c r="T93" s="52"/>
      <c r="AT93" s="16" t="s">
        <v>148</v>
      </c>
      <c r="AU93" s="16" t="s">
        <v>69</v>
      </c>
    </row>
    <row r="94" spans="2:65" s="1" customFormat="1" ht="19.5">
      <c r="B94" s="31"/>
      <c r="D94" s="133" t="s">
        <v>152</v>
      </c>
      <c r="F94" s="137" t="s">
        <v>166</v>
      </c>
      <c r="I94" s="135"/>
      <c r="L94" s="31"/>
      <c r="M94" s="136"/>
      <c r="T94" s="52"/>
      <c r="AT94" s="16" t="s">
        <v>152</v>
      </c>
      <c r="AU94" s="16" t="s">
        <v>69</v>
      </c>
    </row>
    <row r="95" spans="2:65" s="12" customFormat="1" ht="11.25">
      <c r="B95" s="157"/>
      <c r="D95" s="133" t="s">
        <v>255</v>
      </c>
      <c r="E95" s="158" t="s">
        <v>19</v>
      </c>
      <c r="F95" s="159" t="s">
        <v>1567</v>
      </c>
      <c r="H95" s="160">
        <v>2.35</v>
      </c>
      <c r="I95" s="161"/>
      <c r="L95" s="157"/>
      <c r="M95" s="162"/>
      <c r="T95" s="163"/>
      <c r="AT95" s="158" t="s">
        <v>255</v>
      </c>
      <c r="AU95" s="158" t="s">
        <v>69</v>
      </c>
      <c r="AV95" s="12" t="s">
        <v>79</v>
      </c>
      <c r="AW95" s="12" t="s">
        <v>31</v>
      </c>
      <c r="AX95" s="12" t="s">
        <v>69</v>
      </c>
      <c r="AY95" s="158" t="s">
        <v>141</v>
      </c>
    </row>
    <row r="96" spans="2:65" s="13" customFormat="1" ht="11.25">
      <c r="B96" s="164"/>
      <c r="D96" s="133" t="s">
        <v>255</v>
      </c>
      <c r="E96" s="165" t="s">
        <v>19</v>
      </c>
      <c r="F96" s="166" t="s">
        <v>262</v>
      </c>
      <c r="H96" s="167">
        <v>2.35</v>
      </c>
      <c r="I96" s="168"/>
      <c r="L96" s="164"/>
      <c r="M96" s="169"/>
      <c r="T96" s="170"/>
      <c r="AT96" s="165" t="s">
        <v>255</v>
      </c>
      <c r="AU96" s="165" t="s">
        <v>69</v>
      </c>
      <c r="AV96" s="13" t="s">
        <v>147</v>
      </c>
      <c r="AW96" s="13" t="s">
        <v>31</v>
      </c>
      <c r="AX96" s="13" t="s">
        <v>77</v>
      </c>
      <c r="AY96" s="165" t="s">
        <v>141</v>
      </c>
    </row>
    <row r="97" spans="2:65" s="1" customFormat="1" ht="16.5" customHeight="1">
      <c r="B97" s="31"/>
      <c r="C97" s="120" t="s">
        <v>164</v>
      </c>
      <c r="D97" s="120" t="s">
        <v>142</v>
      </c>
      <c r="E97" s="121" t="s">
        <v>1568</v>
      </c>
      <c r="F97" s="122" t="s">
        <v>1569</v>
      </c>
      <c r="G97" s="123" t="s">
        <v>1555</v>
      </c>
      <c r="H97" s="124">
        <v>1</v>
      </c>
      <c r="I97" s="125"/>
      <c r="J97" s="126">
        <f>ROUND(I97*H97,2)</f>
        <v>0</v>
      </c>
      <c r="K97" s="122" t="s">
        <v>146</v>
      </c>
      <c r="L97" s="31"/>
      <c r="M97" s="127" t="s">
        <v>19</v>
      </c>
      <c r="N97" s="128" t="s">
        <v>40</v>
      </c>
      <c r="P97" s="129">
        <f>O97*H97</f>
        <v>0</v>
      </c>
      <c r="Q97" s="129">
        <v>0</v>
      </c>
      <c r="R97" s="129">
        <f>Q97*H97</f>
        <v>0</v>
      </c>
      <c r="S97" s="129">
        <v>0</v>
      </c>
      <c r="T97" s="130">
        <f>S97*H97</f>
        <v>0</v>
      </c>
      <c r="AR97" s="131" t="s">
        <v>147</v>
      </c>
      <c r="AT97" s="131" t="s">
        <v>142</v>
      </c>
      <c r="AU97" s="131" t="s">
        <v>69</v>
      </c>
      <c r="AY97" s="16" t="s">
        <v>141</v>
      </c>
      <c r="BE97" s="132">
        <f>IF(N97="základní",J97,0)</f>
        <v>0</v>
      </c>
      <c r="BF97" s="132">
        <f>IF(N97="snížená",J97,0)</f>
        <v>0</v>
      </c>
      <c r="BG97" s="132">
        <f>IF(N97="zákl. přenesená",J97,0)</f>
        <v>0</v>
      </c>
      <c r="BH97" s="132">
        <f>IF(N97="sníž. přenesená",J97,0)</f>
        <v>0</v>
      </c>
      <c r="BI97" s="132">
        <f>IF(N97="nulová",J97,0)</f>
        <v>0</v>
      </c>
      <c r="BJ97" s="16" t="s">
        <v>77</v>
      </c>
      <c r="BK97" s="132">
        <f>ROUND(I97*H97,2)</f>
        <v>0</v>
      </c>
      <c r="BL97" s="16" t="s">
        <v>147</v>
      </c>
      <c r="BM97" s="131" t="s">
        <v>8</v>
      </c>
    </row>
    <row r="98" spans="2:65" s="1" customFormat="1" ht="11.25">
      <c r="B98" s="31"/>
      <c r="D98" s="133" t="s">
        <v>148</v>
      </c>
      <c r="F98" s="134" t="s">
        <v>1569</v>
      </c>
      <c r="I98" s="135"/>
      <c r="L98" s="31"/>
      <c r="M98" s="136"/>
      <c r="T98" s="52"/>
      <c r="AT98" s="16" t="s">
        <v>148</v>
      </c>
      <c r="AU98" s="16" t="s">
        <v>69</v>
      </c>
    </row>
    <row r="99" spans="2:65" s="1" customFormat="1" ht="19.5">
      <c r="B99" s="31"/>
      <c r="D99" s="133" t="s">
        <v>152</v>
      </c>
      <c r="F99" s="137" t="s">
        <v>166</v>
      </c>
      <c r="I99" s="135"/>
      <c r="L99" s="31"/>
      <c r="M99" s="136"/>
      <c r="T99" s="52"/>
      <c r="AT99" s="16" t="s">
        <v>152</v>
      </c>
      <c r="AU99" s="16" t="s">
        <v>69</v>
      </c>
    </row>
    <row r="100" spans="2:65" s="1" customFormat="1" ht="33" customHeight="1">
      <c r="B100" s="31"/>
      <c r="C100" s="120" t="s">
        <v>179</v>
      </c>
      <c r="D100" s="120" t="s">
        <v>142</v>
      </c>
      <c r="E100" s="121" t="s">
        <v>1570</v>
      </c>
      <c r="F100" s="122" t="s">
        <v>1571</v>
      </c>
      <c r="G100" s="123" t="s">
        <v>1555</v>
      </c>
      <c r="H100" s="124">
        <v>1</v>
      </c>
      <c r="I100" s="125"/>
      <c r="J100" s="126">
        <f>ROUND(I100*H100,2)</f>
        <v>0</v>
      </c>
      <c r="K100" s="122" t="s">
        <v>146</v>
      </c>
      <c r="L100" s="31"/>
      <c r="M100" s="127" t="s">
        <v>19</v>
      </c>
      <c r="N100" s="128" t="s">
        <v>40</v>
      </c>
      <c r="P100" s="129">
        <f>O100*H100</f>
        <v>0</v>
      </c>
      <c r="Q100" s="129">
        <v>0</v>
      </c>
      <c r="R100" s="129">
        <f>Q100*H100</f>
        <v>0</v>
      </c>
      <c r="S100" s="129">
        <v>0</v>
      </c>
      <c r="T100" s="130">
        <f>S100*H100</f>
        <v>0</v>
      </c>
      <c r="AR100" s="131" t="s">
        <v>147</v>
      </c>
      <c r="AT100" s="131" t="s">
        <v>142</v>
      </c>
      <c r="AU100" s="131" t="s">
        <v>69</v>
      </c>
      <c r="AY100" s="16" t="s">
        <v>141</v>
      </c>
      <c r="BE100" s="132">
        <f>IF(N100="základní",J100,0)</f>
        <v>0</v>
      </c>
      <c r="BF100" s="132">
        <f>IF(N100="snížená",J100,0)</f>
        <v>0</v>
      </c>
      <c r="BG100" s="132">
        <f>IF(N100="zákl. přenesená",J100,0)</f>
        <v>0</v>
      </c>
      <c r="BH100" s="132">
        <f>IF(N100="sníž. přenesená",J100,0)</f>
        <v>0</v>
      </c>
      <c r="BI100" s="132">
        <f>IF(N100="nulová",J100,0)</f>
        <v>0</v>
      </c>
      <c r="BJ100" s="16" t="s">
        <v>77</v>
      </c>
      <c r="BK100" s="132">
        <f>ROUND(I100*H100,2)</f>
        <v>0</v>
      </c>
      <c r="BL100" s="16" t="s">
        <v>147</v>
      </c>
      <c r="BM100" s="131" t="s">
        <v>183</v>
      </c>
    </row>
    <row r="101" spans="2:65" s="1" customFormat="1" ht="19.5">
      <c r="B101" s="31"/>
      <c r="D101" s="133" t="s">
        <v>148</v>
      </c>
      <c r="F101" s="134" t="s">
        <v>1571</v>
      </c>
      <c r="I101" s="135"/>
      <c r="L101" s="31"/>
      <c r="M101" s="136"/>
      <c r="T101" s="52"/>
      <c r="AT101" s="16" t="s">
        <v>148</v>
      </c>
      <c r="AU101" s="16" t="s">
        <v>69</v>
      </c>
    </row>
    <row r="102" spans="2:65" s="1" customFormat="1" ht="19.5">
      <c r="B102" s="31"/>
      <c r="D102" s="133" t="s">
        <v>152</v>
      </c>
      <c r="F102" s="137" t="s">
        <v>166</v>
      </c>
      <c r="I102" s="135"/>
      <c r="L102" s="31"/>
      <c r="M102" s="136"/>
      <c r="T102" s="52"/>
      <c r="AT102" s="16" t="s">
        <v>152</v>
      </c>
      <c r="AU102" s="16" t="s">
        <v>69</v>
      </c>
    </row>
    <row r="103" spans="2:65" s="1" customFormat="1" ht="16.5" customHeight="1">
      <c r="B103" s="31"/>
      <c r="C103" s="120" t="s">
        <v>169</v>
      </c>
      <c r="D103" s="120" t="s">
        <v>142</v>
      </c>
      <c r="E103" s="121" t="s">
        <v>1572</v>
      </c>
      <c r="F103" s="122" t="s">
        <v>1573</v>
      </c>
      <c r="G103" s="123" t="s">
        <v>243</v>
      </c>
      <c r="H103" s="124">
        <v>5</v>
      </c>
      <c r="I103" s="125"/>
      <c r="J103" s="126">
        <f>ROUND(I103*H103,2)</f>
        <v>0</v>
      </c>
      <c r="K103" s="122" t="s">
        <v>146</v>
      </c>
      <c r="L103" s="31"/>
      <c r="M103" s="127" t="s">
        <v>19</v>
      </c>
      <c r="N103" s="128" t="s">
        <v>40</v>
      </c>
      <c r="P103" s="129">
        <f>O103*H103</f>
        <v>0</v>
      </c>
      <c r="Q103" s="129">
        <v>0</v>
      </c>
      <c r="R103" s="129">
        <f>Q103*H103</f>
        <v>0</v>
      </c>
      <c r="S103" s="129">
        <v>0</v>
      </c>
      <c r="T103" s="130">
        <f>S103*H103</f>
        <v>0</v>
      </c>
      <c r="AR103" s="131" t="s">
        <v>147</v>
      </c>
      <c r="AT103" s="131" t="s">
        <v>142</v>
      </c>
      <c r="AU103" s="131" t="s">
        <v>69</v>
      </c>
      <c r="AY103" s="16" t="s">
        <v>141</v>
      </c>
      <c r="BE103" s="132">
        <f>IF(N103="základní",J103,0)</f>
        <v>0</v>
      </c>
      <c r="BF103" s="132">
        <f>IF(N103="snížená",J103,0)</f>
        <v>0</v>
      </c>
      <c r="BG103" s="132">
        <f>IF(N103="zákl. přenesená",J103,0)</f>
        <v>0</v>
      </c>
      <c r="BH103" s="132">
        <f>IF(N103="sníž. přenesená",J103,0)</f>
        <v>0</v>
      </c>
      <c r="BI103" s="132">
        <f>IF(N103="nulová",J103,0)</f>
        <v>0</v>
      </c>
      <c r="BJ103" s="16" t="s">
        <v>77</v>
      </c>
      <c r="BK103" s="132">
        <f>ROUND(I103*H103,2)</f>
        <v>0</v>
      </c>
      <c r="BL103" s="16" t="s">
        <v>147</v>
      </c>
      <c r="BM103" s="131" t="s">
        <v>186</v>
      </c>
    </row>
    <row r="104" spans="2:65" s="1" customFormat="1" ht="11.25">
      <c r="B104" s="31"/>
      <c r="D104" s="133" t="s">
        <v>148</v>
      </c>
      <c r="F104" s="134" t="s">
        <v>1573</v>
      </c>
      <c r="I104" s="135"/>
      <c r="L104" s="31"/>
      <c r="M104" s="136"/>
      <c r="T104" s="52"/>
      <c r="AT104" s="16" t="s">
        <v>148</v>
      </c>
      <c r="AU104" s="16" t="s">
        <v>69</v>
      </c>
    </row>
    <row r="105" spans="2:65" s="1" customFormat="1" ht="29.25">
      <c r="B105" s="31"/>
      <c r="D105" s="133" t="s">
        <v>152</v>
      </c>
      <c r="F105" s="137" t="s">
        <v>1574</v>
      </c>
      <c r="I105" s="135"/>
      <c r="L105" s="31"/>
      <c r="M105" s="148"/>
      <c r="N105" s="149"/>
      <c r="O105" s="149"/>
      <c r="P105" s="149"/>
      <c r="Q105" s="149"/>
      <c r="R105" s="149"/>
      <c r="S105" s="149"/>
      <c r="T105" s="150"/>
      <c r="AT105" s="16" t="s">
        <v>152</v>
      </c>
      <c r="AU105" s="16" t="s">
        <v>69</v>
      </c>
    </row>
    <row r="106" spans="2:65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31"/>
    </row>
  </sheetData>
  <sheetProtection algorithmName="SHA-512" hashValue="somjM6/+l9rjA4P+sxAU6s3NxfR08SLeP13tgNyF/lokRkojGjUILGAsM5++tk1R/9AXLixET8Nj8hn9WzdqHQ==" saltValue="G4tAlS7tW4bGI1sIO8fZxlG3cFmwLw1yF4k6MJBL87N4MWZZ+phYfscInan23wztUljdvVctHsvYylW+7JqVgA==" spinCount="100000" sheet="1" objects="1" scenarios="1" formatColumns="0" formatRows="0" autoFilter="0"/>
  <autoFilter ref="C78:K105" xr:uid="{00000000-0009-0000-0000-00000C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51"/>
  <sheetViews>
    <sheetView showGridLines="0" topLeftCell="A85" workbookViewId="0">
      <selection activeCell="I83" sqref="I83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115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1575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5"/>
      <c r="E27" s="277" t="s">
        <v>19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ROUND(J79,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ROUND((SUM(BE79:BE150)),  2)</f>
        <v>0</v>
      </c>
      <c r="I33" s="88">
        <v>0.21</v>
      </c>
      <c r="J33" s="87">
        <f>ROUND(((SUM(BE79:BE150))*I33),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ROUND((SUM(BF79:BF150)),  2)</f>
        <v>0</v>
      </c>
      <c r="I34" s="88">
        <v>0.12</v>
      </c>
      <c r="J34" s="87">
        <f>ROUND(((SUM(BF79:BF150))*I34),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ROUND((SUM(BG79:BG150)),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ROUND((SUM(BH79:BH150)),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ROUND((SUM(BI79:BI150)),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99-99 - Materiál Objenatele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J79</f>
        <v>0</v>
      </c>
      <c r="L59" s="31"/>
      <c r="AU59" s="16" t="s">
        <v>122</v>
      </c>
    </row>
    <row r="60" spans="2:47" s="1" customFormat="1" ht="21.75" customHeight="1">
      <c r="B60" s="31"/>
      <c r="L60" s="31"/>
    </row>
    <row r="61" spans="2:47" s="1" customFormat="1" ht="6.95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31"/>
    </row>
    <row r="65" spans="2:65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1"/>
    </row>
    <row r="66" spans="2:65" s="1" customFormat="1" ht="24.95" customHeight="1">
      <c r="B66" s="31"/>
      <c r="C66" s="20" t="s">
        <v>127</v>
      </c>
      <c r="L66" s="31"/>
    </row>
    <row r="67" spans="2:65" s="1" customFormat="1" ht="6.95" customHeight="1">
      <c r="B67" s="31"/>
      <c r="L67" s="31"/>
    </row>
    <row r="68" spans="2:65" s="1" customFormat="1" ht="12" customHeight="1">
      <c r="B68" s="31"/>
      <c r="C68" s="26" t="s">
        <v>16</v>
      </c>
      <c r="L68" s="31"/>
    </row>
    <row r="69" spans="2:65" s="1" customFormat="1" ht="16.5" customHeight="1">
      <c r="B69" s="31"/>
      <c r="E69" s="299" t="str">
        <f>E7</f>
        <v>Oprava kolejí a výhybek v dopravně Kořenov</v>
      </c>
      <c r="F69" s="300"/>
      <c r="G69" s="300"/>
      <c r="H69" s="300"/>
      <c r="L69" s="31"/>
    </row>
    <row r="70" spans="2:65" s="1" customFormat="1" ht="12" customHeight="1">
      <c r="B70" s="31"/>
      <c r="C70" s="26" t="s">
        <v>117</v>
      </c>
      <c r="L70" s="31"/>
    </row>
    <row r="71" spans="2:65" s="1" customFormat="1" ht="16.5" customHeight="1">
      <c r="B71" s="31"/>
      <c r="E71" s="266" t="str">
        <f>E9</f>
        <v>SO 99-99 - Materiál Objenatele</v>
      </c>
      <c r="F71" s="301"/>
      <c r="G71" s="301"/>
      <c r="H71" s="301"/>
      <c r="L71" s="31"/>
    </row>
    <row r="72" spans="2:65" s="1" customFormat="1" ht="6.95" customHeight="1">
      <c r="B72" s="31"/>
      <c r="L72" s="31"/>
    </row>
    <row r="73" spans="2:65" s="1" customFormat="1" ht="12" customHeight="1">
      <c r="B73" s="31"/>
      <c r="C73" s="26" t="s">
        <v>21</v>
      </c>
      <c r="F73" s="24" t="str">
        <f>F12</f>
        <v xml:space="preserve"> </v>
      </c>
      <c r="I73" s="26" t="s">
        <v>23</v>
      </c>
      <c r="J73" s="48" t="str">
        <f>IF(J12="","",J12)</f>
        <v>23. 1. 2024</v>
      </c>
      <c r="L73" s="31"/>
    </row>
    <row r="74" spans="2:65" s="1" customFormat="1" ht="6.95" customHeight="1">
      <c r="B74" s="31"/>
      <c r="L74" s="31"/>
    </row>
    <row r="75" spans="2:65" s="1" customFormat="1" ht="15.2" customHeight="1">
      <c r="B75" s="31"/>
      <c r="C75" s="26" t="s">
        <v>25</v>
      </c>
      <c r="F75" s="24" t="str">
        <f>E15</f>
        <v xml:space="preserve"> </v>
      </c>
      <c r="I75" s="26" t="s">
        <v>30</v>
      </c>
      <c r="J75" s="29" t="str">
        <f>E21</f>
        <v xml:space="preserve"> </v>
      </c>
      <c r="L75" s="31"/>
    </row>
    <row r="76" spans="2:65" s="1" customFormat="1" ht="15.2" customHeight="1">
      <c r="B76" s="31"/>
      <c r="C76" s="26" t="s">
        <v>28</v>
      </c>
      <c r="F76" s="24" t="str">
        <f>IF(E18="","",E18)</f>
        <v>Vyplň údaj</v>
      </c>
      <c r="I76" s="26" t="s">
        <v>32</v>
      </c>
      <c r="J76" s="29" t="str">
        <f>E24</f>
        <v xml:space="preserve"> </v>
      </c>
      <c r="L76" s="31"/>
    </row>
    <row r="77" spans="2:65" s="1" customFormat="1" ht="10.35" customHeight="1">
      <c r="B77" s="31"/>
      <c r="L77" s="31"/>
    </row>
    <row r="78" spans="2:65" s="9" customFormat="1" ht="29.25" customHeight="1">
      <c r="B78" s="102"/>
      <c r="C78" s="103" t="s">
        <v>128</v>
      </c>
      <c r="D78" s="104" t="s">
        <v>54</v>
      </c>
      <c r="E78" s="104" t="s">
        <v>50</v>
      </c>
      <c r="F78" s="104" t="s">
        <v>51</v>
      </c>
      <c r="G78" s="104" t="s">
        <v>129</v>
      </c>
      <c r="H78" s="104" t="s">
        <v>130</v>
      </c>
      <c r="I78" s="104" t="s">
        <v>131</v>
      </c>
      <c r="J78" s="104" t="s">
        <v>121</v>
      </c>
      <c r="K78" s="105" t="s">
        <v>132</v>
      </c>
      <c r="L78" s="102"/>
      <c r="M78" s="55" t="s">
        <v>19</v>
      </c>
      <c r="N78" s="56" t="s">
        <v>39</v>
      </c>
      <c r="O78" s="56" t="s">
        <v>133</v>
      </c>
      <c r="P78" s="56" t="s">
        <v>134</v>
      </c>
      <c r="Q78" s="56" t="s">
        <v>135</v>
      </c>
      <c r="R78" s="56" t="s">
        <v>136</v>
      </c>
      <c r="S78" s="56" t="s">
        <v>137</v>
      </c>
      <c r="T78" s="57" t="s">
        <v>138</v>
      </c>
    </row>
    <row r="79" spans="2:65" s="1" customFormat="1" ht="22.9" customHeight="1">
      <c r="B79" s="31"/>
      <c r="C79" s="60" t="s">
        <v>139</v>
      </c>
      <c r="J79" s="106">
        <f>BK79</f>
        <v>0</v>
      </c>
      <c r="L79" s="31"/>
      <c r="M79" s="58"/>
      <c r="N79" s="49"/>
      <c r="O79" s="49"/>
      <c r="P79" s="107">
        <f>SUM(P80:P150)</f>
        <v>0</v>
      </c>
      <c r="Q79" s="49"/>
      <c r="R79" s="107">
        <f>SUM(R80:R150)</f>
        <v>281.91844400000002</v>
      </c>
      <c r="S79" s="49"/>
      <c r="T79" s="108">
        <f>SUM(T80:T150)</f>
        <v>0</v>
      </c>
      <c r="AT79" s="16" t="s">
        <v>68</v>
      </c>
      <c r="AU79" s="16" t="s">
        <v>122</v>
      </c>
      <c r="BK79" s="109">
        <f>SUM(BK80:BK150)</f>
        <v>0</v>
      </c>
    </row>
    <row r="80" spans="2:65" s="1" customFormat="1" ht="16.5" customHeight="1">
      <c r="B80" s="31"/>
      <c r="C80" s="138" t="s">
        <v>77</v>
      </c>
      <c r="D80" s="138" t="s">
        <v>171</v>
      </c>
      <c r="E80" s="139" t="s">
        <v>1576</v>
      </c>
      <c r="F80" s="140" t="s">
        <v>1577</v>
      </c>
      <c r="G80" s="141" t="s">
        <v>243</v>
      </c>
      <c r="H80" s="142">
        <v>1</v>
      </c>
      <c r="I80" s="312">
        <v>0</v>
      </c>
      <c r="J80" s="144">
        <f>ROUND(I80*H80,2)</f>
        <v>0</v>
      </c>
      <c r="K80" s="140" t="s">
        <v>19</v>
      </c>
      <c r="L80" s="145"/>
      <c r="M80" s="146" t="s">
        <v>19</v>
      </c>
      <c r="N80" s="147" t="s">
        <v>40</v>
      </c>
      <c r="P80" s="129">
        <f>O80*H80</f>
        <v>0</v>
      </c>
      <c r="Q80" s="129">
        <v>0</v>
      </c>
      <c r="R80" s="129">
        <f>Q80*H80</f>
        <v>0</v>
      </c>
      <c r="S80" s="129">
        <v>0</v>
      </c>
      <c r="T80" s="130">
        <f>S80*H80</f>
        <v>0</v>
      </c>
      <c r="AR80" s="131" t="s">
        <v>169</v>
      </c>
      <c r="AT80" s="131" t="s">
        <v>171</v>
      </c>
      <c r="AU80" s="131" t="s">
        <v>69</v>
      </c>
      <c r="AY80" s="16" t="s">
        <v>141</v>
      </c>
      <c r="BE80" s="132">
        <f>IF(N80="základní",J80,0)</f>
        <v>0</v>
      </c>
      <c r="BF80" s="132">
        <f>IF(N80="snížená",J80,0)</f>
        <v>0</v>
      </c>
      <c r="BG80" s="132">
        <f>IF(N80="zákl. přenesená",J80,0)</f>
        <v>0</v>
      </c>
      <c r="BH80" s="132">
        <f>IF(N80="sníž. přenesená",J80,0)</f>
        <v>0</v>
      </c>
      <c r="BI80" s="132">
        <f>IF(N80="nulová",J80,0)</f>
        <v>0</v>
      </c>
      <c r="BJ80" s="16" t="s">
        <v>77</v>
      </c>
      <c r="BK80" s="132">
        <f>ROUND(I80*H80,2)</f>
        <v>0</v>
      </c>
      <c r="BL80" s="16" t="s">
        <v>147</v>
      </c>
      <c r="BM80" s="131" t="s">
        <v>1578</v>
      </c>
    </row>
    <row r="81" spans="2:65" s="1" customFormat="1" ht="11.25">
      <c r="B81" s="31"/>
      <c r="D81" s="133" t="s">
        <v>148</v>
      </c>
      <c r="F81" s="134" t="s">
        <v>1577</v>
      </c>
      <c r="I81" s="135"/>
      <c r="L81" s="31"/>
      <c r="M81" s="136"/>
      <c r="T81" s="52"/>
      <c r="AT81" s="16" t="s">
        <v>148</v>
      </c>
      <c r="AU81" s="16" t="s">
        <v>69</v>
      </c>
    </row>
    <row r="82" spans="2:65" s="1" customFormat="1" ht="19.5">
      <c r="B82" s="31"/>
      <c r="D82" s="133" t="s">
        <v>152</v>
      </c>
      <c r="F82" s="137" t="s">
        <v>1579</v>
      </c>
      <c r="I82" s="135"/>
      <c r="L82" s="31"/>
      <c r="M82" s="136"/>
      <c r="T82" s="52"/>
      <c r="AT82" s="16" t="s">
        <v>152</v>
      </c>
      <c r="AU82" s="16" t="s">
        <v>69</v>
      </c>
    </row>
    <row r="83" spans="2:65" s="1" customFormat="1" ht="24.2" customHeight="1">
      <c r="B83" s="31"/>
      <c r="C83" s="138" t="s">
        <v>79</v>
      </c>
      <c r="D83" s="138" t="s">
        <v>171</v>
      </c>
      <c r="E83" s="139" t="s">
        <v>1580</v>
      </c>
      <c r="F83" s="140" t="s">
        <v>1581</v>
      </c>
      <c r="G83" s="141" t="s">
        <v>243</v>
      </c>
      <c r="H83" s="142">
        <v>428</v>
      </c>
      <c r="I83" s="312">
        <v>0</v>
      </c>
      <c r="J83" s="144">
        <f>ROUND(I83*H83,2)</f>
        <v>0</v>
      </c>
      <c r="K83" s="140" t="s">
        <v>146</v>
      </c>
      <c r="L83" s="145"/>
      <c r="M83" s="146" t="s">
        <v>19</v>
      </c>
      <c r="N83" s="147" t="s">
        <v>40</v>
      </c>
      <c r="P83" s="129">
        <f>O83*H83</f>
        <v>0</v>
      </c>
      <c r="Q83" s="129">
        <v>0.27500000000000002</v>
      </c>
      <c r="R83" s="129">
        <f>Q83*H83</f>
        <v>117.7</v>
      </c>
      <c r="S83" s="129">
        <v>0</v>
      </c>
      <c r="T83" s="130">
        <f>S83*H83</f>
        <v>0</v>
      </c>
      <c r="AR83" s="131" t="s">
        <v>169</v>
      </c>
      <c r="AT83" s="131" t="s">
        <v>171</v>
      </c>
      <c r="AU83" s="131" t="s">
        <v>69</v>
      </c>
      <c r="AY83" s="16" t="s">
        <v>141</v>
      </c>
      <c r="BE83" s="132">
        <f>IF(N83="základní",J83,0)</f>
        <v>0</v>
      </c>
      <c r="BF83" s="132">
        <f>IF(N83="snížená",J83,0)</f>
        <v>0</v>
      </c>
      <c r="BG83" s="132">
        <f>IF(N83="zákl. přenesená",J83,0)</f>
        <v>0</v>
      </c>
      <c r="BH83" s="132">
        <f>IF(N83="sníž. přenesená",J83,0)</f>
        <v>0</v>
      </c>
      <c r="BI83" s="132">
        <f>IF(N83="nulová",J83,0)</f>
        <v>0</v>
      </c>
      <c r="BJ83" s="16" t="s">
        <v>77</v>
      </c>
      <c r="BK83" s="132">
        <f>ROUND(I83*H83,2)</f>
        <v>0</v>
      </c>
      <c r="BL83" s="16" t="s">
        <v>147</v>
      </c>
      <c r="BM83" s="131" t="s">
        <v>1582</v>
      </c>
    </row>
    <row r="84" spans="2:65" s="1" customFormat="1" ht="19.5">
      <c r="B84" s="31"/>
      <c r="D84" s="133" t="s">
        <v>148</v>
      </c>
      <c r="F84" s="134" t="s">
        <v>1581</v>
      </c>
      <c r="I84" s="135"/>
      <c r="L84" s="31"/>
      <c r="M84" s="136"/>
      <c r="T84" s="52"/>
      <c r="AT84" s="16" t="s">
        <v>148</v>
      </c>
      <c r="AU84" s="16" t="s">
        <v>69</v>
      </c>
    </row>
    <row r="85" spans="2:65" s="1" customFormat="1" ht="19.5">
      <c r="B85" s="31"/>
      <c r="D85" s="133" t="s">
        <v>152</v>
      </c>
      <c r="F85" s="137" t="s">
        <v>1579</v>
      </c>
      <c r="I85" s="135"/>
      <c r="L85" s="31"/>
      <c r="M85" s="136"/>
      <c r="T85" s="52"/>
      <c r="AT85" s="16" t="s">
        <v>152</v>
      </c>
      <c r="AU85" s="16" t="s">
        <v>69</v>
      </c>
    </row>
    <row r="86" spans="2:65" s="11" customFormat="1" ht="11.25">
      <c r="B86" s="151"/>
      <c r="D86" s="133" t="s">
        <v>255</v>
      </c>
      <c r="E86" s="152" t="s">
        <v>19</v>
      </c>
      <c r="F86" s="153" t="s">
        <v>1583</v>
      </c>
      <c r="H86" s="152" t="s">
        <v>19</v>
      </c>
      <c r="I86" s="154"/>
      <c r="L86" s="151"/>
      <c r="M86" s="155"/>
      <c r="T86" s="156"/>
      <c r="AT86" s="152" t="s">
        <v>255</v>
      </c>
      <c r="AU86" s="152" t="s">
        <v>69</v>
      </c>
      <c r="AV86" s="11" t="s">
        <v>77</v>
      </c>
      <c r="AW86" s="11" t="s">
        <v>31</v>
      </c>
      <c r="AX86" s="11" t="s">
        <v>69</v>
      </c>
      <c r="AY86" s="152" t="s">
        <v>141</v>
      </c>
    </row>
    <row r="87" spans="2:65" s="12" customFormat="1" ht="11.25">
      <c r="B87" s="157"/>
      <c r="D87" s="133" t="s">
        <v>255</v>
      </c>
      <c r="E87" s="158" t="s">
        <v>19</v>
      </c>
      <c r="F87" s="159" t="s">
        <v>1584</v>
      </c>
      <c r="H87" s="160">
        <v>338</v>
      </c>
      <c r="I87" s="161"/>
      <c r="L87" s="157"/>
      <c r="M87" s="162"/>
      <c r="T87" s="163"/>
      <c r="AT87" s="158" t="s">
        <v>255</v>
      </c>
      <c r="AU87" s="158" t="s">
        <v>69</v>
      </c>
      <c r="AV87" s="12" t="s">
        <v>79</v>
      </c>
      <c r="AW87" s="12" t="s">
        <v>31</v>
      </c>
      <c r="AX87" s="12" t="s">
        <v>69</v>
      </c>
      <c r="AY87" s="158" t="s">
        <v>141</v>
      </c>
    </row>
    <row r="88" spans="2:65" s="12" customFormat="1" ht="11.25">
      <c r="B88" s="157"/>
      <c r="D88" s="133" t="s">
        <v>255</v>
      </c>
      <c r="E88" s="158" t="s">
        <v>19</v>
      </c>
      <c r="F88" s="159" t="s">
        <v>428</v>
      </c>
      <c r="H88" s="160">
        <v>90</v>
      </c>
      <c r="I88" s="161"/>
      <c r="L88" s="157"/>
      <c r="M88" s="162"/>
      <c r="T88" s="163"/>
      <c r="AT88" s="158" t="s">
        <v>255</v>
      </c>
      <c r="AU88" s="158" t="s">
        <v>69</v>
      </c>
      <c r="AV88" s="12" t="s">
        <v>79</v>
      </c>
      <c r="AW88" s="12" t="s">
        <v>31</v>
      </c>
      <c r="AX88" s="12" t="s">
        <v>69</v>
      </c>
      <c r="AY88" s="158" t="s">
        <v>141</v>
      </c>
    </row>
    <row r="89" spans="2:65" s="13" customFormat="1" ht="11.25">
      <c r="B89" s="164"/>
      <c r="D89" s="133" t="s">
        <v>255</v>
      </c>
      <c r="E89" s="165" t="s">
        <v>19</v>
      </c>
      <c r="F89" s="166" t="s">
        <v>262</v>
      </c>
      <c r="H89" s="167">
        <v>428</v>
      </c>
      <c r="I89" s="168"/>
      <c r="L89" s="164"/>
      <c r="M89" s="169"/>
      <c r="T89" s="170"/>
      <c r="AT89" s="165" t="s">
        <v>255</v>
      </c>
      <c r="AU89" s="165" t="s">
        <v>69</v>
      </c>
      <c r="AV89" s="13" t="s">
        <v>147</v>
      </c>
      <c r="AW89" s="13" t="s">
        <v>31</v>
      </c>
      <c r="AX89" s="13" t="s">
        <v>77</v>
      </c>
      <c r="AY89" s="165" t="s">
        <v>141</v>
      </c>
    </row>
    <row r="90" spans="2:65" s="1" customFormat="1" ht="16.5" customHeight="1">
      <c r="B90" s="31"/>
      <c r="C90" s="138" t="s">
        <v>160</v>
      </c>
      <c r="D90" s="138" t="s">
        <v>171</v>
      </c>
      <c r="E90" s="139" t="s">
        <v>1585</v>
      </c>
      <c r="F90" s="140" t="s">
        <v>1586</v>
      </c>
      <c r="G90" s="141" t="s">
        <v>243</v>
      </c>
      <c r="H90" s="142">
        <v>298</v>
      </c>
      <c r="I90" s="312">
        <v>0</v>
      </c>
      <c r="J90" s="144">
        <f>ROUND(I90*H90,2)</f>
        <v>0</v>
      </c>
      <c r="K90" s="140" t="s">
        <v>146</v>
      </c>
      <c r="L90" s="145"/>
      <c r="M90" s="146" t="s">
        <v>19</v>
      </c>
      <c r="N90" s="147" t="s">
        <v>40</v>
      </c>
      <c r="P90" s="129">
        <f>O90*H90</f>
        <v>0</v>
      </c>
      <c r="Q90" s="129">
        <v>0</v>
      </c>
      <c r="R90" s="129">
        <f>Q90*H90</f>
        <v>0</v>
      </c>
      <c r="S90" s="129">
        <v>0</v>
      </c>
      <c r="T90" s="130">
        <f>S90*H90</f>
        <v>0</v>
      </c>
      <c r="AR90" s="131" t="s">
        <v>169</v>
      </c>
      <c r="AT90" s="131" t="s">
        <v>171</v>
      </c>
      <c r="AU90" s="131" t="s">
        <v>69</v>
      </c>
      <c r="AY90" s="16" t="s">
        <v>141</v>
      </c>
      <c r="BE90" s="132">
        <f>IF(N90="základní",J90,0)</f>
        <v>0</v>
      </c>
      <c r="BF90" s="132">
        <f>IF(N90="snížená",J90,0)</f>
        <v>0</v>
      </c>
      <c r="BG90" s="132">
        <f>IF(N90="zákl. přenesená",J90,0)</f>
        <v>0</v>
      </c>
      <c r="BH90" s="132">
        <f>IF(N90="sníž. přenesená",J90,0)</f>
        <v>0</v>
      </c>
      <c r="BI90" s="132">
        <f>IF(N90="nulová",J90,0)</f>
        <v>0</v>
      </c>
      <c r="BJ90" s="16" t="s">
        <v>77</v>
      </c>
      <c r="BK90" s="132">
        <f>ROUND(I90*H90,2)</f>
        <v>0</v>
      </c>
      <c r="BL90" s="16" t="s">
        <v>147</v>
      </c>
      <c r="BM90" s="131" t="s">
        <v>1587</v>
      </c>
    </row>
    <row r="91" spans="2:65" s="1" customFormat="1" ht="11.25">
      <c r="B91" s="31"/>
      <c r="D91" s="133" t="s">
        <v>148</v>
      </c>
      <c r="F91" s="134" t="s">
        <v>1586</v>
      </c>
      <c r="I91" s="135"/>
      <c r="L91" s="31"/>
      <c r="M91" s="136"/>
      <c r="T91" s="52"/>
      <c r="AT91" s="16" t="s">
        <v>148</v>
      </c>
      <c r="AU91" s="16" t="s">
        <v>69</v>
      </c>
    </row>
    <row r="92" spans="2:65" s="1" customFormat="1" ht="19.5">
      <c r="B92" s="31"/>
      <c r="D92" s="133" t="s">
        <v>152</v>
      </c>
      <c r="F92" s="137" t="s">
        <v>1579</v>
      </c>
      <c r="I92" s="135"/>
      <c r="L92" s="31"/>
      <c r="M92" s="136"/>
      <c r="T92" s="52"/>
      <c r="AT92" s="16" t="s">
        <v>152</v>
      </c>
      <c r="AU92" s="16" t="s">
        <v>69</v>
      </c>
    </row>
    <row r="93" spans="2:65" s="11" customFormat="1" ht="11.25">
      <c r="B93" s="151"/>
      <c r="D93" s="133" t="s">
        <v>255</v>
      </c>
      <c r="E93" s="152" t="s">
        <v>19</v>
      </c>
      <c r="F93" s="153" t="s">
        <v>1588</v>
      </c>
      <c r="H93" s="152" t="s">
        <v>19</v>
      </c>
      <c r="I93" s="154"/>
      <c r="L93" s="151"/>
      <c r="M93" s="155"/>
      <c r="T93" s="156"/>
      <c r="AT93" s="152" t="s">
        <v>255</v>
      </c>
      <c r="AU93" s="152" t="s">
        <v>69</v>
      </c>
      <c r="AV93" s="11" t="s">
        <v>77</v>
      </c>
      <c r="AW93" s="11" t="s">
        <v>31</v>
      </c>
      <c r="AX93" s="11" t="s">
        <v>69</v>
      </c>
      <c r="AY93" s="152" t="s">
        <v>141</v>
      </c>
    </row>
    <row r="94" spans="2:65" s="12" customFormat="1" ht="11.25">
      <c r="B94" s="157"/>
      <c r="D94" s="133" t="s">
        <v>255</v>
      </c>
      <c r="E94" s="158" t="s">
        <v>19</v>
      </c>
      <c r="F94" s="159" t="s">
        <v>231</v>
      </c>
      <c r="H94" s="160">
        <v>36</v>
      </c>
      <c r="I94" s="161"/>
      <c r="L94" s="157"/>
      <c r="M94" s="162"/>
      <c r="T94" s="163"/>
      <c r="AT94" s="158" t="s">
        <v>255</v>
      </c>
      <c r="AU94" s="158" t="s">
        <v>69</v>
      </c>
      <c r="AV94" s="12" t="s">
        <v>79</v>
      </c>
      <c r="AW94" s="12" t="s">
        <v>31</v>
      </c>
      <c r="AX94" s="12" t="s">
        <v>69</v>
      </c>
      <c r="AY94" s="158" t="s">
        <v>141</v>
      </c>
    </row>
    <row r="95" spans="2:65" s="11" customFormat="1" ht="11.25">
      <c r="B95" s="151"/>
      <c r="D95" s="133" t="s">
        <v>255</v>
      </c>
      <c r="E95" s="152" t="s">
        <v>19</v>
      </c>
      <c r="F95" s="153" t="s">
        <v>1589</v>
      </c>
      <c r="H95" s="152" t="s">
        <v>19</v>
      </c>
      <c r="I95" s="154"/>
      <c r="L95" s="151"/>
      <c r="M95" s="155"/>
      <c r="T95" s="156"/>
      <c r="AT95" s="152" t="s">
        <v>255</v>
      </c>
      <c r="AU95" s="152" t="s">
        <v>69</v>
      </c>
      <c r="AV95" s="11" t="s">
        <v>77</v>
      </c>
      <c r="AW95" s="11" t="s">
        <v>31</v>
      </c>
      <c r="AX95" s="11" t="s">
        <v>69</v>
      </c>
      <c r="AY95" s="152" t="s">
        <v>141</v>
      </c>
    </row>
    <row r="96" spans="2:65" s="12" customFormat="1" ht="11.25">
      <c r="B96" s="157"/>
      <c r="D96" s="133" t="s">
        <v>255</v>
      </c>
      <c r="E96" s="158" t="s">
        <v>19</v>
      </c>
      <c r="F96" s="159" t="s">
        <v>950</v>
      </c>
      <c r="H96" s="160">
        <v>216</v>
      </c>
      <c r="I96" s="161"/>
      <c r="L96" s="157"/>
      <c r="M96" s="162"/>
      <c r="T96" s="163"/>
      <c r="AT96" s="158" t="s">
        <v>255</v>
      </c>
      <c r="AU96" s="158" t="s">
        <v>69</v>
      </c>
      <c r="AV96" s="12" t="s">
        <v>79</v>
      </c>
      <c r="AW96" s="12" t="s">
        <v>31</v>
      </c>
      <c r="AX96" s="12" t="s">
        <v>69</v>
      </c>
      <c r="AY96" s="158" t="s">
        <v>141</v>
      </c>
    </row>
    <row r="97" spans="2:65" s="12" customFormat="1" ht="11.25">
      <c r="B97" s="157"/>
      <c r="D97" s="133" t="s">
        <v>255</v>
      </c>
      <c r="E97" s="158" t="s">
        <v>19</v>
      </c>
      <c r="F97" s="159" t="s">
        <v>340</v>
      </c>
      <c r="H97" s="160">
        <v>46</v>
      </c>
      <c r="I97" s="161"/>
      <c r="L97" s="157"/>
      <c r="M97" s="162"/>
      <c r="T97" s="163"/>
      <c r="AT97" s="158" t="s">
        <v>255</v>
      </c>
      <c r="AU97" s="158" t="s">
        <v>69</v>
      </c>
      <c r="AV97" s="12" t="s">
        <v>79</v>
      </c>
      <c r="AW97" s="12" t="s">
        <v>31</v>
      </c>
      <c r="AX97" s="12" t="s">
        <v>69</v>
      </c>
      <c r="AY97" s="158" t="s">
        <v>141</v>
      </c>
    </row>
    <row r="98" spans="2:65" s="13" customFormat="1" ht="11.25">
      <c r="B98" s="164"/>
      <c r="D98" s="133" t="s">
        <v>255</v>
      </c>
      <c r="E98" s="165" t="s">
        <v>19</v>
      </c>
      <c r="F98" s="166" t="s">
        <v>262</v>
      </c>
      <c r="H98" s="167">
        <v>298</v>
      </c>
      <c r="I98" s="168"/>
      <c r="L98" s="164"/>
      <c r="M98" s="169"/>
      <c r="T98" s="170"/>
      <c r="AT98" s="165" t="s">
        <v>255</v>
      </c>
      <c r="AU98" s="165" t="s">
        <v>69</v>
      </c>
      <c r="AV98" s="13" t="s">
        <v>147</v>
      </c>
      <c r="AW98" s="13" t="s">
        <v>31</v>
      </c>
      <c r="AX98" s="13" t="s">
        <v>77</v>
      </c>
      <c r="AY98" s="165" t="s">
        <v>141</v>
      </c>
    </row>
    <row r="99" spans="2:65" s="1" customFormat="1" ht="16.5" customHeight="1">
      <c r="B99" s="31"/>
      <c r="C99" s="138" t="s">
        <v>147</v>
      </c>
      <c r="D99" s="138" t="s">
        <v>171</v>
      </c>
      <c r="E99" s="139" t="s">
        <v>1590</v>
      </c>
      <c r="F99" s="140" t="s">
        <v>1591</v>
      </c>
      <c r="G99" s="141" t="s">
        <v>243</v>
      </c>
      <c r="H99" s="142">
        <v>115</v>
      </c>
      <c r="I99" s="312">
        <v>0</v>
      </c>
      <c r="J99" s="144">
        <f>ROUND(I99*H99,2)</f>
        <v>0</v>
      </c>
      <c r="K99" s="140" t="s">
        <v>19</v>
      </c>
      <c r="L99" s="145"/>
      <c r="M99" s="146" t="s">
        <v>19</v>
      </c>
      <c r="N99" s="147" t="s">
        <v>40</v>
      </c>
      <c r="P99" s="129">
        <f>O99*H99</f>
        <v>0</v>
      </c>
      <c r="Q99" s="129">
        <v>0</v>
      </c>
      <c r="R99" s="129">
        <f>Q99*H99</f>
        <v>0</v>
      </c>
      <c r="S99" s="129">
        <v>0</v>
      </c>
      <c r="T99" s="130">
        <f>S99*H99</f>
        <v>0</v>
      </c>
      <c r="AR99" s="131" t="s">
        <v>169</v>
      </c>
      <c r="AT99" s="131" t="s">
        <v>171</v>
      </c>
      <c r="AU99" s="131" t="s">
        <v>69</v>
      </c>
      <c r="AY99" s="16" t="s">
        <v>141</v>
      </c>
      <c r="BE99" s="132">
        <f>IF(N99="základní",J99,0)</f>
        <v>0</v>
      </c>
      <c r="BF99" s="132">
        <f>IF(N99="snížená",J99,0)</f>
        <v>0</v>
      </c>
      <c r="BG99" s="132">
        <f>IF(N99="zákl. přenesená",J99,0)</f>
        <v>0</v>
      </c>
      <c r="BH99" s="132">
        <f>IF(N99="sníž. přenesená",J99,0)</f>
        <v>0</v>
      </c>
      <c r="BI99" s="132">
        <f>IF(N99="nulová",J99,0)</f>
        <v>0</v>
      </c>
      <c r="BJ99" s="16" t="s">
        <v>77</v>
      </c>
      <c r="BK99" s="132">
        <f>ROUND(I99*H99,2)</f>
        <v>0</v>
      </c>
      <c r="BL99" s="16" t="s">
        <v>147</v>
      </c>
      <c r="BM99" s="131" t="s">
        <v>1592</v>
      </c>
    </row>
    <row r="100" spans="2:65" s="1" customFormat="1" ht="11.25">
      <c r="B100" s="31"/>
      <c r="D100" s="133" t="s">
        <v>148</v>
      </c>
      <c r="F100" s="134" t="s">
        <v>1591</v>
      </c>
      <c r="I100" s="135"/>
      <c r="L100" s="31"/>
      <c r="M100" s="136"/>
      <c r="T100" s="52"/>
      <c r="AT100" s="16" t="s">
        <v>148</v>
      </c>
      <c r="AU100" s="16" t="s">
        <v>69</v>
      </c>
    </row>
    <row r="101" spans="2:65" s="1" customFormat="1" ht="19.5">
      <c r="B101" s="31"/>
      <c r="D101" s="133" t="s">
        <v>152</v>
      </c>
      <c r="F101" s="137" t="s">
        <v>1579</v>
      </c>
      <c r="I101" s="135"/>
      <c r="L101" s="31"/>
      <c r="M101" s="136"/>
      <c r="T101" s="52"/>
      <c r="AT101" s="16" t="s">
        <v>152</v>
      </c>
      <c r="AU101" s="16" t="s">
        <v>69</v>
      </c>
    </row>
    <row r="102" spans="2:65" s="11" customFormat="1" ht="11.25">
      <c r="B102" s="151"/>
      <c r="D102" s="133" t="s">
        <v>255</v>
      </c>
      <c r="E102" s="152" t="s">
        <v>19</v>
      </c>
      <c r="F102" s="153" t="s">
        <v>1593</v>
      </c>
      <c r="H102" s="152" t="s">
        <v>19</v>
      </c>
      <c r="I102" s="154"/>
      <c r="L102" s="151"/>
      <c r="M102" s="155"/>
      <c r="T102" s="156"/>
      <c r="AT102" s="152" t="s">
        <v>255</v>
      </c>
      <c r="AU102" s="152" t="s">
        <v>69</v>
      </c>
      <c r="AV102" s="11" t="s">
        <v>77</v>
      </c>
      <c r="AW102" s="11" t="s">
        <v>31</v>
      </c>
      <c r="AX102" s="11" t="s">
        <v>69</v>
      </c>
      <c r="AY102" s="152" t="s">
        <v>141</v>
      </c>
    </row>
    <row r="103" spans="2:65" s="12" customFormat="1" ht="11.25">
      <c r="B103" s="157"/>
      <c r="D103" s="133" t="s">
        <v>255</v>
      </c>
      <c r="E103" s="158" t="s">
        <v>19</v>
      </c>
      <c r="F103" s="159" t="s">
        <v>344</v>
      </c>
      <c r="H103" s="160">
        <v>48</v>
      </c>
      <c r="I103" s="161"/>
      <c r="L103" s="157"/>
      <c r="M103" s="162"/>
      <c r="T103" s="163"/>
      <c r="AT103" s="158" t="s">
        <v>255</v>
      </c>
      <c r="AU103" s="158" t="s">
        <v>69</v>
      </c>
      <c r="AV103" s="12" t="s">
        <v>79</v>
      </c>
      <c r="AW103" s="12" t="s">
        <v>31</v>
      </c>
      <c r="AX103" s="12" t="s">
        <v>69</v>
      </c>
      <c r="AY103" s="158" t="s">
        <v>141</v>
      </c>
    </row>
    <row r="104" spans="2:65" s="12" customFormat="1" ht="11.25">
      <c r="B104" s="157"/>
      <c r="D104" s="133" t="s">
        <v>255</v>
      </c>
      <c r="E104" s="158" t="s">
        <v>19</v>
      </c>
      <c r="F104" s="159" t="s">
        <v>387</v>
      </c>
      <c r="H104" s="160">
        <v>37</v>
      </c>
      <c r="I104" s="161"/>
      <c r="L104" s="157"/>
      <c r="M104" s="162"/>
      <c r="T104" s="163"/>
      <c r="AT104" s="158" t="s">
        <v>255</v>
      </c>
      <c r="AU104" s="158" t="s">
        <v>69</v>
      </c>
      <c r="AV104" s="12" t="s">
        <v>79</v>
      </c>
      <c r="AW104" s="12" t="s">
        <v>31</v>
      </c>
      <c r="AX104" s="12" t="s">
        <v>69</v>
      </c>
      <c r="AY104" s="158" t="s">
        <v>141</v>
      </c>
    </row>
    <row r="105" spans="2:65" s="12" customFormat="1" ht="11.25">
      <c r="B105" s="157"/>
      <c r="D105" s="133" t="s">
        <v>255</v>
      </c>
      <c r="E105" s="158" t="s">
        <v>19</v>
      </c>
      <c r="F105" s="159" t="s">
        <v>215</v>
      </c>
      <c r="H105" s="160">
        <v>30</v>
      </c>
      <c r="I105" s="161"/>
      <c r="L105" s="157"/>
      <c r="M105" s="162"/>
      <c r="T105" s="163"/>
      <c r="AT105" s="158" t="s">
        <v>255</v>
      </c>
      <c r="AU105" s="158" t="s">
        <v>69</v>
      </c>
      <c r="AV105" s="12" t="s">
        <v>79</v>
      </c>
      <c r="AW105" s="12" t="s">
        <v>31</v>
      </c>
      <c r="AX105" s="12" t="s">
        <v>69</v>
      </c>
      <c r="AY105" s="158" t="s">
        <v>141</v>
      </c>
    </row>
    <row r="106" spans="2:65" s="13" customFormat="1" ht="11.25">
      <c r="B106" s="164"/>
      <c r="D106" s="133" t="s">
        <v>255</v>
      </c>
      <c r="E106" s="165" t="s">
        <v>19</v>
      </c>
      <c r="F106" s="166" t="s">
        <v>262</v>
      </c>
      <c r="H106" s="167">
        <v>115</v>
      </c>
      <c r="I106" s="168"/>
      <c r="L106" s="164"/>
      <c r="M106" s="169"/>
      <c r="T106" s="170"/>
      <c r="AT106" s="165" t="s">
        <v>255</v>
      </c>
      <c r="AU106" s="165" t="s">
        <v>69</v>
      </c>
      <c r="AV106" s="13" t="s">
        <v>147</v>
      </c>
      <c r="AW106" s="13" t="s">
        <v>31</v>
      </c>
      <c r="AX106" s="13" t="s">
        <v>77</v>
      </c>
      <c r="AY106" s="165" t="s">
        <v>141</v>
      </c>
    </row>
    <row r="107" spans="2:65" s="1" customFormat="1" ht="16.5" customHeight="1">
      <c r="B107" s="31"/>
      <c r="C107" s="138" t="s">
        <v>170</v>
      </c>
      <c r="D107" s="138" t="s">
        <v>171</v>
      </c>
      <c r="E107" s="139" t="s">
        <v>1594</v>
      </c>
      <c r="F107" s="140" t="s">
        <v>1595</v>
      </c>
      <c r="G107" s="141" t="s">
        <v>243</v>
      </c>
      <c r="H107" s="142">
        <v>20</v>
      </c>
      <c r="I107" s="312">
        <v>0</v>
      </c>
      <c r="J107" s="144">
        <f>ROUND(I107*H107,2)</f>
        <v>0</v>
      </c>
      <c r="K107" s="140" t="s">
        <v>146</v>
      </c>
      <c r="L107" s="145"/>
      <c r="M107" s="146" t="s">
        <v>19</v>
      </c>
      <c r="N107" s="147" t="s">
        <v>40</v>
      </c>
      <c r="P107" s="129">
        <f>O107*H107</f>
        <v>0</v>
      </c>
      <c r="Q107" s="129">
        <v>3.70425</v>
      </c>
      <c r="R107" s="129">
        <f>Q107*H107</f>
        <v>74.085000000000008</v>
      </c>
      <c r="S107" s="129">
        <v>0</v>
      </c>
      <c r="T107" s="130">
        <f>S107*H107</f>
        <v>0</v>
      </c>
      <c r="AR107" s="131" t="s">
        <v>169</v>
      </c>
      <c r="AT107" s="131" t="s">
        <v>171</v>
      </c>
      <c r="AU107" s="131" t="s">
        <v>69</v>
      </c>
      <c r="AY107" s="16" t="s">
        <v>141</v>
      </c>
      <c r="BE107" s="132">
        <f>IF(N107="základní",J107,0)</f>
        <v>0</v>
      </c>
      <c r="BF107" s="132">
        <f>IF(N107="snížená",J107,0)</f>
        <v>0</v>
      </c>
      <c r="BG107" s="132">
        <f>IF(N107="zákl. přenesená",J107,0)</f>
        <v>0</v>
      </c>
      <c r="BH107" s="132">
        <f>IF(N107="sníž. přenesená",J107,0)</f>
        <v>0</v>
      </c>
      <c r="BI107" s="132">
        <f>IF(N107="nulová",J107,0)</f>
        <v>0</v>
      </c>
      <c r="BJ107" s="16" t="s">
        <v>77</v>
      </c>
      <c r="BK107" s="132">
        <f>ROUND(I107*H107,2)</f>
        <v>0</v>
      </c>
      <c r="BL107" s="16" t="s">
        <v>147</v>
      </c>
      <c r="BM107" s="131" t="s">
        <v>1596</v>
      </c>
    </row>
    <row r="108" spans="2:65" s="1" customFormat="1" ht="11.25">
      <c r="B108" s="31"/>
      <c r="D108" s="133" t="s">
        <v>148</v>
      </c>
      <c r="F108" s="134" t="s">
        <v>1595</v>
      </c>
      <c r="I108" s="135"/>
      <c r="L108" s="31"/>
      <c r="M108" s="136"/>
      <c r="T108" s="52"/>
      <c r="AT108" s="16" t="s">
        <v>148</v>
      </c>
      <c r="AU108" s="16" t="s">
        <v>69</v>
      </c>
    </row>
    <row r="109" spans="2:65" s="1" customFormat="1" ht="19.5">
      <c r="B109" s="31"/>
      <c r="D109" s="133" t="s">
        <v>152</v>
      </c>
      <c r="F109" s="137" t="s">
        <v>1579</v>
      </c>
      <c r="I109" s="135"/>
      <c r="L109" s="31"/>
      <c r="M109" s="136"/>
      <c r="T109" s="52"/>
      <c r="AT109" s="16" t="s">
        <v>152</v>
      </c>
      <c r="AU109" s="16" t="s">
        <v>69</v>
      </c>
    </row>
    <row r="110" spans="2:65" s="11" customFormat="1" ht="11.25">
      <c r="B110" s="151"/>
      <c r="D110" s="133" t="s">
        <v>255</v>
      </c>
      <c r="E110" s="152" t="s">
        <v>19</v>
      </c>
      <c r="F110" s="153" t="s">
        <v>1597</v>
      </c>
      <c r="H110" s="152" t="s">
        <v>19</v>
      </c>
      <c r="I110" s="154"/>
      <c r="L110" s="151"/>
      <c r="M110" s="155"/>
      <c r="T110" s="156"/>
      <c r="AT110" s="152" t="s">
        <v>255</v>
      </c>
      <c r="AU110" s="152" t="s">
        <v>69</v>
      </c>
      <c r="AV110" s="11" t="s">
        <v>77</v>
      </c>
      <c r="AW110" s="11" t="s">
        <v>31</v>
      </c>
      <c r="AX110" s="11" t="s">
        <v>69</v>
      </c>
      <c r="AY110" s="152" t="s">
        <v>141</v>
      </c>
    </row>
    <row r="111" spans="2:65" s="12" customFormat="1" ht="11.25">
      <c r="B111" s="157"/>
      <c r="D111" s="133" t="s">
        <v>255</v>
      </c>
      <c r="E111" s="158" t="s">
        <v>19</v>
      </c>
      <c r="F111" s="159" t="s">
        <v>183</v>
      </c>
      <c r="H111" s="160">
        <v>14</v>
      </c>
      <c r="I111" s="161"/>
      <c r="L111" s="157"/>
      <c r="M111" s="162"/>
      <c r="T111" s="163"/>
      <c r="AT111" s="158" t="s">
        <v>255</v>
      </c>
      <c r="AU111" s="158" t="s">
        <v>69</v>
      </c>
      <c r="AV111" s="12" t="s">
        <v>79</v>
      </c>
      <c r="AW111" s="12" t="s">
        <v>31</v>
      </c>
      <c r="AX111" s="12" t="s">
        <v>69</v>
      </c>
      <c r="AY111" s="158" t="s">
        <v>141</v>
      </c>
    </row>
    <row r="112" spans="2:65" s="11" customFormat="1" ht="11.25">
      <c r="B112" s="151"/>
      <c r="D112" s="133" t="s">
        <v>255</v>
      </c>
      <c r="E112" s="152" t="s">
        <v>19</v>
      </c>
      <c r="F112" s="153" t="s">
        <v>1598</v>
      </c>
      <c r="H112" s="152" t="s">
        <v>19</v>
      </c>
      <c r="I112" s="154"/>
      <c r="L112" s="151"/>
      <c r="M112" s="155"/>
      <c r="T112" s="156"/>
      <c r="AT112" s="152" t="s">
        <v>255</v>
      </c>
      <c r="AU112" s="152" t="s">
        <v>69</v>
      </c>
      <c r="AV112" s="11" t="s">
        <v>77</v>
      </c>
      <c r="AW112" s="11" t="s">
        <v>31</v>
      </c>
      <c r="AX112" s="11" t="s">
        <v>69</v>
      </c>
      <c r="AY112" s="152" t="s">
        <v>141</v>
      </c>
    </row>
    <row r="113" spans="2:65" s="12" customFormat="1" ht="11.25">
      <c r="B113" s="157"/>
      <c r="D113" s="133" t="s">
        <v>255</v>
      </c>
      <c r="E113" s="158" t="s">
        <v>19</v>
      </c>
      <c r="F113" s="159" t="s">
        <v>147</v>
      </c>
      <c r="H113" s="160">
        <v>4</v>
      </c>
      <c r="I113" s="161"/>
      <c r="L113" s="157"/>
      <c r="M113" s="162"/>
      <c r="T113" s="163"/>
      <c r="AT113" s="158" t="s">
        <v>255</v>
      </c>
      <c r="AU113" s="158" t="s">
        <v>69</v>
      </c>
      <c r="AV113" s="12" t="s">
        <v>79</v>
      </c>
      <c r="AW113" s="12" t="s">
        <v>31</v>
      </c>
      <c r="AX113" s="12" t="s">
        <v>69</v>
      </c>
      <c r="AY113" s="158" t="s">
        <v>141</v>
      </c>
    </row>
    <row r="114" spans="2:65" s="11" customFormat="1" ht="11.25">
      <c r="B114" s="151"/>
      <c r="D114" s="133" t="s">
        <v>255</v>
      </c>
      <c r="E114" s="152" t="s">
        <v>19</v>
      </c>
      <c r="F114" s="153" t="s">
        <v>1599</v>
      </c>
      <c r="H114" s="152" t="s">
        <v>19</v>
      </c>
      <c r="I114" s="154"/>
      <c r="L114" s="151"/>
      <c r="M114" s="155"/>
      <c r="T114" s="156"/>
      <c r="AT114" s="152" t="s">
        <v>255</v>
      </c>
      <c r="AU114" s="152" t="s">
        <v>69</v>
      </c>
      <c r="AV114" s="11" t="s">
        <v>77</v>
      </c>
      <c r="AW114" s="11" t="s">
        <v>31</v>
      </c>
      <c r="AX114" s="11" t="s">
        <v>69</v>
      </c>
      <c r="AY114" s="152" t="s">
        <v>141</v>
      </c>
    </row>
    <row r="115" spans="2:65" s="12" customFormat="1" ht="11.25">
      <c r="B115" s="157"/>
      <c r="D115" s="133" t="s">
        <v>255</v>
      </c>
      <c r="E115" s="158" t="s">
        <v>19</v>
      </c>
      <c r="F115" s="159" t="s">
        <v>79</v>
      </c>
      <c r="H115" s="160">
        <v>2</v>
      </c>
      <c r="I115" s="161"/>
      <c r="L115" s="157"/>
      <c r="M115" s="162"/>
      <c r="T115" s="163"/>
      <c r="AT115" s="158" t="s">
        <v>255</v>
      </c>
      <c r="AU115" s="158" t="s">
        <v>69</v>
      </c>
      <c r="AV115" s="12" t="s">
        <v>79</v>
      </c>
      <c r="AW115" s="12" t="s">
        <v>31</v>
      </c>
      <c r="AX115" s="12" t="s">
        <v>69</v>
      </c>
      <c r="AY115" s="158" t="s">
        <v>141</v>
      </c>
    </row>
    <row r="116" spans="2:65" s="13" customFormat="1" ht="11.25">
      <c r="B116" s="164"/>
      <c r="D116" s="133" t="s">
        <v>255</v>
      </c>
      <c r="E116" s="165" t="s">
        <v>19</v>
      </c>
      <c r="F116" s="166" t="s">
        <v>262</v>
      </c>
      <c r="H116" s="167">
        <v>20</v>
      </c>
      <c r="I116" s="168"/>
      <c r="L116" s="164"/>
      <c r="M116" s="169"/>
      <c r="T116" s="170"/>
      <c r="AT116" s="165" t="s">
        <v>255</v>
      </c>
      <c r="AU116" s="165" t="s">
        <v>69</v>
      </c>
      <c r="AV116" s="13" t="s">
        <v>147</v>
      </c>
      <c r="AW116" s="13" t="s">
        <v>31</v>
      </c>
      <c r="AX116" s="13" t="s">
        <v>77</v>
      </c>
      <c r="AY116" s="165" t="s">
        <v>141</v>
      </c>
    </row>
    <row r="117" spans="2:65" s="1" customFormat="1" ht="16.5" customHeight="1">
      <c r="B117" s="31"/>
      <c r="C117" s="138" t="s">
        <v>164</v>
      </c>
      <c r="D117" s="138" t="s">
        <v>171</v>
      </c>
      <c r="E117" s="139" t="s">
        <v>1600</v>
      </c>
      <c r="F117" s="140" t="s">
        <v>1601</v>
      </c>
      <c r="G117" s="141" t="s">
        <v>243</v>
      </c>
      <c r="H117" s="142">
        <v>2</v>
      </c>
      <c r="I117" s="312">
        <v>0</v>
      </c>
      <c r="J117" s="144">
        <f>ROUND(I117*H117,2)</f>
        <v>0</v>
      </c>
      <c r="K117" s="140" t="s">
        <v>146</v>
      </c>
      <c r="L117" s="145"/>
      <c r="M117" s="146" t="s">
        <v>19</v>
      </c>
      <c r="N117" s="147" t="s">
        <v>40</v>
      </c>
      <c r="P117" s="129">
        <f>O117*H117</f>
        <v>0</v>
      </c>
      <c r="Q117" s="129">
        <v>1.23475</v>
      </c>
      <c r="R117" s="129">
        <f>Q117*H117</f>
        <v>2.4695</v>
      </c>
      <c r="S117" s="129">
        <v>0</v>
      </c>
      <c r="T117" s="130">
        <f>S117*H117</f>
        <v>0</v>
      </c>
      <c r="AR117" s="131" t="s">
        <v>169</v>
      </c>
      <c r="AT117" s="131" t="s">
        <v>171</v>
      </c>
      <c r="AU117" s="131" t="s">
        <v>69</v>
      </c>
      <c r="AY117" s="16" t="s">
        <v>141</v>
      </c>
      <c r="BE117" s="132">
        <f>IF(N117="základní",J117,0)</f>
        <v>0</v>
      </c>
      <c r="BF117" s="132">
        <f>IF(N117="snížená",J117,0)</f>
        <v>0</v>
      </c>
      <c r="BG117" s="132">
        <f>IF(N117="zákl. přenesená",J117,0)</f>
        <v>0</v>
      </c>
      <c r="BH117" s="132">
        <f>IF(N117="sníž. přenesená",J117,0)</f>
        <v>0</v>
      </c>
      <c r="BI117" s="132">
        <f>IF(N117="nulová",J117,0)</f>
        <v>0</v>
      </c>
      <c r="BJ117" s="16" t="s">
        <v>77</v>
      </c>
      <c r="BK117" s="132">
        <f>ROUND(I117*H117,2)</f>
        <v>0</v>
      </c>
      <c r="BL117" s="16" t="s">
        <v>147</v>
      </c>
      <c r="BM117" s="131" t="s">
        <v>1602</v>
      </c>
    </row>
    <row r="118" spans="2:65" s="1" customFormat="1" ht="11.25">
      <c r="B118" s="31"/>
      <c r="D118" s="133" t="s">
        <v>148</v>
      </c>
      <c r="F118" s="134" t="s">
        <v>1601</v>
      </c>
      <c r="I118" s="135"/>
      <c r="L118" s="31"/>
      <c r="M118" s="136"/>
      <c r="T118" s="52"/>
      <c r="AT118" s="16" t="s">
        <v>148</v>
      </c>
      <c r="AU118" s="16" t="s">
        <v>69</v>
      </c>
    </row>
    <row r="119" spans="2:65" s="1" customFormat="1" ht="19.5">
      <c r="B119" s="31"/>
      <c r="D119" s="133" t="s">
        <v>152</v>
      </c>
      <c r="F119" s="137" t="s">
        <v>1579</v>
      </c>
      <c r="I119" s="135"/>
      <c r="L119" s="31"/>
      <c r="M119" s="136"/>
      <c r="T119" s="52"/>
      <c r="AT119" s="16" t="s">
        <v>152</v>
      </c>
      <c r="AU119" s="16" t="s">
        <v>69</v>
      </c>
    </row>
    <row r="120" spans="2:65" s="11" customFormat="1" ht="11.25">
      <c r="B120" s="151"/>
      <c r="D120" s="133" t="s">
        <v>255</v>
      </c>
      <c r="E120" s="152" t="s">
        <v>19</v>
      </c>
      <c r="F120" s="153" t="s">
        <v>1599</v>
      </c>
      <c r="H120" s="152" t="s">
        <v>19</v>
      </c>
      <c r="I120" s="154"/>
      <c r="L120" s="151"/>
      <c r="M120" s="155"/>
      <c r="T120" s="156"/>
      <c r="AT120" s="152" t="s">
        <v>255</v>
      </c>
      <c r="AU120" s="152" t="s">
        <v>69</v>
      </c>
      <c r="AV120" s="11" t="s">
        <v>77</v>
      </c>
      <c r="AW120" s="11" t="s">
        <v>31</v>
      </c>
      <c r="AX120" s="11" t="s">
        <v>69</v>
      </c>
      <c r="AY120" s="152" t="s">
        <v>141</v>
      </c>
    </row>
    <row r="121" spans="2:65" s="12" customFormat="1" ht="11.25">
      <c r="B121" s="157"/>
      <c r="D121" s="133" t="s">
        <v>255</v>
      </c>
      <c r="E121" s="158" t="s">
        <v>19</v>
      </c>
      <c r="F121" s="159" t="s">
        <v>79</v>
      </c>
      <c r="H121" s="160">
        <v>2</v>
      </c>
      <c r="I121" s="161"/>
      <c r="L121" s="157"/>
      <c r="M121" s="162"/>
      <c r="T121" s="163"/>
      <c r="AT121" s="158" t="s">
        <v>255</v>
      </c>
      <c r="AU121" s="158" t="s">
        <v>69</v>
      </c>
      <c r="AV121" s="12" t="s">
        <v>79</v>
      </c>
      <c r="AW121" s="12" t="s">
        <v>31</v>
      </c>
      <c r="AX121" s="12" t="s">
        <v>77</v>
      </c>
      <c r="AY121" s="158" t="s">
        <v>141</v>
      </c>
    </row>
    <row r="122" spans="2:65" s="1" customFormat="1" ht="16.5" customHeight="1">
      <c r="B122" s="31"/>
      <c r="C122" s="138" t="s">
        <v>179</v>
      </c>
      <c r="D122" s="138" t="s">
        <v>171</v>
      </c>
      <c r="E122" s="139" t="s">
        <v>1603</v>
      </c>
      <c r="F122" s="140" t="s">
        <v>1604</v>
      </c>
      <c r="G122" s="141" t="s">
        <v>174</v>
      </c>
      <c r="H122" s="142">
        <v>129.6</v>
      </c>
      <c r="I122" s="312">
        <v>0</v>
      </c>
      <c r="J122" s="144">
        <f>ROUND(I122*H122,2)</f>
        <v>0</v>
      </c>
      <c r="K122" s="140" t="s">
        <v>146</v>
      </c>
      <c r="L122" s="145"/>
      <c r="M122" s="146" t="s">
        <v>19</v>
      </c>
      <c r="N122" s="147" t="s">
        <v>40</v>
      </c>
      <c r="P122" s="129">
        <f>O122*H122</f>
        <v>0</v>
      </c>
      <c r="Q122" s="129">
        <v>4.9390000000000003E-2</v>
      </c>
      <c r="R122" s="129">
        <f>Q122*H122</f>
        <v>6.400944</v>
      </c>
      <c r="S122" s="129">
        <v>0</v>
      </c>
      <c r="T122" s="130">
        <f>S122*H122</f>
        <v>0</v>
      </c>
      <c r="AR122" s="131" t="s">
        <v>169</v>
      </c>
      <c r="AT122" s="131" t="s">
        <v>171</v>
      </c>
      <c r="AU122" s="131" t="s">
        <v>69</v>
      </c>
      <c r="AY122" s="16" t="s">
        <v>141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6" t="s">
        <v>77</v>
      </c>
      <c r="BK122" s="132">
        <f>ROUND(I122*H122,2)</f>
        <v>0</v>
      </c>
      <c r="BL122" s="16" t="s">
        <v>147</v>
      </c>
      <c r="BM122" s="131" t="s">
        <v>1605</v>
      </c>
    </row>
    <row r="123" spans="2:65" s="1" customFormat="1" ht="11.25">
      <c r="B123" s="31"/>
      <c r="D123" s="133" t="s">
        <v>148</v>
      </c>
      <c r="F123" s="134" t="s">
        <v>1604</v>
      </c>
      <c r="I123" s="135"/>
      <c r="L123" s="31"/>
      <c r="M123" s="136"/>
      <c r="T123" s="52"/>
      <c r="AT123" s="16" t="s">
        <v>148</v>
      </c>
      <c r="AU123" s="16" t="s">
        <v>69</v>
      </c>
    </row>
    <row r="124" spans="2:65" s="1" customFormat="1" ht="19.5">
      <c r="B124" s="31"/>
      <c r="D124" s="133" t="s">
        <v>152</v>
      </c>
      <c r="F124" s="137" t="s">
        <v>1579</v>
      </c>
      <c r="I124" s="135"/>
      <c r="L124" s="31"/>
      <c r="M124" s="136"/>
      <c r="T124" s="52"/>
      <c r="AT124" s="16" t="s">
        <v>152</v>
      </c>
      <c r="AU124" s="16" t="s">
        <v>69</v>
      </c>
    </row>
    <row r="125" spans="2:65" s="11" customFormat="1" ht="11.25">
      <c r="B125" s="151"/>
      <c r="D125" s="133" t="s">
        <v>255</v>
      </c>
      <c r="E125" s="152" t="s">
        <v>19</v>
      </c>
      <c r="F125" s="153" t="s">
        <v>1606</v>
      </c>
      <c r="H125" s="152" t="s">
        <v>19</v>
      </c>
      <c r="I125" s="154"/>
      <c r="L125" s="151"/>
      <c r="M125" s="155"/>
      <c r="T125" s="156"/>
      <c r="AT125" s="152" t="s">
        <v>255</v>
      </c>
      <c r="AU125" s="152" t="s">
        <v>69</v>
      </c>
      <c r="AV125" s="11" t="s">
        <v>77</v>
      </c>
      <c r="AW125" s="11" t="s">
        <v>31</v>
      </c>
      <c r="AX125" s="11" t="s">
        <v>69</v>
      </c>
      <c r="AY125" s="152" t="s">
        <v>141</v>
      </c>
    </row>
    <row r="126" spans="2:65" s="12" customFormat="1" ht="11.25">
      <c r="B126" s="157"/>
      <c r="D126" s="133" t="s">
        <v>255</v>
      </c>
      <c r="E126" s="158" t="s">
        <v>19</v>
      </c>
      <c r="F126" s="159" t="s">
        <v>1607</v>
      </c>
      <c r="H126" s="160">
        <v>18.600000000000001</v>
      </c>
      <c r="I126" s="161"/>
      <c r="L126" s="157"/>
      <c r="M126" s="162"/>
      <c r="T126" s="163"/>
      <c r="AT126" s="158" t="s">
        <v>255</v>
      </c>
      <c r="AU126" s="158" t="s">
        <v>69</v>
      </c>
      <c r="AV126" s="12" t="s">
        <v>79</v>
      </c>
      <c r="AW126" s="12" t="s">
        <v>31</v>
      </c>
      <c r="AX126" s="12" t="s">
        <v>69</v>
      </c>
      <c r="AY126" s="158" t="s">
        <v>141</v>
      </c>
    </row>
    <row r="127" spans="2:65" s="11" customFormat="1" ht="11.25">
      <c r="B127" s="151"/>
      <c r="D127" s="133" t="s">
        <v>255</v>
      </c>
      <c r="E127" s="152" t="s">
        <v>19</v>
      </c>
      <c r="F127" s="153" t="s">
        <v>1608</v>
      </c>
      <c r="H127" s="152" t="s">
        <v>19</v>
      </c>
      <c r="I127" s="154"/>
      <c r="L127" s="151"/>
      <c r="M127" s="155"/>
      <c r="T127" s="156"/>
      <c r="AT127" s="152" t="s">
        <v>255</v>
      </c>
      <c r="AU127" s="152" t="s">
        <v>69</v>
      </c>
      <c r="AV127" s="11" t="s">
        <v>77</v>
      </c>
      <c r="AW127" s="11" t="s">
        <v>31</v>
      </c>
      <c r="AX127" s="11" t="s">
        <v>69</v>
      </c>
      <c r="AY127" s="152" t="s">
        <v>141</v>
      </c>
    </row>
    <row r="128" spans="2:65" s="12" customFormat="1" ht="11.25">
      <c r="B128" s="157"/>
      <c r="D128" s="133" t="s">
        <v>255</v>
      </c>
      <c r="E128" s="158" t="s">
        <v>19</v>
      </c>
      <c r="F128" s="159" t="s">
        <v>1609</v>
      </c>
      <c r="H128" s="160">
        <v>57.2</v>
      </c>
      <c r="I128" s="161"/>
      <c r="L128" s="157"/>
      <c r="M128" s="162"/>
      <c r="T128" s="163"/>
      <c r="AT128" s="158" t="s">
        <v>255</v>
      </c>
      <c r="AU128" s="158" t="s">
        <v>69</v>
      </c>
      <c r="AV128" s="12" t="s">
        <v>79</v>
      </c>
      <c r="AW128" s="12" t="s">
        <v>31</v>
      </c>
      <c r="AX128" s="12" t="s">
        <v>69</v>
      </c>
      <c r="AY128" s="158" t="s">
        <v>141</v>
      </c>
    </row>
    <row r="129" spans="2:65" s="11" customFormat="1" ht="11.25">
      <c r="B129" s="151"/>
      <c r="D129" s="133" t="s">
        <v>255</v>
      </c>
      <c r="E129" s="152" t="s">
        <v>19</v>
      </c>
      <c r="F129" s="153" t="s">
        <v>1610</v>
      </c>
      <c r="H129" s="152" t="s">
        <v>19</v>
      </c>
      <c r="I129" s="154"/>
      <c r="L129" s="151"/>
      <c r="M129" s="155"/>
      <c r="T129" s="156"/>
      <c r="AT129" s="152" t="s">
        <v>255</v>
      </c>
      <c r="AU129" s="152" t="s">
        <v>69</v>
      </c>
      <c r="AV129" s="11" t="s">
        <v>77</v>
      </c>
      <c r="AW129" s="11" t="s">
        <v>31</v>
      </c>
      <c r="AX129" s="11" t="s">
        <v>69</v>
      </c>
      <c r="AY129" s="152" t="s">
        <v>141</v>
      </c>
    </row>
    <row r="130" spans="2:65" s="12" customFormat="1" ht="11.25">
      <c r="B130" s="157"/>
      <c r="D130" s="133" t="s">
        <v>255</v>
      </c>
      <c r="E130" s="158" t="s">
        <v>19</v>
      </c>
      <c r="F130" s="159" t="s">
        <v>1611</v>
      </c>
      <c r="H130" s="160">
        <v>53.8</v>
      </c>
      <c r="I130" s="161"/>
      <c r="L130" s="157"/>
      <c r="M130" s="162"/>
      <c r="T130" s="163"/>
      <c r="AT130" s="158" t="s">
        <v>255</v>
      </c>
      <c r="AU130" s="158" t="s">
        <v>69</v>
      </c>
      <c r="AV130" s="12" t="s">
        <v>79</v>
      </c>
      <c r="AW130" s="12" t="s">
        <v>31</v>
      </c>
      <c r="AX130" s="12" t="s">
        <v>69</v>
      </c>
      <c r="AY130" s="158" t="s">
        <v>141</v>
      </c>
    </row>
    <row r="131" spans="2:65" s="13" customFormat="1" ht="11.25">
      <c r="B131" s="164"/>
      <c r="D131" s="133" t="s">
        <v>255</v>
      </c>
      <c r="E131" s="165" t="s">
        <v>19</v>
      </c>
      <c r="F131" s="166" t="s">
        <v>262</v>
      </c>
      <c r="H131" s="167">
        <v>129.60000000000002</v>
      </c>
      <c r="I131" s="168"/>
      <c r="L131" s="164"/>
      <c r="M131" s="169"/>
      <c r="T131" s="170"/>
      <c r="AT131" s="165" t="s">
        <v>255</v>
      </c>
      <c r="AU131" s="165" t="s">
        <v>69</v>
      </c>
      <c r="AV131" s="13" t="s">
        <v>147</v>
      </c>
      <c r="AW131" s="13" t="s">
        <v>31</v>
      </c>
      <c r="AX131" s="13" t="s">
        <v>77</v>
      </c>
      <c r="AY131" s="165" t="s">
        <v>141</v>
      </c>
    </row>
    <row r="132" spans="2:65" s="1" customFormat="1" ht="16.5" customHeight="1">
      <c r="B132" s="31"/>
      <c r="C132" s="138" t="s">
        <v>169</v>
      </c>
      <c r="D132" s="138" t="s">
        <v>171</v>
      </c>
      <c r="E132" s="139" t="s">
        <v>1612</v>
      </c>
      <c r="F132" s="140" t="s">
        <v>1613</v>
      </c>
      <c r="G132" s="141" t="s">
        <v>19</v>
      </c>
      <c r="H132" s="142">
        <v>1</v>
      </c>
      <c r="I132" s="312">
        <v>0</v>
      </c>
      <c r="J132" s="144">
        <f>ROUND(I132*H132,2)</f>
        <v>0</v>
      </c>
      <c r="K132" s="140" t="s">
        <v>19</v>
      </c>
      <c r="L132" s="145"/>
      <c r="M132" s="146" t="s">
        <v>19</v>
      </c>
      <c r="N132" s="147" t="s">
        <v>40</v>
      </c>
      <c r="P132" s="129">
        <f>O132*H132</f>
        <v>0</v>
      </c>
      <c r="Q132" s="129">
        <v>0</v>
      </c>
      <c r="R132" s="129">
        <f>Q132*H132</f>
        <v>0</v>
      </c>
      <c r="S132" s="129">
        <v>0</v>
      </c>
      <c r="T132" s="130">
        <f>S132*H132</f>
        <v>0</v>
      </c>
      <c r="AR132" s="131" t="s">
        <v>169</v>
      </c>
      <c r="AT132" s="131" t="s">
        <v>171</v>
      </c>
      <c r="AU132" s="131" t="s">
        <v>69</v>
      </c>
      <c r="AY132" s="16" t="s">
        <v>141</v>
      </c>
      <c r="BE132" s="132">
        <f>IF(N132="základní",J132,0)</f>
        <v>0</v>
      </c>
      <c r="BF132" s="132">
        <f>IF(N132="snížená",J132,0)</f>
        <v>0</v>
      </c>
      <c r="BG132" s="132">
        <f>IF(N132="zákl. přenesená",J132,0)</f>
        <v>0</v>
      </c>
      <c r="BH132" s="132">
        <f>IF(N132="sníž. přenesená",J132,0)</f>
        <v>0</v>
      </c>
      <c r="BI132" s="132">
        <f>IF(N132="nulová",J132,0)</f>
        <v>0</v>
      </c>
      <c r="BJ132" s="16" t="s">
        <v>77</v>
      </c>
      <c r="BK132" s="132">
        <f>ROUND(I132*H132,2)</f>
        <v>0</v>
      </c>
      <c r="BL132" s="16" t="s">
        <v>147</v>
      </c>
      <c r="BM132" s="131" t="s">
        <v>1614</v>
      </c>
    </row>
    <row r="133" spans="2:65" s="1" customFormat="1" ht="11.25">
      <c r="B133" s="31"/>
      <c r="D133" s="133" t="s">
        <v>148</v>
      </c>
      <c r="F133" s="134" t="s">
        <v>1613</v>
      </c>
      <c r="I133" s="135"/>
      <c r="L133" s="31"/>
      <c r="M133" s="136"/>
      <c r="T133" s="52"/>
      <c r="AT133" s="16" t="s">
        <v>148</v>
      </c>
      <c r="AU133" s="16" t="s">
        <v>69</v>
      </c>
    </row>
    <row r="134" spans="2:65" s="1" customFormat="1" ht="19.5">
      <c r="B134" s="31"/>
      <c r="D134" s="133" t="s">
        <v>152</v>
      </c>
      <c r="F134" s="137" t="s">
        <v>1579</v>
      </c>
      <c r="I134" s="135"/>
      <c r="L134" s="31"/>
      <c r="M134" s="136"/>
      <c r="T134" s="52"/>
      <c r="AT134" s="16" t="s">
        <v>152</v>
      </c>
      <c r="AU134" s="16" t="s">
        <v>69</v>
      </c>
    </row>
    <row r="135" spans="2:65" s="11" customFormat="1" ht="11.25">
      <c r="B135" s="151"/>
      <c r="D135" s="133" t="s">
        <v>255</v>
      </c>
      <c r="E135" s="152" t="s">
        <v>19</v>
      </c>
      <c r="F135" s="153" t="s">
        <v>1615</v>
      </c>
      <c r="H135" s="152" t="s">
        <v>19</v>
      </c>
      <c r="I135" s="154"/>
      <c r="L135" s="151"/>
      <c r="M135" s="155"/>
      <c r="T135" s="156"/>
      <c r="AT135" s="152" t="s">
        <v>255</v>
      </c>
      <c r="AU135" s="152" t="s">
        <v>69</v>
      </c>
      <c r="AV135" s="11" t="s">
        <v>77</v>
      </c>
      <c r="AW135" s="11" t="s">
        <v>31</v>
      </c>
      <c r="AX135" s="11" t="s">
        <v>69</v>
      </c>
      <c r="AY135" s="152" t="s">
        <v>141</v>
      </c>
    </row>
    <row r="136" spans="2:65" s="12" customFormat="1" ht="11.25">
      <c r="B136" s="157"/>
      <c r="D136" s="133" t="s">
        <v>255</v>
      </c>
      <c r="E136" s="158" t="s">
        <v>19</v>
      </c>
      <c r="F136" s="159" t="s">
        <v>77</v>
      </c>
      <c r="H136" s="160">
        <v>1</v>
      </c>
      <c r="I136" s="161"/>
      <c r="L136" s="157"/>
      <c r="M136" s="162"/>
      <c r="T136" s="163"/>
      <c r="AT136" s="158" t="s">
        <v>255</v>
      </c>
      <c r="AU136" s="158" t="s">
        <v>69</v>
      </c>
      <c r="AV136" s="12" t="s">
        <v>79</v>
      </c>
      <c r="AW136" s="12" t="s">
        <v>31</v>
      </c>
      <c r="AX136" s="12" t="s">
        <v>77</v>
      </c>
      <c r="AY136" s="158" t="s">
        <v>141</v>
      </c>
    </row>
    <row r="137" spans="2:65" s="1" customFormat="1" ht="16.5" customHeight="1">
      <c r="B137" s="31"/>
      <c r="C137" s="138" t="s">
        <v>187</v>
      </c>
      <c r="D137" s="138" t="s">
        <v>171</v>
      </c>
      <c r="E137" s="139" t="s">
        <v>1616</v>
      </c>
      <c r="F137" s="140" t="s">
        <v>1617</v>
      </c>
      <c r="G137" s="141" t="s">
        <v>243</v>
      </c>
      <c r="H137" s="142">
        <v>300</v>
      </c>
      <c r="I137" s="312">
        <v>0</v>
      </c>
      <c r="J137" s="144">
        <f>ROUND(I137*H137,2)</f>
        <v>0</v>
      </c>
      <c r="K137" s="140" t="s">
        <v>146</v>
      </c>
      <c r="L137" s="145"/>
      <c r="M137" s="146" t="s">
        <v>19</v>
      </c>
      <c r="N137" s="147" t="s">
        <v>40</v>
      </c>
      <c r="P137" s="129">
        <f>O137*H137</f>
        <v>0</v>
      </c>
      <c r="Q137" s="129">
        <v>7.2999999999999996E-4</v>
      </c>
      <c r="R137" s="129">
        <f>Q137*H137</f>
        <v>0.219</v>
      </c>
      <c r="S137" s="129">
        <v>0</v>
      </c>
      <c r="T137" s="130">
        <f>S137*H137</f>
        <v>0</v>
      </c>
      <c r="AR137" s="131" t="s">
        <v>169</v>
      </c>
      <c r="AT137" s="131" t="s">
        <v>171</v>
      </c>
      <c r="AU137" s="131" t="s">
        <v>69</v>
      </c>
      <c r="AY137" s="16" t="s">
        <v>141</v>
      </c>
      <c r="BE137" s="132">
        <f>IF(N137="základní",J137,0)</f>
        <v>0</v>
      </c>
      <c r="BF137" s="132">
        <f>IF(N137="snížená",J137,0)</f>
        <v>0</v>
      </c>
      <c r="BG137" s="132">
        <f>IF(N137="zákl. přenesená",J137,0)</f>
        <v>0</v>
      </c>
      <c r="BH137" s="132">
        <f>IF(N137="sníž. přenesená",J137,0)</f>
        <v>0</v>
      </c>
      <c r="BI137" s="132">
        <f>IF(N137="nulová",J137,0)</f>
        <v>0</v>
      </c>
      <c r="BJ137" s="16" t="s">
        <v>77</v>
      </c>
      <c r="BK137" s="132">
        <f>ROUND(I137*H137,2)</f>
        <v>0</v>
      </c>
      <c r="BL137" s="16" t="s">
        <v>147</v>
      </c>
      <c r="BM137" s="131" t="s">
        <v>1618</v>
      </c>
    </row>
    <row r="138" spans="2:65" s="1" customFormat="1" ht="11.25">
      <c r="B138" s="31"/>
      <c r="D138" s="133" t="s">
        <v>148</v>
      </c>
      <c r="F138" s="134" t="s">
        <v>1617</v>
      </c>
      <c r="I138" s="135"/>
      <c r="L138" s="31"/>
      <c r="M138" s="136"/>
      <c r="T138" s="52"/>
      <c r="AT138" s="16" t="s">
        <v>148</v>
      </c>
      <c r="AU138" s="16" t="s">
        <v>69</v>
      </c>
    </row>
    <row r="139" spans="2:65" s="1" customFormat="1" ht="19.5">
      <c r="B139" s="31"/>
      <c r="D139" s="133" t="s">
        <v>152</v>
      </c>
      <c r="F139" s="137" t="s">
        <v>1579</v>
      </c>
      <c r="I139" s="135"/>
      <c r="L139" s="31"/>
      <c r="M139" s="136"/>
      <c r="T139" s="52"/>
      <c r="AT139" s="16" t="s">
        <v>152</v>
      </c>
      <c r="AU139" s="16" t="s">
        <v>69</v>
      </c>
    </row>
    <row r="140" spans="2:65" s="1" customFormat="1" ht="16.5" customHeight="1">
      <c r="B140" s="31"/>
      <c r="C140" s="138" t="s">
        <v>193</v>
      </c>
      <c r="D140" s="138" t="s">
        <v>171</v>
      </c>
      <c r="E140" s="139" t="s">
        <v>1619</v>
      </c>
      <c r="F140" s="140" t="s">
        <v>1620</v>
      </c>
      <c r="G140" s="141" t="s">
        <v>243</v>
      </c>
      <c r="H140" s="142">
        <v>300</v>
      </c>
      <c r="I140" s="312">
        <v>0</v>
      </c>
      <c r="J140" s="144">
        <f>ROUND(I140*H140,2)</f>
        <v>0</v>
      </c>
      <c r="K140" s="140" t="s">
        <v>146</v>
      </c>
      <c r="L140" s="145"/>
      <c r="M140" s="146" t="s">
        <v>19</v>
      </c>
      <c r="N140" s="147" t="s">
        <v>40</v>
      </c>
      <c r="P140" s="129">
        <f>O140*H140</f>
        <v>0</v>
      </c>
      <c r="Q140" s="129">
        <v>8.1999999999999998E-4</v>
      </c>
      <c r="R140" s="129">
        <f>Q140*H140</f>
        <v>0.246</v>
      </c>
      <c r="S140" s="129">
        <v>0</v>
      </c>
      <c r="T140" s="130">
        <f>S140*H140</f>
        <v>0</v>
      </c>
      <c r="AR140" s="131" t="s">
        <v>169</v>
      </c>
      <c r="AT140" s="131" t="s">
        <v>171</v>
      </c>
      <c r="AU140" s="131" t="s">
        <v>69</v>
      </c>
      <c r="AY140" s="16" t="s">
        <v>141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6" t="s">
        <v>77</v>
      </c>
      <c r="BK140" s="132">
        <f>ROUND(I140*H140,2)</f>
        <v>0</v>
      </c>
      <c r="BL140" s="16" t="s">
        <v>147</v>
      </c>
      <c r="BM140" s="131" t="s">
        <v>1621</v>
      </c>
    </row>
    <row r="141" spans="2:65" s="1" customFormat="1" ht="11.25">
      <c r="B141" s="31"/>
      <c r="D141" s="133" t="s">
        <v>148</v>
      </c>
      <c r="F141" s="134" t="s">
        <v>1620</v>
      </c>
      <c r="I141" s="135"/>
      <c r="L141" s="31"/>
      <c r="M141" s="136"/>
      <c r="T141" s="52"/>
      <c r="AT141" s="16" t="s">
        <v>148</v>
      </c>
      <c r="AU141" s="16" t="s">
        <v>69</v>
      </c>
    </row>
    <row r="142" spans="2:65" s="1" customFormat="1" ht="19.5">
      <c r="B142" s="31"/>
      <c r="D142" s="133" t="s">
        <v>152</v>
      </c>
      <c r="F142" s="137" t="s">
        <v>1579</v>
      </c>
      <c r="I142" s="135"/>
      <c r="L142" s="31"/>
      <c r="M142" s="136"/>
      <c r="T142" s="52"/>
      <c r="AT142" s="16" t="s">
        <v>152</v>
      </c>
      <c r="AU142" s="16" t="s">
        <v>69</v>
      </c>
    </row>
    <row r="143" spans="2:65" s="1" customFormat="1" ht="16.5" customHeight="1">
      <c r="B143" s="31"/>
      <c r="C143" s="138" t="s">
        <v>198</v>
      </c>
      <c r="D143" s="138" t="s">
        <v>171</v>
      </c>
      <c r="E143" s="139" t="s">
        <v>1622</v>
      </c>
      <c r="F143" s="140" t="s">
        <v>1623</v>
      </c>
      <c r="G143" s="141" t="s">
        <v>243</v>
      </c>
      <c r="H143" s="142">
        <v>325</v>
      </c>
      <c r="I143" s="312">
        <v>0</v>
      </c>
      <c r="J143" s="144">
        <f>ROUND(I143*H143,2)</f>
        <v>0</v>
      </c>
      <c r="K143" s="140" t="s">
        <v>146</v>
      </c>
      <c r="L143" s="145"/>
      <c r="M143" s="146" t="s">
        <v>19</v>
      </c>
      <c r="N143" s="147" t="s">
        <v>40</v>
      </c>
      <c r="P143" s="129">
        <f>O143*H143</f>
        <v>0</v>
      </c>
      <c r="Q143" s="129">
        <v>0.14899999999999999</v>
      </c>
      <c r="R143" s="129">
        <f>Q143*H143</f>
        <v>48.424999999999997</v>
      </c>
      <c r="S143" s="129">
        <v>0</v>
      </c>
      <c r="T143" s="130">
        <f>S143*H143</f>
        <v>0</v>
      </c>
      <c r="AR143" s="131" t="s">
        <v>169</v>
      </c>
      <c r="AT143" s="131" t="s">
        <v>171</v>
      </c>
      <c r="AU143" s="131" t="s">
        <v>69</v>
      </c>
      <c r="AY143" s="16" t="s">
        <v>141</v>
      </c>
      <c r="BE143" s="132">
        <f>IF(N143="základní",J143,0)</f>
        <v>0</v>
      </c>
      <c r="BF143" s="132">
        <f>IF(N143="snížená",J143,0)</f>
        <v>0</v>
      </c>
      <c r="BG143" s="132">
        <f>IF(N143="zákl. přenesená",J143,0)</f>
        <v>0</v>
      </c>
      <c r="BH143" s="132">
        <f>IF(N143="sníž. přenesená",J143,0)</f>
        <v>0</v>
      </c>
      <c r="BI143" s="132">
        <f>IF(N143="nulová",J143,0)</f>
        <v>0</v>
      </c>
      <c r="BJ143" s="16" t="s">
        <v>77</v>
      </c>
      <c r="BK143" s="132">
        <f>ROUND(I143*H143,2)</f>
        <v>0</v>
      </c>
      <c r="BL143" s="16" t="s">
        <v>147</v>
      </c>
      <c r="BM143" s="131" t="s">
        <v>1624</v>
      </c>
    </row>
    <row r="144" spans="2:65" s="1" customFormat="1" ht="11.25">
      <c r="B144" s="31"/>
      <c r="D144" s="133" t="s">
        <v>148</v>
      </c>
      <c r="F144" s="134" t="s">
        <v>1623</v>
      </c>
      <c r="I144" s="135"/>
      <c r="L144" s="31"/>
      <c r="M144" s="136"/>
      <c r="T144" s="52"/>
      <c r="AT144" s="16" t="s">
        <v>148</v>
      </c>
      <c r="AU144" s="16" t="s">
        <v>69</v>
      </c>
    </row>
    <row r="145" spans="2:65" s="1" customFormat="1" ht="19.5">
      <c r="B145" s="31"/>
      <c r="D145" s="133" t="s">
        <v>152</v>
      </c>
      <c r="F145" s="137" t="s">
        <v>1579</v>
      </c>
      <c r="I145" s="135"/>
      <c r="L145" s="31"/>
      <c r="M145" s="136"/>
      <c r="T145" s="52"/>
      <c r="AT145" s="16" t="s">
        <v>152</v>
      </c>
      <c r="AU145" s="16" t="s">
        <v>69</v>
      </c>
    </row>
    <row r="146" spans="2:65" s="12" customFormat="1" ht="11.25">
      <c r="B146" s="157"/>
      <c r="D146" s="133" t="s">
        <v>255</v>
      </c>
      <c r="E146" s="158" t="s">
        <v>19</v>
      </c>
      <c r="F146" s="159" t="s">
        <v>1625</v>
      </c>
      <c r="H146" s="160">
        <v>325</v>
      </c>
      <c r="I146" s="161"/>
      <c r="L146" s="157"/>
      <c r="M146" s="162"/>
      <c r="T146" s="163"/>
      <c r="AT146" s="158" t="s">
        <v>255</v>
      </c>
      <c r="AU146" s="158" t="s">
        <v>69</v>
      </c>
      <c r="AV146" s="12" t="s">
        <v>79</v>
      </c>
      <c r="AW146" s="12" t="s">
        <v>31</v>
      </c>
      <c r="AX146" s="12" t="s">
        <v>77</v>
      </c>
      <c r="AY146" s="158" t="s">
        <v>141</v>
      </c>
    </row>
    <row r="147" spans="2:65" s="1" customFormat="1" ht="16.5" customHeight="1">
      <c r="B147" s="31"/>
      <c r="C147" s="138" t="s">
        <v>8</v>
      </c>
      <c r="D147" s="138" t="s">
        <v>171</v>
      </c>
      <c r="E147" s="139" t="s">
        <v>1626</v>
      </c>
      <c r="F147" s="140" t="s">
        <v>1627</v>
      </c>
      <c r="G147" s="141" t="s">
        <v>243</v>
      </c>
      <c r="H147" s="142">
        <v>327</v>
      </c>
      <c r="I147" s="312">
        <v>0</v>
      </c>
      <c r="J147" s="144">
        <f>ROUND(I147*H147,2)</f>
        <v>0</v>
      </c>
      <c r="K147" s="140" t="s">
        <v>146</v>
      </c>
      <c r="L147" s="145"/>
      <c r="M147" s="146" t="s">
        <v>19</v>
      </c>
      <c r="N147" s="147" t="s">
        <v>40</v>
      </c>
      <c r="P147" s="129">
        <f>O147*H147</f>
        <v>0</v>
      </c>
      <c r="Q147" s="129">
        <v>9.9000000000000005E-2</v>
      </c>
      <c r="R147" s="129">
        <f>Q147*H147</f>
        <v>32.373000000000005</v>
      </c>
      <c r="S147" s="129">
        <v>0</v>
      </c>
      <c r="T147" s="130">
        <f>S147*H147</f>
        <v>0</v>
      </c>
      <c r="AR147" s="131" t="s">
        <v>169</v>
      </c>
      <c r="AT147" s="131" t="s">
        <v>171</v>
      </c>
      <c r="AU147" s="131" t="s">
        <v>69</v>
      </c>
      <c r="AY147" s="16" t="s">
        <v>141</v>
      </c>
      <c r="BE147" s="132">
        <f>IF(N147="základní",J147,0)</f>
        <v>0</v>
      </c>
      <c r="BF147" s="132">
        <f>IF(N147="snížená",J147,0)</f>
        <v>0</v>
      </c>
      <c r="BG147" s="132">
        <f>IF(N147="zákl. přenesená",J147,0)</f>
        <v>0</v>
      </c>
      <c r="BH147" s="132">
        <f>IF(N147="sníž. přenesená",J147,0)</f>
        <v>0</v>
      </c>
      <c r="BI147" s="132">
        <f>IF(N147="nulová",J147,0)</f>
        <v>0</v>
      </c>
      <c r="BJ147" s="16" t="s">
        <v>77</v>
      </c>
      <c r="BK147" s="132">
        <f>ROUND(I147*H147,2)</f>
        <v>0</v>
      </c>
      <c r="BL147" s="16" t="s">
        <v>147</v>
      </c>
      <c r="BM147" s="131" t="s">
        <v>1628</v>
      </c>
    </row>
    <row r="148" spans="2:65" s="1" customFormat="1" ht="11.25">
      <c r="B148" s="31"/>
      <c r="D148" s="133" t="s">
        <v>148</v>
      </c>
      <c r="F148" s="134" t="s">
        <v>1627</v>
      </c>
      <c r="I148" s="135"/>
      <c r="L148" s="31"/>
      <c r="M148" s="136"/>
      <c r="T148" s="52"/>
      <c r="AT148" s="16" t="s">
        <v>148</v>
      </c>
      <c r="AU148" s="16" t="s">
        <v>69</v>
      </c>
    </row>
    <row r="149" spans="2:65" s="1" customFormat="1" ht="19.5">
      <c r="B149" s="31"/>
      <c r="D149" s="133" t="s">
        <v>152</v>
      </c>
      <c r="F149" s="137" t="s">
        <v>1579</v>
      </c>
      <c r="I149" s="135"/>
      <c r="L149" s="31"/>
      <c r="M149" s="136"/>
      <c r="T149" s="52"/>
      <c r="AT149" s="16" t="s">
        <v>152</v>
      </c>
      <c r="AU149" s="16" t="s">
        <v>69</v>
      </c>
    </row>
    <row r="150" spans="2:65" s="12" customFormat="1" ht="11.25">
      <c r="B150" s="157"/>
      <c r="D150" s="133" t="s">
        <v>255</v>
      </c>
      <c r="E150" s="158" t="s">
        <v>19</v>
      </c>
      <c r="F150" s="159" t="s">
        <v>1629</v>
      </c>
      <c r="H150" s="160">
        <v>327</v>
      </c>
      <c r="I150" s="161"/>
      <c r="L150" s="157"/>
      <c r="M150" s="174"/>
      <c r="N150" s="175"/>
      <c r="O150" s="175"/>
      <c r="P150" s="175"/>
      <c r="Q150" s="175"/>
      <c r="R150" s="175"/>
      <c r="S150" s="175"/>
      <c r="T150" s="176"/>
      <c r="AT150" s="158" t="s">
        <v>255</v>
      </c>
      <c r="AU150" s="158" t="s">
        <v>69</v>
      </c>
      <c r="AV150" s="12" t="s">
        <v>79</v>
      </c>
      <c r="AW150" s="12" t="s">
        <v>31</v>
      </c>
      <c r="AX150" s="12" t="s">
        <v>77</v>
      </c>
      <c r="AY150" s="158" t="s">
        <v>141</v>
      </c>
    </row>
    <row r="151" spans="2:65" s="1" customFormat="1" ht="6.95" customHeight="1"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31"/>
    </row>
  </sheetData>
  <sheetProtection algorithmName="SHA-512" hashValue="EH0lAmDSbcHLrM6RzgHnKG1AuUT/mCJw87nKn32T9iFUl6R+Vp582W3mnXmSQtNTIlfZUkTFCpZjTn2TqsaqPw==" saltValue="oja/c57OFcxg/yWfWbEYIQ==" spinCount="100000" sheet="1" objects="1" scenarios="1" formatColumns="0" formatRows="0" autoFilter="0"/>
  <autoFilter ref="C78:K150" xr:uid="{00000000-0009-0000-0000-00000D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2.75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customFormat="1" ht="37.5" customHeight="1"/>
    <row r="2" spans="2:11" customFormat="1" ht="7.5" customHeight="1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4" customFormat="1" ht="45" customHeight="1">
      <c r="B3" s="181"/>
      <c r="C3" s="305" t="s">
        <v>1630</v>
      </c>
      <c r="D3" s="305"/>
      <c r="E3" s="305"/>
      <c r="F3" s="305"/>
      <c r="G3" s="305"/>
      <c r="H3" s="305"/>
      <c r="I3" s="305"/>
      <c r="J3" s="305"/>
      <c r="K3" s="182"/>
    </row>
    <row r="4" spans="2:11" customFormat="1" ht="25.5" customHeight="1">
      <c r="B4" s="183"/>
      <c r="C4" s="304" t="s">
        <v>1631</v>
      </c>
      <c r="D4" s="304"/>
      <c r="E4" s="304"/>
      <c r="F4" s="304"/>
      <c r="G4" s="304"/>
      <c r="H4" s="304"/>
      <c r="I4" s="304"/>
      <c r="J4" s="304"/>
      <c r="K4" s="184"/>
    </row>
    <row r="5" spans="2:11" customFormat="1" ht="5.25" customHeight="1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customFormat="1" ht="15" customHeight="1">
      <c r="B6" s="183"/>
      <c r="C6" s="303" t="s">
        <v>1632</v>
      </c>
      <c r="D6" s="303"/>
      <c r="E6" s="303"/>
      <c r="F6" s="303"/>
      <c r="G6" s="303"/>
      <c r="H6" s="303"/>
      <c r="I6" s="303"/>
      <c r="J6" s="303"/>
      <c r="K6" s="184"/>
    </row>
    <row r="7" spans="2:11" customFormat="1" ht="15" customHeight="1">
      <c r="B7" s="187"/>
      <c r="C7" s="303" t="s">
        <v>1633</v>
      </c>
      <c r="D7" s="303"/>
      <c r="E7" s="303"/>
      <c r="F7" s="303"/>
      <c r="G7" s="303"/>
      <c r="H7" s="303"/>
      <c r="I7" s="303"/>
      <c r="J7" s="303"/>
      <c r="K7" s="184"/>
    </row>
    <row r="8" spans="2:11" customFormat="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customFormat="1" ht="15" customHeight="1">
      <c r="B9" s="187"/>
      <c r="C9" s="303" t="s">
        <v>1634</v>
      </c>
      <c r="D9" s="303"/>
      <c r="E9" s="303"/>
      <c r="F9" s="303"/>
      <c r="G9" s="303"/>
      <c r="H9" s="303"/>
      <c r="I9" s="303"/>
      <c r="J9" s="303"/>
      <c r="K9" s="184"/>
    </row>
    <row r="10" spans="2:11" customFormat="1" ht="15" customHeight="1">
      <c r="B10" s="187"/>
      <c r="C10" s="186"/>
      <c r="D10" s="303" t="s">
        <v>1635</v>
      </c>
      <c r="E10" s="303"/>
      <c r="F10" s="303"/>
      <c r="G10" s="303"/>
      <c r="H10" s="303"/>
      <c r="I10" s="303"/>
      <c r="J10" s="303"/>
      <c r="K10" s="184"/>
    </row>
    <row r="11" spans="2:11" customFormat="1" ht="15" customHeight="1">
      <c r="B11" s="187"/>
      <c r="C11" s="188"/>
      <c r="D11" s="303" t="s">
        <v>1636</v>
      </c>
      <c r="E11" s="303"/>
      <c r="F11" s="303"/>
      <c r="G11" s="303"/>
      <c r="H11" s="303"/>
      <c r="I11" s="303"/>
      <c r="J11" s="303"/>
      <c r="K11" s="184"/>
    </row>
    <row r="12" spans="2:11" customFormat="1" ht="15" customHeight="1">
      <c r="B12" s="187"/>
      <c r="C12" s="188"/>
      <c r="D12" s="186"/>
      <c r="E12" s="186"/>
      <c r="F12" s="186"/>
      <c r="G12" s="186"/>
      <c r="H12" s="186"/>
      <c r="I12" s="186"/>
      <c r="J12" s="186"/>
      <c r="K12" s="184"/>
    </row>
    <row r="13" spans="2:11" customFormat="1" ht="15" customHeight="1">
      <c r="B13" s="187"/>
      <c r="C13" s="188"/>
      <c r="D13" s="189" t="s">
        <v>1637</v>
      </c>
      <c r="E13" s="186"/>
      <c r="F13" s="186"/>
      <c r="G13" s="186"/>
      <c r="H13" s="186"/>
      <c r="I13" s="186"/>
      <c r="J13" s="186"/>
      <c r="K13" s="184"/>
    </row>
    <row r="14" spans="2:11" customFormat="1" ht="12.75" customHeight="1">
      <c r="B14" s="187"/>
      <c r="C14" s="188"/>
      <c r="D14" s="188"/>
      <c r="E14" s="188"/>
      <c r="F14" s="188"/>
      <c r="G14" s="188"/>
      <c r="H14" s="188"/>
      <c r="I14" s="188"/>
      <c r="J14" s="188"/>
      <c r="K14" s="184"/>
    </row>
    <row r="15" spans="2:11" customFormat="1" ht="15" customHeight="1">
      <c r="B15" s="187"/>
      <c r="C15" s="188"/>
      <c r="D15" s="303" t="s">
        <v>1638</v>
      </c>
      <c r="E15" s="303"/>
      <c r="F15" s="303"/>
      <c r="G15" s="303"/>
      <c r="H15" s="303"/>
      <c r="I15" s="303"/>
      <c r="J15" s="303"/>
      <c r="K15" s="184"/>
    </row>
    <row r="16" spans="2:11" customFormat="1" ht="15" customHeight="1">
      <c r="B16" s="187"/>
      <c r="C16" s="188"/>
      <c r="D16" s="303" t="s">
        <v>1639</v>
      </c>
      <c r="E16" s="303"/>
      <c r="F16" s="303"/>
      <c r="G16" s="303"/>
      <c r="H16" s="303"/>
      <c r="I16" s="303"/>
      <c r="J16" s="303"/>
      <c r="K16" s="184"/>
    </row>
    <row r="17" spans="2:11" customFormat="1" ht="15" customHeight="1">
      <c r="B17" s="187"/>
      <c r="C17" s="188"/>
      <c r="D17" s="303" t="s">
        <v>1640</v>
      </c>
      <c r="E17" s="303"/>
      <c r="F17" s="303"/>
      <c r="G17" s="303"/>
      <c r="H17" s="303"/>
      <c r="I17" s="303"/>
      <c r="J17" s="303"/>
      <c r="K17" s="184"/>
    </row>
    <row r="18" spans="2:11" customFormat="1" ht="15" customHeight="1">
      <c r="B18" s="187"/>
      <c r="C18" s="188"/>
      <c r="D18" s="188"/>
      <c r="E18" s="190" t="s">
        <v>76</v>
      </c>
      <c r="F18" s="303" t="s">
        <v>1641</v>
      </c>
      <c r="G18" s="303"/>
      <c r="H18" s="303"/>
      <c r="I18" s="303"/>
      <c r="J18" s="303"/>
      <c r="K18" s="184"/>
    </row>
    <row r="19" spans="2:11" customFormat="1" ht="15" customHeight="1">
      <c r="B19" s="187"/>
      <c r="C19" s="188"/>
      <c r="D19" s="188"/>
      <c r="E19" s="190" t="s">
        <v>1642</v>
      </c>
      <c r="F19" s="303" t="s">
        <v>1643</v>
      </c>
      <c r="G19" s="303"/>
      <c r="H19" s="303"/>
      <c r="I19" s="303"/>
      <c r="J19" s="303"/>
      <c r="K19" s="184"/>
    </row>
    <row r="20" spans="2:11" customFormat="1" ht="15" customHeight="1">
      <c r="B20" s="187"/>
      <c r="C20" s="188"/>
      <c r="D20" s="188"/>
      <c r="E20" s="190" t="s">
        <v>1644</v>
      </c>
      <c r="F20" s="303" t="s">
        <v>1645</v>
      </c>
      <c r="G20" s="303"/>
      <c r="H20" s="303"/>
      <c r="I20" s="303"/>
      <c r="J20" s="303"/>
      <c r="K20" s="184"/>
    </row>
    <row r="21" spans="2:11" customFormat="1" ht="15" customHeight="1">
      <c r="B21" s="187"/>
      <c r="C21" s="188"/>
      <c r="D21" s="188"/>
      <c r="E21" s="190" t="s">
        <v>111</v>
      </c>
      <c r="F21" s="303" t="s">
        <v>1646</v>
      </c>
      <c r="G21" s="303"/>
      <c r="H21" s="303"/>
      <c r="I21" s="303"/>
      <c r="J21" s="303"/>
      <c r="K21" s="184"/>
    </row>
    <row r="22" spans="2:11" customFormat="1" ht="15" customHeight="1">
      <c r="B22" s="187"/>
      <c r="C22" s="188"/>
      <c r="D22" s="188"/>
      <c r="E22" s="190" t="s">
        <v>1647</v>
      </c>
      <c r="F22" s="303" t="s">
        <v>1648</v>
      </c>
      <c r="G22" s="303"/>
      <c r="H22" s="303"/>
      <c r="I22" s="303"/>
      <c r="J22" s="303"/>
      <c r="K22" s="184"/>
    </row>
    <row r="23" spans="2:11" customFormat="1" ht="15" customHeight="1">
      <c r="B23" s="187"/>
      <c r="C23" s="188"/>
      <c r="D23" s="188"/>
      <c r="E23" s="190" t="s">
        <v>1649</v>
      </c>
      <c r="F23" s="303" t="s">
        <v>1650</v>
      </c>
      <c r="G23" s="303"/>
      <c r="H23" s="303"/>
      <c r="I23" s="303"/>
      <c r="J23" s="303"/>
      <c r="K23" s="184"/>
    </row>
    <row r="24" spans="2:11" customFormat="1" ht="12.75" customHeight="1">
      <c r="B24" s="187"/>
      <c r="C24" s="188"/>
      <c r="D24" s="188"/>
      <c r="E24" s="188"/>
      <c r="F24" s="188"/>
      <c r="G24" s="188"/>
      <c r="H24" s="188"/>
      <c r="I24" s="188"/>
      <c r="J24" s="188"/>
      <c r="K24" s="184"/>
    </row>
    <row r="25" spans="2:11" customFormat="1" ht="15" customHeight="1">
      <c r="B25" s="187"/>
      <c r="C25" s="303" t="s">
        <v>1651</v>
      </c>
      <c r="D25" s="303"/>
      <c r="E25" s="303"/>
      <c r="F25" s="303"/>
      <c r="G25" s="303"/>
      <c r="H25" s="303"/>
      <c r="I25" s="303"/>
      <c r="J25" s="303"/>
      <c r="K25" s="184"/>
    </row>
    <row r="26" spans="2:11" customFormat="1" ht="15" customHeight="1">
      <c r="B26" s="187"/>
      <c r="C26" s="303" t="s">
        <v>1652</v>
      </c>
      <c r="D26" s="303"/>
      <c r="E26" s="303"/>
      <c r="F26" s="303"/>
      <c r="G26" s="303"/>
      <c r="H26" s="303"/>
      <c r="I26" s="303"/>
      <c r="J26" s="303"/>
      <c r="K26" s="184"/>
    </row>
    <row r="27" spans="2:11" customFormat="1" ht="15" customHeight="1">
      <c r="B27" s="187"/>
      <c r="C27" s="186"/>
      <c r="D27" s="303" t="s">
        <v>1653</v>
      </c>
      <c r="E27" s="303"/>
      <c r="F27" s="303"/>
      <c r="G27" s="303"/>
      <c r="H27" s="303"/>
      <c r="I27" s="303"/>
      <c r="J27" s="303"/>
      <c r="K27" s="184"/>
    </row>
    <row r="28" spans="2:11" customFormat="1" ht="15" customHeight="1">
      <c r="B28" s="187"/>
      <c r="C28" s="188"/>
      <c r="D28" s="303" t="s">
        <v>1654</v>
      </c>
      <c r="E28" s="303"/>
      <c r="F28" s="303"/>
      <c r="G28" s="303"/>
      <c r="H28" s="303"/>
      <c r="I28" s="303"/>
      <c r="J28" s="303"/>
      <c r="K28" s="184"/>
    </row>
    <row r="29" spans="2:11" customFormat="1" ht="12.75" customHeight="1">
      <c r="B29" s="187"/>
      <c r="C29" s="188"/>
      <c r="D29" s="188"/>
      <c r="E29" s="188"/>
      <c r="F29" s="188"/>
      <c r="G29" s="188"/>
      <c r="H29" s="188"/>
      <c r="I29" s="188"/>
      <c r="J29" s="188"/>
      <c r="K29" s="184"/>
    </row>
    <row r="30" spans="2:11" customFormat="1" ht="15" customHeight="1">
      <c r="B30" s="187"/>
      <c r="C30" s="188"/>
      <c r="D30" s="303" t="s">
        <v>1655</v>
      </c>
      <c r="E30" s="303"/>
      <c r="F30" s="303"/>
      <c r="G30" s="303"/>
      <c r="H30" s="303"/>
      <c r="I30" s="303"/>
      <c r="J30" s="303"/>
      <c r="K30" s="184"/>
    </row>
    <row r="31" spans="2:11" customFormat="1" ht="15" customHeight="1">
      <c r="B31" s="187"/>
      <c r="C31" s="188"/>
      <c r="D31" s="303" t="s">
        <v>1656</v>
      </c>
      <c r="E31" s="303"/>
      <c r="F31" s="303"/>
      <c r="G31" s="303"/>
      <c r="H31" s="303"/>
      <c r="I31" s="303"/>
      <c r="J31" s="303"/>
      <c r="K31" s="184"/>
    </row>
    <row r="32" spans="2:11" customFormat="1" ht="12.75" customHeight="1">
      <c r="B32" s="187"/>
      <c r="C32" s="188"/>
      <c r="D32" s="188"/>
      <c r="E32" s="188"/>
      <c r="F32" s="188"/>
      <c r="G32" s="188"/>
      <c r="H32" s="188"/>
      <c r="I32" s="188"/>
      <c r="J32" s="188"/>
      <c r="K32" s="184"/>
    </row>
    <row r="33" spans="2:11" customFormat="1" ht="15" customHeight="1">
      <c r="B33" s="187"/>
      <c r="C33" s="188"/>
      <c r="D33" s="303" t="s">
        <v>1657</v>
      </c>
      <c r="E33" s="303"/>
      <c r="F33" s="303"/>
      <c r="G33" s="303"/>
      <c r="H33" s="303"/>
      <c r="I33" s="303"/>
      <c r="J33" s="303"/>
      <c r="K33" s="184"/>
    </row>
    <row r="34" spans="2:11" customFormat="1" ht="15" customHeight="1">
      <c r="B34" s="187"/>
      <c r="C34" s="188"/>
      <c r="D34" s="303" t="s">
        <v>1658</v>
      </c>
      <c r="E34" s="303"/>
      <c r="F34" s="303"/>
      <c r="G34" s="303"/>
      <c r="H34" s="303"/>
      <c r="I34" s="303"/>
      <c r="J34" s="303"/>
      <c r="K34" s="184"/>
    </row>
    <row r="35" spans="2:11" customFormat="1" ht="15" customHeight="1">
      <c r="B35" s="187"/>
      <c r="C35" s="188"/>
      <c r="D35" s="303" t="s">
        <v>1659</v>
      </c>
      <c r="E35" s="303"/>
      <c r="F35" s="303"/>
      <c r="G35" s="303"/>
      <c r="H35" s="303"/>
      <c r="I35" s="303"/>
      <c r="J35" s="303"/>
      <c r="K35" s="184"/>
    </row>
    <row r="36" spans="2:11" customFormat="1" ht="15" customHeight="1">
      <c r="B36" s="187"/>
      <c r="C36" s="188"/>
      <c r="D36" s="186"/>
      <c r="E36" s="189" t="s">
        <v>128</v>
      </c>
      <c r="F36" s="186"/>
      <c r="G36" s="303" t="s">
        <v>1660</v>
      </c>
      <c r="H36" s="303"/>
      <c r="I36" s="303"/>
      <c r="J36" s="303"/>
      <c r="K36" s="184"/>
    </row>
    <row r="37" spans="2:11" customFormat="1" ht="30.75" customHeight="1">
      <c r="B37" s="187"/>
      <c r="C37" s="188"/>
      <c r="D37" s="186"/>
      <c r="E37" s="189" t="s">
        <v>1661</v>
      </c>
      <c r="F37" s="186"/>
      <c r="G37" s="303" t="s">
        <v>1662</v>
      </c>
      <c r="H37" s="303"/>
      <c r="I37" s="303"/>
      <c r="J37" s="303"/>
      <c r="K37" s="184"/>
    </row>
    <row r="38" spans="2:11" customFormat="1" ht="15" customHeight="1">
      <c r="B38" s="187"/>
      <c r="C38" s="188"/>
      <c r="D38" s="186"/>
      <c r="E38" s="189" t="s">
        <v>50</v>
      </c>
      <c r="F38" s="186"/>
      <c r="G38" s="303" t="s">
        <v>1663</v>
      </c>
      <c r="H38" s="303"/>
      <c r="I38" s="303"/>
      <c r="J38" s="303"/>
      <c r="K38" s="184"/>
    </row>
    <row r="39" spans="2:11" customFormat="1" ht="15" customHeight="1">
      <c r="B39" s="187"/>
      <c r="C39" s="188"/>
      <c r="D39" s="186"/>
      <c r="E39" s="189" t="s">
        <v>51</v>
      </c>
      <c r="F39" s="186"/>
      <c r="G39" s="303" t="s">
        <v>1664</v>
      </c>
      <c r="H39" s="303"/>
      <c r="I39" s="303"/>
      <c r="J39" s="303"/>
      <c r="K39" s="184"/>
    </row>
    <row r="40" spans="2:11" customFormat="1" ht="15" customHeight="1">
      <c r="B40" s="187"/>
      <c r="C40" s="188"/>
      <c r="D40" s="186"/>
      <c r="E40" s="189" t="s">
        <v>129</v>
      </c>
      <c r="F40" s="186"/>
      <c r="G40" s="303" t="s">
        <v>1665</v>
      </c>
      <c r="H40" s="303"/>
      <c r="I40" s="303"/>
      <c r="J40" s="303"/>
      <c r="K40" s="184"/>
    </row>
    <row r="41" spans="2:11" customFormat="1" ht="15" customHeight="1">
      <c r="B41" s="187"/>
      <c r="C41" s="188"/>
      <c r="D41" s="186"/>
      <c r="E41" s="189" t="s">
        <v>130</v>
      </c>
      <c r="F41" s="186"/>
      <c r="G41" s="303" t="s">
        <v>1666</v>
      </c>
      <c r="H41" s="303"/>
      <c r="I41" s="303"/>
      <c r="J41" s="303"/>
      <c r="K41" s="184"/>
    </row>
    <row r="42" spans="2:11" customFormat="1" ht="15" customHeight="1">
      <c r="B42" s="187"/>
      <c r="C42" s="188"/>
      <c r="D42" s="186"/>
      <c r="E42" s="189" t="s">
        <v>1667</v>
      </c>
      <c r="F42" s="186"/>
      <c r="G42" s="303" t="s">
        <v>1668</v>
      </c>
      <c r="H42" s="303"/>
      <c r="I42" s="303"/>
      <c r="J42" s="303"/>
      <c r="K42" s="184"/>
    </row>
    <row r="43" spans="2:11" customFormat="1" ht="15" customHeight="1">
      <c r="B43" s="187"/>
      <c r="C43" s="188"/>
      <c r="D43" s="186"/>
      <c r="E43" s="189"/>
      <c r="F43" s="186"/>
      <c r="G43" s="303" t="s">
        <v>1669</v>
      </c>
      <c r="H43" s="303"/>
      <c r="I43" s="303"/>
      <c r="J43" s="303"/>
      <c r="K43" s="184"/>
    </row>
    <row r="44" spans="2:11" customFormat="1" ht="15" customHeight="1">
      <c r="B44" s="187"/>
      <c r="C44" s="188"/>
      <c r="D44" s="186"/>
      <c r="E44" s="189" t="s">
        <v>1670</v>
      </c>
      <c r="F44" s="186"/>
      <c r="G44" s="303" t="s">
        <v>1671</v>
      </c>
      <c r="H44" s="303"/>
      <c r="I44" s="303"/>
      <c r="J44" s="303"/>
      <c r="K44" s="184"/>
    </row>
    <row r="45" spans="2:11" customFormat="1" ht="15" customHeight="1">
      <c r="B45" s="187"/>
      <c r="C45" s="188"/>
      <c r="D45" s="186"/>
      <c r="E45" s="189" t="s">
        <v>132</v>
      </c>
      <c r="F45" s="186"/>
      <c r="G45" s="303" t="s">
        <v>1672</v>
      </c>
      <c r="H45" s="303"/>
      <c r="I45" s="303"/>
      <c r="J45" s="303"/>
      <c r="K45" s="184"/>
    </row>
    <row r="46" spans="2:11" customFormat="1" ht="12.75" customHeight="1">
      <c r="B46" s="187"/>
      <c r="C46" s="188"/>
      <c r="D46" s="186"/>
      <c r="E46" s="186"/>
      <c r="F46" s="186"/>
      <c r="G46" s="186"/>
      <c r="H46" s="186"/>
      <c r="I46" s="186"/>
      <c r="J46" s="186"/>
      <c r="K46" s="184"/>
    </row>
    <row r="47" spans="2:11" customFormat="1" ht="15" customHeight="1">
      <c r="B47" s="187"/>
      <c r="C47" s="188"/>
      <c r="D47" s="303" t="s">
        <v>1673</v>
      </c>
      <c r="E47" s="303"/>
      <c r="F47" s="303"/>
      <c r="G47" s="303"/>
      <c r="H47" s="303"/>
      <c r="I47" s="303"/>
      <c r="J47" s="303"/>
      <c r="K47" s="184"/>
    </row>
    <row r="48" spans="2:11" customFormat="1" ht="15" customHeight="1">
      <c r="B48" s="187"/>
      <c r="C48" s="188"/>
      <c r="D48" s="188"/>
      <c r="E48" s="303" t="s">
        <v>1674</v>
      </c>
      <c r="F48" s="303"/>
      <c r="G48" s="303"/>
      <c r="H48" s="303"/>
      <c r="I48" s="303"/>
      <c r="J48" s="303"/>
      <c r="K48" s="184"/>
    </row>
    <row r="49" spans="2:11" customFormat="1" ht="15" customHeight="1">
      <c r="B49" s="187"/>
      <c r="C49" s="188"/>
      <c r="D49" s="188"/>
      <c r="E49" s="303" t="s">
        <v>1675</v>
      </c>
      <c r="F49" s="303"/>
      <c r="G49" s="303"/>
      <c r="H49" s="303"/>
      <c r="I49" s="303"/>
      <c r="J49" s="303"/>
      <c r="K49" s="184"/>
    </row>
    <row r="50" spans="2:11" customFormat="1" ht="15" customHeight="1">
      <c r="B50" s="187"/>
      <c r="C50" s="188"/>
      <c r="D50" s="188"/>
      <c r="E50" s="303" t="s">
        <v>1676</v>
      </c>
      <c r="F50" s="303"/>
      <c r="G50" s="303"/>
      <c r="H50" s="303"/>
      <c r="I50" s="303"/>
      <c r="J50" s="303"/>
      <c r="K50" s="184"/>
    </row>
    <row r="51" spans="2:11" customFormat="1" ht="15" customHeight="1">
      <c r="B51" s="187"/>
      <c r="C51" s="188"/>
      <c r="D51" s="303" t="s">
        <v>1677</v>
      </c>
      <c r="E51" s="303"/>
      <c r="F51" s="303"/>
      <c r="G51" s="303"/>
      <c r="H51" s="303"/>
      <c r="I51" s="303"/>
      <c r="J51" s="303"/>
      <c r="K51" s="184"/>
    </row>
    <row r="52" spans="2:11" customFormat="1" ht="25.5" customHeight="1">
      <c r="B52" s="183"/>
      <c r="C52" s="304" t="s">
        <v>1678</v>
      </c>
      <c r="D52" s="304"/>
      <c r="E52" s="304"/>
      <c r="F52" s="304"/>
      <c r="G52" s="304"/>
      <c r="H52" s="304"/>
      <c r="I52" s="304"/>
      <c r="J52" s="304"/>
      <c r="K52" s="184"/>
    </row>
    <row r="53" spans="2:11" customFormat="1" ht="5.25" customHeight="1">
      <c r="B53" s="183"/>
      <c r="C53" s="185"/>
      <c r="D53" s="185"/>
      <c r="E53" s="185"/>
      <c r="F53" s="185"/>
      <c r="G53" s="185"/>
      <c r="H53" s="185"/>
      <c r="I53" s="185"/>
      <c r="J53" s="185"/>
      <c r="K53" s="184"/>
    </row>
    <row r="54" spans="2:11" customFormat="1" ht="15" customHeight="1">
      <c r="B54" s="183"/>
      <c r="C54" s="303" t="s">
        <v>1679</v>
      </c>
      <c r="D54" s="303"/>
      <c r="E54" s="303"/>
      <c r="F54" s="303"/>
      <c r="G54" s="303"/>
      <c r="H54" s="303"/>
      <c r="I54" s="303"/>
      <c r="J54" s="303"/>
      <c r="K54" s="184"/>
    </row>
    <row r="55" spans="2:11" customFormat="1" ht="15" customHeight="1">
      <c r="B55" s="183"/>
      <c r="C55" s="303" t="s">
        <v>1680</v>
      </c>
      <c r="D55" s="303"/>
      <c r="E55" s="303"/>
      <c r="F55" s="303"/>
      <c r="G55" s="303"/>
      <c r="H55" s="303"/>
      <c r="I55" s="303"/>
      <c r="J55" s="303"/>
      <c r="K55" s="184"/>
    </row>
    <row r="56" spans="2:11" customFormat="1" ht="12.75" customHeight="1">
      <c r="B56" s="183"/>
      <c r="C56" s="186"/>
      <c r="D56" s="186"/>
      <c r="E56" s="186"/>
      <c r="F56" s="186"/>
      <c r="G56" s="186"/>
      <c r="H56" s="186"/>
      <c r="I56" s="186"/>
      <c r="J56" s="186"/>
      <c r="K56" s="184"/>
    </row>
    <row r="57" spans="2:11" customFormat="1" ht="15" customHeight="1">
      <c r="B57" s="183"/>
      <c r="C57" s="303" t="s">
        <v>1681</v>
      </c>
      <c r="D57" s="303"/>
      <c r="E57" s="303"/>
      <c r="F57" s="303"/>
      <c r="G57" s="303"/>
      <c r="H57" s="303"/>
      <c r="I57" s="303"/>
      <c r="J57" s="303"/>
      <c r="K57" s="184"/>
    </row>
    <row r="58" spans="2:11" customFormat="1" ht="15" customHeight="1">
      <c r="B58" s="183"/>
      <c r="C58" s="188"/>
      <c r="D58" s="303" t="s">
        <v>1682</v>
      </c>
      <c r="E58" s="303"/>
      <c r="F58" s="303"/>
      <c r="G58" s="303"/>
      <c r="H58" s="303"/>
      <c r="I58" s="303"/>
      <c r="J58" s="303"/>
      <c r="K58" s="184"/>
    </row>
    <row r="59" spans="2:11" customFormat="1" ht="15" customHeight="1">
      <c r="B59" s="183"/>
      <c r="C59" s="188"/>
      <c r="D59" s="303" t="s">
        <v>1683</v>
      </c>
      <c r="E59" s="303"/>
      <c r="F59" s="303"/>
      <c r="G59" s="303"/>
      <c r="H59" s="303"/>
      <c r="I59" s="303"/>
      <c r="J59" s="303"/>
      <c r="K59" s="184"/>
    </row>
    <row r="60" spans="2:11" customFormat="1" ht="15" customHeight="1">
      <c r="B60" s="183"/>
      <c r="C60" s="188"/>
      <c r="D60" s="303" t="s">
        <v>1684</v>
      </c>
      <c r="E60" s="303"/>
      <c r="F60" s="303"/>
      <c r="G60" s="303"/>
      <c r="H60" s="303"/>
      <c r="I60" s="303"/>
      <c r="J60" s="303"/>
      <c r="K60" s="184"/>
    </row>
    <row r="61" spans="2:11" customFormat="1" ht="15" customHeight="1">
      <c r="B61" s="183"/>
      <c r="C61" s="188"/>
      <c r="D61" s="303" t="s">
        <v>1685</v>
      </c>
      <c r="E61" s="303"/>
      <c r="F61" s="303"/>
      <c r="G61" s="303"/>
      <c r="H61" s="303"/>
      <c r="I61" s="303"/>
      <c r="J61" s="303"/>
      <c r="K61" s="184"/>
    </row>
    <row r="62" spans="2:11" customFormat="1" ht="15" customHeight="1">
      <c r="B62" s="183"/>
      <c r="C62" s="188"/>
      <c r="D62" s="306" t="s">
        <v>1686</v>
      </c>
      <c r="E62" s="306"/>
      <c r="F62" s="306"/>
      <c r="G62" s="306"/>
      <c r="H62" s="306"/>
      <c r="I62" s="306"/>
      <c r="J62" s="306"/>
      <c r="K62" s="184"/>
    </row>
    <row r="63" spans="2:11" customFormat="1" ht="15" customHeight="1">
      <c r="B63" s="183"/>
      <c r="C63" s="188"/>
      <c r="D63" s="303" t="s">
        <v>1687</v>
      </c>
      <c r="E63" s="303"/>
      <c r="F63" s="303"/>
      <c r="G63" s="303"/>
      <c r="H63" s="303"/>
      <c r="I63" s="303"/>
      <c r="J63" s="303"/>
      <c r="K63" s="184"/>
    </row>
    <row r="64" spans="2:11" customFormat="1" ht="12.75" customHeight="1">
      <c r="B64" s="183"/>
      <c r="C64" s="188"/>
      <c r="D64" s="188"/>
      <c r="E64" s="191"/>
      <c r="F64" s="188"/>
      <c r="G64" s="188"/>
      <c r="H64" s="188"/>
      <c r="I64" s="188"/>
      <c r="J64" s="188"/>
      <c r="K64" s="184"/>
    </row>
    <row r="65" spans="2:11" customFormat="1" ht="15" customHeight="1">
      <c r="B65" s="183"/>
      <c r="C65" s="188"/>
      <c r="D65" s="303" t="s">
        <v>1688</v>
      </c>
      <c r="E65" s="303"/>
      <c r="F65" s="303"/>
      <c r="G65" s="303"/>
      <c r="H65" s="303"/>
      <c r="I65" s="303"/>
      <c r="J65" s="303"/>
      <c r="K65" s="184"/>
    </row>
    <row r="66" spans="2:11" customFormat="1" ht="15" customHeight="1">
      <c r="B66" s="183"/>
      <c r="C66" s="188"/>
      <c r="D66" s="306" t="s">
        <v>1689</v>
      </c>
      <c r="E66" s="306"/>
      <c r="F66" s="306"/>
      <c r="G66" s="306"/>
      <c r="H66" s="306"/>
      <c r="I66" s="306"/>
      <c r="J66" s="306"/>
      <c r="K66" s="184"/>
    </row>
    <row r="67" spans="2:11" customFormat="1" ht="15" customHeight="1">
      <c r="B67" s="183"/>
      <c r="C67" s="188"/>
      <c r="D67" s="303" t="s">
        <v>1690</v>
      </c>
      <c r="E67" s="303"/>
      <c r="F67" s="303"/>
      <c r="G67" s="303"/>
      <c r="H67" s="303"/>
      <c r="I67" s="303"/>
      <c r="J67" s="303"/>
      <c r="K67" s="184"/>
    </row>
    <row r="68" spans="2:11" customFormat="1" ht="15" customHeight="1">
      <c r="B68" s="183"/>
      <c r="C68" s="188"/>
      <c r="D68" s="303" t="s">
        <v>1691</v>
      </c>
      <c r="E68" s="303"/>
      <c r="F68" s="303"/>
      <c r="G68" s="303"/>
      <c r="H68" s="303"/>
      <c r="I68" s="303"/>
      <c r="J68" s="303"/>
      <c r="K68" s="184"/>
    </row>
    <row r="69" spans="2:11" customFormat="1" ht="15" customHeight="1">
      <c r="B69" s="183"/>
      <c r="C69" s="188"/>
      <c r="D69" s="303" t="s">
        <v>1692</v>
      </c>
      <c r="E69" s="303"/>
      <c r="F69" s="303"/>
      <c r="G69" s="303"/>
      <c r="H69" s="303"/>
      <c r="I69" s="303"/>
      <c r="J69" s="303"/>
      <c r="K69" s="184"/>
    </row>
    <row r="70" spans="2:11" customFormat="1" ht="15" customHeight="1">
      <c r="B70" s="183"/>
      <c r="C70" s="188"/>
      <c r="D70" s="303" t="s">
        <v>1693</v>
      </c>
      <c r="E70" s="303"/>
      <c r="F70" s="303"/>
      <c r="G70" s="303"/>
      <c r="H70" s="303"/>
      <c r="I70" s="303"/>
      <c r="J70" s="303"/>
      <c r="K70" s="184"/>
    </row>
    <row r="71" spans="2:11" customFormat="1" ht="12.75" customHeight="1">
      <c r="B71" s="192"/>
      <c r="C71" s="193"/>
      <c r="D71" s="193"/>
      <c r="E71" s="193"/>
      <c r="F71" s="193"/>
      <c r="G71" s="193"/>
      <c r="H71" s="193"/>
      <c r="I71" s="193"/>
      <c r="J71" s="193"/>
      <c r="K71" s="194"/>
    </row>
    <row r="72" spans="2:11" customFormat="1" ht="18.75" customHeight="1">
      <c r="B72" s="195"/>
      <c r="C72" s="195"/>
      <c r="D72" s="195"/>
      <c r="E72" s="195"/>
      <c r="F72" s="195"/>
      <c r="G72" s="195"/>
      <c r="H72" s="195"/>
      <c r="I72" s="195"/>
      <c r="J72" s="195"/>
      <c r="K72" s="196"/>
    </row>
    <row r="73" spans="2:11" customFormat="1" ht="18.75" customHeight="1">
      <c r="B73" s="196"/>
      <c r="C73" s="196"/>
      <c r="D73" s="196"/>
      <c r="E73" s="196"/>
      <c r="F73" s="196"/>
      <c r="G73" s="196"/>
      <c r="H73" s="196"/>
      <c r="I73" s="196"/>
      <c r="J73" s="196"/>
      <c r="K73" s="196"/>
    </row>
    <row r="74" spans="2:11" customFormat="1" ht="7.5" customHeight="1">
      <c r="B74" s="197"/>
      <c r="C74" s="198"/>
      <c r="D74" s="198"/>
      <c r="E74" s="198"/>
      <c r="F74" s="198"/>
      <c r="G74" s="198"/>
      <c r="H74" s="198"/>
      <c r="I74" s="198"/>
      <c r="J74" s="198"/>
      <c r="K74" s="199"/>
    </row>
    <row r="75" spans="2:11" customFormat="1" ht="45" customHeight="1">
      <c r="B75" s="200"/>
      <c r="C75" s="307" t="s">
        <v>1694</v>
      </c>
      <c r="D75" s="307"/>
      <c r="E75" s="307"/>
      <c r="F75" s="307"/>
      <c r="G75" s="307"/>
      <c r="H75" s="307"/>
      <c r="I75" s="307"/>
      <c r="J75" s="307"/>
      <c r="K75" s="201"/>
    </row>
    <row r="76" spans="2:11" customFormat="1" ht="17.25" customHeight="1">
      <c r="B76" s="200"/>
      <c r="C76" s="202" t="s">
        <v>1695</v>
      </c>
      <c r="D76" s="202"/>
      <c r="E76" s="202"/>
      <c r="F76" s="202" t="s">
        <v>1696</v>
      </c>
      <c r="G76" s="203"/>
      <c r="H76" s="202" t="s">
        <v>51</v>
      </c>
      <c r="I76" s="202" t="s">
        <v>54</v>
      </c>
      <c r="J76" s="202" t="s">
        <v>1697</v>
      </c>
      <c r="K76" s="201"/>
    </row>
    <row r="77" spans="2:11" customFormat="1" ht="17.25" customHeight="1">
      <c r="B77" s="200"/>
      <c r="C77" s="204" t="s">
        <v>1698</v>
      </c>
      <c r="D77" s="204"/>
      <c r="E77" s="204"/>
      <c r="F77" s="205" t="s">
        <v>1699</v>
      </c>
      <c r="G77" s="206"/>
      <c r="H77" s="204"/>
      <c r="I77" s="204"/>
      <c r="J77" s="204" t="s">
        <v>1700</v>
      </c>
      <c r="K77" s="201"/>
    </row>
    <row r="78" spans="2:11" customFormat="1" ht="5.25" customHeight="1">
      <c r="B78" s="200"/>
      <c r="C78" s="207"/>
      <c r="D78" s="207"/>
      <c r="E78" s="207"/>
      <c r="F78" s="207"/>
      <c r="G78" s="208"/>
      <c r="H78" s="207"/>
      <c r="I78" s="207"/>
      <c r="J78" s="207"/>
      <c r="K78" s="201"/>
    </row>
    <row r="79" spans="2:11" customFormat="1" ht="15" customHeight="1">
      <c r="B79" s="200"/>
      <c r="C79" s="189" t="s">
        <v>50</v>
      </c>
      <c r="D79" s="209"/>
      <c r="E79" s="209"/>
      <c r="F79" s="210" t="s">
        <v>1701</v>
      </c>
      <c r="G79" s="211"/>
      <c r="H79" s="189" t="s">
        <v>1702</v>
      </c>
      <c r="I79" s="189" t="s">
        <v>1703</v>
      </c>
      <c r="J79" s="189">
        <v>20</v>
      </c>
      <c r="K79" s="201"/>
    </row>
    <row r="80" spans="2:11" customFormat="1" ht="15" customHeight="1">
      <c r="B80" s="200"/>
      <c r="C80" s="189" t="s">
        <v>1704</v>
      </c>
      <c r="D80" s="189"/>
      <c r="E80" s="189"/>
      <c r="F80" s="210" t="s">
        <v>1701</v>
      </c>
      <c r="G80" s="211"/>
      <c r="H80" s="189" t="s">
        <v>1705</v>
      </c>
      <c r="I80" s="189" t="s">
        <v>1703</v>
      </c>
      <c r="J80" s="189">
        <v>120</v>
      </c>
      <c r="K80" s="201"/>
    </row>
    <row r="81" spans="2:11" customFormat="1" ht="15" customHeight="1">
      <c r="B81" s="212"/>
      <c r="C81" s="189" t="s">
        <v>1706</v>
      </c>
      <c r="D81" s="189"/>
      <c r="E81" s="189"/>
      <c r="F81" s="210" t="s">
        <v>1707</v>
      </c>
      <c r="G81" s="211"/>
      <c r="H81" s="189" t="s">
        <v>1708</v>
      </c>
      <c r="I81" s="189" t="s">
        <v>1703</v>
      </c>
      <c r="J81" s="189">
        <v>50</v>
      </c>
      <c r="K81" s="201"/>
    </row>
    <row r="82" spans="2:11" customFormat="1" ht="15" customHeight="1">
      <c r="B82" s="212"/>
      <c r="C82" s="189" t="s">
        <v>1709</v>
      </c>
      <c r="D82" s="189"/>
      <c r="E82" s="189"/>
      <c r="F82" s="210" t="s">
        <v>1701</v>
      </c>
      <c r="G82" s="211"/>
      <c r="H82" s="189" t="s">
        <v>1710</v>
      </c>
      <c r="I82" s="189" t="s">
        <v>1711</v>
      </c>
      <c r="J82" s="189"/>
      <c r="K82" s="201"/>
    </row>
    <row r="83" spans="2:11" customFormat="1" ht="15" customHeight="1">
      <c r="B83" s="212"/>
      <c r="C83" s="189" t="s">
        <v>1712</v>
      </c>
      <c r="D83" s="189"/>
      <c r="E83" s="189"/>
      <c r="F83" s="210" t="s">
        <v>1707</v>
      </c>
      <c r="G83" s="189"/>
      <c r="H83" s="189" t="s">
        <v>1713</v>
      </c>
      <c r="I83" s="189" t="s">
        <v>1703</v>
      </c>
      <c r="J83" s="189">
        <v>15</v>
      </c>
      <c r="K83" s="201"/>
    </row>
    <row r="84" spans="2:11" customFormat="1" ht="15" customHeight="1">
      <c r="B84" s="212"/>
      <c r="C84" s="189" t="s">
        <v>1714</v>
      </c>
      <c r="D84" s="189"/>
      <c r="E84" s="189"/>
      <c r="F84" s="210" t="s">
        <v>1707</v>
      </c>
      <c r="G84" s="189"/>
      <c r="H84" s="189" t="s">
        <v>1715</v>
      </c>
      <c r="I84" s="189" t="s">
        <v>1703</v>
      </c>
      <c r="J84" s="189">
        <v>15</v>
      </c>
      <c r="K84" s="201"/>
    </row>
    <row r="85" spans="2:11" customFormat="1" ht="15" customHeight="1">
      <c r="B85" s="212"/>
      <c r="C85" s="189" t="s">
        <v>1716</v>
      </c>
      <c r="D85" s="189"/>
      <c r="E85" s="189"/>
      <c r="F85" s="210" t="s">
        <v>1707</v>
      </c>
      <c r="G85" s="189"/>
      <c r="H85" s="189" t="s">
        <v>1717</v>
      </c>
      <c r="I85" s="189" t="s">
        <v>1703</v>
      </c>
      <c r="J85" s="189">
        <v>20</v>
      </c>
      <c r="K85" s="201"/>
    </row>
    <row r="86" spans="2:11" customFormat="1" ht="15" customHeight="1">
      <c r="B86" s="212"/>
      <c r="C86" s="189" t="s">
        <v>1718</v>
      </c>
      <c r="D86" s="189"/>
      <c r="E86" s="189"/>
      <c r="F86" s="210" t="s">
        <v>1707</v>
      </c>
      <c r="G86" s="189"/>
      <c r="H86" s="189" t="s">
        <v>1719</v>
      </c>
      <c r="I86" s="189" t="s">
        <v>1703</v>
      </c>
      <c r="J86" s="189">
        <v>20</v>
      </c>
      <c r="K86" s="201"/>
    </row>
    <row r="87" spans="2:11" customFormat="1" ht="15" customHeight="1">
      <c r="B87" s="212"/>
      <c r="C87" s="189" t="s">
        <v>1720</v>
      </c>
      <c r="D87" s="189"/>
      <c r="E87" s="189"/>
      <c r="F87" s="210" t="s">
        <v>1707</v>
      </c>
      <c r="G87" s="211"/>
      <c r="H87" s="189" t="s">
        <v>1721</v>
      </c>
      <c r="I87" s="189" t="s">
        <v>1703</v>
      </c>
      <c r="J87" s="189">
        <v>50</v>
      </c>
      <c r="K87" s="201"/>
    </row>
    <row r="88" spans="2:11" customFormat="1" ht="15" customHeight="1">
      <c r="B88" s="212"/>
      <c r="C88" s="189" t="s">
        <v>1722</v>
      </c>
      <c r="D88" s="189"/>
      <c r="E88" s="189"/>
      <c r="F88" s="210" t="s">
        <v>1707</v>
      </c>
      <c r="G88" s="211"/>
      <c r="H88" s="189" t="s">
        <v>1723</v>
      </c>
      <c r="I88" s="189" t="s">
        <v>1703</v>
      </c>
      <c r="J88" s="189">
        <v>20</v>
      </c>
      <c r="K88" s="201"/>
    </row>
    <row r="89" spans="2:11" customFormat="1" ht="15" customHeight="1">
      <c r="B89" s="212"/>
      <c r="C89" s="189" t="s">
        <v>1724</v>
      </c>
      <c r="D89" s="189"/>
      <c r="E89" s="189"/>
      <c r="F89" s="210" t="s">
        <v>1707</v>
      </c>
      <c r="G89" s="211"/>
      <c r="H89" s="189" t="s">
        <v>1725</v>
      </c>
      <c r="I89" s="189" t="s">
        <v>1703</v>
      </c>
      <c r="J89" s="189">
        <v>20</v>
      </c>
      <c r="K89" s="201"/>
    </row>
    <row r="90" spans="2:11" customFormat="1" ht="15" customHeight="1">
      <c r="B90" s="212"/>
      <c r="C90" s="189" t="s">
        <v>1726</v>
      </c>
      <c r="D90" s="189"/>
      <c r="E90" s="189"/>
      <c r="F90" s="210" t="s">
        <v>1707</v>
      </c>
      <c r="G90" s="211"/>
      <c r="H90" s="189" t="s">
        <v>1727</v>
      </c>
      <c r="I90" s="189" t="s">
        <v>1703</v>
      </c>
      <c r="J90" s="189">
        <v>50</v>
      </c>
      <c r="K90" s="201"/>
    </row>
    <row r="91" spans="2:11" customFormat="1" ht="15" customHeight="1">
      <c r="B91" s="212"/>
      <c r="C91" s="189" t="s">
        <v>1728</v>
      </c>
      <c r="D91" s="189"/>
      <c r="E91" s="189"/>
      <c r="F91" s="210" t="s">
        <v>1707</v>
      </c>
      <c r="G91" s="211"/>
      <c r="H91" s="189" t="s">
        <v>1728</v>
      </c>
      <c r="I91" s="189" t="s">
        <v>1703</v>
      </c>
      <c r="J91" s="189">
        <v>50</v>
      </c>
      <c r="K91" s="201"/>
    </row>
    <row r="92" spans="2:11" customFormat="1" ht="15" customHeight="1">
      <c r="B92" s="212"/>
      <c r="C92" s="189" t="s">
        <v>1729</v>
      </c>
      <c r="D92" s="189"/>
      <c r="E92" s="189"/>
      <c r="F92" s="210" t="s">
        <v>1707</v>
      </c>
      <c r="G92" s="211"/>
      <c r="H92" s="189" t="s">
        <v>1730</v>
      </c>
      <c r="I92" s="189" t="s">
        <v>1703</v>
      </c>
      <c r="J92" s="189">
        <v>255</v>
      </c>
      <c r="K92" s="201"/>
    </row>
    <row r="93" spans="2:11" customFormat="1" ht="15" customHeight="1">
      <c r="B93" s="212"/>
      <c r="C93" s="189" t="s">
        <v>1731</v>
      </c>
      <c r="D93" s="189"/>
      <c r="E93" s="189"/>
      <c r="F93" s="210" t="s">
        <v>1701</v>
      </c>
      <c r="G93" s="211"/>
      <c r="H93" s="189" t="s">
        <v>1732</v>
      </c>
      <c r="I93" s="189" t="s">
        <v>1733</v>
      </c>
      <c r="J93" s="189"/>
      <c r="K93" s="201"/>
    </row>
    <row r="94" spans="2:11" customFormat="1" ht="15" customHeight="1">
      <c r="B94" s="212"/>
      <c r="C94" s="189" t="s">
        <v>1734</v>
      </c>
      <c r="D94" s="189"/>
      <c r="E94" s="189"/>
      <c r="F94" s="210" t="s">
        <v>1701</v>
      </c>
      <c r="G94" s="211"/>
      <c r="H94" s="189" t="s">
        <v>1735</v>
      </c>
      <c r="I94" s="189" t="s">
        <v>1736</v>
      </c>
      <c r="J94" s="189"/>
      <c r="K94" s="201"/>
    </row>
    <row r="95" spans="2:11" customFormat="1" ht="15" customHeight="1">
      <c r="B95" s="212"/>
      <c r="C95" s="189" t="s">
        <v>1737</v>
      </c>
      <c r="D95" s="189"/>
      <c r="E95" s="189"/>
      <c r="F95" s="210" t="s">
        <v>1701</v>
      </c>
      <c r="G95" s="211"/>
      <c r="H95" s="189" t="s">
        <v>1737</v>
      </c>
      <c r="I95" s="189" t="s">
        <v>1736</v>
      </c>
      <c r="J95" s="189"/>
      <c r="K95" s="201"/>
    </row>
    <row r="96" spans="2:11" customFormat="1" ht="15" customHeight="1">
      <c r="B96" s="212"/>
      <c r="C96" s="189" t="s">
        <v>35</v>
      </c>
      <c r="D96" s="189"/>
      <c r="E96" s="189"/>
      <c r="F96" s="210" t="s">
        <v>1701</v>
      </c>
      <c r="G96" s="211"/>
      <c r="H96" s="189" t="s">
        <v>1738</v>
      </c>
      <c r="I96" s="189" t="s">
        <v>1736</v>
      </c>
      <c r="J96" s="189"/>
      <c r="K96" s="201"/>
    </row>
    <row r="97" spans="2:11" customFormat="1" ht="15" customHeight="1">
      <c r="B97" s="212"/>
      <c r="C97" s="189" t="s">
        <v>45</v>
      </c>
      <c r="D97" s="189"/>
      <c r="E97" s="189"/>
      <c r="F97" s="210" t="s">
        <v>1701</v>
      </c>
      <c r="G97" s="211"/>
      <c r="H97" s="189" t="s">
        <v>1739</v>
      </c>
      <c r="I97" s="189" t="s">
        <v>1736</v>
      </c>
      <c r="J97" s="189"/>
      <c r="K97" s="201"/>
    </row>
    <row r="98" spans="2:11" customFormat="1" ht="15" customHeight="1">
      <c r="B98" s="213"/>
      <c r="C98" s="214"/>
      <c r="D98" s="214"/>
      <c r="E98" s="214"/>
      <c r="F98" s="214"/>
      <c r="G98" s="214"/>
      <c r="H98" s="214"/>
      <c r="I98" s="214"/>
      <c r="J98" s="214"/>
      <c r="K98" s="215"/>
    </row>
    <row r="99" spans="2:11" customFormat="1" ht="18.75" customHeight="1">
      <c r="B99" s="216"/>
      <c r="C99" s="217"/>
      <c r="D99" s="217"/>
      <c r="E99" s="217"/>
      <c r="F99" s="217"/>
      <c r="G99" s="217"/>
      <c r="H99" s="217"/>
      <c r="I99" s="217"/>
      <c r="J99" s="217"/>
      <c r="K99" s="216"/>
    </row>
    <row r="100" spans="2:11" customFormat="1" ht="18.75" customHeight="1"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</row>
    <row r="101" spans="2:11" customFormat="1" ht="7.5" customHeight="1">
      <c r="B101" s="197"/>
      <c r="C101" s="198"/>
      <c r="D101" s="198"/>
      <c r="E101" s="198"/>
      <c r="F101" s="198"/>
      <c r="G101" s="198"/>
      <c r="H101" s="198"/>
      <c r="I101" s="198"/>
      <c r="J101" s="198"/>
      <c r="K101" s="199"/>
    </row>
    <row r="102" spans="2:11" customFormat="1" ht="45" customHeight="1">
      <c r="B102" s="200"/>
      <c r="C102" s="307" t="s">
        <v>1740</v>
      </c>
      <c r="D102" s="307"/>
      <c r="E102" s="307"/>
      <c r="F102" s="307"/>
      <c r="G102" s="307"/>
      <c r="H102" s="307"/>
      <c r="I102" s="307"/>
      <c r="J102" s="307"/>
      <c r="K102" s="201"/>
    </row>
    <row r="103" spans="2:11" customFormat="1" ht="17.25" customHeight="1">
      <c r="B103" s="200"/>
      <c r="C103" s="202" t="s">
        <v>1695</v>
      </c>
      <c r="D103" s="202"/>
      <c r="E103" s="202"/>
      <c r="F103" s="202" t="s">
        <v>1696</v>
      </c>
      <c r="G103" s="203"/>
      <c r="H103" s="202" t="s">
        <v>51</v>
      </c>
      <c r="I103" s="202" t="s">
        <v>54</v>
      </c>
      <c r="J103" s="202" t="s">
        <v>1697</v>
      </c>
      <c r="K103" s="201"/>
    </row>
    <row r="104" spans="2:11" customFormat="1" ht="17.25" customHeight="1">
      <c r="B104" s="200"/>
      <c r="C104" s="204" t="s">
        <v>1698</v>
      </c>
      <c r="D104" s="204"/>
      <c r="E104" s="204"/>
      <c r="F104" s="205" t="s">
        <v>1699</v>
      </c>
      <c r="G104" s="206"/>
      <c r="H104" s="204"/>
      <c r="I104" s="204"/>
      <c r="J104" s="204" t="s">
        <v>1700</v>
      </c>
      <c r="K104" s="201"/>
    </row>
    <row r="105" spans="2:11" customFormat="1" ht="5.25" customHeight="1">
      <c r="B105" s="200"/>
      <c r="C105" s="202"/>
      <c r="D105" s="202"/>
      <c r="E105" s="202"/>
      <c r="F105" s="202"/>
      <c r="G105" s="218"/>
      <c r="H105" s="202"/>
      <c r="I105" s="202"/>
      <c r="J105" s="202"/>
      <c r="K105" s="201"/>
    </row>
    <row r="106" spans="2:11" customFormat="1" ht="15" customHeight="1">
      <c r="B106" s="200"/>
      <c r="C106" s="189" t="s">
        <v>50</v>
      </c>
      <c r="D106" s="209"/>
      <c r="E106" s="209"/>
      <c r="F106" s="210" t="s">
        <v>1701</v>
      </c>
      <c r="G106" s="189"/>
      <c r="H106" s="189" t="s">
        <v>1741</v>
      </c>
      <c r="I106" s="189" t="s">
        <v>1703</v>
      </c>
      <c r="J106" s="189">
        <v>20</v>
      </c>
      <c r="K106" s="201"/>
    </row>
    <row r="107" spans="2:11" customFormat="1" ht="15" customHeight="1">
      <c r="B107" s="200"/>
      <c r="C107" s="189" t="s">
        <v>1704</v>
      </c>
      <c r="D107" s="189"/>
      <c r="E107" s="189"/>
      <c r="F107" s="210" t="s">
        <v>1701</v>
      </c>
      <c r="G107" s="189"/>
      <c r="H107" s="189" t="s">
        <v>1741</v>
      </c>
      <c r="I107" s="189" t="s">
        <v>1703</v>
      </c>
      <c r="J107" s="189">
        <v>120</v>
      </c>
      <c r="K107" s="201"/>
    </row>
    <row r="108" spans="2:11" customFormat="1" ht="15" customHeight="1">
      <c r="B108" s="212"/>
      <c r="C108" s="189" t="s">
        <v>1706</v>
      </c>
      <c r="D108" s="189"/>
      <c r="E108" s="189"/>
      <c r="F108" s="210" t="s">
        <v>1707</v>
      </c>
      <c r="G108" s="189"/>
      <c r="H108" s="189" t="s">
        <v>1741</v>
      </c>
      <c r="I108" s="189" t="s">
        <v>1703</v>
      </c>
      <c r="J108" s="189">
        <v>50</v>
      </c>
      <c r="K108" s="201"/>
    </row>
    <row r="109" spans="2:11" customFormat="1" ht="15" customHeight="1">
      <c r="B109" s="212"/>
      <c r="C109" s="189" t="s">
        <v>1709</v>
      </c>
      <c r="D109" s="189"/>
      <c r="E109" s="189"/>
      <c r="F109" s="210" t="s">
        <v>1701</v>
      </c>
      <c r="G109" s="189"/>
      <c r="H109" s="189" t="s">
        <v>1741</v>
      </c>
      <c r="I109" s="189" t="s">
        <v>1711</v>
      </c>
      <c r="J109" s="189"/>
      <c r="K109" s="201"/>
    </row>
    <row r="110" spans="2:11" customFormat="1" ht="15" customHeight="1">
      <c r="B110" s="212"/>
      <c r="C110" s="189" t="s">
        <v>1720</v>
      </c>
      <c r="D110" s="189"/>
      <c r="E110" s="189"/>
      <c r="F110" s="210" t="s">
        <v>1707</v>
      </c>
      <c r="G110" s="189"/>
      <c r="H110" s="189" t="s">
        <v>1741</v>
      </c>
      <c r="I110" s="189" t="s">
        <v>1703</v>
      </c>
      <c r="J110" s="189">
        <v>50</v>
      </c>
      <c r="K110" s="201"/>
    </row>
    <row r="111" spans="2:11" customFormat="1" ht="15" customHeight="1">
      <c r="B111" s="212"/>
      <c r="C111" s="189" t="s">
        <v>1728</v>
      </c>
      <c r="D111" s="189"/>
      <c r="E111" s="189"/>
      <c r="F111" s="210" t="s">
        <v>1707</v>
      </c>
      <c r="G111" s="189"/>
      <c r="H111" s="189" t="s">
        <v>1741</v>
      </c>
      <c r="I111" s="189" t="s">
        <v>1703</v>
      </c>
      <c r="J111" s="189">
        <v>50</v>
      </c>
      <c r="K111" s="201"/>
    </row>
    <row r="112" spans="2:11" customFormat="1" ht="15" customHeight="1">
      <c r="B112" s="212"/>
      <c r="C112" s="189" t="s">
        <v>1726</v>
      </c>
      <c r="D112" s="189"/>
      <c r="E112" s="189"/>
      <c r="F112" s="210" t="s">
        <v>1707</v>
      </c>
      <c r="G112" s="189"/>
      <c r="H112" s="189" t="s">
        <v>1741</v>
      </c>
      <c r="I112" s="189" t="s">
        <v>1703</v>
      </c>
      <c r="J112" s="189">
        <v>50</v>
      </c>
      <c r="K112" s="201"/>
    </row>
    <row r="113" spans="2:11" customFormat="1" ht="15" customHeight="1">
      <c r="B113" s="212"/>
      <c r="C113" s="189" t="s">
        <v>50</v>
      </c>
      <c r="D113" s="189"/>
      <c r="E113" s="189"/>
      <c r="F113" s="210" t="s">
        <v>1701</v>
      </c>
      <c r="G113" s="189"/>
      <c r="H113" s="189" t="s">
        <v>1742</v>
      </c>
      <c r="I113" s="189" t="s">
        <v>1703</v>
      </c>
      <c r="J113" s="189">
        <v>20</v>
      </c>
      <c r="K113" s="201"/>
    </row>
    <row r="114" spans="2:11" customFormat="1" ht="15" customHeight="1">
      <c r="B114" s="212"/>
      <c r="C114" s="189" t="s">
        <v>1743</v>
      </c>
      <c r="D114" s="189"/>
      <c r="E114" s="189"/>
      <c r="F114" s="210" t="s">
        <v>1701</v>
      </c>
      <c r="G114" s="189"/>
      <c r="H114" s="189" t="s">
        <v>1744</v>
      </c>
      <c r="I114" s="189" t="s">
        <v>1703</v>
      </c>
      <c r="J114" s="189">
        <v>120</v>
      </c>
      <c r="K114" s="201"/>
    </row>
    <row r="115" spans="2:11" customFormat="1" ht="15" customHeight="1">
      <c r="B115" s="212"/>
      <c r="C115" s="189" t="s">
        <v>35</v>
      </c>
      <c r="D115" s="189"/>
      <c r="E115" s="189"/>
      <c r="F115" s="210" t="s">
        <v>1701</v>
      </c>
      <c r="G115" s="189"/>
      <c r="H115" s="189" t="s">
        <v>1745</v>
      </c>
      <c r="I115" s="189" t="s">
        <v>1736</v>
      </c>
      <c r="J115" s="189"/>
      <c r="K115" s="201"/>
    </row>
    <row r="116" spans="2:11" customFormat="1" ht="15" customHeight="1">
      <c r="B116" s="212"/>
      <c r="C116" s="189" t="s">
        <v>45</v>
      </c>
      <c r="D116" s="189"/>
      <c r="E116" s="189"/>
      <c r="F116" s="210" t="s">
        <v>1701</v>
      </c>
      <c r="G116" s="189"/>
      <c r="H116" s="189" t="s">
        <v>1746</v>
      </c>
      <c r="I116" s="189" t="s">
        <v>1736</v>
      </c>
      <c r="J116" s="189"/>
      <c r="K116" s="201"/>
    </row>
    <row r="117" spans="2:11" customFormat="1" ht="15" customHeight="1">
      <c r="B117" s="212"/>
      <c r="C117" s="189" t="s">
        <v>54</v>
      </c>
      <c r="D117" s="189"/>
      <c r="E117" s="189"/>
      <c r="F117" s="210" t="s">
        <v>1701</v>
      </c>
      <c r="G117" s="189"/>
      <c r="H117" s="189" t="s">
        <v>1747</v>
      </c>
      <c r="I117" s="189" t="s">
        <v>1748</v>
      </c>
      <c r="J117" s="189"/>
      <c r="K117" s="201"/>
    </row>
    <row r="118" spans="2:11" customFormat="1" ht="15" customHeight="1">
      <c r="B118" s="213"/>
      <c r="C118" s="219"/>
      <c r="D118" s="219"/>
      <c r="E118" s="219"/>
      <c r="F118" s="219"/>
      <c r="G118" s="219"/>
      <c r="H118" s="219"/>
      <c r="I118" s="219"/>
      <c r="J118" s="219"/>
      <c r="K118" s="215"/>
    </row>
    <row r="119" spans="2:11" customFormat="1" ht="18.75" customHeight="1">
      <c r="B119" s="220"/>
      <c r="C119" s="221"/>
      <c r="D119" s="221"/>
      <c r="E119" s="221"/>
      <c r="F119" s="222"/>
      <c r="G119" s="221"/>
      <c r="H119" s="221"/>
      <c r="I119" s="221"/>
      <c r="J119" s="221"/>
      <c r="K119" s="220"/>
    </row>
    <row r="120" spans="2:11" customFormat="1" ht="18.75" customHeight="1"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</row>
    <row r="121" spans="2:11" customFormat="1" ht="7.5" customHeight="1">
      <c r="B121" s="223"/>
      <c r="C121" s="224"/>
      <c r="D121" s="224"/>
      <c r="E121" s="224"/>
      <c r="F121" s="224"/>
      <c r="G121" s="224"/>
      <c r="H121" s="224"/>
      <c r="I121" s="224"/>
      <c r="J121" s="224"/>
      <c r="K121" s="225"/>
    </row>
    <row r="122" spans="2:11" customFormat="1" ht="45" customHeight="1">
      <c r="B122" s="226"/>
      <c r="C122" s="305" t="s">
        <v>1749</v>
      </c>
      <c r="D122" s="305"/>
      <c r="E122" s="305"/>
      <c r="F122" s="305"/>
      <c r="G122" s="305"/>
      <c r="H122" s="305"/>
      <c r="I122" s="305"/>
      <c r="J122" s="305"/>
      <c r="K122" s="227"/>
    </row>
    <row r="123" spans="2:11" customFormat="1" ht="17.25" customHeight="1">
      <c r="B123" s="228"/>
      <c r="C123" s="202" t="s">
        <v>1695</v>
      </c>
      <c r="D123" s="202"/>
      <c r="E123" s="202"/>
      <c r="F123" s="202" t="s">
        <v>1696</v>
      </c>
      <c r="G123" s="203"/>
      <c r="H123" s="202" t="s">
        <v>51</v>
      </c>
      <c r="I123" s="202" t="s">
        <v>54</v>
      </c>
      <c r="J123" s="202" t="s">
        <v>1697</v>
      </c>
      <c r="K123" s="229"/>
    </row>
    <row r="124" spans="2:11" customFormat="1" ht="17.25" customHeight="1">
      <c r="B124" s="228"/>
      <c r="C124" s="204" t="s">
        <v>1698</v>
      </c>
      <c r="D124" s="204"/>
      <c r="E124" s="204"/>
      <c r="F124" s="205" t="s">
        <v>1699</v>
      </c>
      <c r="G124" s="206"/>
      <c r="H124" s="204"/>
      <c r="I124" s="204"/>
      <c r="J124" s="204" t="s">
        <v>1700</v>
      </c>
      <c r="K124" s="229"/>
    </row>
    <row r="125" spans="2:11" customFormat="1" ht="5.25" customHeight="1">
      <c r="B125" s="230"/>
      <c r="C125" s="207"/>
      <c r="D125" s="207"/>
      <c r="E125" s="207"/>
      <c r="F125" s="207"/>
      <c r="G125" s="231"/>
      <c r="H125" s="207"/>
      <c r="I125" s="207"/>
      <c r="J125" s="207"/>
      <c r="K125" s="232"/>
    </row>
    <row r="126" spans="2:11" customFormat="1" ht="15" customHeight="1">
      <c r="B126" s="230"/>
      <c r="C126" s="189" t="s">
        <v>1704</v>
      </c>
      <c r="D126" s="209"/>
      <c r="E126" s="209"/>
      <c r="F126" s="210" t="s">
        <v>1701</v>
      </c>
      <c r="G126" s="189"/>
      <c r="H126" s="189" t="s">
        <v>1741</v>
      </c>
      <c r="I126" s="189" t="s">
        <v>1703</v>
      </c>
      <c r="J126" s="189">
        <v>120</v>
      </c>
      <c r="K126" s="233"/>
    </row>
    <row r="127" spans="2:11" customFormat="1" ht="15" customHeight="1">
      <c r="B127" s="230"/>
      <c r="C127" s="189" t="s">
        <v>1750</v>
      </c>
      <c r="D127" s="189"/>
      <c r="E127" s="189"/>
      <c r="F127" s="210" t="s">
        <v>1701</v>
      </c>
      <c r="G127" s="189"/>
      <c r="H127" s="189" t="s">
        <v>1751</v>
      </c>
      <c r="I127" s="189" t="s">
        <v>1703</v>
      </c>
      <c r="J127" s="189" t="s">
        <v>1752</v>
      </c>
      <c r="K127" s="233"/>
    </row>
    <row r="128" spans="2:11" customFormat="1" ht="15" customHeight="1">
      <c r="B128" s="230"/>
      <c r="C128" s="189" t="s">
        <v>1649</v>
      </c>
      <c r="D128" s="189"/>
      <c r="E128" s="189"/>
      <c r="F128" s="210" t="s">
        <v>1701</v>
      </c>
      <c r="G128" s="189"/>
      <c r="H128" s="189" t="s">
        <v>1753</v>
      </c>
      <c r="I128" s="189" t="s">
        <v>1703</v>
      </c>
      <c r="J128" s="189" t="s">
        <v>1752</v>
      </c>
      <c r="K128" s="233"/>
    </row>
    <row r="129" spans="2:11" customFormat="1" ht="15" customHeight="1">
      <c r="B129" s="230"/>
      <c r="C129" s="189" t="s">
        <v>1712</v>
      </c>
      <c r="D129" s="189"/>
      <c r="E129" s="189"/>
      <c r="F129" s="210" t="s">
        <v>1707</v>
      </c>
      <c r="G129" s="189"/>
      <c r="H129" s="189" t="s">
        <v>1713</v>
      </c>
      <c r="I129" s="189" t="s">
        <v>1703</v>
      </c>
      <c r="J129" s="189">
        <v>15</v>
      </c>
      <c r="K129" s="233"/>
    </row>
    <row r="130" spans="2:11" customFormat="1" ht="15" customHeight="1">
      <c r="B130" s="230"/>
      <c r="C130" s="189" t="s">
        <v>1714</v>
      </c>
      <c r="D130" s="189"/>
      <c r="E130" s="189"/>
      <c r="F130" s="210" t="s">
        <v>1707</v>
      </c>
      <c r="G130" s="189"/>
      <c r="H130" s="189" t="s">
        <v>1715</v>
      </c>
      <c r="I130" s="189" t="s">
        <v>1703</v>
      </c>
      <c r="J130" s="189">
        <v>15</v>
      </c>
      <c r="K130" s="233"/>
    </row>
    <row r="131" spans="2:11" customFormat="1" ht="15" customHeight="1">
      <c r="B131" s="230"/>
      <c r="C131" s="189" t="s">
        <v>1716</v>
      </c>
      <c r="D131" s="189"/>
      <c r="E131" s="189"/>
      <c r="F131" s="210" t="s">
        <v>1707</v>
      </c>
      <c r="G131" s="189"/>
      <c r="H131" s="189" t="s">
        <v>1717</v>
      </c>
      <c r="I131" s="189" t="s">
        <v>1703</v>
      </c>
      <c r="J131" s="189">
        <v>20</v>
      </c>
      <c r="K131" s="233"/>
    </row>
    <row r="132" spans="2:11" customFormat="1" ht="15" customHeight="1">
      <c r="B132" s="230"/>
      <c r="C132" s="189" t="s">
        <v>1718</v>
      </c>
      <c r="D132" s="189"/>
      <c r="E132" s="189"/>
      <c r="F132" s="210" t="s">
        <v>1707</v>
      </c>
      <c r="G132" s="189"/>
      <c r="H132" s="189" t="s">
        <v>1719</v>
      </c>
      <c r="I132" s="189" t="s">
        <v>1703</v>
      </c>
      <c r="J132" s="189">
        <v>20</v>
      </c>
      <c r="K132" s="233"/>
    </row>
    <row r="133" spans="2:11" customFormat="1" ht="15" customHeight="1">
      <c r="B133" s="230"/>
      <c r="C133" s="189" t="s">
        <v>1706</v>
      </c>
      <c r="D133" s="189"/>
      <c r="E133" s="189"/>
      <c r="F133" s="210" t="s">
        <v>1707</v>
      </c>
      <c r="G133" s="189"/>
      <c r="H133" s="189" t="s">
        <v>1741</v>
      </c>
      <c r="I133" s="189" t="s">
        <v>1703</v>
      </c>
      <c r="J133" s="189">
        <v>50</v>
      </c>
      <c r="K133" s="233"/>
    </row>
    <row r="134" spans="2:11" customFormat="1" ht="15" customHeight="1">
      <c r="B134" s="230"/>
      <c r="C134" s="189" t="s">
        <v>1720</v>
      </c>
      <c r="D134" s="189"/>
      <c r="E134" s="189"/>
      <c r="F134" s="210" t="s">
        <v>1707</v>
      </c>
      <c r="G134" s="189"/>
      <c r="H134" s="189" t="s">
        <v>1741</v>
      </c>
      <c r="I134" s="189" t="s">
        <v>1703</v>
      </c>
      <c r="J134" s="189">
        <v>50</v>
      </c>
      <c r="K134" s="233"/>
    </row>
    <row r="135" spans="2:11" customFormat="1" ht="15" customHeight="1">
      <c r="B135" s="230"/>
      <c r="C135" s="189" t="s">
        <v>1726</v>
      </c>
      <c r="D135" s="189"/>
      <c r="E135" s="189"/>
      <c r="F135" s="210" t="s">
        <v>1707</v>
      </c>
      <c r="G135" s="189"/>
      <c r="H135" s="189" t="s">
        <v>1741</v>
      </c>
      <c r="I135" s="189" t="s">
        <v>1703</v>
      </c>
      <c r="J135" s="189">
        <v>50</v>
      </c>
      <c r="K135" s="233"/>
    </row>
    <row r="136" spans="2:11" customFormat="1" ht="15" customHeight="1">
      <c r="B136" s="230"/>
      <c r="C136" s="189" t="s">
        <v>1728</v>
      </c>
      <c r="D136" s="189"/>
      <c r="E136" s="189"/>
      <c r="F136" s="210" t="s">
        <v>1707</v>
      </c>
      <c r="G136" s="189"/>
      <c r="H136" s="189" t="s">
        <v>1741</v>
      </c>
      <c r="I136" s="189" t="s">
        <v>1703</v>
      </c>
      <c r="J136" s="189">
        <v>50</v>
      </c>
      <c r="K136" s="233"/>
    </row>
    <row r="137" spans="2:11" customFormat="1" ht="15" customHeight="1">
      <c r="B137" s="230"/>
      <c r="C137" s="189" t="s">
        <v>1729</v>
      </c>
      <c r="D137" s="189"/>
      <c r="E137" s="189"/>
      <c r="F137" s="210" t="s">
        <v>1707</v>
      </c>
      <c r="G137" s="189"/>
      <c r="H137" s="189" t="s">
        <v>1754</v>
      </c>
      <c r="I137" s="189" t="s">
        <v>1703</v>
      </c>
      <c r="J137" s="189">
        <v>255</v>
      </c>
      <c r="K137" s="233"/>
    </row>
    <row r="138" spans="2:11" customFormat="1" ht="15" customHeight="1">
      <c r="B138" s="230"/>
      <c r="C138" s="189" t="s">
        <v>1731</v>
      </c>
      <c r="D138" s="189"/>
      <c r="E138" s="189"/>
      <c r="F138" s="210" t="s">
        <v>1701</v>
      </c>
      <c r="G138" s="189"/>
      <c r="H138" s="189" t="s">
        <v>1755</v>
      </c>
      <c r="I138" s="189" t="s">
        <v>1733</v>
      </c>
      <c r="J138" s="189"/>
      <c r="K138" s="233"/>
    </row>
    <row r="139" spans="2:11" customFormat="1" ht="15" customHeight="1">
      <c r="B139" s="230"/>
      <c r="C139" s="189" t="s">
        <v>1734</v>
      </c>
      <c r="D139" s="189"/>
      <c r="E139" s="189"/>
      <c r="F139" s="210" t="s">
        <v>1701</v>
      </c>
      <c r="G139" s="189"/>
      <c r="H139" s="189" t="s">
        <v>1756</v>
      </c>
      <c r="I139" s="189" t="s">
        <v>1736</v>
      </c>
      <c r="J139" s="189"/>
      <c r="K139" s="233"/>
    </row>
    <row r="140" spans="2:11" customFormat="1" ht="15" customHeight="1">
      <c r="B140" s="230"/>
      <c r="C140" s="189" t="s">
        <v>1737</v>
      </c>
      <c r="D140" s="189"/>
      <c r="E140" s="189"/>
      <c r="F140" s="210" t="s">
        <v>1701</v>
      </c>
      <c r="G140" s="189"/>
      <c r="H140" s="189" t="s">
        <v>1737</v>
      </c>
      <c r="I140" s="189" t="s">
        <v>1736</v>
      </c>
      <c r="J140" s="189"/>
      <c r="K140" s="233"/>
    </row>
    <row r="141" spans="2:11" customFormat="1" ht="15" customHeight="1">
      <c r="B141" s="230"/>
      <c r="C141" s="189" t="s">
        <v>35</v>
      </c>
      <c r="D141" s="189"/>
      <c r="E141" s="189"/>
      <c r="F141" s="210" t="s">
        <v>1701</v>
      </c>
      <c r="G141" s="189"/>
      <c r="H141" s="189" t="s">
        <v>1757</v>
      </c>
      <c r="I141" s="189" t="s">
        <v>1736</v>
      </c>
      <c r="J141" s="189"/>
      <c r="K141" s="233"/>
    </row>
    <row r="142" spans="2:11" customFormat="1" ht="15" customHeight="1">
      <c r="B142" s="230"/>
      <c r="C142" s="189" t="s">
        <v>1758</v>
      </c>
      <c r="D142" s="189"/>
      <c r="E142" s="189"/>
      <c r="F142" s="210" t="s">
        <v>1701</v>
      </c>
      <c r="G142" s="189"/>
      <c r="H142" s="189" t="s">
        <v>1759</v>
      </c>
      <c r="I142" s="189" t="s">
        <v>1736</v>
      </c>
      <c r="J142" s="189"/>
      <c r="K142" s="233"/>
    </row>
    <row r="143" spans="2:11" customFormat="1" ht="15" customHeight="1">
      <c r="B143" s="234"/>
      <c r="C143" s="235"/>
      <c r="D143" s="235"/>
      <c r="E143" s="235"/>
      <c r="F143" s="235"/>
      <c r="G143" s="235"/>
      <c r="H143" s="235"/>
      <c r="I143" s="235"/>
      <c r="J143" s="235"/>
      <c r="K143" s="236"/>
    </row>
    <row r="144" spans="2:11" customFormat="1" ht="18.75" customHeight="1">
      <c r="B144" s="221"/>
      <c r="C144" s="221"/>
      <c r="D144" s="221"/>
      <c r="E144" s="221"/>
      <c r="F144" s="222"/>
      <c r="G144" s="221"/>
      <c r="H144" s="221"/>
      <c r="I144" s="221"/>
      <c r="J144" s="221"/>
      <c r="K144" s="221"/>
    </row>
    <row r="145" spans="2:11" customFormat="1" ht="18.75" customHeight="1">
      <c r="B145" s="196"/>
      <c r="C145" s="196"/>
      <c r="D145" s="196"/>
      <c r="E145" s="196"/>
      <c r="F145" s="196"/>
      <c r="G145" s="196"/>
      <c r="H145" s="196"/>
      <c r="I145" s="196"/>
      <c r="J145" s="196"/>
      <c r="K145" s="196"/>
    </row>
    <row r="146" spans="2:11" customFormat="1" ht="7.5" customHeight="1">
      <c r="B146" s="197"/>
      <c r="C146" s="198"/>
      <c r="D146" s="198"/>
      <c r="E146" s="198"/>
      <c r="F146" s="198"/>
      <c r="G146" s="198"/>
      <c r="H146" s="198"/>
      <c r="I146" s="198"/>
      <c r="J146" s="198"/>
      <c r="K146" s="199"/>
    </row>
    <row r="147" spans="2:11" customFormat="1" ht="45" customHeight="1">
      <c r="B147" s="200"/>
      <c r="C147" s="307" t="s">
        <v>1760</v>
      </c>
      <c r="D147" s="307"/>
      <c r="E147" s="307"/>
      <c r="F147" s="307"/>
      <c r="G147" s="307"/>
      <c r="H147" s="307"/>
      <c r="I147" s="307"/>
      <c r="J147" s="307"/>
      <c r="K147" s="201"/>
    </row>
    <row r="148" spans="2:11" customFormat="1" ht="17.25" customHeight="1">
      <c r="B148" s="200"/>
      <c r="C148" s="202" t="s">
        <v>1695</v>
      </c>
      <c r="D148" s="202"/>
      <c r="E148" s="202"/>
      <c r="F148" s="202" t="s">
        <v>1696</v>
      </c>
      <c r="G148" s="203"/>
      <c r="H148" s="202" t="s">
        <v>51</v>
      </c>
      <c r="I148" s="202" t="s">
        <v>54</v>
      </c>
      <c r="J148" s="202" t="s">
        <v>1697</v>
      </c>
      <c r="K148" s="201"/>
    </row>
    <row r="149" spans="2:11" customFormat="1" ht="17.25" customHeight="1">
      <c r="B149" s="200"/>
      <c r="C149" s="204" t="s">
        <v>1698</v>
      </c>
      <c r="D149" s="204"/>
      <c r="E149" s="204"/>
      <c r="F149" s="205" t="s">
        <v>1699</v>
      </c>
      <c r="G149" s="206"/>
      <c r="H149" s="204"/>
      <c r="I149" s="204"/>
      <c r="J149" s="204" t="s">
        <v>1700</v>
      </c>
      <c r="K149" s="201"/>
    </row>
    <row r="150" spans="2:11" customFormat="1" ht="5.25" customHeight="1">
      <c r="B150" s="212"/>
      <c r="C150" s="207"/>
      <c r="D150" s="207"/>
      <c r="E150" s="207"/>
      <c r="F150" s="207"/>
      <c r="G150" s="208"/>
      <c r="H150" s="207"/>
      <c r="I150" s="207"/>
      <c r="J150" s="207"/>
      <c r="K150" s="233"/>
    </row>
    <row r="151" spans="2:11" customFormat="1" ht="15" customHeight="1">
      <c r="B151" s="212"/>
      <c r="C151" s="237" t="s">
        <v>1704</v>
      </c>
      <c r="D151" s="189"/>
      <c r="E151" s="189"/>
      <c r="F151" s="238" t="s">
        <v>1701</v>
      </c>
      <c r="G151" s="189"/>
      <c r="H151" s="237" t="s">
        <v>1741</v>
      </c>
      <c r="I151" s="237" t="s">
        <v>1703</v>
      </c>
      <c r="J151" s="237">
        <v>120</v>
      </c>
      <c r="K151" s="233"/>
    </row>
    <row r="152" spans="2:11" customFormat="1" ht="15" customHeight="1">
      <c r="B152" s="212"/>
      <c r="C152" s="237" t="s">
        <v>1750</v>
      </c>
      <c r="D152" s="189"/>
      <c r="E152" s="189"/>
      <c r="F152" s="238" t="s">
        <v>1701</v>
      </c>
      <c r="G152" s="189"/>
      <c r="H152" s="237" t="s">
        <v>1761</v>
      </c>
      <c r="I152" s="237" t="s">
        <v>1703</v>
      </c>
      <c r="J152" s="237" t="s">
        <v>1752</v>
      </c>
      <c r="K152" s="233"/>
    </row>
    <row r="153" spans="2:11" customFormat="1" ht="15" customHeight="1">
      <c r="B153" s="212"/>
      <c r="C153" s="237" t="s">
        <v>1649</v>
      </c>
      <c r="D153" s="189"/>
      <c r="E153" s="189"/>
      <c r="F153" s="238" t="s">
        <v>1701</v>
      </c>
      <c r="G153" s="189"/>
      <c r="H153" s="237" t="s">
        <v>1762</v>
      </c>
      <c r="I153" s="237" t="s">
        <v>1703</v>
      </c>
      <c r="J153" s="237" t="s">
        <v>1752</v>
      </c>
      <c r="K153" s="233"/>
    </row>
    <row r="154" spans="2:11" customFormat="1" ht="15" customHeight="1">
      <c r="B154" s="212"/>
      <c r="C154" s="237" t="s">
        <v>1706</v>
      </c>
      <c r="D154" s="189"/>
      <c r="E154" s="189"/>
      <c r="F154" s="238" t="s">
        <v>1707</v>
      </c>
      <c r="G154" s="189"/>
      <c r="H154" s="237" t="s">
        <v>1741</v>
      </c>
      <c r="I154" s="237" t="s">
        <v>1703</v>
      </c>
      <c r="J154" s="237">
        <v>50</v>
      </c>
      <c r="K154" s="233"/>
    </row>
    <row r="155" spans="2:11" customFormat="1" ht="15" customHeight="1">
      <c r="B155" s="212"/>
      <c r="C155" s="237" t="s">
        <v>1709</v>
      </c>
      <c r="D155" s="189"/>
      <c r="E155" s="189"/>
      <c r="F155" s="238" t="s">
        <v>1701</v>
      </c>
      <c r="G155" s="189"/>
      <c r="H155" s="237" t="s">
        <v>1741</v>
      </c>
      <c r="I155" s="237" t="s">
        <v>1711</v>
      </c>
      <c r="J155" s="237"/>
      <c r="K155" s="233"/>
    </row>
    <row r="156" spans="2:11" customFormat="1" ht="15" customHeight="1">
      <c r="B156" s="212"/>
      <c r="C156" s="237" t="s">
        <v>1720</v>
      </c>
      <c r="D156" s="189"/>
      <c r="E156" s="189"/>
      <c r="F156" s="238" t="s">
        <v>1707</v>
      </c>
      <c r="G156" s="189"/>
      <c r="H156" s="237" t="s">
        <v>1741</v>
      </c>
      <c r="I156" s="237" t="s">
        <v>1703</v>
      </c>
      <c r="J156" s="237">
        <v>50</v>
      </c>
      <c r="K156" s="233"/>
    </row>
    <row r="157" spans="2:11" customFormat="1" ht="15" customHeight="1">
      <c r="B157" s="212"/>
      <c r="C157" s="237" t="s">
        <v>1728</v>
      </c>
      <c r="D157" s="189"/>
      <c r="E157" s="189"/>
      <c r="F157" s="238" t="s">
        <v>1707</v>
      </c>
      <c r="G157" s="189"/>
      <c r="H157" s="237" t="s">
        <v>1741</v>
      </c>
      <c r="I157" s="237" t="s">
        <v>1703</v>
      </c>
      <c r="J157" s="237">
        <v>50</v>
      </c>
      <c r="K157" s="233"/>
    </row>
    <row r="158" spans="2:11" customFormat="1" ht="15" customHeight="1">
      <c r="B158" s="212"/>
      <c r="C158" s="237" t="s">
        <v>1726</v>
      </c>
      <c r="D158" s="189"/>
      <c r="E158" s="189"/>
      <c r="F158" s="238" t="s">
        <v>1707</v>
      </c>
      <c r="G158" s="189"/>
      <c r="H158" s="237" t="s">
        <v>1741</v>
      </c>
      <c r="I158" s="237" t="s">
        <v>1703</v>
      </c>
      <c r="J158" s="237">
        <v>50</v>
      </c>
      <c r="K158" s="233"/>
    </row>
    <row r="159" spans="2:11" customFormat="1" ht="15" customHeight="1">
      <c r="B159" s="212"/>
      <c r="C159" s="237" t="s">
        <v>120</v>
      </c>
      <c r="D159" s="189"/>
      <c r="E159" s="189"/>
      <c r="F159" s="238" t="s">
        <v>1701</v>
      </c>
      <c r="G159" s="189"/>
      <c r="H159" s="237" t="s">
        <v>1763</v>
      </c>
      <c r="I159" s="237" t="s">
        <v>1703</v>
      </c>
      <c r="J159" s="237" t="s">
        <v>1764</v>
      </c>
      <c r="K159" s="233"/>
    </row>
    <row r="160" spans="2:11" customFormat="1" ht="15" customHeight="1">
      <c r="B160" s="212"/>
      <c r="C160" s="237" t="s">
        <v>1765</v>
      </c>
      <c r="D160" s="189"/>
      <c r="E160" s="189"/>
      <c r="F160" s="238" t="s">
        <v>1701</v>
      </c>
      <c r="G160" s="189"/>
      <c r="H160" s="237" t="s">
        <v>1766</v>
      </c>
      <c r="I160" s="237" t="s">
        <v>1736</v>
      </c>
      <c r="J160" s="237"/>
      <c r="K160" s="233"/>
    </row>
    <row r="161" spans="2:11" customFormat="1" ht="15" customHeight="1">
      <c r="B161" s="239"/>
      <c r="C161" s="219"/>
      <c r="D161" s="219"/>
      <c r="E161" s="219"/>
      <c r="F161" s="219"/>
      <c r="G161" s="219"/>
      <c r="H161" s="219"/>
      <c r="I161" s="219"/>
      <c r="J161" s="219"/>
      <c r="K161" s="240"/>
    </row>
    <row r="162" spans="2:11" customFormat="1" ht="18.75" customHeight="1">
      <c r="B162" s="221"/>
      <c r="C162" s="231"/>
      <c r="D162" s="231"/>
      <c r="E162" s="231"/>
      <c r="F162" s="241"/>
      <c r="G162" s="231"/>
      <c r="H162" s="231"/>
      <c r="I162" s="231"/>
      <c r="J162" s="231"/>
      <c r="K162" s="221"/>
    </row>
    <row r="163" spans="2:11" customFormat="1" ht="18.75" customHeight="1"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</row>
    <row r="164" spans="2:11" customFormat="1" ht="7.5" customHeight="1">
      <c r="B164" s="178"/>
      <c r="C164" s="179"/>
      <c r="D164" s="179"/>
      <c r="E164" s="179"/>
      <c r="F164" s="179"/>
      <c r="G164" s="179"/>
      <c r="H164" s="179"/>
      <c r="I164" s="179"/>
      <c r="J164" s="179"/>
      <c r="K164" s="180"/>
    </row>
    <row r="165" spans="2:11" customFormat="1" ht="45" customHeight="1">
      <c r="B165" s="181"/>
      <c r="C165" s="305" t="s">
        <v>1767</v>
      </c>
      <c r="D165" s="305"/>
      <c r="E165" s="305"/>
      <c r="F165" s="305"/>
      <c r="G165" s="305"/>
      <c r="H165" s="305"/>
      <c r="I165" s="305"/>
      <c r="J165" s="305"/>
      <c r="K165" s="182"/>
    </row>
    <row r="166" spans="2:11" customFormat="1" ht="17.25" customHeight="1">
      <c r="B166" s="181"/>
      <c r="C166" s="202" t="s">
        <v>1695</v>
      </c>
      <c r="D166" s="202"/>
      <c r="E166" s="202"/>
      <c r="F166" s="202" t="s">
        <v>1696</v>
      </c>
      <c r="G166" s="242"/>
      <c r="H166" s="243" t="s">
        <v>51</v>
      </c>
      <c r="I166" s="243" t="s">
        <v>54</v>
      </c>
      <c r="J166" s="202" t="s">
        <v>1697</v>
      </c>
      <c r="K166" s="182"/>
    </row>
    <row r="167" spans="2:11" customFormat="1" ht="17.25" customHeight="1">
      <c r="B167" s="183"/>
      <c r="C167" s="204" t="s">
        <v>1698</v>
      </c>
      <c r="D167" s="204"/>
      <c r="E167" s="204"/>
      <c r="F167" s="205" t="s">
        <v>1699</v>
      </c>
      <c r="G167" s="244"/>
      <c r="H167" s="245"/>
      <c r="I167" s="245"/>
      <c r="J167" s="204" t="s">
        <v>1700</v>
      </c>
      <c r="K167" s="184"/>
    </row>
    <row r="168" spans="2:11" customFormat="1" ht="5.25" customHeight="1">
      <c r="B168" s="212"/>
      <c r="C168" s="207"/>
      <c r="D168" s="207"/>
      <c r="E168" s="207"/>
      <c r="F168" s="207"/>
      <c r="G168" s="208"/>
      <c r="H168" s="207"/>
      <c r="I168" s="207"/>
      <c r="J168" s="207"/>
      <c r="K168" s="233"/>
    </row>
    <row r="169" spans="2:11" customFormat="1" ht="15" customHeight="1">
      <c r="B169" s="212"/>
      <c r="C169" s="189" t="s">
        <v>1704</v>
      </c>
      <c r="D169" s="189"/>
      <c r="E169" s="189"/>
      <c r="F169" s="210" t="s">
        <v>1701</v>
      </c>
      <c r="G169" s="189"/>
      <c r="H169" s="189" t="s">
        <v>1741</v>
      </c>
      <c r="I169" s="189" t="s">
        <v>1703</v>
      </c>
      <c r="J169" s="189">
        <v>120</v>
      </c>
      <c r="K169" s="233"/>
    </row>
    <row r="170" spans="2:11" customFormat="1" ht="15" customHeight="1">
      <c r="B170" s="212"/>
      <c r="C170" s="189" t="s">
        <v>1750</v>
      </c>
      <c r="D170" s="189"/>
      <c r="E170" s="189"/>
      <c r="F170" s="210" t="s">
        <v>1701</v>
      </c>
      <c r="G170" s="189"/>
      <c r="H170" s="189" t="s">
        <v>1751</v>
      </c>
      <c r="I170" s="189" t="s">
        <v>1703</v>
      </c>
      <c r="J170" s="189" t="s">
        <v>1752</v>
      </c>
      <c r="K170" s="233"/>
    </row>
    <row r="171" spans="2:11" customFormat="1" ht="15" customHeight="1">
      <c r="B171" s="212"/>
      <c r="C171" s="189" t="s">
        <v>1649</v>
      </c>
      <c r="D171" s="189"/>
      <c r="E171" s="189"/>
      <c r="F171" s="210" t="s">
        <v>1701</v>
      </c>
      <c r="G171" s="189"/>
      <c r="H171" s="189" t="s">
        <v>1768</v>
      </c>
      <c r="I171" s="189" t="s">
        <v>1703</v>
      </c>
      <c r="J171" s="189" t="s">
        <v>1752</v>
      </c>
      <c r="K171" s="233"/>
    </row>
    <row r="172" spans="2:11" customFormat="1" ht="15" customHeight="1">
      <c r="B172" s="212"/>
      <c r="C172" s="189" t="s">
        <v>1706</v>
      </c>
      <c r="D172" s="189"/>
      <c r="E172" s="189"/>
      <c r="F172" s="210" t="s">
        <v>1707</v>
      </c>
      <c r="G172" s="189"/>
      <c r="H172" s="189" t="s">
        <v>1768</v>
      </c>
      <c r="I172" s="189" t="s">
        <v>1703</v>
      </c>
      <c r="J172" s="189">
        <v>50</v>
      </c>
      <c r="K172" s="233"/>
    </row>
    <row r="173" spans="2:11" customFormat="1" ht="15" customHeight="1">
      <c r="B173" s="212"/>
      <c r="C173" s="189" t="s">
        <v>1709</v>
      </c>
      <c r="D173" s="189"/>
      <c r="E173" s="189"/>
      <c r="F173" s="210" t="s">
        <v>1701</v>
      </c>
      <c r="G173" s="189"/>
      <c r="H173" s="189" t="s">
        <v>1768</v>
      </c>
      <c r="I173" s="189" t="s">
        <v>1711</v>
      </c>
      <c r="J173" s="189"/>
      <c r="K173" s="233"/>
    </row>
    <row r="174" spans="2:11" customFormat="1" ht="15" customHeight="1">
      <c r="B174" s="212"/>
      <c r="C174" s="189" t="s">
        <v>1720</v>
      </c>
      <c r="D174" s="189"/>
      <c r="E174" s="189"/>
      <c r="F174" s="210" t="s">
        <v>1707</v>
      </c>
      <c r="G174" s="189"/>
      <c r="H174" s="189" t="s">
        <v>1768</v>
      </c>
      <c r="I174" s="189" t="s">
        <v>1703</v>
      </c>
      <c r="J174" s="189">
        <v>50</v>
      </c>
      <c r="K174" s="233"/>
    </row>
    <row r="175" spans="2:11" customFormat="1" ht="15" customHeight="1">
      <c r="B175" s="212"/>
      <c r="C175" s="189" t="s">
        <v>1728</v>
      </c>
      <c r="D175" s="189"/>
      <c r="E175" s="189"/>
      <c r="F175" s="210" t="s">
        <v>1707</v>
      </c>
      <c r="G175" s="189"/>
      <c r="H175" s="189" t="s">
        <v>1768</v>
      </c>
      <c r="I175" s="189" t="s">
        <v>1703</v>
      </c>
      <c r="J175" s="189">
        <v>50</v>
      </c>
      <c r="K175" s="233"/>
    </row>
    <row r="176" spans="2:11" customFormat="1" ht="15" customHeight="1">
      <c r="B176" s="212"/>
      <c r="C176" s="189" t="s">
        <v>1726</v>
      </c>
      <c r="D176" s="189"/>
      <c r="E176" s="189"/>
      <c r="F176" s="210" t="s">
        <v>1707</v>
      </c>
      <c r="G176" s="189"/>
      <c r="H176" s="189" t="s">
        <v>1768</v>
      </c>
      <c r="I176" s="189" t="s">
        <v>1703</v>
      </c>
      <c r="J176" s="189">
        <v>50</v>
      </c>
      <c r="K176" s="233"/>
    </row>
    <row r="177" spans="2:11" customFormat="1" ht="15" customHeight="1">
      <c r="B177" s="212"/>
      <c r="C177" s="189" t="s">
        <v>128</v>
      </c>
      <c r="D177" s="189"/>
      <c r="E177" s="189"/>
      <c r="F177" s="210" t="s">
        <v>1701</v>
      </c>
      <c r="G177" s="189"/>
      <c r="H177" s="189" t="s">
        <v>1769</v>
      </c>
      <c r="I177" s="189" t="s">
        <v>1770</v>
      </c>
      <c r="J177" s="189"/>
      <c r="K177" s="233"/>
    </row>
    <row r="178" spans="2:11" customFormat="1" ht="15" customHeight="1">
      <c r="B178" s="212"/>
      <c r="C178" s="189" t="s">
        <v>54</v>
      </c>
      <c r="D178" s="189"/>
      <c r="E178" s="189"/>
      <c r="F178" s="210" t="s">
        <v>1701</v>
      </c>
      <c r="G178" s="189"/>
      <c r="H178" s="189" t="s">
        <v>1771</v>
      </c>
      <c r="I178" s="189" t="s">
        <v>1772</v>
      </c>
      <c r="J178" s="189">
        <v>1</v>
      </c>
      <c r="K178" s="233"/>
    </row>
    <row r="179" spans="2:11" customFormat="1" ht="15" customHeight="1">
      <c r="B179" s="212"/>
      <c r="C179" s="189" t="s">
        <v>50</v>
      </c>
      <c r="D179" s="189"/>
      <c r="E179" s="189"/>
      <c r="F179" s="210" t="s">
        <v>1701</v>
      </c>
      <c r="G179" s="189"/>
      <c r="H179" s="189" t="s">
        <v>1773</v>
      </c>
      <c r="I179" s="189" t="s">
        <v>1703</v>
      </c>
      <c r="J179" s="189">
        <v>20</v>
      </c>
      <c r="K179" s="233"/>
    </row>
    <row r="180" spans="2:11" customFormat="1" ht="15" customHeight="1">
      <c r="B180" s="212"/>
      <c r="C180" s="189" t="s">
        <v>51</v>
      </c>
      <c r="D180" s="189"/>
      <c r="E180" s="189"/>
      <c r="F180" s="210" t="s">
        <v>1701</v>
      </c>
      <c r="G180" s="189"/>
      <c r="H180" s="189" t="s">
        <v>1774</v>
      </c>
      <c r="I180" s="189" t="s">
        <v>1703</v>
      </c>
      <c r="J180" s="189">
        <v>255</v>
      </c>
      <c r="K180" s="233"/>
    </row>
    <row r="181" spans="2:11" customFormat="1" ht="15" customHeight="1">
      <c r="B181" s="212"/>
      <c r="C181" s="189" t="s">
        <v>129</v>
      </c>
      <c r="D181" s="189"/>
      <c r="E181" s="189"/>
      <c r="F181" s="210" t="s">
        <v>1701</v>
      </c>
      <c r="G181" s="189"/>
      <c r="H181" s="189" t="s">
        <v>1665</v>
      </c>
      <c r="I181" s="189" t="s">
        <v>1703</v>
      </c>
      <c r="J181" s="189">
        <v>10</v>
      </c>
      <c r="K181" s="233"/>
    </row>
    <row r="182" spans="2:11" customFormat="1" ht="15" customHeight="1">
      <c r="B182" s="212"/>
      <c r="C182" s="189" t="s">
        <v>130</v>
      </c>
      <c r="D182" s="189"/>
      <c r="E182" s="189"/>
      <c r="F182" s="210" t="s">
        <v>1701</v>
      </c>
      <c r="G182" s="189"/>
      <c r="H182" s="189" t="s">
        <v>1775</v>
      </c>
      <c r="I182" s="189" t="s">
        <v>1736</v>
      </c>
      <c r="J182" s="189"/>
      <c r="K182" s="233"/>
    </row>
    <row r="183" spans="2:11" customFormat="1" ht="15" customHeight="1">
      <c r="B183" s="212"/>
      <c r="C183" s="189" t="s">
        <v>1776</v>
      </c>
      <c r="D183" s="189"/>
      <c r="E183" s="189"/>
      <c r="F183" s="210" t="s">
        <v>1701</v>
      </c>
      <c r="G183" s="189"/>
      <c r="H183" s="189" t="s">
        <v>1777</v>
      </c>
      <c r="I183" s="189" t="s">
        <v>1736</v>
      </c>
      <c r="J183" s="189"/>
      <c r="K183" s="233"/>
    </row>
    <row r="184" spans="2:11" customFormat="1" ht="15" customHeight="1">
      <c r="B184" s="212"/>
      <c r="C184" s="189" t="s">
        <v>1765</v>
      </c>
      <c r="D184" s="189"/>
      <c r="E184" s="189"/>
      <c r="F184" s="210" t="s">
        <v>1701</v>
      </c>
      <c r="G184" s="189"/>
      <c r="H184" s="189" t="s">
        <v>1778</v>
      </c>
      <c r="I184" s="189" t="s">
        <v>1736</v>
      </c>
      <c r="J184" s="189"/>
      <c r="K184" s="233"/>
    </row>
    <row r="185" spans="2:11" customFormat="1" ht="15" customHeight="1">
      <c r="B185" s="212"/>
      <c r="C185" s="189" t="s">
        <v>132</v>
      </c>
      <c r="D185" s="189"/>
      <c r="E185" s="189"/>
      <c r="F185" s="210" t="s">
        <v>1707</v>
      </c>
      <c r="G185" s="189"/>
      <c r="H185" s="189" t="s">
        <v>1779</v>
      </c>
      <c r="I185" s="189" t="s">
        <v>1703</v>
      </c>
      <c r="J185" s="189">
        <v>50</v>
      </c>
      <c r="K185" s="233"/>
    </row>
    <row r="186" spans="2:11" customFormat="1" ht="15" customHeight="1">
      <c r="B186" s="212"/>
      <c r="C186" s="189" t="s">
        <v>1780</v>
      </c>
      <c r="D186" s="189"/>
      <c r="E186" s="189"/>
      <c r="F186" s="210" t="s">
        <v>1707</v>
      </c>
      <c r="G186" s="189"/>
      <c r="H186" s="189" t="s">
        <v>1781</v>
      </c>
      <c r="I186" s="189" t="s">
        <v>1782</v>
      </c>
      <c r="J186" s="189"/>
      <c r="K186" s="233"/>
    </row>
    <row r="187" spans="2:11" customFormat="1" ht="15" customHeight="1">
      <c r="B187" s="212"/>
      <c r="C187" s="189" t="s">
        <v>1783</v>
      </c>
      <c r="D187" s="189"/>
      <c r="E187" s="189"/>
      <c r="F187" s="210" t="s">
        <v>1707</v>
      </c>
      <c r="G187" s="189"/>
      <c r="H187" s="189" t="s">
        <v>1784</v>
      </c>
      <c r="I187" s="189" t="s">
        <v>1782</v>
      </c>
      <c r="J187" s="189"/>
      <c r="K187" s="233"/>
    </row>
    <row r="188" spans="2:11" customFormat="1" ht="15" customHeight="1">
      <c r="B188" s="212"/>
      <c r="C188" s="189" t="s">
        <v>1785</v>
      </c>
      <c r="D188" s="189"/>
      <c r="E188" s="189"/>
      <c r="F188" s="210" t="s">
        <v>1707</v>
      </c>
      <c r="G188" s="189"/>
      <c r="H188" s="189" t="s">
        <v>1786</v>
      </c>
      <c r="I188" s="189" t="s">
        <v>1782</v>
      </c>
      <c r="J188" s="189"/>
      <c r="K188" s="233"/>
    </row>
    <row r="189" spans="2:11" customFormat="1" ht="15" customHeight="1">
      <c r="B189" s="212"/>
      <c r="C189" s="246" t="s">
        <v>1787</v>
      </c>
      <c r="D189" s="189"/>
      <c r="E189" s="189"/>
      <c r="F189" s="210" t="s">
        <v>1707</v>
      </c>
      <c r="G189" s="189"/>
      <c r="H189" s="189" t="s">
        <v>1788</v>
      </c>
      <c r="I189" s="189" t="s">
        <v>1789</v>
      </c>
      <c r="J189" s="247" t="s">
        <v>1790</v>
      </c>
      <c r="K189" s="233"/>
    </row>
    <row r="190" spans="2:11" customFormat="1" ht="15" customHeight="1">
      <c r="B190" s="248"/>
      <c r="C190" s="249" t="s">
        <v>1791</v>
      </c>
      <c r="D190" s="250"/>
      <c r="E190" s="250"/>
      <c r="F190" s="251" t="s">
        <v>1707</v>
      </c>
      <c r="G190" s="250"/>
      <c r="H190" s="250" t="s">
        <v>1792</v>
      </c>
      <c r="I190" s="250" t="s">
        <v>1789</v>
      </c>
      <c r="J190" s="252" t="s">
        <v>1790</v>
      </c>
      <c r="K190" s="253"/>
    </row>
    <row r="191" spans="2:11" customFormat="1" ht="15" customHeight="1">
      <c r="B191" s="212"/>
      <c r="C191" s="246" t="s">
        <v>39</v>
      </c>
      <c r="D191" s="189"/>
      <c r="E191" s="189"/>
      <c r="F191" s="210" t="s">
        <v>1701</v>
      </c>
      <c r="G191" s="189"/>
      <c r="H191" s="186" t="s">
        <v>1793</v>
      </c>
      <c r="I191" s="189" t="s">
        <v>1794</v>
      </c>
      <c r="J191" s="189"/>
      <c r="K191" s="233"/>
    </row>
    <row r="192" spans="2:11" customFormat="1" ht="15" customHeight="1">
      <c r="B192" s="212"/>
      <c r="C192" s="246" t="s">
        <v>1795</v>
      </c>
      <c r="D192" s="189"/>
      <c r="E192" s="189"/>
      <c r="F192" s="210" t="s">
        <v>1701</v>
      </c>
      <c r="G192" s="189"/>
      <c r="H192" s="189" t="s">
        <v>1796</v>
      </c>
      <c r="I192" s="189" t="s">
        <v>1736</v>
      </c>
      <c r="J192" s="189"/>
      <c r="K192" s="233"/>
    </row>
    <row r="193" spans="2:11" customFormat="1" ht="15" customHeight="1">
      <c r="B193" s="212"/>
      <c r="C193" s="246" t="s">
        <v>1797</v>
      </c>
      <c r="D193" s="189"/>
      <c r="E193" s="189"/>
      <c r="F193" s="210" t="s">
        <v>1701</v>
      </c>
      <c r="G193" s="189"/>
      <c r="H193" s="189" t="s">
        <v>1798</v>
      </c>
      <c r="I193" s="189" t="s">
        <v>1736</v>
      </c>
      <c r="J193" s="189"/>
      <c r="K193" s="233"/>
    </row>
    <row r="194" spans="2:11" customFormat="1" ht="15" customHeight="1">
      <c r="B194" s="212"/>
      <c r="C194" s="246" t="s">
        <v>1799</v>
      </c>
      <c r="D194" s="189"/>
      <c r="E194" s="189"/>
      <c r="F194" s="210" t="s">
        <v>1707</v>
      </c>
      <c r="G194" s="189"/>
      <c r="H194" s="189" t="s">
        <v>1800</v>
      </c>
      <c r="I194" s="189" t="s">
        <v>1736</v>
      </c>
      <c r="J194" s="189"/>
      <c r="K194" s="233"/>
    </row>
    <row r="195" spans="2:11" customFormat="1" ht="15" customHeight="1">
      <c r="B195" s="239"/>
      <c r="C195" s="254"/>
      <c r="D195" s="219"/>
      <c r="E195" s="219"/>
      <c r="F195" s="219"/>
      <c r="G195" s="219"/>
      <c r="H195" s="219"/>
      <c r="I195" s="219"/>
      <c r="J195" s="219"/>
      <c r="K195" s="240"/>
    </row>
    <row r="196" spans="2:11" customFormat="1" ht="18.75" customHeight="1">
      <c r="B196" s="221"/>
      <c r="C196" s="231"/>
      <c r="D196" s="231"/>
      <c r="E196" s="231"/>
      <c r="F196" s="241"/>
      <c r="G196" s="231"/>
      <c r="H196" s="231"/>
      <c r="I196" s="231"/>
      <c r="J196" s="231"/>
      <c r="K196" s="221"/>
    </row>
    <row r="197" spans="2:11" customFormat="1" ht="18.75" customHeight="1">
      <c r="B197" s="221"/>
      <c r="C197" s="231"/>
      <c r="D197" s="231"/>
      <c r="E197" s="231"/>
      <c r="F197" s="241"/>
      <c r="G197" s="231"/>
      <c r="H197" s="231"/>
      <c r="I197" s="231"/>
      <c r="J197" s="231"/>
      <c r="K197" s="221"/>
    </row>
    <row r="198" spans="2:11" customFormat="1" ht="18.75" customHeight="1">
      <c r="B198" s="196"/>
      <c r="C198" s="196"/>
      <c r="D198" s="196"/>
      <c r="E198" s="196"/>
      <c r="F198" s="196"/>
      <c r="G198" s="196"/>
      <c r="H198" s="196"/>
      <c r="I198" s="196"/>
      <c r="J198" s="196"/>
      <c r="K198" s="196"/>
    </row>
    <row r="199" spans="2:11" customFormat="1" ht="13.5">
      <c r="B199" s="178"/>
      <c r="C199" s="179"/>
      <c r="D199" s="179"/>
      <c r="E199" s="179"/>
      <c r="F199" s="179"/>
      <c r="G199" s="179"/>
      <c r="H199" s="179"/>
      <c r="I199" s="179"/>
      <c r="J199" s="179"/>
      <c r="K199" s="180"/>
    </row>
    <row r="200" spans="2:11" customFormat="1" ht="21">
      <c r="B200" s="181"/>
      <c r="C200" s="305" t="s">
        <v>1801</v>
      </c>
      <c r="D200" s="305"/>
      <c r="E200" s="305"/>
      <c r="F200" s="305"/>
      <c r="G200" s="305"/>
      <c r="H200" s="305"/>
      <c r="I200" s="305"/>
      <c r="J200" s="305"/>
      <c r="K200" s="182"/>
    </row>
    <row r="201" spans="2:11" customFormat="1" ht="25.5" customHeight="1">
      <c r="B201" s="181"/>
      <c r="C201" s="255" t="s">
        <v>1802</v>
      </c>
      <c r="D201" s="255"/>
      <c r="E201" s="255"/>
      <c r="F201" s="255" t="s">
        <v>1803</v>
      </c>
      <c r="G201" s="256"/>
      <c r="H201" s="308" t="s">
        <v>1804</v>
      </c>
      <c r="I201" s="308"/>
      <c r="J201" s="308"/>
      <c r="K201" s="182"/>
    </row>
    <row r="202" spans="2:11" customFormat="1" ht="5.25" customHeight="1">
      <c r="B202" s="212"/>
      <c r="C202" s="207"/>
      <c r="D202" s="207"/>
      <c r="E202" s="207"/>
      <c r="F202" s="207"/>
      <c r="G202" s="231"/>
      <c r="H202" s="207"/>
      <c r="I202" s="207"/>
      <c r="J202" s="207"/>
      <c r="K202" s="233"/>
    </row>
    <row r="203" spans="2:11" customFormat="1" ht="15" customHeight="1">
      <c r="B203" s="212"/>
      <c r="C203" s="189" t="s">
        <v>1794</v>
      </c>
      <c r="D203" s="189"/>
      <c r="E203" s="189"/>
      <c r="F203" s="210" t="s">
        <v>40</v>
      </c>
      <c r="G203" s="189"/>
      <c r="H203" s="309" t="s">
        <v>1805</v>
      </c>
      <c r="I203" s="309"/>
      <c r="J203" s="309"/>
      <c r="K203" s="233"/>
    </row>
    <row r="204" spans="2:11" customFormat="1" ht="15" customHeight="1">
      <c r="B204" s="212"/>
      <c r="C204" s="189"/>
      <c r="D204" s="189"/>
      <c r="E204" s="189"/>
      <c r="F204" s="210" t="s">
        <v>41</v>
      </c>
      <c r="G204" s="189"/>
      <c r="H204" s="309" t="s">
        <v>1806</v>
      </c>
      <c r="I204" s="309"/>
      <c r="J204" s="309"/>
      <c r="K204" s="233"/>
    </row>
    <row r="205" spans="2:11" customFormat="1" ht="15" customHeight="1">
      <c r="B205" s="212"/>
      <c r="C205" s="189"/>
      <c r="D205" s="189"/>
      <c r="E205" s="189"/>
      <c r="F205" s="210" t="s">
        <v>44</v>
      </c>
      <c r="G205" s="189"/>
      <c r="H205" s="309" t="s">
        <v>1807</v>
      </c>
      <c r="I205" s="309"/>
      <c r="J205" s="309"/>
      <c r="K205" s="233"/>
    </row>
    <row r="206" spans="2:11" customFormat="1" ht="15" customHeight="1">
      <c r="B206" s="212"/>
      <c r="C206" s="189"/>
      <c r="D206" s="189"/>
      <c r="E206" s="189"/>
      <c r="F206" s="210" t="s">
        <v>42</v>
      </c>
      <c r="G206" s="189"/>
      <c r="H206" s="309" t="s">
        <v>1808</v>
      </c>
      <c r="I206" s="309"/>
      <c r="J206" s="309"/>
      <c r="K206" s="233"/>
    </row>
    <row r="207" spans="2:11" customFormat="1" ht="15" customHeight="1">
      <c r="B207" s="212"/>
      <c r="C207" s="189"/>
      <c r="D207" s="189"/>
      <c r="E207" s="189"/>
      <c r="F207" s="210" t="s">
        <v>43</v>
      </c>
      <c r="G207" s="189"/>
      <c r="H207" s="309" t="s">
        <v>1809</v>
      </c>
      <c r="I207" s="309"/>
      <c r="J207" s="309"/>
      <c r="K207" s="233"/>
    </row>
    <row r="208" spans="2:11" customFormat="1" ht="15" customHeight="1">
      <c r="B208" s="212"/>
      <c r="C208" s="189"/>
      <c r="D208" s="189"/>
      <c r="E208" s="189"/>
      <c r="F208" s="210"/>
      <c r="G208" s="189"/>
      <c r="H208" s="189"/>
      <c r="I208" s="189"/>
      <c r="J208" s="189"/>
      <c r="K208" s="233"/>
    </row>
    <row r="209" spans="2:11" customFormat="1" ht="15" customHeight="1">
      <c r="B209" s="212"/>
      <c r="C209" s="189" t="s">
        <v>1748</v>
      </c>
      <c r="D209" s="189"/>
      <c r="E209" s="189"/>
      <c r="F209" s="210" t="s">
        <v>76</v>
      </c>
      <c r="G209" s="189"/>
      <c r="H209" s="309" t="s">
        <v>1810</v>
      </c>
      <c r="I209" s="309"/>
      <c r="J209" s="309"/>
      <c r="K209" s="233"/>
    </row>
    <row r="210" spans="2:11" customFormat="1" ht="15" customHeight="1">
      <c r="B210" s="212"/>
      <c r="C210" s="189"/>
      <c r="D210" s="189"/>
      <c r="E210" s="189"/>
      <c r="F210" s="210" t="s">
        <v>1644</v>
      </c>
      <c r="G210" s="189"/>
      <c r="H210" s="309" t="s">
        <v>1645</v>
      </c>
      <c r="I210" s="309"/>
      <c r="J210" s="309"/>
      <c r="K210" s="233"/>
    </row>
    <row r="211" spans="2:11" customFormat="1" ht="15" customHeight="1">
      <c r="B211" s="212"/>
      <c r="C211" s="189"/>
      <c r="D211" s="189"/>
      <c r="E211" s="189"/>
      <c r="F211" s="210" t="s">
        <v>1642</v>
      </c>
      <c r="G211" s="189"/>
      <c r="H211" s="309" t="s">
        <v>1811</v>
      </c>
      <c r="I211" s="309"/>
      <c r="J211" s="309"/>
      <c r="K211" s="233"/>
    </row>
    <row r="212" spans="2:11" customFormat="1" ht="15" customHeight="1">
      <c r="B212" s="257"/>
      <c r="C212" s="189"/>
      <c r="D212" s="189"/>
      <c r="E212" s="189"/>
      <c r="F212" s="210" t="s">
        <v>111</v>
      </c>
      <c r="G212" s="246"/>
      <c r="H212" s="310" t="s">
        <v>1646</v>
      </c>
      <c r="I212" s="310"/>
      <c r="J212" s="310"/>
      <c r="K212" s="258"/>
    </row>
    <row r="213" spans="2:11" customFormat="1" ht="15" customHeight="1">
      <c r="B213" s="257"/>
      <c r="C213" s="189"/>
      <c r="D213" s="189"/>
      <c r="E213" s="189"/>
      <c r="F213" s="210" t="s">
        <v>1647</v>
      </c>
      <c r="G213" s="246"/>
      <c r="H213" s="310" t="s">
        <v>1812</v>
      </c>
      <c r="I213" s="310"/>
      <c r="J213" s="310"/>
      <c r="K213" s="258"/>
    </row>
    <row r="214" spans="2:11" customFormat="1" ht="15" customHeight="1">
      <c r="B214" s="257"/>
      <c r="C214" s="189"/>
      <c r="D214" s="189"/>
      <c r="E214" s="189"/>
      <c r="F214" s="210"/>
      <c r="G214" s="246"/>
      <c r="H214" s="237"/>
      <c r="I214" s="237"/>
      <c r="J214" s="237"/>
      <c r="K214" s="258"/>
    </row>
    <row r="215" spans="2:11" customFormat="1" ht="15" customHeight="1">
      <c r="B215" s="257"/>
      <c r="C215" s="189" t="s">
        <v>1772</v>
      </c>
      <c r="D215" s="189"/>
      <c r="E215" s="189"/>
      <c r="F215" s="210">
        <v>1</v>
      </c>
      <c r="G215" s="246"/>
      <c r="H215" s="310" t="s">
        <v>1813</v>
      </c>
      <c r="I215" s="310"/>
      <c r="J215" s="310"/>
      <c r="K215" s="258"/>
    </row>
    <row r="216" spans="2:11" customFormat="1" ht="15" customHeight="1">
      <c r="B216" s="257"/>
      <c r="C216" s="189"/>
      <c r="D216" s="189"/>
      <c r="E216" s="189"/>
      <c r="F216" s="210">
        <v>2</v>
      </c>
      <c r="G216" s="246"/>
      <c r="H216" s="310" t="s">
        <v>1814</v>
      </c>
      <c r="I216" s="310"/>
      <c r="J216" s="310"/>
      <c r="K216" s="258"/>
    </row>
    <row r="217" spans="2:11" customFormat="1" ht="15" customHeight="1">
      <c r="B217" s="257"/>
      <c r="C217" s="189"/>
      <c r="D217" s="189"/>
      <c r="E217" s="189"/>
      <c r="F217" s="210">
        <v>3</v>
      </c>
      <c r="G217" s="246"/>
      <c r="H217" s="310" t="s">
        <v>1815</v>
      </c>
      <c r="I217" s="310"/>
      <c r="J217" s="310"/>
      <c r="K217" s="258"/>
    </row>
    <row r="218" spans="2:11" customFormat="1" ht="15" customHeight="1">
      <c r="B218" s="257"/>
      <c r="C218" s="189"/>
      <c r="D218" s="189"/>
      <c r="E218" s="189"/>
      <c r="F218" s="210">
        <v>4</v>
      </c>
      <c r="G218" s="246"/>
      <c r="H218" s="310" t="s">
        <v>1816</v>
      </c>
      <c r="I218" s="310"/>
      <c r="J218" s="310"/>
      <c r="K218" s="258"/>
    </row>
    <row r="219" spans="2:11" customFormat="1" ht="12.75" customHeight="1">
      <c r="B219" s="259"/>
      <c r="C219" s="260"/>
      <c r="D219" s="260"/>
      <c r="E219" s="260"/>
      <c r="F219" s="260"/>
      <c r="G219" s="260"/>
      <c r="H219" s="260"/>
      <c r="I219" s="260"/>
      <c r="J219" s="260"/>
      <c r="K219" s="26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2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78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118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ROUND((SUM(BE83:BE151)),  2)</f>
        <v>0</v>
      </c>
      <c r="I33" s="88">
        <v>0.21</v>
      </c>
      <c r="J33" s="87">
        <f>ROUND(((SUM(BE83:BE151))*I33),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ROUND((SUM(BF83:BF151)),  2)</f>
        <v>0</v>
      </c>
      <c r="I34" s="88">
        <v>0.12</v>
      </c>
      <c r="J34" s="87">
        <f>ROUND(((SUM(BF83:BF151))*I34),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ROUND((SUM(BG83:BG151)),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ROUND((SUM(BH83:BH151)),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ROUND((SUM(BI83:BI151)),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01.1 - Sdělovací a zabezpečovací zařízení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J83</f>
        <v>0</v>
      </c>
      <c r="L59" s="31"/>
      <c r="AU59" s="16" t="s">
        <v>122</v>
      </c>
    </row>
    <row r="60" spans="2:47" s="8" customFormat="1" ht="24.95" customHeight="1">
      <c r="B60" s="98"/>
      <c r="D60" s="99" t="s">
        <v>123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8" customFormat="1" ht="24.95" customHeight="1">
      <c r="B61" s="98"/>
      <c r="D61" s="99" t="s">
        <v>124</v>
      </c>
      <c r="E61" s="100"/>
      <c r="F61" s="100"/>
      <c r="G61" s="100"/>
      <c r="H61" s="100"/>
      <c r="I61" s="100"/>
      <c r="J61" s="101">
        <f>J93</f>
        <v>0</v>
      </c>
      <c r="L61" s="98"/>
    </row>
    <row r="62" spans="2:47" s="8" customFormat="1" ht="24.95" customHeight="1">
      <c r="B62" s="98"/>
      <c r="D62" s="99" t="s">
        <v>125</v>
      </c>
      <c r="E62" s="100"/>
      <c r="F62" s="100"/>
      <c r="G62" s="100"/>
      <c r="H62" s="100"/>
      <c r="I62" s="100"/>
      <c r="J62" s="101">
        <f>J136</f>
        <v>0</v>
      </c>
      <c r="L62" s="98"/>
    </row>
    <row r="63" spans="2:47" s="8" customFormat="1" ht="24.95" customHeight="1">
      <c r="B63" s="98"/>
      <c r="D63" s="99" t="s">
        <v>126</v>
      </c>
      <c r="E63" s="100"/>
      <c r="F63" s="100"/>
      <c r="G63" s="100"/>
      <c r="H63" s="100"/>
      <c r="I63" s="100"/>
      <c r="J63" s="101">
        <f>J143</f>
        <v>0</v>
      </c>
      <c r="L63" s="98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127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99" t="str">
        <f>E7</f>
        <v>Oprava kolejí a výhybek v dopravně Kořenov</v>
      </c>
      <c r="F73" s="300"/>
      <c r="G73" s="300"/>
      <c r="H73" s="300"/>
      <c r="L73" s="31"/>
    </row>
    <row r="74" spans="2:12" s="1" customFormat="1" ht="12" customHeight="1">
      <c r="B74" s="31"/>
      <c r="C74" s="26" t="s">
        <v>117</v>
      </c>
      <c r="L74" s="31"/>
    </row>
    <row r="75" spans="2:12" s="1" customFormat="1" ht="16.5" customHeight="1">
      <c r="B75" s="31"/>
      <c r="E75" s="266" t="str">
        <f>E9</f>
        <v>SO 01.1 - Sdělovací a zabezpečovací zařízení</v>
      </c>
      <c r="F75" s="301"/>
      <c r="G75" s="301"/>
      <c r="H75" s="301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23. 1. 2024</v>
      </c>
      <c r="L77" s="31"/>
    </row>
    <row r="78" spans="2:12" s="1" customFormat="1" ht="6.95" customHeight="1">
      <c r="B78" s="31"/>
      <c r="L78" s="31"/>
    </row>
    <row r="79" spans="2:12" s="1" customFormat="1" ht="15.2" customHeight="1">
      <c r="B79" s="31"/>
      <c r="C79" s="26" t="s">
        <v>25</v>
      </c>
      <c r="F79" s="24" t="str">
        <f>E15</f>
        <v xml:space="preserve"> </v>
      </c>
      <c r="I79" s="26" t="s">
        <v>30</v>
      </c>
      <c r="J79" s="29" t="str">
        <f>E21</f>
        <v xml:space="preserve"> </v>
      </c>
      <c r="L79" s="31"/>
    </row>
    <row r="80" spans="2:12" s="1" customFormat="1" ht="15.2" customHeight="1">
      <c r="B80" s="31"/>
      <c r="C80" s="26" t="s">
        <v>28</v>
      </c>
      <c r="F80" s="24" t="str">
        <f>IF(E18="","",E18)</f>
        <v>Vyplň údaj</v>
      </c>
      <c r="I80" s="26" t="s">
        <v>32</v>
      </c>
      <c r="J80" s="29" t="str">
        <f>E24</f>
        <v xml:space="preserve"> </v>
      </c>
      <c r="L80" s="31"/>
    </row>
    <row r="81" spans="2:65" s="1" customFormat="1" ht="10.35" customHeight="1">
      <c r="B81" s="31"/>
      <c r="L81" s="31"/>
    </row>
    <row r="82" spans="2:65" s="9" customFormat="1" ht="29.25" customHeight="1">
      <c r="B82" s="102"/>
      <c r="C82" s="103" t="s">
        <v>128</v>
      </c>
      <c r="D82" s="104" t="s">
        <v>54</v>
      </c>
      <c r="E82" s="104" t="s">
        <v>50</v>
      </c>
      <c r="F82" s="104" t="s">
        <v>51</v>
      </c>
      <c r="G82" s="104" t="s">
        <v>129</v>
      </c>
      <c r="H82" s="104" t="s">
        <v>130</v>
      </c>
      <c r="I82" s="104" t="s">
        <v>131</v>
      </c>
      <c r="J82" s="104" t="s">
        <v>121</v>
      </c>
      <c r="K82" s="105" t="s">
        <v>132</v>
      </c>
      <c r="L82" s="102"/>
      <c r="M82" s="55" t="s">
        <v>19</v>
      </c>
      <c r="N82" s="56" t="s">
        <v>39</v>
      </c>
      <c r="O82" s="56" t="s">
        <v>133</v>
      </c>
      <c r="P82" s="56" t="s">
        <v>134</v>
      </c>
      <c r="Q82" s="56" t="s">
        <v>135</v>
      </c>
      <c r="R82" s="56" t="s">
        <v>136</v>
      </c>
      <c r="S82" s="56" t="s">
        <v>137</v>
      </c>
      <c r="T82" s="57" t="s">
        <v>138</v>
      </c>
    </row>
    <row r="83" spans="2:65" s="1" customFormat="1" ht="22.9" customHeight="1">
      <c r="B83" s="31"/>
      <c r="C83" s="60" t="s">
        <v>139</v>
      </c>
      <c r="J83" s="106">
        <f>BK83</f>
        <v>0</v>
      </c>
      <c r="L83" s="31"/>
      <c r="M83" s="58"/>
      <c r="N83" s="49"/>
      <c r="O83" s="49"/>
      <c r="P83" s="107">
        <f>P84+P93+P136+P143</f>
        <v>0</v>
      </c>
      <c r="Q83" s="49"/>
      <c r="R83" s="107">
        <f>R84+R93+R136+R143</f>
        <v>0</v>
      </c>
      <c r="S83" s="49"/>
      <c r="T83" s="108">
        <f>T84+T93+T136+T143</f>
        <v>0</v>
      </c>
      <c r="AT83" s="16" t="s">
        <v>68</v>
      </c>
      <c r="AU83" s="16" t="s">
        <v>122</v>
      </c>
      <c r="BK83" s="109">
        <f>BK84+BK93+BK136+BK143</f>
        <v>0</v>
      </c>
    </row>
    <row r="84" spans="2:65" s="10" customFormat="1" ht="25.9" customHeight="1">
      <c r="B84" s="110"/>
      <c r="D84" s="111" t="s">
        <v>68</v>
      </c>
      <c r="E84" s="112" t="s">
        <v>77</v>
      </c>
      <c r="F84" s="112" t="s">
        <v>140</v>
      </c>
      <c r="I84" s="113"/>
      <c r="J84" s="114">
        <f>BK84</f>
        <v>0</v>
      </c>
      <c r="L84" s="110"/>
      <c r="M84" s="115"/>
      <c r="P84" s="116">
        <f>SUM(P85:P92)</f>
        <v>0</v>
      </c>
      <c r="R84" s="116">
        <f>SUM(R85:R92)</f>
        <v>0</v>
      </c>
      <c r="T84" s="117">
        <f>SUM(T85:T92)</f>
        <v>0</v>
      </c>
      <c r="AR84" s="111" t="s">
        <v>77</v>
      </c>
      <c r="AT84" s="118" t="s">
        <v>68</v>
      </c>
      <c r="AU84" s="118" t="s">
        <v>69</v>
      </c>
      <c r="AY84" s="111" t="s">
        <v>141</v>
      </c>
      <c r="BK84" s="119">
        <f>SUM(BK85:BK92)</f>
        <v>0</v>
      </c>
    </row>
    <row r="85" spans="2:65" s="1" customFormat="1" ht="16.5" customHeight="1">
      <c r="B85" s="31"/>
      <c r="C85" s="120" t="s">
        <v>77</v>
      </c>
      <c r="D85" s="120" t="s">
        <v>142</v>
      </c>
      <c r="E85" s="121" t="s">
        <v>143</v>
      </c>
      <c r="F85" s="122" t="s">
        <v>144</v>
      </c>
      <c r="G85" s="123" t="s">
        <v>145</v>
      </c>
      <c r="H85" s="124">
        <v>36.72</v>
      </c>
      <c r="I85" s="125"/>
      <c r="J85" s="126">
        <f>ROUND(I85*H85,2)</f>
        <v>0</v>
      </c>
      <c r="K85" s="122" t="s">
        <v>146</v>
      </c>
      <c r="L85" s="31"/>
      <c r="M85" s="127" t="s">
        <v>19</v>
      </c>
      <c r="N85" s="128" t="s">
        <v>40</v>
      </c>
      <c r="P85" s="129">
        <f>O85*H85</f>
        <v>0</v>
      </c>
      <c r="Q85" s="129">
        <v>0</v>
      </c>
      <c r="R85" s="129">
        <f>Q85*H85</f>
        <v>0</v>
      </c>
      <c r="S85" s="129">
        <v>0</v>
      </c>
      <c r="T85" s="130">
        <f>S85*H85</f>
        <v>0</v>
      </c>
      <c r="AR85" s="131" t="s">
        <v>147</v>
      </c>
      <c r="AT85" s="131" t="s">
        <v>142</v>
      </c>
      <c r="AU85" s="131" t="s">
        <v>77</v>
      </c>
      <c r="AY85" s="16" t="s">
        <v>141</v>
      </c>
      <c r="BE85" s="132">
        <f>IF(N85="základní",J85,0)</f>
        <v>0</v>
      </c>
      <c r="BF85" s="132">
        <f>IF(N85="snížená",J85,0)</f>
        <v>0</v>
      </c>
      <c r="BG85" s="132">
        <f>IF(N85="zákl. přenesená",J85,0)</f>
        <v>0</v>
      </c>
      <c r="BH85" s="132">
        <f>IF(N85="sníž. přenesená",J85,0)</f>
        <v>0</v>
      </c>
      <c r="BI85" s="132">
        <f>IF(N85="nulová",J85,0)</f>
        <v>0</v>
      </c>
      <c r="BJ85" s="16" t="s">
        <v>77</v>
      </c>
      <c r="BK85" s="132">
        <f>ROUND(I85*H85,2)</f>
        <v>0</v>
      </c>
      <c r="BL85" s="16" t="s">
        <v>147</v>
      </c>
      <c r="BM85" s="131" t="s">
        <v>79</v>
      </c>
    </row>
    <row r="86" spans="2:65" s="1" customFormat="1" ht="19.5">
      <c r="B86" s="31"/>
      <c r="D86" s="133" t="s">
        <v>148</v>
      </c>
      <c r="F86" s="134" t="s">
        <v>149</v>
      </c>
      <c r="I86" s="135"/>
      <c r="L86" s="31"/>
      <c r="M86" s="136"/>
      <c r="T86" s="52"/>
      <c r="AT86" s="16" t="s">
        <v>148</v>
      </c>
      <c r="AU86" s="16" t="s">
        <v>77</v>
      </c>
    </row>
    <row r="87" spans="2:65" s="1" customFormat="1" ht="19.5">
      <c r="B87" s="31"/>
      <c r="D87" s="133" t="s">
        <v>150</v>
      </c>
      <c r="F87" s="137" t="s">
        <v>151</v>
      </c>
      <c r="I87" s="135"/>
      <c r="L87" s="31"/>
      <c r="M87" s="136"/>
      <c r="T87" s="52"/>
      <c r="AT87" s="16" t="s">
        <v>150</v>
      </c>
      <c r="AU87" s="16" t="s">
        <v>77</v>
      </c>
    </row>
    <row r="88" spans="2:65" s="1" customFormat="1" ht="29.25">
      <c r="B88" s="31"/>
      <c r="D88" s="133" t="s">
        <v>152</v>
      </c>
      <c r="F88" s="137" t="s">
        <v>153</v>
      </c>
      <c r="I88" s="135"/>
      <c r="L88" s="31"/>
      <c r="M88" s="136"/>
      <c r="T88" s="52"/>
      <c r="AT88" s="16" t="s">
        <v>152</v>
      </c>
      <c r="AU88" s="16" t="s">
        <v>77</v>
      </c>
    </row>
    <row r="89" spans="2:65" s="1" customFormat="1" ht="16.5" customHeight="1">
      <c r="B89" s="31"/>
      <c r="C89" s="120" t="s">
        <v>79</v>
      </c>
      <c r="D89" s="120" t="s">
        <v>142</v>
      </c>
      <c r="E89" s="121" t="s">
        <v>154</v>
      </c>
      <c r="F89" s="122" t="s">
        <v>155</v>
      </c>
      <c r="G89" s="123" t="s">
        <v>145</v>
      </c>
      <c r="H89" s="124">
        <v>36.72</v>
      </c>
      <c r="I89" s="125"/>
      <c r="J89" s="126">
        <f>ROUND(I89*H89,2)</f>
        <v>0</v>
      </c>
      <c r="K89" s="122" t="s">
        <v>146</v>
      </c>
      <c r="L89" s="31"/>
      <c r="M89" s="127" t="s">
        <v>19</v>
      </c>
      <c r="N89" s="128" t="s">
        <v>40</v>
      </c>
      <c r="P89" s="129">
        <f>O89*H89</f>
        <v>0</v>
      </c>
      <c r="Q89" s="129">
        <v>0</v>
      </c>
      <c r="R89" s="129">
        <f>Q89*H89</f>
        <v>0</v>
      </c>
      <c r="S89" s="129">
        <v>0</v>
      </c>
      <c r="T89" s="130">
        <f>S89*H89</f>
        <v>0</v>
      </c>
      <c r="AR89" s="131" t="s">
        <v>147</v>
      </c>
      <c r="AT89" s="131" t="s">
        <v>142</v>
      </c>
      <c r="AU89" s="131" t="s">
        <v>77</v>
      </c>
      <c r="AY89" s="16" t="s">
        <v>141</v>
      </c>
      <c r="BE89" s="132">
        <f>IF(N89="základní",J89,0)</f>
        <v>0</v>
      </c>
      <c r="BF89" s="132">
        <f>IF(N89="snížená",J89,0)</f>
        <v>0</v>
      </c>
      <c r="BG89" s="132">
        <f>IF(N89="zákl. přenesená",J89,0)</f>
        <v>0</v>
      </c>
      <c r="BH89" s="132">
        <f>IF(N89="sníž. přenesená",J89,0)</f>
        <v>0</v>
      </c>
      <c r="BI89" s="132">
        <f>IF(N89="nulová",J89,0)</f>
        <v>0</v>
      </c>
      <c r="BJ89" s="16" t="s">
        <v>77</v>
      </c>
      <c r="BK89" s="132">
        <f>ROUND(I89*H89,2)</f>
        <v>0</v>
      </c>
      <c r="BL89" s="16" t="s">
        <v>147</v>
      </c>
      <c r="BM89" s="131" t="s">
        <v>147</v>
      </c>
    </row>
    <row r="90" spans="2:65" s="1" customFormat="1" ht="19.5">
      <c r="B90" s="31"/>
      <c r="D90" s="133" t="s">
        <v>148</v>
      </c>
      <c r="F90" s="134" t="s">
        <v>156</v>
      </c>
      <c r="I90" s="135"/>
      <c r="L90" s="31"/>
      <c r="M90" s="136"/>
      <c r="T90" s="52"/>
      <c r="AT90" s="16" t="s">
        <v>148</v>
      </c>
      <c r="AU90" s="16" t="s">
        <v>77</v>
      </c>
    </row>
    <row r="91" spans="2:65" s="1" customFormat="1" ht="19.5">
      <c r="B91" s="31"/>
      <c r="D91" s="133" t="s">
        <v>150</v>
      </c>
      <c r="F91" s="137" t="s">
        <v>157</v>
      </c>
      <c r="I91" s="135"/>
      <c r="L91" s="31"/>
      <c r="M91" s="136"/>
      <c r="T91" s="52"/>
      <c r="AT91" s="16" t="s">
        <v>150</v>
      </c>
      <c r="AU91" s="16" t="s">
        <v>77</v>
      </c>
    </row>
    <row r="92" spans="2:65" s="1" customFormat="1" ht="29.25">
      <c r="B92" s="31"/>
      <c r="D92" s="133" t="s">
        <v>152</v>
      </c>
      <c r="F92" s="137" t="s">
        <v>158</v>
      </c>
      <c r="I92" s="135"/>
      <c r="L92" s="31"/>
      <c r="M92" s="136"/>
      <c r="T92" s="52"/>
      <c r="AT92" s="16" t="s">
        <v>152</v>
      </c>
      <c r="AU92" s="16" t="s">
        <v>77</v>
      </c>
    </row>
    <row r="93" spans="2:65" s="10" customFormat="1" ht="25.9" customHeight="1">
      <c r="B93" s="110"/>
      <c r="D93" s="111" t="s">
        <v>68</v>
      </c>
      <c r="E93" s="112" t="s">
        <v>79</v>
      </c>
      <c r="F93" s="112" t="s">
        <v>159</v>
      </c>
      <c r="I93" s="113"/>
      <c r="J93" s="114">
        <f>BK93</f>
        <v>0</v>
      </c>
      <c r="L93" s="110"/>
      <c r="M93" s="115"/>
      <c r="P93" s="116">
        <f>SUM(P94:P135)</f>
        <v>0</v>
      </c>
      <c r="R93" s="116">
        <f>SUM(R94:R135)</f>
        <v>0</v>
      </c>
      <c r="T93" s="117">
        <f>SUM(T94:T135)</f>
        <v>0</v>
      </c>
      <c r="AR93" s="111" t="s">
        <v>77</v>
      </c>
      <c r="AT93" s="118" t="s">
        <v>68</v>
      </c>
      <c r="AU93" s="118" t="s">
        <v>69</v>
      </c>
      <c r="AY93" s="111" t="s">
        <v>141</v>
      </c>
      <c r="BK93" s="119">
        <f>SUM(BK94:BK135)</f>
        <v>0</v>
      </c>
    </row>
    <row r="94" spans="2:65" s="1" customFormat="1" ht="21.75" customHeight="1">
      <c r="B94" s="31"/>
      <c r="C94" s="120" t="s">
        <v>160</v>
      </c>
      <c r="D94" s="120" t="s">
        <v>142</v>
      </c>
      <c r="E94" s="121" t="s">
        <v>161</v>
      </c>
      <c r="F94" s="122" t="s">
        <v>162</v>
      </c>
      <c r="G94" s="123" t="s">
        <v>163</v>
      </c>
      <c r="H94" s="124">
        <v>47</v>
      </c>
      <c r="I94" s="125"/>
      <c r="J94" s="126">
        <f>ROUND(I94*H94,2)</f>
        <v>0</v>
      </c>
      <c r="K94" s="122" t="s">
        <v>19</v>
      </c>
      <c r="L94" s="31"/>
      <c r="M94" s="127" t="s">
        <v>19</v>
      </c>
      <c r="N94" s="128" t="s">
        <v>40</v>
      </c>
      <c r="P94" s="129">
        <f>O94*H94</f>
        <v>0</v>
      </c>
      <c r="Q94" s="129">
        <v>0</v>
      </c>
      <c r="R94" s="129">
        <f>Q94*H94</f>
        <v>0</v>
      </c>
      <c r="S94" s="129">
        <v>0</v>
      </c>
      <c r="T94" s="130">
        <f>S94*H94</f>
        <v>0</v>
      </c>
      <c r="AR94" s="131" t="s">
        <v>147</v>
      </c>
      <c r="AT94" s="131" t="s">
        <v>142</v>
      </c>
      <c r="AU94" s="131" t="s">
        <v>77</v>
      </c>
      <c r="AY94" s="16" t="s">
        <v>141</v>
      </c>
      <c r="BE94" s="132">
        <f>IF(N94="základní",J94,0)</f>
        <v>0</v>
      </c>
      <c r="BF94" s="132">
        <f>IF(N94="snížená",J94,0)</f>
        <v>0</v>
      </c>
      <c r="BG94" s="132">
        <f>IF(N94="zákl. přenesená",J94,0)</f>
        <v>0</v>
      </c>
      <c r="BH94" s="132">
        <f>IF(N94="sníž. přenesená",J94,0)</f>
        <v>0</v>
      </c>
      <c r="BI94" s="132">
        <f>IF(N94="nulová",J94,0)</f>
        <v>0</v>
      </c>
      <c r="BJ94" s="16" t="s">
        <v>77</v>
      </c>
      <c r="BK94" s="132">
        <f>ROUND(I94*H94,2)</f>
        <v>0</v>
      </c>
      <c r="BL94" s="16" t="s">
        <v>147</v>
      </c>
      <c r="BM94" s="131" t="s">
        <v>164</v>
      </c>
    </row>
    <row r="95" spans="2:65" s="1" customFormat="1" ht="11.25">
      <c r="B95" s="31"/>
      <c r="D95" s="133" t="s">
        <v>148</v>
      </c>
      <c r="F95" s="134" t="s">
        <v>165</v>
      </c>
      <c r="I95" s="135"/>
      <c r="L95" s="31"/>
      <c r="M95" s="136"/>
      <c r="T95" s="52"/>
      <c r="AT95" s="16" t="s">
        <v>148</v>
      </c>
      <c r="AU95" s="16" t="s">
        <v>77</v>
      </c>
    </row>
    <row r="96" spans="2:65" s="1" customFormat="1" ht="19.5">
      <c r="B96" s="31"/>
      <c r="D96" s="133" t="s">
        <v>152</v>
      </c>
      <c r="F96" s="137" t="s">
        <v>166</v>
      </c>
      <c r="I96" s="135"/>
      <c r="L96" s="31"/>
      <c r="M96" s="136"/>
      <c r="T96" s="52"/>
      <c r="AT96" s="16" t="s">
        <v>152</v>
      </c>
      <c r="AU96" s="16" t="s">
        <v>77</v>
      </c>
    </row>
    <row r="97" spans="2:65" s="1" customFormat="1" ht="16.5" customHeight="1">
      <c r="B97" s="31"/>
      <c r="C97" s="120" t="s">
        <v>147</v>
      </c>
      <c r="D97" s="120" t="s">
        <v>142</v>
      </c>
      <c r="E97" s="121" t="s">
        <v>167</v>
      </c>
      <c r="F97" s="122" t="s">
        <v>168</v>
      </c>
      <c r="G97" s="123" t="s">
        <v>163</v>
      </c>
      <c r="H97" s="124">
        <v>48</v>
      </c>
      <c r="I97" s="125"/>
      <c r="J97" s="126">
        <f>ROUND(I97*H97,2)</f>
        <v>0</v>
      </c>
      <c r="K97" s="122" t="s">
        <v>19</v>
      </c>
      <c r="L97" s="31"/>
      <c r="M97" s="127" t="s">
        <v>19</v>
      </c>
      <c r="N97" s="128" t="s">
        <v>40</v>
      </c>
      <c r="P97" s="129">
        <f>O97*H97</f>
        <v>0</v>
      </c>
      <c r="Q97" s="129">
        <v>0</v>
      </c>
      <c r="R97" s="129">
        <f>Q97*H97</f>
        <v>0</v>
      </c>
      <c r="S97" s="129">
        <v>0</v>
      </c>
      <c r="T97" s="130">
        <f>S97*H97</f>
        <v>0</v>
      </c>
      <c r="AR97" s="131" t="s">
        <v>147</v>
      </c>
      <c r="AT97" s="131" t="s">
        <v>142</v>
      </c>
      <c r="AU97" s="131" t="s">
        <v>77</v>
      </c>
      <c r="AY97" s="16" t="s">
        <v>141</v>
      </c>
      <c r="BE97" s="132">
        <f>IF(N97="základní",J97,0)</f>
        <v>0</v>
      </c>
      <c r="BF97" s="132">
        <f>IF(N97="snížená",J97,0)</f>
        <v>0</v>
      </c>
      <c r="BG97" s="132">
        <f>IF(N97="zákl. přenesená",J97,0)</f>
        <v>0</v>
      </c>
      <c r="BH97" s="132">
        <f>IF(N97="sníž. přenesená",J97,0)</f>
        <v>0</v>
      </c>
      <c r="BI97" s="132">
        <f>IF(N97="nulová",J97,0)</f>
        <v>0</v>
      </c>
      <c r="BJ97" s="16" t="s">
        <v>77</v>
      </c>
      <c r="BK97" s="132">
        <f>ROUND(I97*H97,2)</f>
        <v>0</v>
      </c>
      <c r="BL97" s="16" t="s">
        <v>147</v>
      </c>
      <c r="BM97" s="131" t="s">
        <v>169</v>
      </c>
    </row>
    <row r="98" spans="2:65" s="1" customFormat="1" ht="11.25">
      <c r="B98" s="31"/>
      <c r="D98" s="133" t="s">
        <v>148</v>
      </c>
      <c r="F98" s="134" t="s">
        <v>168</v>
      </c>
      <c r="I98" s="135"/>
      <c r="L98" s="31"/>
      <c r="M98" s="136"/>
      <c r="T98" s="52"/>
      <c r="AT98" s="16" t="s">
        <v>148</v>
      </c>
      <c r="AU98" s="16" t="s">
        <v>77</v>
      </c>
    </row>
    <row r="99" spans="2:65" s="1" customFormat="1" ht="19.5">
      <c r="B99" s="31"/>
      <c r="D99" s="133" t="s">
        <v>152</v>
      </c>
      <c r="F99" s="137" t="s">
        <v>166</v>
      </c>
      <c r="I99" s="135"/>
      <c r="L99" s="31"/>
      <c r="M99" s="136"/>
      <c r="T99" s="52"/>
      <c r="AT99" s="16" t="s">
        <v>152</v>
      </c>
      <c r="AU99" s="16" t="s">
        <v>77</v>
      </c>
    </row>
    <row r="100" spans="2:65" s="1" customFormat="1" ht="16.5" customHeight="1">
      <c r="B100" s="31"/>
      <c r="C100" s="138" t="s">
        <v>170</v>
      </c>
      <c r="D100" s="138" t="s">
        <v>171</v>
      </c>
      <c r="E100" s="139" t="s">
        <v>172</v>
      </c>
      <c r="F100" s="140" t="s">
        <v>173</v>
      </c>
      <c r="G100" s="141" t="s">
        <v>174</v>
      </c>
      <c r="H100" s="142">
        <v>85</v>
      </c>
      <c r="I100" s="143"/>
      <c r="J100" s="144">
        <f>ROUND(I100*H100,2)</f>
        <v>0</v>
      </c>
      <c r="K100" s="140" t="s">
        <v>146</v>
      </c>
      <c r="L100" s="145"/>
      <c r="M100" s="146" t="s">
        <v>19</v>
      </c>
      <c r="N100" s="147" t="s">
        <v>40</v>
      </c>
      <c r="P100" s="129">
        <f>O100*H100</f>
        <v>0</v>
      </c>
      <c r="Q100" s="129">
        <v>0</v>
      </c>
      <c r="R100" s="129">
        <f>Q100*H100</f>
        <v>0</v>
      </c>
      <c r="S100" s="129">
        <v>0</v>
      </c>
      <c r="T100" s="130">
        <f>S100*H100</f>
        <v>0</v>
      </c>
      <c r="AR100" s="131" t="s">
        <v>169</v>
      </c>
      <c r="AT100" s="131" t="s">
        <v>171</v>
      </c>
      <c r="AU100" s="131" t="s">
        <v>77</v>
      </c>
      <c r="AY100" s="16" t="s">
        <v>141</v>
      </c>
      <c r="BE100" s="132">
        <f>IF(N100="základní",J100,0)</f>
        <v>0</v>
      </c>
      <c r="BF100" s="132">
        <f>IF(N100="snížená",J100,0)</f>
        <v>0</v>
      </c>
      <c r="BG100" s="132">
        <f>IF(N100="zákl. přenesená",J100,0)</f>
        <v>0</v>
      </c>
      <c r="BH100" s="132">
        <f>IF(N100="sníž. přenesená",J100,0)</f>
        <v>0</v>
      </c>
      <c r="BI100" s="132">
        <f>IF(N100="nulová",J100,0)</f>
        <v>0</v>
      </c>
      <c r="BJ100" s="16" t="s">
        <v>77</v>
      </c>
      <c r="BK100" s="132">
        <f>ROUND(I100*H100,2)</f>
        <v>0</v>
      </c>
      <c r="BL100" s="16" t="s">
        <v>147</v>
      </c>
      <c r="BM100" s="131" t="s">
        <v>175</v>
      </c>
    </row>
    <row r="101" spans="2:65" s="1" customFormat="1" ht="11.25">
      <c r="B101" s="31"/>
      <c r="D101" s="133" t="s">
        <v>148</v>
      </c>
      <c r="F101" s="134" t="s">
        <v>173</v>
      </c>
      <c r="I101" s="135"/>
      <c r="L101" s="31"/>
      <c r="M101" s="136"/>
      <c r="T101" s="52"/>
      <c r="AT101" s="16" t="s">
        <v>148</v>
      </c>
      <c r="AU101" s="16" t="s">
        <v>77</v>
      </c>
    </row>
    <row r="102" spans="2:65" s="1" customFormat="1" ht="29.25">
      <c r="B102" s="31"/>
      <c r="D102" s="133" t="s">
        <v>152</v>
      </c>
      <c r="F102" s="137" t="s">
        <v>176</v>
      </c>
      <c r="I102" s="135"/>
      <c r="L102" s="31"/>
      <c r="M102" s="136"/>
      <c r="T102" s="52"/>
      <c r="AT102" s="16" t="s">
        <v>152</v>
      </c>
      <c r="AU102" s="16" t="s">
        <v>77</v>
      </c>
    </row>
    <row r="103" spans="2:65" s="1" customFormat="1" ht="21.75" customHeight="1">
      <c r="B103" s="31"/>
      <c r="C103" s="120" t="s">
        <v>164</v>
      </c>
      <c r="D103" s="120" t="s">
        <v>142</v>
      </c>
      <c r="E103" s="121" t="s">
        <v>177</v>
      </c>
      <c r="F103" s="122" t="s">
        <v>178</v>
      </c>
      <c r="G103" s="123" t="s">
        <v>163</v>
      </c>
      <c r="H103" s="124">
        <v>5</v>
      </c>
      <c r="I103" s="125"/>
      <c r="J103" s="126">
        <f>ROUND(I103*H103,2)</f>
        <v>0</v>
      </c>
      <c r="K103" s="122" t="s">
        <v>19</v>
      </c>
      <c r="L103" s="31"/>
      <c r="M103" s="127" t="s">
        <v>19</v>
      </c>
      <c r="N103" s="128" t="s">
        <v>40</v>
      </c>
      <c r="P103" s="129">
        <f>O103*H103</f>
        <v>0</v>
      </c>
      <c r="Q103" s="129">
        <v>0</v>
      </c>
      <c r="R103" s="129">
        <f>Q103*H103</f>
        <v>0</v>
      </c>
      <c r="S103" s="129">
        <v>0</v>
      </c>
      <c r="T103" s="130">
        <f>S103*H103</f>
        <v>0</v>
      </c>
      <c r="AR103" s="131" t="s">
        <v>147</v>
      </c>
      <c r="AT103" s="131" t="s">
        <v>142</v>
      </c>
      <c r="AU103" s="131" t="s">
        <v>77</v>
      </c>
      <c r="AY103" s="16" t="s">
        <v>141</v>
      </c>
      <c r="BE103" s="132">
        <f>IF(N103="základní",J103,0)</f>
        <v>0</v>
      </c>
      <c r="BF103" s="132">
        <f>IF(N103="snížená",J103,0)</f>
        <v>0</v>
      </c>
      <c r="BG103" s="132">
        <f>IF(N103="zákl. přenesená",J103,0)</f>
        <v>0</v>
      </c>
      <c r="BH103" s="132">
        <f>IF(N103="sníž. přenesená",J103,0)</f>
        <v>0</v>
      </c>
      <c r="BI103" s="132">
        <f>IF(N103="nulová",J103,0)</f>
        <v>0</v>
      </c>
      <c r="BJ103" s="16" t="s">
        <v>77</v>
      </c>
      <c r="BK103" s="132">
        <f>ROUND(I103*H103,2)</f>
        <v>0</v>
      </c>
      <c r="BL103" s="16" t="s">
        <v>147</v>
      </c>
      <c r="BM103" s="131" t="s">
        <v>8</v>
      </c>
    </row>
    <row r="104" spans="2:65" s="1" customFormat="1" ht="11.25">
      <c r="B104" s="31"/>
      <c r="D104" s="133" t="s">
        <v>148</v>
      </c>
      <c r="F104" s="134" t="s">
        <v>178</v>
      </c>
      <c r="I104" s="135"/>
      <c r="L104" s="31"/>
      <c r="M104" s="136"/>
      <c r="T104" s="52"/>
      <c r="AT104" s="16" t="s">
        <v>148</v>
      </c>
      <c r="AU104" s="16" t="s">
        <v>77</v>
      </c>
    </row>
    <row r="105" spans="2:65" s="1" customFormat="1" ht="19.5">
      <c r="B105" s="31"/>
      <c r="D105" s="133" t="s">
        <v>152</v>
      </c>
      <c r="F105" s="137" t="s">
        <v>166</v>
      </c>
      <c r="I105" s="135"/>
      <c r="L105" s="31"/>
      <c r="M105" s="136"/>
      <c r="T105" s="52"/>
      <c r="AT105" s="16" t="s">
        <v>152</v>
      </c>
      <c r="AU105" s="16" t="s">
        <v>77</v>
      </c>
    </row>
    <row r="106" spans="2:65" s="1" customFormat="1" ht="24.2" customHeight="1">
      <c r="B106" s="31"/>
      <c r="C106" s="120" t="s">
        <v>179</v>
      </c>
      <c r="D106" s="120" t="s">
        <v>142</v>
      </c>
      <c r="E106" s="121" t="s">
        <v>180</v>
      </c>
      <c r="F106" s="122" t="s">
        <v>181</v>
      </c>
      <c r="G106" s="123" t="s">
        <v>182</v>
      </c>
      <c r="H106" s="124">
        <v>48</v>
      </c>
      <c r="I106" s="125"/>
      <c r="J106" s="126">
        <f>ROUND(I106*H106,2)</f>
        <v>0</v>
      </c>
      <c r="K106" s="122" t="s">
        <v>146</v>
      </c>
      <c r="L106" s="31"/>
      <c r="M106" s="127" t="s">
        <v>19</v>
      </c>
      <c r="N106" s="128" t="s">
        <v>40</v>
      </c>
      <c r="P106" s="129">
        <f>O106*H106</f>
        <v>0</v>
      </c>
      <c r="Q106" s="129">
        <v>0</v>
      </c>
      <c r="R106" s="129">
        <f>Q106*H106</f>
        <v>0</v>
      </c>
      <c r="S106" s="129">
        <v>0</v>
      </c>
      <c r="T106" s="130">
        <f>S106*H106</f>
        <v>0</v>
      </c>
      <c r="AR106" s="131" t="s">
        <v>147</v>
      </c>
      <c r="AT106" s="131" t="s">
        <v>142</v>
      </c>
      <c r="AU106" s="131" t="s">
        <v>77</v>
      </c>
      <c r="AY106" s="16" t="s">
        <v>141</v>
      </c>
      <c r="BE106" s="132">
        <f>IF(N106="základní",J106,0)</f>
        <v>0</v>
      </c>
      <c r="BF106" s="132">
        <f>IF(N106="snížená",J106,0)</f>
        <v>0</v>
      </c>
      <c r="BG106" s="132">
        <f>IF(N106="zákl. přenesená",J106,0)</f>
        <v>0</v>
      </c>
      <c r="BH106" s="132">
        <f>IF(N106="sníž. přenesená",J106,0)</f>
        <v>0</v>
      </c>
      <c r="BI106" s="132">
        <f>IF(N106="nulová",J106,0)</f>
        <v>0</v>
      </c>
      <c r="BJ106" s="16" t="s">
        <v>77</v>
      </c>
      <c r="BK106" s="132">
        <f>ROUND(I106*H106,2)</f>
        <v>0</v>
      </c>
      <c r="BL106" s="16" t="s">
        <v>147</v>
      </c>
      <c r="BM106" s="131" t="s">
        <v>183</v>
      </c>
    </row>
    <row r="107" spans="2:65" s="1" customFormat="1" ht="11.25">
      <c r="B107" s="31"/>
      <c r="D107" s="133" t="s">
        <v>148</v>
      </c>
      <c r="F107" s="134" t="s">
        <v>181</v>
      </c>
      <c r="I107" s="135"/>
      <c r="L107" s="31"/>
      <c r="M107" s="136"/>
      <c r="T107" s="52"/>
      <c r="AT107" s="16" t="s">
        <v>148</v>
      </c>
      <c r="AU107" s="16" t="s">
        <v>77</v>
      </c>
    </row>
    <row r="108" spans="2:65" s="1" customFormat="1" ht="19.5">
      <c r="B108" s="31"/>
      <c r="D108" s="133" t="s">
        <v>152</v>
      </c>
      <c r="F108" s="137" t="s">
        <v>166</v>
      </c>
      <c r="I108" s="135"/>
      <c r="L108" s="31"/>
      <c r="M108" s="136"/>
      <c r="T108" s="52"/>
      <c r="AT108" s="16" t="s">
        <v>152</v>
      </c>
      <c r="AU108" s="16" t="s">
        <v>77</v>
      </c>
    </row>
    <row r="109" spans="2:65" s="1" customFormat="1" ht="24.2" customHeight="1">
      <c r="B109" s="31"/>
      <c r="C109" s="120" t="s">
        <v>169</v>
      </c>
      <c r="D109" s="120" t="s">
        <v>142</v>
      </c>
      <c r="E109" s="121" t="s">
        <v>184</v>
      </c>
      <c r="F109" s="122" t="s">
        <v>185</v>
      </c>
      <c r="G109" s="123" t="s">
        <v>182</v>
      </c>
      <c r="H109" s="124">
        <v>48</v>
      </c>
      <c r="I109" s="125"/>
      <c r="J109" s="126">
        <f>ROUND(I109*H109,2)</f>
        <v>0</v>
      </c>
      <c r="K109" s="122" t="s">
        <v>146</v>
      </c>
      <c r="L109" s="31"/>
      <c r="M109" s="127" t="s">
        <v>19</v>
      </c>
      <c r="N109" s="128" t="s">
        <v>40</v>
      </c>
      <c r="P109" s="129">
        <f>O109*H109</f>
        <v>0</v>
      </c>
      <c r="Q109" s="129">
        <v>0</v>
      </c>
      <c r="R109" s="129">
        <f>Q109*H109</f>
        <v>0</v>
      </c>
      <c r="S109" s="129">
        <v>0</v>
      </c>
      <c r="T109" s="130">
        <f>S109*H109</f>
        <v>0</v>
      </c>
      <c r="AR109" s="131" t="s">
        <v>147</v>
      </c>
      <c r="AT109" s="131" t="s">
        <v>142</v>
      </c>
      <c r="AU109" s="131" t="s">
        <v>77</v>
      </c>
      <c r="AY109" s="16" t="s">
        <v>141</v>
      </c>
      <c r="BE109" s="132">
        <f>IF(N109="základní",J109,0)</f>
        <v>0</v>
      </c>
      <c r="BF109" s="132">
        <f>IF(N109="snížená",J109,0)</f>
        <v>0</v>
      </c>
      <c r="BG109" s="132">
        <f>IF(N109="zákl. přenesená",J109,0)</f>
        <v>0</v>
      </c>
      <c r="BH109" s="132">
        <f>IF(N109="sníž. přenesená",J109,0)</f>
        <v>0</v>
      </c>
      <c r="BI109" s="132">
        <f>IF(N109="nulová",J109,0)</f>
        <v>0</v>
      </c>
      <c r="BJ109" s="16" t="s">
        <v>77</v>
      </c>
      <c r="BK109" s="132">
        <f>ROUND(I109*H109,2)</f>
        <v>0</v>
      </c>
      <c r="BL109" s="16" t="s">
        <v>147</v>
      </c>
      <c r="BM109" s="131" t="s">
        <v>186</v>
      </c>
    </row>
    <row r="110" spans="2:65" s="1" customFormat="1" ht="11.25">
      <c r="B110" s="31"/>
      <c r="D110" s="133" t="s">
        <v>148</v>
      </c>
      <c r="F110" s="134" t="s">
        <v>185</v>
      </c>
      <c r="I110" s="135"/>
      <c r="L110" s="31"/>
      <c r="M110" s="136"/>
      <c r="T110" s="52"/>
      <c r="AT110" s="16" t="s">
        <v>148</v>
      </c>
      <c r="AU110" s="16" t="s">
        <v>77</v>
      </c>
    </row>
    <row r="111" spans="2:65" s="1" customFormat="1" ht="19.5">
      <c r="B111" s="31"/>
      <c r="D111" s="133" t="s">
        <v>152</v>
      </c>
      <c r="F111" s="137" t="s">
        <v>166</v>
      </c>
      <c r="I111" s="135"/>
      <c r="L111" s="31"/>
      <c r="M111" s="136"/>
      <c r="T111" s="52"/>
      <c r="AT111" s="16" t="s">
        <v>152</v>
      </c>
      <c r="AU111" s="16" t="s">
        <v>77</v>
      </c>
    </row>
    <row r="112" spans="2:65" s="1" customFormat="1" ht="16.5" customHeight="1">
      <c r="B112" s="31"/>
      <c r="C112" s="120" t="s">
        <v>187</v>
      </c>
      <c r="D112" s="120" t="s">
        <v>142</v>
      </c>
      <c r="E112" s="121" t="s">
        <v>188</v>
      </c>
      <c r="F112" s="122" t="s">
        <v>189</v>
      </c>
      <c r="G112" s="123" t="s">
        <v>190</v>
      </c>
      <c r="H112" s="124">
        <v>1</v>
      </c>
      <c r="I112" s="125"/>
      <c r="J112" s="126">
        <f>ROUND(I112*H112,2)</f>
        <v>0</v>
      </c>
      <c r="K112" s="122" t="s">
        <v>19</v>
      </c>
      <c r="L112" s="31"/>
      <c r="M112" s="127" t="s">
        <v>19</v>
      </c>
      <c r="N112" s="128" t="s">
        <v>40</v>
      </c>
      <c r="P112" s="129">
        <f>O112*H112</f>
        <v>0</v>
      </c>
      <c r="Q112" s="129">
        <v>0</v>
      </c>
      <c r="R112" s="129">
        <f>Q112*H112</f>
        <v>0</v>
      </c>
      <c r="S112" s="129">
        <v>0</v>
      </c>
      <c r="T112" s="130">
        <f>S112*H112</f>
        <v>0</v>
      </c>
      <c r="AR112" s="131" t="s">
        <v>147</v>
      </c>
      <c r="AT112" s="131" t="s">
        <v>142</v>
      </c>
      <c r="AU112" s="131" t="s">
        <v>77</v>
      </c>
      <c r="AY112" s="16" t="s">
        <v>141</v>
      </c>
      <c r="BE112" s="132">
        <f>IF(N112="základní",J112,0)</f>
        <v>0</v>
      </c>
      <c r="BF112" s="132">
        <f>IF(N112="snížená",J112,0)</f>
        <v>0</v>
      </c>
      <c r="BG112" s="132">
        <f>IF(N112="zákl. přenesená",J112,0)</f>
        <v>0</v>
      </c>
      <c r="BH112" s="132">
        <f>IF(N112="sníž. přenesená",J112,0)</f>
        <v>0</v>
      </c>
      <c r="BI112" s="132">
        <f>IF(N112="nulová",J112,0)</f>
        <v>0</v>
      </c>
      <c r="BJ112" s="16" t="s">
        <v>77</v>
      </c>
      <c r="BK112" s="132">
        <f>ROUND(I112*H112,2)</f>
        <v>0</v>
      </c>
      <c r="BL112" s="16" t="s">
        <v>147</v>
      </c>
      <c r="BM112" s="131" t="s">
        <v>191</v>
      </c>
    </row>
    <row r="113" spans="2:65" s="1" customFormat="1" ht="11.25">
      <c r="B113" s="31"/>
      <c r="D113" s="133" t="s">
        <v>148</v>
      </c>
      <c r="F113" s="134" t="s">
        <v>189</v>
      </c>
      <c r="I113" s="135"/>
      <c r="L113" s="31"/>
      <c r="M113" s="136"/>
      <c r="T113" s="52"/>
      <c r="AT113" s="16" t="s">
        <v>148</v>
      </c>
      <c r="AU113" s="16" t="s">
        <v>77</v>
      </c>
    </row>
    <row r="114" spans="2:65" s="1" customFormat="1" ht="29.25">
      <c r="B114" s="31"/>
      <c r="D114" s="133" t="s">
        <v>152</v>
      </c>
      <c r="F114" s="137" t="s">
        <v>192</v>
      </c>
      <c r="I114" s="135"/>
      <c r="L114" s="31"/>
      <c r="M114" s="136"/>
      <c r="T114" s="52"/>
      <c r="AT114" s="16" t="s">
        <v>152</v>
      </c>
      <c r="AU114" s="16" t="s">
        <v>77</v>
      </c>
    </row>
    <row r="115" spans="2:65" s="1" customFormat="1" ht="16.5" customHeight="1">
      <c r="B115" s="31"/>
      <c r="C115" s="120" t="s">
        <v>193</v>
      </c>
      <c r="D115" s="120" t="s">
        <v>142</v>
      </c>
      <c r="E115" s="121" t="s">
        <v>194</v>
      </c>
      <c r="F115" s="122" t="s">
        <v>195</v>
      </c>
      <c r="G115" s="123" t="s">
        <v>196</v>
      </c>
      <c r="H115" s="124">
        <v>16</v>
      </c>
      <c r="I115" s="125"/>
      <c r="J115" s="126">
        <f>ROUND(I115*H115,2)</f>
        <v>0</v>
      </c>
      <c r="K115" s="122" t="s">
        <v>146</v>
      </c>
      <c r="L115" s="31"/>
      <c r="M115" s="127" t="s">
        <v>19</v>
      </c>
      <c r="N115" s="128" t="s">
        <v>40</v>
      </c>
      <c r="P115" s="129">
        <f>O115*H115</f>
        <v>0</v>
      </c>
      <c r="Q115" s="129">
        <v>0</v>
      </c>
      <c r="R115" s="129">
        <f>Q115*H115</f>
        <v>0</v>
      </c>
      <c r="S115" s="129">
        <v>0</v>
      </c>
      <c r="T115" s="130">
        <f>S115*H115</f>
        <v>0</v>
      </c>
      <c r="AR115" s="131" t="s">
        <v>147</v>
      </c>
      <c r="AT115" s="131" t="s">
        <v>142</v>
      </c>
      <c r="AU115" s="131" t="s">
        <v>77</v>
      </c>
      <c r="AY115" s="16" t="s">
        <v>141</v>
      </c>
      <c r="BE115" s="132">
        <f>IF(N115="základní",J115,0)</f>
        <v>0</v>
      </c>
      <c r="BF115" s="132">
        <f>IF(N115="snížená",J115,0)</f>
        <v>0</v>
      </c>
      <c r="BG115" s="132">
        <f>IF(N115="zákl. přenesená",J115,0)</f>
        <v>0</v>
      </c>
      <c r="BH115" s="132">
        <f>IF(N115="sníž. přenesená",J115,0)</f>
        <v>0</v>
      </c>
      <c r="BI115" s="132">
        <f>IF(N115="nulová",J115,0)</f>
        <v>0</v>
      </c>
      <c r="BJ115" s="16" t="s">
        <v>77</v>
      </c>
      <c r="BK115" s="132">
        <f>ROUND(I115*H115,2)</f>
        <v>0</v>
      </c>
      <c r="BL115" s="16" t="s">
        <v>147</v>
      </c>
      <c r="BM115" s="131" t="s">
        <v>197</v>
      </c>
    </row>
    <row r="116" spans="2:65" s="1" customFormat="1" ht="11.25">
      <c r="B116" s="31"/>
      <c r="D116" s="133" t="s">
        <v>148</v>
      </c>
      <c r="F116" s="134" t="s">
        <v>195</v>
      </c>
      <c r="I116" s="135"/>
      <c r="L116" s="31"/>
      <c r="M116" s="136"/>
      <c r="T116" s="52"/>
      <c r="AT116" s="16" t="s">
        <v>148</v>
      </c>
      <c r="AU116" s="16" t="s">
        <v>77</v>
      </c>
    </row>
    <row r="117" spans="2:65" s="1" customFormat="1" ht="19.5">
      <c r="B117" s="31"/>
      <c r="D117" s="133" t="s">
        <v>152</v>
      </c>
      <c r="F117" s="137" t="s">
        <v>166</v>
      </c>
      <c r="I117" s="135"/>
      <c r="L117" s="31"/>
      <c r="M117" s="136"/>
      <c r="T117" s="52"/>
      <c r="AT117" s="16" t="s">
        <v>152</v>
      </c>
      <c r="AU117" s="16" t="s">
        <v>77</v>
      </c>
    </row>
    <row r="118" spans="2:65" s="1" customFormat="1" ht="16.5" customHeight="1">
      <c r="B118" s="31"/>
      <c r="C118" s="120" t="s">
        <v>198</v>
      </c>
      <c r="D118" s="120" t="s">
        <v>142</v>
      </c>
      <c r="E118" s="121" t="s">
        <v>199</v>
      </c>
      <c r="F118" s="122" t="s">
        <v>200</v>
      </c>
      <c r="G118" s="123" t="s">
        <v>196</v>
      </c>
      <c r="H118" s="124">
        <v>16</v>
      </c>
      <c r="I118" s="125"/>
      <c r="J118" s="126">
        <f>ROUND(I118*H118,2)</f>
        <v>0</v>
      </c>
      <c r="K118" s="122" t="s">
        <v>19</v>
      </c>
      <c r="L118" s="31"/>
      <c r="M118" s="127" t="s">
        <v>19</v>
      </c>
      <c r="N118" s="128" t="s">
        <v>40</v>
      </c>
      <c r="P118" s="129">
        <f>O118*H118</f>
        <v>0</v>
      </c>
      <c r="Q118" s="129">
        <v>0</v>
      </c>
      <c r="R118" s="129">
        <f>Q118*H118</f>
        <v>0</v>
      </c>
      <c r="S118" s="129">
        <v>0</v>
      </c>
      <c r="T118" s="130">
        <f>S118*H118</f>
        <v>0</v>
      </c>
      <c r="AR118" s="131" t="s">
        <v>147</v>
      </c>
      <c r="AT118" s="131" t="s">
        <v>142</v>
      </c>
      <c r="AU118" s="131" t="s">
        <v>77</v>
      </c>
      <c r="AY118" s="16" t="s">
        <v>141</v>
      </c>
      <c r="BE118" s="132">
        <f>IF(N118="základní",J118,0)</f>
        <v>0</v>
      </c>
      <c r="BF118" s="132">
        <f>IF(N118="snížená",J118,0)</f>
        <v>0</v>
      </c>
      <c r="BG118" s="132">
        <f>IF(N118="zákl. přenesená",J118,0)</f>
        <v>0</v>
      </c>
      <c r="BH118" s="132">
        <f>IF(N118="sníž. přenesená",J118,0)</f>
        <v>0</v>
      </c>
      <c r="BI118" s="132">
        <f>IF(N118="nulová",J118,0)</f>
        <v>0</v>
      </c>
      <c r="BJ118" s="16" t="s">
        <v>77</v>
      </c>
      <c r="BK118" s="132">
        <f>ROUND(I118*H118,2)</f>
        <v>0</v>
      </c>
      <c r="BL118" s="16" t="s">
        <v>147</v>
      </c>
      <c r="BM118" s="131" t="s">
        <v>201</v>
      </c>
    </row>
    <row r="119" spans="2:65" s="1" customFormat="1" ht="11.25">
      <c r="B119" s="31"/>
      <c r="D119" s="133" t="s">
        <v>148</v>
      </c>
      <c r="F119" s="134" t="s">
        <v>200</v>
      </c>
      <c r="I119" s="135"/>
      <c r="L119" s="31"/>
      <c r="M119" s="136"/>
      <c r="T119" s="52"/>
      <c r="AT119" s="16" t="s">
        <v>148</v>
      </c>
      <c r="AU119" s="16" t="s">
        <v>77</v>
      </c>
    </row>
    <row r="120" spans="2:65" s="1" customFormat="1" ht="19.5">
      <c r="B120" s="31"/>
      <c r="D120" s="133" t="s">
        <v>152</v>
      </c>
      <c r="F120" s="137" t="s">
        <v>166</v>
      </c>
      <c r="I120" s="135"/>
      <c r="L120" s="31"/>
      <c r="M120" s="136"/>
      <c r="T120" s="52"/>
      <c r="AT120" s="16" t="s">
        <v>152</v>
      </c>
      <c r="AU120" s="16" t="s">
        <v>77</v>
      </c>
    </row>
    <row r="121" spans="2:65" s="1" customFormat="1" ht="16.5" customHeight="1">
      <c r="B121" s="31"/>
      <c r="C121" s="120" t="s">
        <v>8</v>
      </c>
      <c r="D121" s="120" t="s">
        <v>142</v>
      </c>
      <c r="E121" s="121" t="s">
        <v>202</v>
      </c>
      <c r="F121" s="122" t="s">
        <v>203</v>
      </c>
      <c r="G121" s="123" t="s">
        <v>171</v>
      </c>
      <c r="H121" s="124">
        <v>160</v>
      </c>
      <c r="I121" s="125"/>
      <c r="J121" s="126">
        <f>ROUND(I121*H121,2)</f>
        <v>0</v>
      </c>
      <c r="K121" s="122" t="s">
        <v>19</v>
      </c>
      <c r="L121" s="31"/>
      <c r="M121" s="127" t="s">
        <v>19</v>
      </c>
      <c r="N121" s="128" t="s">
        <v>40</v>
      </c>
      <c r="P121" s="129">
        <f>O121*H121</f>
        <v>0</v>
      </c>
      <c r="Q121" s="129">
        <v>0</v>
      </c>
      <c r="R121" s="129">
        <f>Q121*H121</f>
        <v>0</v>
      </c>
      <c r="S121" s="129">
        <v>0</v>
      </c>
      <c r="T121" s="130">
        <f>S121*H121</f>
        <v>0</v>
      </c>
      <c r="AR121" s="131" t="s">
        <v>147</v>
      </c>
      <c r="AT121" s="131" t="s">
        <v>142</v>
      </c>
      <c r="AU121" s="131" t="s">
        <v>77</v>
      </c>
      <c r="AY121" s="16" t="s">
        <v>141</v>
      </c>
      <c r="BE121" s="132">
        <f>IF(N121="základní",J121,0)</f>
        <v>0</v>
      </c>
      <c r="BF121" s="132">
        <f>IF(N121="snížená",J121,0)</f>
        <v>0</v>
      </c>
      <c r="BG121" s="132">
        <f>IF(N121="zákl. přenesená",J121,0)</f>
        <v>0</v>
      </c>
      <c r="BH121" s="132">
        <f>IF(N121="sníž. přenesená",J121,0)</f>
        <v>0</v>
      </c>
      <c r="BI121" s="132">
        <f>IF(N121="nulová",J121,0)</f>
        <v>0</v>
      </c>
      <c r="BJ121" s="16" t="s">
        <v>77</v>
      </c>
      <c r="BK121" s="132">
        <f>ROUND(I121*H121,2)</f>
        <v>0</v>
      </c>
      <c r="BL121" s="16" t="s">
        <v>147</v>
      </c>
      <c r="BM121" s="131" t="s">
        <v>204</v>
      </c>
    </row>
    <row r="122" spans="2:65" s="1" customFormat="1" ht="11.25">
      <c r="B122" s="31"/>
      <c r="D122" s="133" t="s">
        <v>148</v>
      </c>
      <c r="F122" s="134" t="s">
        <v>203</v>
      </c>
      <c r="I122" s="135"/>
      <c r="L122" s="31"/>
      <c r="M122" s="136"/>
      <c r="T122" s="52"/>
      <c r="AT122" s="16" t="s">
        <v>148</v>
      </c>
      <c r="AU122" s="16" t="s">
        <v>77</v>
      </c>
    </row>
    <row r="123" spans="2:65" s="1" customFormat="1" ht="19.5">
      <c r="B123" s="31"/>
      <c r="D123" s="133" t="s">
        <v>152</v>
      </c>
      <c r="F123" s="137" t="s">
        <v>166</v>
      </c>
      <c r="I123" s="135"/>
      <c r="L123" s="31"/>
      <c r="M123" s="136"/>
      <c r="T123" s="52"/>
      <c r="AT123" s="16" t="s">
        <v>152</v>
      </c>
      <c r="AU123" s="16" t="s">
        <v>77</v>
      </c>
    </row>
    <row r="124" spans="2:65" s="1" customFormat="1" ht="16.5" customHeight="1">
      <c r="B124" s="31"/>
      <c r="C124" s="120" t="s">
        <v>205</v>
      </c>
      <c r="D124" s="120" t="s">
        <v>142</v>
      </c>
      <c r="E124" s="121" t="s">
        <v>206</v>
      </c>
      <c r="F124" s="122" t="s">
        <v>207</v>
      </c>
      <c r="G124" s="123" t="s">
        <v>171</v>
      </c>
      <c r="H124" s="124">
        <v>169</v>
      </c>
      <c r="I124" s="125"/>
      <c r="J124" s="126">
        <f>ROUND(I124*H124,2)</f>
        <v>0</v>
      </c>
      <c r="K124" s="122" t="s">
        <v>146</v>
      </c>
      <c r="L124" s="31"/>
      <c r="M124" s="127" t="s">
        <v>19</v>
      </c>
      <c r="N124" s="128" t="s">
        <v>40</v>
      </c>
      <c r="P124" s="129">
        <f>O124*H124</f>
        <v>0</v>
      </c>
      <c r="Q124" s="129">
        <v>0</v>
      </c>
      <c r="R124" s="129">
        <f>Q124*H124</f>
        <v>0</v>
      </c>
      <c r="S124" s="129">
        <v>0</v>
      </c>
      <c r="T124" s="130">
        <f>S124*H124</f>
        <v>0</v>
      </c>
      <c r="AR124" s="131" t="s">
        <v>147</v>
      </c>
      <c r="AT124" s="131" t="s">
        <v>142</v>
      </c>
      <c r="AU124" s="131" t="s">
        <v>77</v>
      </c>
      <c r="AY124" s="16" t="s">
        <v>141</v>
      </c>
      <c r="BE124" s="132">
        <f>IF(N124="základní",J124,0)</f>
        <v>0</v>
      </c>
      <c r="BF124" s="132">
        <f>IF(N124="snížená",J124,0)</f>
        <v>0</v>
      </c>
      <c r="BG124" s="132">
        <f>IF(N124="zákl. přenesená",J124,0)</f>
        <v>0</v>
      </c>
      <c r="BH124" s="132">
        <f>IF(N124="sníž. přenesená",J124,0)</f>
        <v>0</v>
      </c>
      <c r="BI124" s="132">
        <f>IF(N124="nulová",J124,0)</f>
        <v>0</v>
      </c>
      <c r="BJ124" s="16" t="s">
        <v>77</v>
      </c>
      <c r="BK124" s="132">
        <f>ROUND(I124*H124,2)</f>
        <v>0</v>
      </c>
      <c r="BL124" s="16" t="s">
        <v>147</v>
      </c>
      <c r="BM124" s="131" t="s">
        <v>208</v>
      </c>
    </row>
    <row r="125" spans="2:65" s="1" customFormat="1" ht="11.25">
      <c r="B125" s="31"/>
      <c r="D125" s="133" t="s">
        <v>148</v>
      </c>
      <c r="F125" s="134" t="s">
        <v>207</v>
      </c>
      <c r="I125" s="135"/>
      <c r="L125" s="31"/>
      <c r="M125" s="136"/>
      <c r="T125" s="52"/>
      <c r="AT125" s="16" t="s">
        <v>148</v>
      </c>
      <c r="AU125" s="16" t="s">
        <v>77</v>
      </c>
    </row>
    <row r="126" spans="2:65" s="1" customFormat="1" ht="19.5">
      <c r="B126" s="31"/>
      <c r="D126" s="133" t="s">
        <v>152</v>
      </c>
      <c r="F126" s="137" t="s">
        <v>166</v>
      </c>
      <c r="I126" s="135"/>
      <c r="L126" s="31"/>
      <c r="M126" s="136"/>
      <c r="T126" s="52"/>
      <c r="AT126" s="16" t="s">
        <v>152</v>
      </c>
      <c r="AU126" s="16" t="s">
        <v>77</v>
      </c>
    </row>
    <row r="127" spans="2:65" s="1" customFormat="1" ht="24.2" customHeight="1">
      <c r="B127" s="31"/>
      <c r="C127" s="120" t="s">
        <v>183</v>
      </c>
      <c r="D127" s="120" t="s">
        <v>142</v>
      </c>
      <c r="E127" s="121" t="s">
        <v>209</v>
      </c>
      <c r="F127" s="122" t="s">
        <v>210</v>
      </c>
      <c r="G127" s="123" t="s">
        <v>163</v>
      </c>
      <c r="H127" s="124">
        <v>11</v>
      </c>
      <c r="I127" s="125"/>
      <c r="J127" s="126">
        <f>ROUND(I127*H127,2)</f>
        <v>0</v>
      </c>
      <c r="K127" s="122" t="s">
        <v>19</v>
      </c>
      <c r="L127" s="31"/>
      <c r="M127" s="127" t="s">
        <v>19</v>
      </c>
      <c r="N127" s="128" t="s">
        <v>40</v>
      </c>
      <c r="P127" s="129">
        <f>O127*H127</f>
        <v>0</v>
      </c>
      <c r="Q127" s="129">
        <v>0</v>
      </c>
      <c r="R127" s="129">
        <f>Q127*H127</f>
        <v>0</v>
      </c>
      <c r="S127" s="129">
        <v>0</v>
      </c>
      <c r="T127" s="130">
        <f>S127*H127</f>
        <v>0</v>
      </c>
      <c r="AR127" s="131" t="s">
        <v>147</v>
      </c>
      <c r="AT127" s="131" t="s">
        <v>142</v>
      </c>
      <c r="AU127" s="131" t="s">
        <v>77</v>
      </c>
      <c r="AY127" s="16" t="s">
        <v>141</v>
      </c>
      <c r="BE127" s="132">
        <f>IF(N127="základní",J127,0)</f>
        <v>0</v>
      </c>
      <c r="BF127" s="132">
        <f>IF(N127="snížená",J127,0)</f>
        <v>0</v>
      </c>
      <c r="BG127" s="132">
        <f>IF(N127="zákl. přenesená",J127,0)</f>
        <v>0</v>
      </c>
      <c r="BH127" s="132">
        <f>IF(N127="sníž. přenesená",J127,0)</f>
        <v>0</v>
      </c>
      <c r="BI127" s="132">
        <f>IF(N127="nulová",J127,0)</f>
        <v>0</v>
      </c>
      <c r="BJ127" s="16" t="s">
        <v>77</v>
      </c>
      <c r="BK127" s="132">
        <f>ROUND(I127*H127,2)</f>
        <v>0</v>
      </c>
      <c r="BL127" s="16" t="s">
        <v>147</v>
      </c>
      <c r="BM127" s="131" t="s">
        <v>211</v>
      </c>
    </row>
    <row r="128" spans="2:65" s="1" customFormat="1" ht="11.25">
      <c r="B128" s="31"/>
      <c r="D128" s="133" t="s">
        <v>148</v>
      </c>
      <c r="F128" s="134" t="s">
        <v>210</v>
      </c>
      <c r="I128" s="135"/>
      <c r="L128" s="31"/>
      <c r="M128" s="136"/>
      <c r="T128" s="52"/>
      <c r="AT128" s="16" t="s">
        <v>148</v>
      </c>
      <c r="AU128" s="16" t="s">
        <v>77</v>
      </c>
    </row>
    <row r="129" spans="2:65" s="1" customFormat="1" ht="19.5">
      <c r="B129" s="31"/>
      <c r="D129" s="133" t="s">
        <v>152</v>
      </c>
      <c r="F129" s="137" t="s">
        <v>166</v>
      </c>
      <c r="I129" s="135"/>
      <c r="L129" s="31"/>
      <c r="M129" s="136"/>
      <c r="T129" s="52"/>
      <c r="AT129" s="16" t="s">
        <v>152</v>
      </c>
      <c r="AU129" s="16" t="s">
        <v>77</v>
      </c>
    </row>
    <row r="130" spans="2:65" s="1" customFormat="1" ht="16.5" customHeight="1">
      <c r="B130" s="31"/>
      <c r="C130" s="120" t="s">
        <v>212</v>
      </c>
      <c r="D130" s="120" t="s">
        <v>142</v>
      </c>
      <c r="E130" s="121" t="s">
        <v>213</v>
      </c>
      <c r="F130" s="122" t="s">
        <v>214</v>
      </c>
      <c r="G130" s="123" t="s">
        <v>196</v>
      </c>
      <c r="H130" s="124">
        <v>16</v>
      </c>
      <c r="I130" s="125"/>
      <c r="J130" s="126">
        <f>ROUND(I130*H130,2)</f>
        <v>0</v>
      </c>
      <c r="K130" s="122" t="s">
        <v>146</v>
      </c>
      <c r="L130" s="31"/>
      <c r="M130" s="127" t="s">
        <v>19</v>
      </c>
      <c r="N130" s="128" t="s">
        <v>40</v>
      </c>
      <c r="P130" s="129">
        <f>O130*H130</f>
        <v>0</v>
      </c>
      <c r="Q130" s="129">
        <v>0</v>
      </c>
      <c r="R130" s="129">
        <f>Q130*H130</f>
        <v>0</v>
      </c>
      <c r="S130" s="129">
        <v>0</v>
      </c>
      <c r="T130" s="130">
        <f>S130*H130</f>
        <v>0</v>
      </c>
      <c r="AR130" s="131" t="s">
        <v>147</v>
      </c>
      <c r="AT130" s="131" t="s">
        <v>142</v>
      </c>
      <c r="AU130" s="131" t="s">
        <v>77</v>
      </c>
      <c r="AY130" s="16" t="s">
        <v>141</v>
      </c>
      <c r="BE130" s="132">
        <f>IF(N130="základní",J130,0)</f>
        <v>0</v>
      </c>
      <c r="BF130" s="132">
        <f>IF(N130="snížená",J130,0)</f>
        <v>0</v>
      </c>
      <c r="BG130" s="132">
        <f>IF(N130="zákl. přenesená",J130,0)</f>
        <v>0</v>
      </c>
      <c r="BH130" s="132">
        <f>IF(N130="sníž. přenesená",J130,0)</f>
        <v>0</v>
      </c>
      <c r="BI130" s="132">
        <f>IF(N130="nulová",J130,0)</f>
        <v>0</v>
      </c>
      <c r="BJ130" s="16" t="s">
        <v>77</v>
      </c>
      <c r="BK130" s="132">
        <f>ROUND(I130*H130,2)</f>
        <v>0</v>
      </c>
      <c r="BL130" s="16" t="s">
        <v>147</v>
      </c>
      <c r="BM130" s="131" t="s">
        <v>215</v>
      </c>
    </row>
    <row r="131" spans="2:65" s="1" customFormat="1" ht="11.25">
      <c r="B131" s="31"/>
      <c r="D131" s="133" t="s">
        <v>148</v>
      </c>
      <c r="F131" s="134" t="s">
        <v>216</v>
      </c>
      <c r="I131" s="135"/>
      <c r="L131" s="31"/>
      <c r="M131" s="136"/>
      <c r="T131" s="52"/>
      <c r="AT131" s="16" t="s">
        <v>148</v>
      </c>
      <c r="AU131" s="16" t="s">
        <v>77</v>
      </c>
    </row>
    <row r="132" spans="2:65" s="1" customFormat="1" ht="19.5">
      <c r="B132" s="31"/>
      <c r="D132" s="133" t="s">
        <v>152</v>
      </c>
      <c r="F132" s="137" t="s">
        <v>166</v>
      </c>
      <c r="I132" s="135"/>
      <c r="L132" s="31"/>
      <c r="M132" s="136"/>
      <c r="T132" s="52"/>
      <c r="AT132" s="16" t="s">
        <v>152</v>
      </c>
      <c r="AU132" s="16" t="s">
        <v>77</v>
      </c>
    </row>
    <row r="133" spans="2:65" s="1" customFormat="1" ht="16.5" customHeight="1">
      <c r="B133" s="31"/>
      <c r="C133" s="120" t="s">
        <v>186</v>
      </c>
      <c r="D133" s="120" t="s">
        <v>142</v>
      </c>
      <c r="E133" s="121" t="s">
        <v>217</v>
      </c>
      <c r="F133" s="122" t="s">
        <v>218</v>
      </c>
      <c r="G133" s="123" t="s">
        <v>196</v>
      </c>
      <c r="H133" s="124">
        <v>8</v>
      </c>
      <c r="I133" s="125"/>
      <c r="J133" s="126">
        <f>ROUND(I133*H133,2)</f>
        <v>0</v>
      </c>
      <c r="K133" s="122" t="s">
        <v>19</v>
      </c>
      <c r="L133" s="31"/>
      <c r="M133" s="127" t="s">
        <v>19</v>
      </c>
      <c r="N133" s="128" t="s">
        <v>40</v>
      </c>
      <c r="P133" s="129">
        <f>O133*H133</f>
        <v>0</v>
      </c>
      <c r="Q133" s="129">
        <v>0</v>
      </c>
      <c r="R133" s="129">
        <f>Q133*H133</f>
        <v>0</v>
      </c>
      <c r="S133" s="129">
        <v>0</v>
      </c>
      <c r="T133" s="130">
        <f>S133*H133</f>
        <v>0</v>
      </c>
      <c r="AR133" s="131" t="s">
        <v>147</v>
      </c>
      <c r="AT133" s="131" t="s">
        <v>142</v>
      </c>
      <c r="AU133" s="131" t="s">
        <v>77</v>
      </c>
      <c r="AY133" s="16" t="s">
        <v>141</v>
      </c>
      <c r="BE133" s="132">
        <f>IF(N133="základní",J133,0)</f>
        <v>0</v>
      </c>
      <c r="BF133" s="132">
        <f>IF(N133="snížená",J133,0)</f>
        <v>0</v>
      </c>
      <c r="BG133" s="132">
        <f>IF(N133="zákl. přenesená",J133,0)</f>
        <v>0</v>
      </c>
      <c r="BH133" s="132">
        <f>IF(N133="sníž. přenesená",J133,0)</f>
        <v>0</v>
      </c>
      <c r="BI133" s="132">
        <f>IF(N133="nulová",J133,0)</f>
        <v>0</v>
      </c>
      <c r="BJ133" s="16" t="s">
        <v>77</v>
      </c>
      <c r="BK133" s="132">
        <f>ROUND(I133*H133,2)</f>
        <v>0</v>
      </c>
      <c r="BL133" s="16" t="s">
        <v>147</v>
      </c>
      <c r="BM133" s="131" t="s">
        <v>219</v>
      </c>
    </row>
    <row r="134" spans="2:65" s="1" customFormat="1" ht="11.25">
      <c r="B134" s="31"/>
      <c r="D134" s="133" t="s">
        <v>148</v>
      </c>
      <c r="F134" s="134" t="s">
        <v>218</v>
      </c>
      <c r="I134" s="135"/>
      <c r="L134" s="31"/>
      <c r="M134" s="136"/>
      <c r="T134" s="52"/>
      <c r="AT134" s="16" t="s">
        <v>148</v>
      </c>
      <c r="AU134" s="16" t="s">
        <v>77</v>
      </c>
    </row>
    <row r="135" spans="2:65" s="1" customFormat="1" ht="48.75">
      <c r="B135" s="31"/>
      <c r="D135" s="133" t="s">
        <v>152</v>
      </c>
      <c r="F135" s="137" t="s">
        <v>220</v>
      </c>
      <c r="I135" s="135"/>
      <c r="L135" s="31"/>
      <c r="M135" s="136"/>
      <c r="T135" s="52"/>
      <c r="AT135" s="16" t="s">
        <v>152</v>
      </c>
      <c r="AU135" s="16" t="s">
        <v>77</v>
      </c>
    </row>
    <row r="136" spans="2:65" s="10" customFormat="1" ht="25.9" customHeight="1">
      <c r="B136" s="110"/>
      <c r="D136" s="111" t="s">
        <v>68</v>
      </c>
      <c r="E136" s="112" t="s">
        <v>160</v>
      </c>
      <c r="F136" s="112" t="s">
        <v>221</v>
      </c>
      <c r="I136" s="113"/>
      <c r="J136" s="114">
        <f>BK136</f>
        <v>0</v>
      </c>
      <c r="L136" s="110"/>
      <c r="M136" s="115"/>
      <c r="P136" s="116">
        <f>SUM(P137:P142)</f>
        <v>0</v>
      </c>
      <c r="R136" s="116">
        <f>SUM(R137:R142)</f>
        <v>0</v>
      </c>
      <c r="T136" s="117">
        <f>SUM(T137:T142)</f>
        <v>0</v>
      </c>
      <c r="AR136" s="111" t="s">
        <v>77</v>
      </c>
      <c r="AT136" s="118" t="s">
        <v>68</v>
      </c>
      <c r="AU136" s="118" t="s">
        <v>69</v>
      </c>
      <c r="AY136" s="111" t="s">
        <v>141</v>
      </c>
      <c r="BK136" s="119">
        <f>SUM(BK137:BK142)</f>
        <v>0</v>
      </c>
    </row>
    <row r="137" spans="2:65" s="1" customFormat="1" ht="24.2" customHeight="1">
      <c r="B137" s="31"/>
      <c r="C137" s="120" t="s">
        <v>222</v>
      </c>
      <c r="D137" s="120" t="s">
        <v>142</v>
      </c>
      <c r="E137" s="121" t="s">
        <v>223</v>
      </c>
      <c r="F137" s="122" t="s">
        <v>224</v>
      </c>
      <c r="G137" s="123" t="s">
        <v>225</v>
      </c>
      <c r="H137" s="124">
        <v>1</v>
      </c>
      <c r="I137" s="125"/>
      <c r="J137" s="126">
        <f>ROUND(I137*H137,2)</f>
        <v>0</v>
      </c>
      <c r="K137" s="122" t="s">
        <v>226</v>
      </c>
      <c r="L137" s="31"/>
      <c r="M137" s="127" t="s">
        <v>19</v>
      </c>
      <c r="N137" s="128" t="s">
        <v>40</v>
      </c>
      <c r="P137" s="129">
        <f>O137*H137</f>
        <v>0</v>
      </c>
      <c r="Q137" s="129">
        <v>0</v>
      </c>
      <c r="R137" s="129">
        <f>Q137*H137</f>
        <v>0</v>
      </c>
      <c r="S137" s="129">
        <v>0</v>
      </c>
      <c r="T137" s="130">
        <f>S137*H137</f>
        <v>0</v>
      </c>
      <c r="AR137" s="131" t="s">
        <v>147</v>
      </c>
      <c r="AT137" s="131" t="s">
        <v>142</v>
      </c>
      <c r="AU137" s="131" t="s">
        <v>77</v>
      </c>
      <c r="AY137" s="16" t="s">
        <v>141</v>
      </c>
      <c r="BE137" s="132">
        <f>IF(N137="základní",J137,0)</f>
        <v>0</v>
      </c>
      <c r="BF137" s="132">
        <f>IF(N137="snížená",J137,0)</f>
        <v>0</v>
      </c>
      <c r="BG137" s="132">
        <f>IF(N137="zákl. přenesená",J137,0)</f>
        <v>0</v>
      </c>
      <c r="BH137" s="132">
        <f>IF(N137="sníž. přenesená",J137,0)</f>
        <v>0</v>
      </c>
      <c r="BI137" s="132">
        <f>IF(N137="nulová",J137,0)</f>
        <v>0</v>
      </c>
      <c r="BJ137" s="16" t="s">
        <v>77</v>
      </c>
      <c r="BK137" s="132">
        <f>ROUND(I137*H137,2)</f>
        <v>0</v>
      </c>
      <c r="BL137" s="16" t="s">
        <v>147</v>
      </c>
      <c r="BM137" s="131" t="s">
        <v>227</v>
      </c>
    </row>
    <row r="138" spans="2:65" s="1" customFormat="1" ht="19.5">
      <c r="B138" s="31"/>
      <c r="D138" s="133" t="s">
        <v>148</v>
      </c>
      <c r="F138" s="134" t="s">
        <v>224</v>
      </c>
      <c r="I138" s="135"/>
      <c r="L138" s="31"/>
      <c r="M138" s="136"/>
      <c r="T138" s="52"/>
      <c r="AT138" s="16" t="s">
        <v>148</v>
      </c>
      <c r="AU138" s="16" t="s">
        <v>77</v>
      </c>
    </row>
    <row r="139" spans="2:65" s="1" customFormat="1" ht="19.5">
      <c r="B139" s="31"/>
      <c r="D139" s="133" t="s">
        <v>152</v>
      </c>
      <c r="F139" s="137" t="s">
        <v>228</v>
      </c>
      <c r="I139" s="135"/>
      <c r="L139" s="31"/>
      <c r="M139" s="136"/>
      <c r="T139" s="52"/>
      <c r="AT139" s="16" t="s">
        <v>152</v>
      </c>
      <c r="AU139" s="16" t="s">
        <v>77</v>
      </c>
    </row>
    <row r="140" spans="2:65" s="1" customFormat="1" ht="16.5" customHeight="1">
      <c r="B140" s="31"/>
      <c r="C140" s="120" t="s">
        <v>191</v>
      </c>
      <c r="D140" s="120" t="s">
        <v>142</v>
      </c>
      <c r="E140" s="121" t="s">
        <v>229</v>
      </c>
      <c r="F140" s="122" t="s">
        <v>230</v>
      </c>
      <c r="G140" s="123" t="s">
        <v>225</v>
      </c>
      <c r="H140" s="124">
        <v>1</v>
      </c>
      <c r="I140" s="125"/>
      <c r="J140" s="126">
        <f>ROUND(I140*H140,2)</f>
        <v>0</v>
      </c>
      <c r="K140" s="122" t="s">
        <v>226</v>
      </c>
      <c r="L140" s="31"/>
      <c r="M140" s="127" t="s">
        <v>19</v>
      </c>
      <c r="N140" s="128" t="s">
        <v>40</v>
      </c>
      <c r="P140" s="129">
        <f>O140*H140</f>
        <v>0</v>
      </c>
      <c r="Q140" s="129">
        <v>0</v>
      </c>
      <c r="R140" s="129">
        <f>Q140*H140</f>
        <v>0</v>
      </c>
      <c r="S140" s="129">
        <v>0</v>
      </c>
      <c r="T140" s="130">
        <f>S140*H140</f>
        <v>0</v>
      </c>
      <c r="AR140" s="131" t="s">
        <v>147</v>
      </c>
      <c r="AT140" s="131" t="s">
        <v>142</v>
      </c>
      <c r="AU140" s="131" t="s">
        <v>77</v>
      </c>
      <c r="AY140" s="16" t="s">
        <v>141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6" t="s">
        <v>77</v>
      </c>
      <c r="BK140" s="132">
        <f>ROUND(I140*H140,2)</f>
        <v>0</v>
      </c>
      <c r="BL140" s="16" t="s">
        <v>147</v>
      </c>
      <c r="BM140" s="131" t="s">
        <v>231</v>
      </c>
    </row>
    <row r="141" spans="2:65" s="1" customFormat="1" ht="11.25">
      <c r="B141" s="31"/>
      <c r="D141" s="133" t="s">
        <v>148</v>
      </c>
      <c r="F141" s="134" t="s">
        <v>230</v>
      </c>
      <c r="I141" s="135"/>
      <c r="L141" s="31"/>
      <c r="M141" s="136"/>
      <c r="T141" s="52"/>
      <c r="AT141" s="16" t="s">
        <v>148</v>
      </c>
      <c r="AU141" s="16" t="s">
        <v>77</v>
      </c>
    </row>
    <row r="142" spans="2:65" s="1" customFormat="1" ht="19.5">
      <c r="B142" s="31"/>
      <c r="D142" s="133" t="s">
        <v>152</v>
      </c>
      <c r="F142" s="137" t="s">
        <v>228</v>
      </c>
      <c r="I142" s="135"/>
      <c r="L142" s="31"/>
      <c r="M142" s="136"/>
      <c r="T142" s="52"/>
      <c r="AT142" s="16" t="s">
        <v>152</v>
      </c>
      <c r="AU142" s="16" t="s">
        <v>77</v>
      </c>
    </row>
    <row r="143" spans="2:65" s="10" customFormat="1" ht="25.9" customHeight="1">
      <c r="B143" s="110"/>
      <c r="D143" s="111" t="s">
        <v>68</v>
      </c>
      <c r="E143" s="112" t="s">
        <v>147</v>
      </c>
      <c r="F143" s="112" t="s">
        <v>232</v>
      </c>
      <c r="I143" s="113"/>
      <c r="J143" s="114">
        <f>BK143</f>
        <v>0</v>
      </c>
      <c r="L143" s="110"/>
      <c r="M143" s="115"/>
      <c r="P143" s="116">
        <f>SUM(P144:P151)</f>
        <v>0</v>
      </c>
      <c r="R143" s="116">
        <f>SUM(R144:R151)</f>
        <v>0</v>
      </c>
      <c r="T143" s="117">
        <f>SUM(T144:T151)</f>
        <v>0</v>
      </c>
      <c r="AR143" s="111" t="s">
        <v>77</v>
      </c>
      <c r="AT143" s="118" t="s">
        <v>68</v>
      </c>
      <c r="AU143" s="118" t="s">
        <v>69</v>
      </c>
      <c r="AY143" s="111" t="s">
        <v>141</v>
      </c>
      <c r="BK143" s="119">
        <f>SUM(BK144:BK151)</f>
        <v>0</v>
      </c>
    </row>
    <row r="144" spans="2:65" s="1" customFormat="1" ht="16.5" customHeight="1">
      <c r="B144" s="31"/>
      <c r="C144" s="120" t="s">
        <v>233</v>
      </c>
      <c r="D144" s="120" t="s">
        <v>142</v>
      </c>
      <c r="E144" s="121" t="s">
        <v>234</v>
      </c>
      <c r="F144" s="122" t="s">
        <v>235</v>
      </c>
      <c r="G144" s="123" t="s">
        <v>236</v>
      </c>
      <c r="H144" s="124">
        <v>2</v>
      </c>
      <c r="I144" s="125"/>
      <c r="J144" s="126">
        <f>ROUND(I144*H144,2)</f>
        <v>0</v>
      </c>
      <c r="K144" s="122" t="s">
        <v>146</v>
      </c>
      <c r="L144" s="31"/>
      <c r="M144" s="127" t="s">
        <v>19</v>
      </c>
      <c r="N144" s="128" t="s">
        <v>40</v>
      </c>
      <c r="P144" s="129">
        <f>O144*H144</f>
        <v>0</v>
      </c>
      <c r="Q144" s="129">
        <v>0</v>
      </c>
      <c r="R144" s="129">
        <f>Q144*H144</f>
        <v>0</v>
      </c>
      <c r="S144" s="129">
        <v>0</v>
      </c>
      <c r="T144" s="130">
        <f>S144*H144</f>
        <v>0</v>
      </c>
      <c r="AR144" s="131" t="s">
        <v>147</v>
      </c>
      <c r="AT144" s="131" t="s">
        <v>142</v>
      </c>
      <c r="AU144" s="131" t="s">
        <v>77</v>
      </c>
      <c r="AY144" s="16" t="s">
        <v>141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6" t="s">
        <v>77</v>
      </c>
      <c r="BK144" s="132">
        <f>ROUND(I144*H144,2)</f>
        <v>0</v>
      </c>
      <c r="BL144" s="16" t="s">
        <v>147</v>
      </c>
      <c r="BM144" s="131" t="s">
        <v>237</v>
      </c>
    </row>
    <row r="145" spans="2:65" s="1" customFormat="1" ht="29.25">
      <c r="B145" s="31"/>
      <c r="D145" s="133" t="s">
        <v>148</v>
      </c>
      <c r="F145" s="134" t="s">
        <v>238</v>
      </c>
      <c r="I145" s="135"/>
      <c r="L145" s="31"/>
      <c r="M145" s="136"/>
      <c r="T145" s="52"/>
      <c r="AT145" s="16" t="s">
        <v>148</v>
      </c>
      <c r="AU145" s="16" t="s">
        <v>77</v>
      </c>
    </row>
    <row r="146" spans="2:65" s="1" customFormat="1" ht="39">
      <c r="B146" s="31"/>
      <c r="D146" s="133" t="s">
        <v>150</v>
      </c>
      <c r="F146" s="137" t="s">
        <v>239</v>
      </c>
      <c r="I146" s="135"/>
      <c r="L146" s="31"/>
      <c r="M146" s="136"/>
      <c r="T146" s="52"/>
      <c r="AT146" s="16" t="s">
        <v>150</v>
      </c>
      <c r="AU146" s="16" t="s">
        <v>77</v>
      </c>
    </row>
    <row r="147" spans="2:65" s="1" customFormat="1" ht="29.25">
      <c r="B147" s="31"/>
      <c r="D147" s="133" t="s">
        <v>152</v>
      </c>
      <c r="F147" s="137" t="s">
        <v>240</v>
      </c>
      <c r="I147" s="135"/>
      <c r="L147" s="31"/>
      <c r="M147" s="136"/>
      <c r="T147" s="52"/>
      <c r="AT147" s="16" t="s">
        <v>152</v>
      </c>
      <c r="AU147" s="16" t="s">
        <v>77</v>
      </c>
    </row>
    <row r="148" spans="2:65" s="1" customFormat="1" ht="24.2" customHeight="1">
      <c r="B148" s="31"/>
      <c r="C148" s="120" t="s">
        <v>197</v>
      </c>
      <c r="D148" s="120" t="s">
        <v>142</v>
      </c>
      <c r="E148" s="121" t="s">
        <v>241</v>
      </c>
      <c r="F148" s="122" t="s">
        <v>242</v>
      </c>
      <c r="G148" s="123" t="s">
        <v>243</v>
      </c>
      <c r="H148" s="124">
        <v>1</v>
      </c>
      <c r="I148" s="125"/>
      <c r="J148" s="126">
        <f>ROUND(I148*H148,2)</f>
        <v>0</v>
      </c>
      <c r="K148" s="122" t="s">
        <v>146</v>
      </c>
      <c r="L148" s="31"/>
      <c r="M148" s="127" t="s">
        <v>19</v>
      </c>
      <c r="N148" s="128" t="s">
        <v>40</v>
      </c>
      <c r="P148" s="129">
        <f>O148*H148</f>
        <v>0</v>
      </c>
      <c r="Q148" s="129">
        <v>0</v>
      </c>
      <c r="R148" s="129">
        <f>Q148*H148</f>
        <v>0</v>
      </c>
      <c r="S148" s="129">
        <v>0</v>
      </c>
      <c r="T148" s="130">
        <f>S148*H148</f>
        <v>0</v>
      </c>
      <c r="AR148" s="131" t="s">
        <v>147</v>
      </c>
      <c r="AT148" s="131" t="s">
        <v>142</v>
      </c>
      <c r="AU148" s="131" t="s">
        <v>77</v>
      </c>
      <c r="AY148" s="16" t="s">
        <v>141</v>
      </c>
      <c r="BE148" s="132">
        <f>IF(N148="základní",J148,0)</f>
        <v>0</v>
      </c>
      <c r="BF148" s="132">
        <f>IF(N148="snížená",J148,0)</f>
        <v>0</v>
      </c>
      <c r="BG148" s="132">
        <f>IF(N148="zákl. přenesená",J148,0)</f>
        <v>0</v>
      </c>
      <c r="BH148" s="132">
        <f>IF(N148="sníž. přenesená",J148,0)</f>
        <v>0</v>
      </c>
      <c r="BI148" s="132">
        <f>IF(N148="nulová",J148,0)</f>
        <v>0</v>
      </c>
      <c r="BJ148" s="16" t="s">
        <v>77</v>
      </c>
      <c r="BK148" s="132">
        <f>ROUND(I148*H148,2)</f>
        <v>0</v>
      </c>
      <c r="BL148" s="16" t="s">
        <v>147</v>
      </c>
      <c r="BM148" s="131" t="s">
        <v>244</v>
      </c>
    </row>
    <row r="149" spans="2:65" s="1" customFormat="1" ht="29.25">
      <c r="B149" s="31"/>
      <c r="D149" s="133" t="s">
        <v>148</v>
      </c>
      <c r="F149" s="134" t="s">
        <v>245</v>
      </c>
      <c r="I149" s="135"/>
      <c r="L149" s="31"/>
      <c r="M149" s="136"/>
      <c r="T149" s="52"/>
      <c r="AT149" s="16" t="s">
        <v>148</v>
      </c>
      <c r="AU149" s="16" t="s">
        <v>77</v>
      </c>
    </row>
    <row r="150" spans="2:65" s="1" customFormat="1" ht="24.2" customHeight="1">
      <c r="B150" s="31"/>
      <c r="C150" s="120" t="s">
        <v>7</v>
      </c>
      <c r="D150" s="120" t="s">
        <v>142</v>
      </c>
      <c r="E150" s="121" t="s">
        <v>246</v>
      </c>
      <c r="F150" s="122" t="s">
        <v>247</v>
      </c>
      <c r="G150" s="123" t="s">
        <v>243</v>
      </c>
      <c r="H150" s="124">
        <v>3</v>
      </c>
      <c r="I150" s="125"/>
      <c r="J150" s="126">
        <f>ROUND(I150*H150,2)</f>
        <v>0</v>
      </c>
      <c r="K150" s="122" t="s">
        <v>146</v>
      </c>
      <c r="L150" s="31"/>
      <c r="M150" s="127" t="s">
        <v>19</v>
      </c>
      <c r="N150" s="128" t="s">
        <v>40</v>
      </c>
      <c r="P150" s="129">
        <f>O150*H150</f>
        <v>0</v>
      </c>
      <c r="Q150" s="129">
        <v>0</v>
      </c>
      <c r="R150" s="129">
        <f>Q150*H150</f>
        <v>0</v>
      </c>
      <c r="S150" s="129">
        <v>0</v>
      </c>
      <c r="T150" s="130">
        <f>S150*H150</f>
        <v>0</v>
      </c>
      <c r="AR150" s="131" t="s">
        <v>147</v>
      </c>
      <c r="AT150" s="131" t="s">
        <v>142</v>
      </c>
      <c r="AU150" s="131" t="s">
        <v>77</v>
      </c>
      <c r="AY150" s="16" t="s">
        <v>141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6" t="s">
        <v>77</v>
      </c>
      <c r="BK150" s="132">
        <f>ROUND(I150*H150,2)</f>
        <v>0</v>
      </c>
      <c r="BL150" s="16" t="s">
        <v>147</v>
      </c>
      <c r="BM150" s="131" t="s">
        <v>248</v>
      </c>
    </row>
    <row r="151" spans="2:65" s="1" customFormat="1" ht="29.25">
      <c r="B151" s="31"/>
      <c r="D151" s="133" t="s">
        <v>148</v>
      </c>
      <c r="F151" s="134" t="s">
        <v>249</v>
      </c>
      <c r="I151" s="135"/>
      <c r="L151" s="31"/>
      <c r="M151" s="148"/>
      <c r="N151" s="149"/>
      <c r="O151" s="149"/>
      <c r="P151" s="149"/>
      <c r="Q151" s="149"/>
      <c r="R151" s="149"/>
      <c r="S151" s="149"/>
      <c r="T151" s="150"/>
      <c r="AT151" s="16" t="s">
        <v>148</v>
      </c>
      <c r="AU151" s="16" t="s">
        <v>77</v>
      </c>
    </row>
    <row r="152" spans="2:65" s="1" customFormat="1" ht="6.95" customHeight="1">
      <c r="B152" s="40"/>
      <c r="C152" s="41"/>
      <c r="D152" s="41"/>
      <c r="E152" s="41"/>
      <c r="F152" s="41"/>
      <c r="G152" s="41"/>
      <c r="H152" s="41"/>
      <c r="I152" s="41"/>
      <c r="J152" s="41"/>
      <c r="K152" s="41"/>
      <c r="L152" s="31"/>
    </row>
  </sheetData>
  <sheetProtection algorithmName="SHA-512" hashValue="aKy82YBHGBbfGQt0bjNktCOzGHKfAbn/kR7xKzkYbG5hgyKmiHDNnUYS/w4oyk8baupat0hhFJtu64xF1CXE7A==" saltValue="f4mlY0m18zr8MxnjlOxSuVBlEpaneYjUQJqqdwYGL0F0LmMgq5GMPju8ZKDALseEQE/OqTwFv07DmjNQgBKyng==" spinCount="100000" sheet="1" objects="1" scenarios="1" formatColumns="0" formatRows="0" autoFilter="0"/>
  <autoFilter ref="C82:K151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2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250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16.5" customHeight="1">
      <c r="B27" s="85"/>
      <c r="E27" s="277" t="s">
        <v>19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ROUND(J79,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ROUND((SUM(BE79:BE251)),  2)</f>
        <v>0</v>
      </c>
      <c r="I33" s="88">
        <v>0.21</v>
      </c>
      <c r="J33" s="87">
        <f>ROUND(((SUM(BE79:BE251))*I33),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ROUND((SUM(BF79:BF251)),  2)</f>
        <v>0</v>
      </c>
      <c r="I34" s="88">
        <v>0.12</v>
      </c>
      <c r="J34" s="87">
        <f>ROUND(((SUM(BF79:BF251))*I34),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ROUND((SUM(BG79:BG251)),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ROUND((SUM(BH79:BH251)),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ROUND((SUM(BI79:BI251)),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01.2 - Přeložky a ochrana sítí - úprava osvětlení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J79</f>
        <v>0</v>
      </c>
      <c r="L59" s="31"/>
      <c r="AU59" s="16" t="s">
        <v>122</v>
      </c>
    </row>
    <row r="60" spans="2:47" s="1" customFormat="1" ht="21.75" customHeight="1">
      <c r="B60" s="31"/>
      <c r="L60" s="31"/>
    </row>
    <row r="61" spans="2:47" s="1" customFormat="1" ht="6.95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31"/>
    </row>
    <row r="65" spans="2:65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1"/>
    </row>
    <row r="66" spans="2:65" s="1" customFormat="1" ht="24.95" customHeight="1">
      <c r="B66" s="31"/>
      <c r="C66" s="20" t="s">
        <v>127</v>
      </c>
      <c r="L66" s="31"/>
    </row>
    <row r="67" spans="2:65" s="1" customFormat="1" ht="6.95" customHeight="1">
      <c r="B67" s="31"/>
      <c r="L67" s="31"/>
    </row>
    <row r="68" spans="2:65" s="1" customFormat="1" ht="12" customHeight="1">
      <c r="B68" s="31"/>
      <c r="C68" s="26" t="s">
        <v>16</v>
      </c>
      <c r="L68" s="31"/>
    </row>
    <row r="69" spans="2:65" s="1" customFormat="1" ht="16.5" customHeight="1">
      <c r="B69" s="31"/>
      <c r="E69" s="299" t="str">
        <f>E7</f>
        <v>Oprava kolejí a výhybek v dopravně Kořenov</v>
      </c>
      <c r="F69" s="300"/>
      <c r="G69" s="300"/>
      <c r="H69" s="300"/>
      <c r="L69" s="31"/>
    </row>
    <row r="70" spans="2:65" s="1" customFormat="1" ht="12" customHeight="1">
      <c r="B70" s="31"/>
      <c r="C70" s="26" t="s">
        <v>117</v>
      </c>
      <c r="L70" s="31"/>
    </row>
    <row r="71" spans="2:65" s="1" customFormat="1" ht="16.5" customHeight="1">
      <c r="B71" s="31"/>
      <c r="E71" s="266" t="str">
        <f>E9</f>
        <v>SO 01.2 - Přeložky a ochrana sítí - úprava osvětlení</v>
      </c>
      <c r="F71" s="301"/>
      <c r="G71" s="301"/>
      <c r="H71" s="301"/>
      <c r="L71" s="31"/>
    </row>
    <row r="72" spans="2:65" s="1" customFormat="1" ht="6.95" customHeight="1">
      <c r="B72" s="31"/>
      <c r="L72" s="31"/>
    </row>
    <row r="73" spans="2:65" s="1" customFormat="1" ht="12" customHeight="1">
      <c r="B73" s="31"/>
      <c r="C73" s="26" t="s">
        <v>21</v>
      </c>
      <c r="F73" s="24" t="str">
        <f>F12</f>
        <v xml:space="preserve"> </v>
      </c>
      <c r="I73" s="26" t="s">
        <v>23</v>
      </c>
      <c r="J73" s="48" t="str">
        <f>IF(J12="","",J12)</f>
        <v>23. 1. 2024</v>
      </c>
      <c r="L73" s="31"/>
    </row>
    <row r="74" spans="2:65" s="1" customFormat="1" ht="6.95" customHeight="1">
      <c r="B74" s="31"/>
      <c r="L74" s="31"/>
    </row>
    <row r="75" spans="2:65" s="1" customFormat="1" ht="15.2" customHeight="1">
      <c r="B75" s="31"/>
      <c r="C75" s="26" t="s">
        <v>25</v>
      </c>
      <c r="F75" s="24" t="str">
        <f>E15</f>
        <v xml:space="preserve"> </v>
      </c>
      <c r="I75" s="26" t="s">
        <v>30</v>
      </c>
      <c r="J75" s="29" t="str">
        <f>E21</f>
        <v xml:space="preserve"> </v>
      </c>
      <c r="L75" s="31"/>
    </row>
    <row r="76" spans="2:65" s="1" customFormat="1" ht="15.2" customHeight="1">
      <c r="B76" s="31"/>
      <c r="C76" s="26" t="s">
        <v>28</v>
      </c>
      <c r="F76" s="24" t="str">
        <f>IF(E18="","",E18)</f>
        <v>Vyplň údaj</v>
      </c>
      <c r="I76" s="26" t="s">
        <v>32</v>
      </c>
      <c r="J76" s="29" t="str">
        <f>E24</f>
        <v xml:space="preserve"> </v>
      </c>
      <c r="L76" s="31"/>
    </row>
    <row r="77" spans="2:65" s="1" customFormat="1" ht="10.35" customHeight="1">
      <c r="B77" s="31"/>
      <c r="L77" s="31"/>
    </row>
    <row r="78" spans="2:65" s="9" customFormat="1" ht="29.25" customHeight="1">
      <c r="B78" s="102"/>
      <c r="C78" s="103" t="s">
        <v>128</v>
      </c>
      <c r="D78" s="104" t="s">
        <v>54</v>
      </c>
      <c r="E78" s="104" t="s">
        <v>50</v>
      </c>
      <c r="F78" s="104" t="s">
        <v>51</v>
      </c>
      <c r="G78" s="104" t="s">
        <v>129</v>
      </c>
      <c r="H78" s="104" t="s">
        <v>130</v>
      </c>
      <c r="I78" s="104" t="s">
        <v>131</v>
      </c>
      <c r="J78" s="104" t="s">
        <v>121</v>
      </c>
      <c r="K78" s="105" t="s">
        <v>132</v>
      </c>
      <c r="L78" s="102"/>
      <c r="M78" s="55" t="s">
        <v>19</v>
      </c>
      <c r="N78" s="56" t="s">
        <v>39</v>
      </c>
      <c r="O78" s="56" t="s">
        <v>133</v>
      </c>
      <c r="P78" s="56" t="s">
        <v>134</v>
      </c>
      <c r="Q78" s="56" t="s">
        <v>135</v>
      </c>
      <c r="R78" s="56" t="s">
        <v>136</v>
      </c>
      <c r="S78" s="56" t="s">
        <v>137</v>
      </c>
      <c r="T78" s="57" t="s">
        <v>138</v>
      </c>
    </row>
    <row r="79" spans="2:65" s="1" customFormat="1" ht="22.9" customHeight="1">
      <c r="B79" s="31"/>
      <c r="C79" s="60" t="s">
        <v>139</v>
      </c>
      <c r="J79" s="106">
        <f>BK79</f>
        <v>0</v>
      </c>
      <c r="L79" s="31"/>
      <c r="M79" s="58"/>
      <c r="N79" s="49"/>
      <c r="O79" s="49"/>
      <c r="P79" s="107">
        <f>SUM(P80:P251)</f>
        <v>0</v>
      </c>
      <c r="Q79" s="49"/>
      <c r="R79" s="107">
        <f>SUM(R80:R251)</f>
        <v>13.542607999999998</v>
      </c>
      <c r="S79" s="49"/>
      <c r="T79" s="108">
        <f>SUM(T80:T251)</f>
        <v>0</v>
      </c>
      <c r="AT79" s="16" t="s">
        <v>68</v>
      </c>
      <c r="AU79" s="16" t="s">
        <v>122</v>
      </c>
      <c r="BK79" s="109">
        <f>SUM(BK80:BK251)</f>
        <v>0</v>
      </c>
    </row>
    <row r="80" spans="2:65" s="1" customFormat="1" ht="16.5" customHeight="1">
      <c r="B80" s="31"/>
      <c r="C80" s="120" t="s">
        <v>77</v>
      </c>
      <c r="D80" s="120" t="s">
        <v>142</v>
      </c>
      <c r="E80" s="121" t="s">
        <v>251</v>
      </c>
      <c r="F80" s="122" t="s">
        <v>252</v>
      </c>
      <c r="G80" s="123" t="s">
        <v>253</v>
      </c>
      <c r="H80" s="124">
        <v>23.198</v>
      </c>
      <c r="I80" s="125"/>
      <c r="J80" s="126">
        <f>ROUND(I80*H80,2)</f>
        <v>0</v>
      </c>
      <c r="K80" s="122" t="s">
        <v>146</v>
      </c>
      <c r="L80" s="31"/>
      <c r="M80" s="127" t="s">
        <v>19</v>
      </c>
      <c r="N80" s="128" t="s">
        <v>40</v>
      </c>
      <c r="P80" s="129">
        <f>O80*H80</f>
        <v>0</v>
      </c>
      <c r="Q80" s="129">
        <v>0</v>
      </c>
      <c r="R80" s="129">
        <f>Q80*H80</f>
        <v>0</v>
      </c>
      <c r="S80" s="129">
        <v>0</v>
      </c>
      <c r="T80" s="130">
        <f>S80*H80</f>
        <v>0</v>
      </c>
      <c r="AR80" s="131" t="s">
        <v>147</v>
      </c>
      <c r="AT80" s="131" t="s">
        <v>142</v>
      </c>
      <c r="AU80" s="131" t="s">
        <v>69</v>
      </c>
      <c r="AY80" s="16" t="s">
        <v>141</v>
      </c>
      <c r="BE80" s="132">
        <f>IF(N80="základní",J80,0)</f>
        <v>0</v>
      </c>
      <c r="BF80" s="132">
        <f>IF(N80="snížená",J80,0)</f>
        <v>0</v>
      </c>
      <c r="BG80" s="132">
        <f>IF(N80="zákl. přenesená",J80,0)</f>
        <v>0</v>
      </c>
      <c r="BH80" s="132">
        <f>IF(N80="sníž. přenesená",J80,0)</f>
        <v>0</v>
      </c>
      <c r="BI80" s="132">
        <f>IF(N80="nulová",J80,0)</f>
        <v>0</v>
      </c>
      <c r="BJ80" s="16" t="s">
        <v>77</v>
      </c>
      <c r="BK80" s="132">
        <f>ROUND(I80*H80,2)</f>
        <v>0</v>
      </c>
      <c r="BL80" s="16" t="s">
        <v>147</v>
      </c>
      <c r="BM80" s="131" t="s">
        <v>79</v>
      </c>
    </row>
    <row r="81" spans="2:65" s="1" customFormat="1" ht="19.5">
      <c r="B81" s="31"/>
      <c r="D81" s="133" t="s">
        <v>148</v>
      </c>
      <c r="F81" s="134" t="s">
        <v>254</v>
      </c>
      <c r="I81" s="135"/>
      <c r="L81" s="31"/>
      <c r="M81" s="136"/>
      <c r="T81" s="52"/>
      <c r="AT81" s="16" t="s">
        <v>148</v>
      </c>
      <c r="AU81" s="16" t="s">
        <v>69</v>
      </c>
    </row>
    <row r="82" spans="2:65" s="1" customFormat="1" ht="19.5">
      <c r="B82" s="31"/>
      <c r="D82" s="133" t="s">
        <v>150</v>
      </c>
      <c r="F82" s="137" t="s">
        <v>151</v>
      </c>
      <c r="I82" s="135"/>
      <c r="L82" s="31"/>
      <c r="M82" s="136"/>
      <c r="T82" s="52"/>
      <c r="AT82" s="16" t="s">
        <v>150</v>
      </c>
      <c r="AU82" s="16" t="s">
        <v>69</v>
      </c>
    </row>
    <row r="83" spans="2:65" s="11" customFormat="1" ht="11.25">
      <c r="B83" s="151"/>
      <c r="D83" s="133" t="s">
        <v>255</v>
      </c>
      <c r="E83" s="152" t="s">
        <v>19</v>
      </c>
      <c r="F83" s="153" t="s">
        <v>256</v>
      </c>
      <c r="H83" s="152" t="s">
        <v>19</v>
      </c>
      <c r="I83" s="154"/>
      <c r="L83" s="151"/>
      <c r="M83" s="155"/>
      <c r="T83" s="156"/>
      <c r="AT83" s="152" t="s">
        <v>255</v>
      </c>
      <c r="AU83" s="152" t="s">
        <v>69</v>
      </c>
      <c r="AV83" s="11" t="s">
        <v>77</v>
      </c>
      <c r="AW83" s="11" t="s">
        <v>31</v>
      </c>
      <c r="AX83" s="11" t="s">
        <v>69</v>
      </c>
      <c r="AY83" s="152" t="s">
        <v>141</v>
      </c>
    </row>
    <row r="84" spans="2:65" s="12" customFormat="1" ht="11.25">
      <c r="B84" s="157"/>
      <c r="D84" s="133" t="s">
        <v>255</v>
      </c>
      <c r="E84" s="158" t="s">
        <v>19</v>
      </c>
      <c r="F84" s="159" t="s">
        <v>257</v>
      </c>
      <c r="H84" s="160">
        <v>17.079999999999998</v>
      </c>
      <c r="I84" s="161"/>
      <c r="L84" s="157"/>
      <c r="M84" s="162"/>
      <c r="T84" s="163"/>
      <c r="AT84" s="158" t="s">
        <v>255</v>
      </c>
      <c r="AU84" s="158" t="s">
        <v>69</v>
      </c>
      <c r="AV84" s="12" t="s">
        <v>79</v>
      </c>
      <c r="AW84" s="12" t="s">
        <v>31</v>
      </c>
      <c r="AX84" s="12" t="s">
        <v>69</v>
      </c>
      <c r="AY84" s="158" t="s">
        <v>141</v>
      </c>
    </row>
    <row r="85" spans="2:65" s="12" customFormat="1" ht="11.25">
      <c r="B85" s="157"/>
      <c r="D85" s="133" t="s">
        <v>255</v>
      </c>
      <c r="E85" s="158" t="s">
        <v>19</v>
      </c>
      <c r="F85" s="159" t="s">
        <v>258</v>
      </c>
      <c r="H85" s="160">
        <v>1.75</v>
      </c>
      <c r="I85" s="161"/>
      <c r="L85" s="157"/>
      <c r="M85" s="162"/>
      <c r="T85" s="163"/>
      <c r="AT85" s="158" t="s">
        <v>255</v>
      </c>
      <c r="AU85" s="158" t="s">
        <v>69</v>
      </c>
      <c r="AV85" s="12" t="s">
        <v>79</v>
      </c>
      <c r="AW85" s="12" t="s">
        <v>31</v>
      </c>
      <c r="AX85" s="12" t="s">
        <v>69</v>
      </c>
      <c r="AY85" s="158" t="s">
        <v>141</v>
      </c>
    </row>
    <row r="86" spans="2:65" s="11" customFormat="1" ht="11.25">
      <c r="B86" s="151"/>
      <c r="D86" s="133" t="s">
        <v>255</v>
      </c>
      <c r="E86" s="152" t="s">
        <v>19</v>
      </c>
      <c r="F86" s="153" t="s">
        <v>259</v>
      </c>
      <c r="H86" s="152" t="s">
        <v>19</v>
      </c>
      <c r="I86" s="154"/>
      <c r="L86" s="151"/>
      <c r="M86" s="155"/>
      <c r="T86" s="156"/>
      <c r="AT86" s="152" t="s">
        <v>255</v>
      </c>
      <c r="AU86" s="152" t="s">
        <v>69</v>
      </c>
      <c r="AV86" s="11" t="s">
        <v>77</v>
      </c>
      <c r="AW86" s="11" t="s">
        <v>31</v>
      </c>
      <c r="AX86" s="11" t="s">
        <v>69</v>
      </c>
      <c r="AY86" s="152" t="s">
        <v>141</v>
      </c>
    </row>
    <row r="87" spans="2:65" s="12" customFormat="1" ht="11.25">
      <c r="B87" s="157"/>
      <c r="D87" s="133" t="s">
        <v>255</v>
      </c>
      <c r="E87" s="158" t="s">
        <v>19</v>
      </c>
      <c r="F87" s="159" t="s">
        <v>260</v>
      </c>
      <c r="H87" s="160">
        <v>3.6</v>
      </c>
      <c r="I87" s="161"/>
      <c r="L87" s="157"/>
      <c r="M87" s="162"/>
      <c r="T87" s="163"/>
      <c r="AT87" s="158" t="s">
        <v>255</v>
      </c>
      <c r="AU87" s="158" t="s">
        <v>69</v>
      </c>
      <c r="AV87" s="12" t="s">
        <v>79</v>
      </c>
      <c r="AW87" s="12" t="s">
        <v>31</v>
      </c>
      <c r="AX87" s="12" t="s">
        <v>69</v>
      </c>
      <c r="AY87" s="158" t="s">
        <v>141</v>
      </c>
    </row>
    <row r="88" spans="2:65" s="12" customFormat="1" ht="11.25">
      <c r="B88" s="157"/>
      <c r="D88" s="133" t="s">
        <v>255</v>
      </c>
      <c r="E88" s="158" t="s">
        <v>19</v>
      </c>
      <c r="F88" s="159" t="s">
        <v>261</v>
      </c>
      <c r="H88" s="160">
        <v>0.76800000000000002</v>
      </c>
      <c r="I88" s="161"/>
      <c r="L88" s="157"/>
      <c r="M88" s="162"/>
      <c r="T88" s="163"/>
      <c r="AT88" s="158" t="s">
        <v>255</v>
      </c>
      <c r="AU88" s="158" t="s">
        <v>69</v>
      </c>
      <c r="AV88" s="12" t="s">
        <v>79</v>
      </c>
      <c r="AW88" s="12" t="s">
        <v>31</v>
      </c>
      <c r="AX88" s="12" t="s">
        <v>69</v>
      </c>
      <c r="AY88" s="158" t="s">
        <v>141</v>
      </c>
    </row>
    <row r="89" spans="2:65" s="13" customFormat="1" ht="11.25">
      <c r="B89" s="164"/>
      <c r="D89" s="133" t="s">
        <v>255</v>
      </c>
      <c r="E89" s="165" t="s">
        <v>19</v>
      </c>
      <c r="F89" s="166" t="s">
        <v>262</v>
      </c>
      <c r="H89" s="167">
        <v>23.198</v>
      </c>
      <c r="I89" s="168"/>
      <c r="L89" s="164"/>
      <c r="M89" s="169"/>
      <c r="T89" s="170"/>
      <c r="AT89" s="165" t="s">
        <v>255</v>
      </c>
      <c r="AU89" s="165" t="s">
        <v>69</v>
      </c>
      <c r="AV89" s="13" t="s">
        <v>147</v>
      </c>
      <c r="AW89" s="13" t="s">
        <v>31</v>
      </c>
      <c r="AX89" s="13" t="s">
        <v>77</v>
      </c>
      <c r="AY89" s="165" t="s">
        <v>141</v>
      </c>
    </row>
    <row r="90" spans="2:65" s="1" customFormat="1" ht="16.5" customHeight="1">
      <c r="B90" s="31"/>
      <c r="C90" s="120" t="s">
        <v>79</v>
      </c>
      <c r="D90" s="120" t="s">
        <v>142</v>
      </c>
      <c r="E90" s="121" t="s">
        <v>154</v>
      </c>
      <c r="F90" s="122" t="s">
        <v>155</v>
      </c>
      <c r="G90" s="123" t="s">
        <v>253</v>
      </c>
      <c r="H90" s="124">
        <v>18.829999999999998</v>
      </c>
      <c r="I90" s="125"/>
      <c r="J90" s="126">
        <f>ROUND(I90*H90,2)</f>
        <v>0</v>
      </c>
      <c r="K90" s="122" t="s">
        <v>146</v>
      </c>
      <c r="L90" s="31"/>
      <c r="M90" s="127" t="s">
        <v>19</v>
      </c>
      <c r="N90" s="128" t="s">
        <v>40</v>
      </c>
      <c r="P90" s="129">
        <f>O90*H90</f>
        <v>0</v>
      </c>
      <c r="Q90" s="129">
        <v>0</v>
      </c>
      <c r="R90" s="129">
        <f>Q90*H90</f>
        <v>0</v>
      </c>
      <c r="S90" s="129">
        <v>0</v>
      </c>
      <c r="T90" s="130">
        <f>S90*H90</f>
        <v>0</v>
      </c>
      <c r="AR90" s="131" t="s">
        <v>147</v>
      </c>
      <c r="AT90" s="131" t="s">
        <v>142</v>
      </c>
      <c r="AU90" s="131" t="s">
        <v>69</v>
      </c>
      <c r="AY90" s="16" t="s">
        <v>141</v>
      </c>
      <c r="BE90" s="132">
        <f>IF(N90="základní",J90,0)</f>
        <v>0</v>
      </c>
      <c r="BF90" s="132">
        <f>IF(N90="snížená",J90,0)</f>
        <v>0</v>
      </c>
      <c r="BG90" s="132">
        <f>IF(N90="zákl. přenesená",J90,0)</f>
        <v>0</v>
      </c>
      <c r="BH90" s="132">
        <f>IF(N90="sníž. přenesená",J90,0)</f>
        <v>0</v>
      </c>
      <c r="BI90" s="132">
        <f>IF(N90="nulová",J90,0)</f>
        <v>0</v>
      </c>
      <c r="BJ90" s="16" t="s">
        <v>77</v>
      </c>
      <c r="BK90" s="132">
        <f>ROUND(I90*H90,2)</f>
        <v>0</v>
      </c>
      <c r="BL90" s="16" t="s">
        <v>147</v>
      </c>
      <c r="BM90" s="131" t="s">
        <v>147</v>
      </c>
    </row>
    <row r="91" spans="2:65" s="1" customFormat="1" ht="19.5">
      <c r="B91" s="31"/>
      <c r="D91" s="133" t="s">
        <v>148</v>
      </c>
      <c r="F91" s="134" t="s">
        <v>156</v>
      </c>
      <c r="I91" s="135"/>
      <c r="L91" s="31"/>
      <c r="M91" s="136"/>
      <c r="T91" s="52"/>
      <c r="AT91" s="16" t="s">
        <v>148</v>
      </c>
      <c r="AU91" s="16" t="s">
        <v>69</v>
      </c>
    </row>
    <row r="92" spans="2:65" s="1" customFormat="1" ht="19.5">
      <c r="B92" s="31"/>
      <c r="D92" s="133" t="s">
        <v>150</v>
      </c>
      <c r="F92" s="137" t="s">
        <v>157</v>
      </c>
      <c r="I92" s="135"/>
      <c r="L92" s="31"/>
      <c r="M92" s="136"/>
      <c r="T92" s="52"/>
      <c r="AT92" s="16" t="s">
        <v>150</v>
      </c>
      <c r="AU92" s="16" t="s">
        <v>69</v>
      </c>
    </row>
    <row r="93" spans="2:65" s="1" customFormat="1" ht="16.5" customHeight="1">
      <c r="B93" s="31"/>
      <c r="C93" s="138" t="s">
        <v>263</v>
      </c>
      <c r="D93" s="138" t="s">
        <v>171</v>
      </c>
      <c r="E93" s="139" t="s">
        <v>264</v>
      </c>
      <c r="F93" s="140" t="s">
        <v>265</v>
      </c>
      <c r="G93" s="141" t="s">
        <v>266</v>
      </c>
      <c r="H93" s="142">
        <v>0.47499999999999998</v>
      </c>
      <c r="I93" s="143"/>
      <c r="J93" s="144">
        <f>ROUND(I93*H93,2)</f>
        <v>0</v>
      </c>
      <c r="K93" s="140" t="s">
        <v>146</v>
      </c>
      <c r="L93" s="145"/>
      <c r="M93" s="146" t="s">
        <v>19</v>
      </c>
      <c r="N93" s="147" t="s">
        <v>40</v>
      </c>
      <c r="P93" s="129">
        <f>O93*H93</f>
        <v>0</v>
      </c>
      <c r="Q93" s="129">
        <v>1</v>
      </c>
      <c r="R93" s="129">
        <f>Q93*H93</f>
        <v>0.47499999999999998</v>
      </c>
      <c r="S93" s="129">
        <v>0</v>
      </c>
      <c r="T93" s="130">
        <f>S93*H93</f>
        <v>0</v>
      </c>
      <c r="AR93" s="131" t="s">
        <v>169</v>
      </c>
      <c r="AT93" s="131" t="s">
        <v>171</v>
      </c>
      <c r="AU93" s="131" t="s">
        <v>69</v>
      </c>
      <c r="AY93" s="16" t="s">
        <v>141</v>
      </c>
      <c r="BE93" s="132">
        <f>IF(N93="základní",J93,0)</f>
        <v>0</v>
      </c>
      <c r="BF93" s="132">
        <f>IF(N93="snížená",J93,0)</f>
        <v>0</v>
      </c>
      <c r="BG93" s="132">
        <f>IF(N93="zákl. přenesená",J93,0)</f>
        <v>0</v>
      </c>
      <c r="BH93" s="132">
        <f>IF(N93="sníž. přenesená",J93,0)</f>
        <v>0</v>
      </c>
      <c r="BI93" s="132">
        <f>IF(N93="nulová",J93,0)</f>
        <v>0</v>
      </c>
      <c r="BJ93" s="16" t="s">
        <v>77</v>
      </c>
      <c r="BK93" s="132">
        <f>ROUND(I93*H93,2)</f>
        <v>0</v>
      </c>
      <c r="BL93" s="16" t="s">
        <v>147</v>
      </c>
      <c r="BM93" s="131" t="s">
        <v>267</v>
      </c>
    </row>
    <row r="94" spans="2:65" s="1" customFormat="1" ht="11.25">
      <c r="B94" s="31"/>
      <c r="D94" s="133" t="s">
        <v>148</v>
      </c>
      <c r="F94" s="134" t="s">
        <v>265</v>
      </c>
      <c r="I94" s="135"/>
      <c r="L94" s="31"/>
      <c r="M94" s="136"/>
      <c r="T94" s="52"/>
      <c r="AT94" s="16" t="s">
        <v>148</v>
      </c>
      <c r="AU94" s="16" t="s">
        <v>69</v>
      </c>
    </row>
    <row r="95" spans="2:65" s="11" customFormat="1" ht="11.25">
      <c r="B95" s="151"/>
      <c r="D95" s="133" t="s">
        <v>255</v>
      </c>
      <c r="E95" s="152" t="s">
        <v>19</v>
      </c>
      <c r="F95" s="153" t="s">
        <v>268</v>
      </c>
      <c r="H95" s="152" t="s">
        <v>19</v>
      </c>
      <c r="I95" s="154"/>
      <c r="L95" s="151"/>
      <c r="M95" s="155"/>
      <c r="T95" s="156"/>
      <c r="AT95" s="152" t="s">
        <v>255</v>
      </c>
      <c r="AU95" s="152" t="s">
        <v>69</v>
      </c>
      <c r="AV95" s="11" t="s">
        <v>77</v>
      </c>
      <c r="AW95" s="11" t="s">
        <v>31</v>
      </c>
      <c r="AX95" s="11" t="s">
        <v>69</v>
      </c>
      <c r="AY95" s="152" t="s">
        <v>141</v>
      </c>
    </row>
    <row r="96" spans="2:65" s="12" customFormat="1" ht="11.25">
      <c r="B96" s="157"/>
      <c r="D96" s="133" t="s">
        <v>255</v>
      </c>
      <c r="E96" s="158" t="s">
        <v>19</v>
      </c>
      <c r="F96" s="159" t="s">
        <v>269</v>
      </c>
      <c r="H96" s="160">
        <v>0.36</v>
      </c>
      <c r="I96" s="161"/>
      <c r="L96" s="157"/>
      <c r="M96" s="162"/>
      <c r="T96" s="163"/>
      <c r="AT96" s="158" t="s">
        <v>255</v>
      </c>
      <c r="AU96" s="158" t="s">
        <v>69</v>
      </c>
      <c r="AV96" s="12" t="s">
        <v>79</v>
      </c>
      <c r="AW96" s="12" t="s">
        <v>31</v>
      </c>
      <c r="AX96" s="12" t="s">
        <v>69</v>
      </c>
      <c r="AY96" s="158" t="s">
        <v>141</v>
      </c>
    </row>
    <row r="97" spans="2:65" s="12" customFormat="1" ht="11.25">
      <c r="B97" s="157"/>
      <c r="D97" s="133" t="s">
        <v>255</v>
      </c>
      <c r="E97" s="158" t="s">
        <v>19</v>
      </c>
      <c r="F97" s="159" t="s">
        <v>270</v>
      </c>
      <c r="H97" s="160">
        <v>0.115</v>
      </c>
      <c r="I97" s="161"/>
      <c r="L97" s="157"/>
      <c r="M97" s="162"/>
      <c r="T97" s="163"/>
      <c r="AT97" s="158" t="s">
        <v>255</v>
      </c>
      <c r="AU97" s="158" t="s">
        <v>69</v>
      </c>
      <c r="AV97" s="12" t="s">
        <v>79</v>
      </c>
      <c r="AW97" s="12" t="s">
        <v>31</v>
      </c>
      <c r="AX97" s="12" t="s">
        <v>69</v>
      </c>
      <c r="AY97" s="158" t="s">
        <v>141</v>
      </c>
    </row>
    <row r="98" spans="2:65" s="13" customFormat="1" ht="11.25">
      <c r="B98" s="164"/>
      <c r="D98" s="133" t="s">
        <v>255</v>
      </c>
      <c r="E98" s="165" t="s">
        <v>19</v>
      </c>
      <c r="F98" s="166" t="s">
        <v>262</v>
      </c>
      <c r="H98" s="167">
        <v>0.47499999999999998</v>
      </c>
      <c r="I98" s="168"/>
      <c r="L98" s="164"/>
      <c r="M98" s="169"/>
      <c r="T98" s="170"/>
      <c r="AT98" s="165" t="s">
        <v>255</v>
      </c>
      <c r="AU98" s="165" t="s">
        <v>69</v>
      </c>
      <c r="AV98" s="13" t="s">
        <v>147</v>
      </c>
      <c r="AW98" s="13" t="s">
        <v>31</v>
      </c>
      <c r="AX98" s="13" t="s">
        <v>77</v>
      </c>
      <c r="AY98" s="165" t="s">
        <v>141</v>
      </c>
    </row>
    <row r="99" spans="2:65" s="1" customFormat="1" ht="16.5" customHeight="1">
      <c r="B99" s="31"/>
      <c r="C99" s="138" t="s">
        <v>147</v>
      </c>
      <c r="D99" s="138" t="s">
        <v>171</v>
      </c>
      <c r="E99" s="139" t="s">
        <v>271</v>
      </c>
      <c r="F99" s="140" t="s">
        <v>272</v>
      </c>
      <c r="G99" s="141" t="s">
        <v>266</v>
      </c>
      <c r="H99" s="142">
        <v>0.47499999999999998</v>
      </c>
      <c r="I99" s="143"/>
      <c r="J99" s="144">
        <f>ROUND(I99*H99,2)</f>
        <v>0</v>
      </c>
      <c r="K99" s="140" t="s">
        <v>146</v>
      </c>
      <c r="L99" s="145"/>
      <c r="M99" s="146" t="s">
        <v>19</v>
      </c>
      <c r="N99" s="147" t="s">
        <v>40</v>
      </c>
      <c r="P99" s="129">
        <f>O99*H99</f>
        <v>0</v>
      </c>
      <c r="Q99" s="129">
        <v>1</v>
      </c>
      <c r="R99" s="129">
        <f>Q99*H99</f>
        <v>0.47499999999999998</v>
      </c>
      <c r="S99" s="129">
        <v>0</v>
      </c>
      <c r="T99" s="130">
        <f>S99*H99</f>
        <v>0</v>
      </c>
      <c r="AR99" s="131" t="s">
        <v>169</v>
      </c>
      <c r="AT99" s="131" t="s">
        <v>171</v>
      </c>
      <c r="AU99" s="131" t="s">
        <v>69</v>
      </c>
      <c r="AY99" s="16" t="s">
        <v>141</v>
      </c>
      <c r="BE99" s="132">
        <f>IF(N99="základní",J99,0)</f>
        <v>0</v>
      </c>
      <c r="BF99" s="132">
        <f>IF(N99="snížená",J99,0)</f>
        <v>0</v>
      </c>
      <c r="BG99" s="132">
        <f>IF(N99="zákl. přenesená",J99,0)</f>
        <v>0</v>
      </c>
      <c r="BH99" s="132">
        <f>IF(N99="sníž. přenesená",J99,0)</f>
        <v>0</v>
      </c>
      <c r="BI99" s="132">
        <f>IF(N99="nulová",J99,0)</f>
        <v>0</v>
      </c>
      <c r="BJ99" s="16" t="s">
        <v>77</v>
      </c>
      <c r="BK99" s="132">
        <f>ROUND(I99*H99,2)</f>
        <v>0</v>
      </c>
      <c r="BL99" s="16" t="s">
        <v>147</v>
      </c>
      <c r="BM99" s="131" t="s">
        <v>273</v>
      </c>
    </row>
    <row r="100" spans="2:65" s="1" customFormat="1" ht="11.25">
      <c r="B100" s="31"/>
      <c r="D100" s="133" t="s">
        <v>148</v>
      </c>
      <c r="F100" s="134" t="s">
        <v>272</v>
      </c>
      <c r="I100" s="135"/>
      <c r="L100" s="31"/>
      <c r="M100" s="136"/>
      <c r="T100" s="52"/>
      <c r="AT100" s="16" t="s">
        <v>148</v>
      </c>
      <c r="AU100" s="16" t="s">
        <v>69</v>
      </c>
    </row>
    <row r="101" spans="2:65" s="11" customFormat="1" ht="11.25">
      <c r="B101" s="151"/>
      <c r="D101" s="133" t="s">
        <v>255</v>
      </c>
      <c r="E101" s="152" t="s">
        <v>19</v>
      </c>
      <c r="F101" s="153" t="s">
        <v>268</v>
      </c>
      <c r="H101" s="152" t="s">
        <v>19</v>
      </c>
      <c r="I101" s="154"/>
      <c r="L101" s="151"/>
      <c r="M101" s="155"/>
      <c r="T101" s="156"/>
      <c r="AT101" s="152" t="s">
        <v>255</v>
      </c>
      <c r="AU101" s="152" t="s">
        <v>69</v>
      </c>
      <c r="AV101" s="11" t="s">
        <v>77</v>
      </c>
      <c r="AW101" s="11" t="s">
        <v>31</v>
      </c>
      <c r="AX101" s="11" t="s">
        <v>69</v>
      </c>
      <c r="AY101" s="152" t="s">
        <v>141</v>
      </c>
    </row>
    <row r="102" spans="2:65" s="12" customFormat="1" ht="11.25">
      <c r="B102" s="157"/>
      <c r="D102" s="133" t="s">
        <v>255</v>
      </c>
      <c r="E102" s="158" t="s">
        <v>19</v>
      </c>
      <c r="F102" s="159" t="s">
        <v>269</v>
      </c>
      <c r="H102" s="160">
        <v>0.36</v>
      </c>
      <c r="I102" s="161"/>
      <c r="L102" s="157"/>
      <c r="M102" s="162"/>
      <c r="T102" s="163"/>
      <c r="AT102" s="158" t="s">
        <v>255</v>
      </c>
      <c r="AU102" s="158" t="s">
        <v>69</v>
      </c>
      <c r="AV102" s="12" t="s">
        <v>79</v>
      </c>
      <c r="AW102" s="12" t="s">
        <v>31</v>
      </c>
      <c r="AX102" s="12" t="s">
        <v>69</v>
      </c>
      <c r="AY102" s="158" t="s">
        <v>141</v>
      </c>
    </row>
    <row r="103" spans="2:65" s="12" customFormat="1" ht="11.25">
      <c r="B103" s="157"/>
      <c r="D103" s="133" t="s">
        <v>255</v>
      </c>
      <c r="E103" s="158" t="s">
        <v>19</v>
      </c>
      <c r="F103" s="159" t="s">
        <v>270</v>
      </c>
      <c r="H103" s="160">
        <v>0.115</v>
      </c>
      <c r="I103" s="161"/>
      <c r="L103" s="157"/>
      <c r="M103" s="162"/>
      <c r="T103" s="163"/>
      <c r="AT103" s="158" t="s">
        <v>255</v>
      </c>
      <c r="AU103" s="158" t="s">
        <v>69</v>
      </c>
      <c r="AV103" s="12" t="s">
        <v>79</v>
      </c>
      <c r="AW103" s="12" t="s">
        <v>31</v>
      </c>
      <c r="AX103" s="12" t="s">
        <v>69</v>
      </c>
      <c r="AY103" s="158" t="s">
        <v>141</v>
      </c>
    </row>
    <row r="104" spans="2:65" s="13" customFormat="1" ht="11.25">
      <c r="B104" s="164"/>
      <c r="D104" s="133" t="s">
        <v>255</v>
      </c>
      <c r="E104" s="165" t="s">
        <v>19</v>
      </c>
      <c r="F104" s="166" t="s">
        <v>262</v>
      </c>
      <c r="H104" s="167">
        <v>0.47499999999999998</v>
      </c>
      <c r="I104" s="168"/>
      <c r="L104" s="164"/>
      <c r="M104" s="169"/>
      <c r="T104" s="170"/>
      <c r="AT104" s="165" t="s">
        <v>255</v>
      </c>
      <c r="AU104" s="165" t="s">
        <v>69</v>
      </c>
      <c r="AV104" s="13" t="s">
        <v>147</v>
      </c>
      <c r="AW104" s="13" t="s">
        <v>31</v>
      </c>
      <c r="AX104" s="13" t="s">
        <v>77</v>
      </c>
      <c r="AY104" s="165" t="s">
        <v>141</v>
      </c>
    </row>
    <row r="105" spans="2:65" s="1" customFormat="1" ht="16.5" customHeight="1">
      <c r="B105" s="31"/>
      <c r="C105" s="138" t="s">
        <v>170</v>
      </c>
      <c r="D105" s="138" t="s">
        <v>171</v>
      </c>
      <c r="E105" s="139" t="s">
        <v>274</v>
      </c>
      <c r="F105" s="140" t="s">
        <v>275</v>
      </c>
      <c r="G105" s="141" t="s">
        <v>253</v>
      </c>
      <c r="H105" s="142">
        <v>4.7519999999999998</v>
      </c>
      <c r="I105" s="143"/>
      <c r="J105" s="144">
        <f>ROUND(I105*H105,2)</f>
        <v>0</v>
      </c>
      <c r="K105" s="140" t="s">
        <v>146</v>
      </c>
      <c r="L105" s="145"/>
      <c r="M105" s="146" t="s">
        <v>19</v>
      </c>
      <c r="N105" s="147" t="s">
        <v>40</v>
      </c>
      <c r="P105" s="129">
        <f>O105*H105</f>
        <v>0</v>
      </c>
      <c r="Q105" s="129">
        <v>2.4289999999999998</v>
      </c>
      <c r="R105" s="129">
        <f>Q105*H105</f>
        <v>11.542607999999998</v>
      </c>
      <c r="S105" s="129">
        <v>0</v>
      </c>
      <c r="T105" s="130">
        <f>S105*H105</f>
        <v>0</v>
      </c>
      <c r="AR105" s="131" t="s">
        <v>169</v>
      </c>
      <c r="AT105" s="131" t="s">
        <v>171</v>
      </c>
      <c r="AU105" s="131" t="s">
        <v>69</v>
      </c>
      <c r="AY105" s="16" t="s">
        <v>141</v>
      </c>
      <c r="BE105" s="132">
        <f>IF(N105="základní",J105,0)</f>
        <v>0</v>
      </c>
      <c r="BF105" s="132">
        <f>IF(N105="snížená",J105,0)</f>
        <v>0</v>
      </c>
      <c r="BG105" s="132">
        <f>IF(N105="zákl. přenesená",J105,0)</f>
        <v>0</v>
      </c>
      <c r="BH105" s="132">
        <f>IF(N105="sníž. přenesená",J105,0)</f>
        <v>0</v>
      </c>
      <c r="BI105" s="132">
        <f>IF(N105="nulová",J105,0)</f>
        <v>0</v>
      </c>
      <c r="BJ105" s="16" t="s">
        <v>77</v>
      </c>
      <c r="BK105" s="132">
        <f>ROUND(I105*H105,2)</f>
        <v>0</v>
      </c>
      <c r="BL105" s="16" t="s">
        <v>147</v>
      </c>
      <c r="BM105" s="131" t="s">
        <v>276</v>
      </c>
    </row>
    <row r="106" spans="2:65" s="1" customFormat="1" ht="11.25">
      <c r="B106" s="31"/>
      <c r="D106" s="133" t="s">
        <v>148</v>
      </c>
      <c r="F106" s="134" t="s">
        <v>275</v>
      </c>
      <c r="I106" s="135"/>
      <c r="L106" s="31"/>
      <c r="M106" s="136"/>
      <c r="T106" s="52"/>
      <c r="AT106" s="16" t="s">
        <v>148</v>
      </c>
      <c r="AU106" s="16" t="s">
        <v>69</v>
      </c>
    </row>
    <row r="107" spans="2:65" s="12" customFormat="1" ht="11.25">
      <c r="B107" s="157"/>
      <c r="D107" s="133" t="s">
        <v>255</v>
      </c>
      <c r="E107" s="158" t="s">
        <v>19</v>
      </c>
      <c r="F107" s="159" t="s">
        <v>260</v>
      </c>
      <c r="H107" s="160">
        <v>3.6</v>
      </c>
      <c r="I107" s="161"/>
      <c r="L107" s="157"/>
      <c r="M107" s="162"/>
      <c r="T107" s="163"/>
      <c r="AT107" s="158" t="s">
        <v>255</v>
      </c>
      <c r="AU107" s="158" t="s">
        <v>69</v>
      </c>
      <c r="AV107" s="12" t="s">
        <v>79</v>
      </c>
      <c r="AW107" s="12" t="s">
        <v>31</v>
      </c>
      <c r="AX107" s="12" t="s">
        <v>69</v>
      </c>
      <c r="AY107" s="158" t="s">
        <v>141</v>
      </c>
    </row>
    <row r="108" spans="2:65" s="12" customFormat="1" ht="11.25">
      <c r="B108" s="157"/>
      <c r="D108" s="133" t="s">
        <v>255</v>
      </c>
      <c r="E108" s="158" t="s">
        <v>19</v>
      </c>
      <c r="F108" s="159" t="s">
        <v>277</v>
      </c>
      <c r="H108" s="160">
        <v>1.1519999999999999</v>
      </c>
      <c r="I108" s="161"/>
      <c r="L108" s="157"/>
      <c r="M108" s="162"/>
      <c r="T108" s="163"/>
      <c r="AT108" s="158" t="s">
        <v>255</v>
      </c>
      <c r="AU108" s="158" t="s">
        <v>69</v>
      </c>
      <c r="AV108" s="12" t="s">
        <v>79</v>
      </c>
      <c r="AW108" s="12" t="s">
        <v>31</v>
      </c>
      <c r="AX108" s="12" t="s">
        <v>69</v>
      </c>
      <c r="AY108" s="158" t="s">
        <v>141</v>
      </c>
    </row>
    <row r="109" spans="2:65" s="13" customFormat="1" ht="11.25">
      <c r="B109" s="164"/>
      <c r="D109" s="133" t="s">
        <v>255</v>
      </c>
      <c r="E109" s="165" t="s">
        <v>19</v>
      </c>
      <c r="F109" s="166" t="s">
        <v>262</v>
      </c>
      <c r="H109" s="167">
        <v>4.7519999999999998</v>
      </c>
      <c r="I109" s="168"/>
      <c r="L109" s="164"/>
      <c r="M109" s="169"/>
      <c r="T109" s="170"/>
      <c r="AT109" s="165" t="s">
        <v>255</v>
      </c>
      <c r="AU109" s="165" t="s">
        <v>69</v>
      </c>
      <c r="AV109" s="13" t="s">
        <v>147</v>
      </c>
      <c r="AW109" s="13" t="s">
        <v>31</v>
      </c>
      <c r="AX109" s="13" t="s">
        <v>77</v>
      </c>
      <c r="AY109" s="165" t="s">
        <v>141</v>
      </c>
    </row>
    <row r="110" spans="2:65" s="1" customFormat="1" ht="16.5" customHeight="1">
      <c r="B110" s="31"/>
      <c r="C110" s="120" t="s">
        <v>164</v>
      </c>
      <c r="D110" s="120" t="s">
        <v>142</v>
      </c>
      <c r="E110" s="121" t="s">
        <v>278</v>
      </c>
      <c r="F110" s="122" t="s">
        <v>279</v>
      </c>
      <c r="G110" s="123" t="s">
        <v>253</v>
      </c>
      <c r="H110" s="124">
        <v>4.7519999999999998</v>
      </c>
      <c r="I110" s="125"/>
      <c r="J110" s="126">
        <f>ROUND(I110*H110,2)</f>
        <v>0</v>
      </c>
      <c r="K110" s="122" t="s">
        <v>19</v>
      </c>
      <c r="L110" s="31"/>
      <c r="M110" s="127" t="s">
        <v>19</v>
      </c>
      <c r="N110" s="128" t="s">
        <v>40</v>
      </c>
      <c r="P110" s="129">
        <f>O110*H110</f>
        <v>0</v>
      </c>
      <c r="Q110" s="129">
        <v>0</v>
      </c>
      <c r="R110" s="129">
        <f>Q110*H110</f>
        <v>0</v>
      </c>
      <c r="S110" s="129">
        <v>0</v>
      </c>
      <c r="T110" s="130">
        <f>S110*H110</f>
        <v>0</v>
      </c>
      <c r="AR110" s="131" t="s">
        <v>147</v>
      </c>
      <c r="AT110" s="131" t="s">
        <v>142</v>
      </c>
      <c r="AU110" s="131" t="s">
        <v>69</v>
      </c>
      <c r="AY110" s="16" t="s">
        <v>141</v>
      </c>
      <c r="BE110" s="132">
        <f>IF(N110="základní",J110,0)</f>
        <v>0</v>
      </c>
      <c r="BF110" s="132">
        <f>IF(N110="snížená",J110,0)</f>
        <v>0</v>
      </c>
      <c r="BG110" s="132">
        <f>IF(N110="zákl. přenesená",J110,0)</f>
        <v>0</v>
      </c>
      <c r="BH110" s="132">
        <f>IF(N110="sníž. přenesená",J110,0)</f>
        <v>0</v>
      </c>
      <c r="BI110" s="132">
        <f>IF(N110="nulová",J110,0)</f>
        <v>0</v>
      </c>
      <c r="BJ110" s="16" t="s">
        <v>77</v>
      </c>
      <c r="BK110" s="132">
        <f>ROUND(I110*H110,2)</f>
        <v>0</v>
      </c>
      <c r="BL110" s="16" t="s">
        <v>147</v>
      </c>
      <c r="BM110" s="131" t="s">
        <v>8</v>
      </c>
    </row>
    <row r="111" spans="2:65" s="1" customFormat="1" ht="11.25">
      <c r="B111" s="31"/>
      <c r="D111" s="133" t="s">
        <v>148</v>
      </c>
      <c r="F111" s="134" t="s">
        <v>279</v>
      </c>
      <c r="I111" s="135"/>
      <c r="L111" s="31"/>
      <c r="M111" s="136"/>
      <c r="T111" s="52"/>
      <c r="AT111" s="16" t="s">
        <v>148</v>
      </c>
      <c r="AU111" s="16" t="s">
        <v>69</v>
      </c>
    </row>
    <row r="112" spans="2:65" s="1" customFormat="1" ht="39">
      <c r="B112" s="31"/>
      <c r="D112" s="133" t="s">
        <v>152</v>
      </c>
      <c r="F112" s="137" t="s">
        <v>280</v>
      </c>
      <c r="I112" s="135"/>
      <c r="L112" s="31"/>
      <c r="M112" s="136"/>
      <c r="T112" s="52"/>
      <c r="AT112" s="16" t="s">
        <v>152</v>
      </c>
      <c r="AU112" s="16" t="s">
        <v>69</v>
      </c>
    </row>
    <row r="113" spans="2:65" s="11" customFormat="1" ht="11.25">
      <c r="B113" s="151"/>
      <c r="D113" s="133" t="s">
        <v>255</v>
      </c>
      <c r="E113" s="152" t="s">
        <v>19</v>
      </c>
      <c r="F113" s="153" t="s">
        <v>281</v>
      </c>
      <c r="H113" s="152" t="s">
        <v>19</v>
      </c>
      <c r="I113" s="154"/>
      <c r="L113" s="151"/>
      <c r="M113" s="155"/>
      <c r="T113" s="156"/>
      <c r="AT113" s="152" t="s">
        <v>255</v>
      </c>
      <c r="AU113" s="152" t="s">
        <v>69</v>
      </c>
      <c r="AV113" s="11" t="s">
        <v>77</v>
      </c>
      <c r="AW113" s="11" t="s">
        <v>31</v>
      </c>
      <c r="AX113" s="11" t="s">
        <v>69</v>
      </c>
      <c r="AY113" s="152" t="s">
        <v>141</v>
      </c>
    </row>
    <row r="114" spans="2:65" s="12" customFormat="1" ht="11.25">
      <c r="B114" s="157"/>
      <c r="D114" s="133" t="s">
        <v>255</v>
      </c>
      <c r="E114" s="158" t="s">
        <v>19</v>
      </c>
      <c r="F114" s="159" t="s">
        <v>260</v>
      </c>
      <c r="H114" s="160">
        <v>3.6</v>
      </c>
      <c r="I114" s="161"/>
      <c r="L114" s="157"/>
      <c r="M114" s="162"/>
      <c r="T114" s="163"/>
      <c r="AT114" s="158" t="s">
        <v>255</v>
      </c>
      <c r="AU114" s="158" t="s">
        <v>69</v>
      </c>
      <c r="AV114" s="12" t="s">
        <v>79</v>
      </c>
      <c r="AW114" s="12" t="s">
        <v>31</v>
      </c>
      <c r="AX114" s="12" t="s">
        <v>69</v>
      </c>
      <c r="AY114" s="158" t="s">
        <v>141</v>
      </c>
    </row>
    <row r="115" spans="2:65" s="12" customFormat="1" ht="11.25">
      <c r="B115" s="157"/>
      <c r="D115" s="133" t="s">
        <v>255</v>
      </c>
      <c r="E115" s="158" t="s">
        <v>19</v>
      </c>
      <c r="F115" s="159" t="s">
        <v>277</v>
      </c>
      <c r="H115" s="160">
        <v>1.1519999999999999</v>
      </c>
      <c r="I115" s="161"/>
      <c r="L115" s="157"/>
      <c r="M115" s="162"/>
      <c r="T115" s="163"/>
      <c r="AT115" s="158" t="s">
        <v>255</v>
      </c>
      <c r="AU115" s="158" t="s">
        <v>69</v>
      </c>
      <c r="AV115" s="12" t="s">
        <v>79</v>
      </c>
      <c r="AW115" s="12" t="s">
        <v>31</v>
      </c>
      <c r="AX115" s="12" t="s">
        <v>69</v>
      </c>
      <c r="AY115" s="158" t="s">
        <v>141</v>
      </c>
    </row>
    <row r="116" spans="2:65" s="13" customFormat="1" ht="11.25">
      <c r="B116" s="164"/>
      <c r="D116" s="133" t="s">
        <v>255</v>
      </c>
      <c r="E116" s="165" t="s">
        <v>19</v>
      </c>
      <c r="F116" s="166" t="s">
        <v>262</v>
      </c>
      <c r="H116" s="167">
        <v>4.7519999999999998</v>
      </c>
      <c r="I116" s="168"/>
      <c r="L116" s="164"/>
      <c r="M116" s="169"/>
      <c r="T116" s="170"/>
      <c r="AT116" s="165" t="s">
        <v>255</v>
      </c>
      <c r="AU116" s="165" t="s">
        <v>69</v>
      </c>
      <c r="AV116" s="13" t="s">
        <v>147</v>
      </c>
      <c r="AW116" s="13" t="s">
        <v>31</v>
      </c>
      <c r="AX116" s="13" t="s">
        <v>77</v>
      </c>
      <c r="AY116" s="165" t="s">
        <v>141</v>
      </c>
    </row>
    <row r="117" spans="2:65" s="1" customFormat="1" ht="16.5" customHeight="1">
      <c r="B117" s="31"/>
      <c r="C117" s="120" t="s">
        <v>169</v>
      </c>
      <c r="D117" s="120" t="s">
        <v>142</v>
      </c>
      <c r="E117" s="121" t="s">
        <v>282</v>
      </c>
      <c r="F117" s="122" t="s">
        <v>283</v>
      </c>
      <c r="G117" s="123" t="s">
        <v>284</v>
      </c>
      <c r="H117" s="124">
        <v>0.64</v>
      </c>
      <c r="I117" s="125"/>
      <c r="J117" s="126">
        <f>ROUND(I117*H117,2)</f>
        <v>0</v>
      </c>
      <c r="K117" s="122" t="s">
        <v>19</v>
      </c>
      <c r="L117" s="31"/>
      <c r="M117" s="127" t="s">
        <v>19</v>
      </c>
      <c r="N117" s="128" t="s">
        <v>40</v>
      </c>
      <c r="P117" s="129">
        <f>O117*H117</f>
        <v>0</v>
      </c>
      <c r="Q117" s="129">
        <v>0</v>
      </c>
      <c r="R117" s="129">
        <f>Q117*H117</f>
        <v>0</v>
      </c>
      <c r="S117" s="129">
        <v>0</v>
      </c>
      <c r="T117" s="130">
        <f>S117*H117</f>
        <v>0</v>
      </c>
      <c r="AR117" s="131" t="s">
        <v>147</v>
      </c>
      <c r="AT117" s="131" t="s">
        <v>142</v>
      </c>
      <c r="AU117" s="131" t="s">
        <v>69</v>
      </c>
      <c r="AY117" s="16" t="s">
        <v>141</v>
      </c>
      <c r="BE117" s="132">
        <f>IF(N117="základní",J117,0)</f>
        <v>0</v>
      </c>
      <c r="BF117" s="132">
        <f>IF(N117="snížená",J117,0)</f>
        <v>0</v>
      </c>
      <c r="BG117" s="132">
        <f>IF(N117="zákl. přenesená",J117,0)</f>
        <v>0</v>
      </c>
      <c r="BH117" s="132">
        <f>IF(N117="sníž. přenesená",J117,0)</f>
        <v>0</v>
      </c>
      <c r="BI117" s="132">
        <f>IF(N117="nulová",J117,0)</f>
        <v>0</v>
      </c>
      <c r="BJ117" s="16" t="s">
        <v>77</v>
      </c>
      <c r="BK117" s="132">
        <f>ROUND(I117*H117,2)</f>
        <v>0</v>
      </c>
      <c r="BL117" s="16" t="s">
        <v>147</v>
      </c>
      <c r="BM117" s="131" t="s">
        <v>183</v>
      </c>
    </row>
    <row r="118" spans="2:65" s="1" customFormat="1" ht="11.25">
      <c r="B118" s="31"/>
      <c r="D118" s="133" t="s">
        <v>148</v>
      </c>
      <c r="F118" s="134" t="s">
        <v>283</v>
      </c>
      <c r="I118" s="135"/>
      <c r="L118" s="31"/>
      <c r="M118" s="136"/>
      <c r="T118" s="52"/>
      <c r="AT118" s="16" t="s">
        <v>148</v>
      </c>
      <c r="AU118" s="16" t="s">
        <v>69</v>
      </c>
    </row>
    <row r="119" spans="2:65" s="1" customFormat="1" ht="16.5" customHeight="1">
      <c r="B119" s="31"/>
      <c r="C119" s="138" t="s">
        <v>187</v>
      </c>
      <c r="D119" s="138" t="s">
        <v>171</v>
      </c>
      <c r="E119" s="139" t="s">
        <v>285</v>
      </c>
      <c r="F119" s="140" t="s">
        <v>286</v>
      </c>
      <c r="G119" s="141" t="s">
        <v>287</v>
      </c>
      <c r="H119" s="142">
        <v>2</v>
      </c>
      <c r="I119" s="143"/>
      <c r="J119" s="144">
        <f>ROUND(I119*H119,2)</f>
        <v>0</v>
      </c>
      <c r="K119" s="140" t="s">
        <v>19</v>
      </c>
      <c r="L119" s="145"/>
      <c r="M119" s="146" t="s">
        <v>19</v>
      </c>
      <c r="N119" s="147" t="s">
        <v>40</v>
      </c>
      <c r="P119" s="129">
        <f>O119*H119</f>
        <v>0</v>
      </c>
      <c r="Q119" s="129">
        <v>0</v>
      </c>
      <c r="R119" s="129">
        <f>Q119*H119</f>
        <v>0</v>
      </c>
      <c r="S119" s="129">
        <v>0</v>
      </c>
      <c r="T119" s="130">
        <f>S119*H119</f>
        <v>0</v>
      </c>
      <c r="AR119" s="131" t="s">
        <v>169</v>
      </c>
      <c r="AT119" s="131" t="s">
        <v>171</v>
      </c>
      <c r="AU119" s="131" t="s">
        <v>69</v>
      </c>
      <c r="AY119" s="16" t="s">
        <v>141</v>
      </c>
      <c r="BE119" s="132">
        <f>IF(N119="základní",J119,0)</f>
        <v>0</v>
      </c>
      <c r="BF119" s="132">
        <f>IF(N119="snížená",J119,0)</f>
        <v>0</v>
      </c>
      <c r="BG119" s="132">
        <f>IF(N119="zákl. přenesená",J119,0)</f>
        <v>0</v>
      </c>
      <c r="BH119" s="132">
        <f>IF(N119="sníž. přenesená",J119,0)</f>
        <v>0</v>
      </c>
      <c r="BI119" s="132">
        <f>IF(N119="nulová",J119,0)</f>
        <v>0</v>
      </c>
      <c r="BJ119" s="16" t="s">
        <v>77</v>
      </c>
      <c r="BK119" s="132">
        <f>ROUND(I119*H119,2)</f>
        <v>0</v>
      </c>
      <c r="BL119" s="16" t="s">
        <v>147</v>
      </c>
      <c r="BM119" s="131" t="s">
        <v>186</v>
      </c>
    </row>
    <row r="120" spans="2:65" s="1" customFormat="1" ht="11.25">
      <c r="B120" s="31"/>
      <c r="D120" s="133" t="s">
        <v>148</v>
      </c>
      <c r="F120" s="134" t="s">
        <v>286</v>
      </c>
      <c r="I120" s="135"/>
      <c r="L120" s="31"/>
      <c r="M120" s="136"/>
      <c r="T120" s="52"/>
      <c r="AT120" s="16" t="s">
        <v>148</v>
      </c>
      <c r="AU120" s="16" t="s">
        <v>69</v>
      </c>
    </row>
    <row r="121" spans="2:65" s="1" customFormat="1" ht="16.5" customHeight="1">
      <c r="B121" s="31"/>
      <c r="C121" s="120" t="s">
        <v>198</v>
      </c>
      <c r="D121" s="120" t="s">
        <v>142</v>
      </c>
      <c r="E121" s="121" t="s">
        <v>288</v>
      </c>
      <c r="F121" s="122" t="s">
        <v>289</v>
      </c>
      <c r="G121" s="123" t="s">
        <v>253</v>
      </c>
      <c r="H121" s="124">
        <v>1.8</v>
      </c>
      <c r="I121" s="125"/>
      <c r="J121" s="126">
        <f>ROUND(I121*H121,2)</f>
        <v>0</v>
      </c>
      <c r="K121" s="122" t="s">
        <v>19</v>
      </c>
      <c r="L121" s="31"/>
      <c r="M121" s="127" t="s">
        <v>19</v>
      </c>
      <c r="N121" s="128" t="s">
        <v>40</v>
      </c>
      <c r="P121" s="129">
        <f>O121*H121</f>
        <v>0</v>
      </c>
      <c r="Q121" s="129">
        <v>0</v>
      </c>
      <c r="R121" s="129">
        <f>Q121*H121</f>
        <v>0</v>
      </c>
      <c r="S121" s="129">
        <v>0</v>
      </c>
      <c r="T121" s="130">
        <f>S121*H121</f>
        <v>0</v>
      </c>
      <c r="AR121" s="131" t="s">
        <v>147</v>
      </c>
      <c r="AT121" s="131" t="s">
        <v>142</v>
      </c>
      <c r="AU121" s="131" t="s">
        <v>69</v>
      </c>
      <c r="AY121" s="16" t="s">
        <v>141</v>
      </c>
      <c r="BE121" s="132">
        <f>IF(N121="základní",J121,0)</f>
        <v>0</v>
      </c>
      <c r="BF121" s="132">
        <f>IF(N121="snížená",J121,0)</f>
        <v>0</v>
      </c>
      <c r="BG121" s="132">
        <f>IF(N121="zákl. přenesená",J121,0)</f>
        <v>0</v>
      </c>
      <c r="BH121" s="132">
        <f>IF(N121="sníž. přenesená",J121,0)</f>
        <v>0</v>
      </c>
      <c r="BI121" s="132">
        <f>IF(N121="nulová",J121,0)</f>
        <v>0</v>
      </c>
      <c r="BJ121" s="16" t="s">
        <v>77</v>
      </c>
      <c r="BK121" s="132">
        <f>ROUND(I121*H121,2)</f>
        <v>0</v>
      </c>
      <c r="BL121" s="16" t="s">
        <v>147</v>
      </c>
      <c r="BM121" s="131" t="s">
        <v>191</v>
      </c>
    </row>
    <row r="122" spans="2:65" s="1" customFormat="1" ht="11.25">
      <c r="B122" s="31"/>
      <c r="D122" s="133" t="s">
        <v>148</v>
      </c>
      <c r="F122" s="134" t="s">
        <v>289</v>
      </c>
      <c r="I122" s="135"/>
      <c r="L122" s="31"/>
      <c r="M122" s="136"/>
      <c r="T122" s="52"/>
      <c r="AT122" s="16" t="s">
        <v>148</v>
      </c>
      <c r="AU122" s="16" t="s">
        <v>69</v>
      </c>
    </row>
    <row r="123" spans="2:65" s="11" customFormat="1" ht="11.25">
      <c r="B123" s="151"/>
      <c r="D123" s="133" t="s">
        <v>255</v>
      </c>
      <c r="E123" s="152" t="s">
        <v>19</v>
      </c>
      <c r="F123" s="153" t="s">
        <v>290</v>
      </c>
      <c r="H123" s="152" t="s">
        <v>19</v>
      </c>
      <c r="I123" s="154"/>
      <c r="L123" s="151"/>
      <c r="M123" s="155"/>
      <c r="T123" s="156"/>
      <c r="AT123" s="152" t="s">
        <v>255</v>
      </c>
      <c r="AU123" s="152" t="s">
        <v>69</v>
      </c>
      <c r="AV123" s="11" t="s">
        <v>77</v>
      </c>
      <c r="AW123" s="11" t="s">
        <v>31</v>
      </c>
      <c r="AX123" s="11" t="s">
        <v>69</v>
      </c>
      <c r="AY123" s="152" t="s">
        <v>141</v>
      </c>
    </row>
    <row r="124" spans="2:65" s="12" customFormat="1" ht="11.25">
      <c r="B124" s="157"/>
      <c r="D124" s="133" t="s">
        <v>255</v>
      </c>
      <c r="E124" s="158" t="s">
        <v>19</v>
      </c>
      <c r="F124" s="159" t="s">
        <v>291</v>
      </c>
      <c r="H124" s="160">
        <v>1.8</v>
      </c>
      <c r="I124" s="161"/>
      <c r="L124" s="157"/>
      <c r="M124" s="162"/>
      <c r="T124" s="163"/>
      <c r="AT124" s="158" t="s">
        <v>255</v>
      </c>
      <c r="AU124" s="158" t="s">
        <v>69</v>
      </c>
      <c r="AV124" s="12" t="s">
        <v>79</v>
      </c>
      <c r="AW124" s="12" t="s">
        <v>31</v>
      </c>
      <c r="AX124" s="12" t="s">
        <v>69</v>
      </c>
      <c r="AY124" s="158" t="s">
        <v>141</v>
      </c>
    </row>
    <row r="125" spans="2:65" s="13" customFormat="1" ht="11.25">
      <c r="B125" s="164"/>
      <c r="D125" s="133" t="s">
        <v>255</v>
      </c>
      <c r="E125" s="165" t="s">
        <v>19</v>
      </c>
      <c r="F125" s="166" t="s">
        <v>262</v>
      </c>
      <c r="H125" s="167">
        <v>1.8</v>
      </c>
      <c r="I125" s="168"/>
      <c r="L125" s="164"/>
      <c r="M125" s="169"/>
      <c r="T125" s="170"/>
      <c r="AT125" s="165" t="s">
        <v>255</v>
      </c>
      <c r="AU125" s="165" t="s">
        <v>69</v>
      </c>
      <c r="AV125" s="13" t="s">
        <v>147</v>
      </c>
      <c r="AW125" s="13" t="s">
        <v>31</v>
      </c>
      <c r="AX125" s="13" t="s">
        <v>77</v>
      </c>
      <c r="AY125" s="165" t="s">
        <v>141</v>
      </c>
    </row>
    <row r="126" spans="2:65" s="1" customFormat="1" ht="16.5" customHeight="1">
      <c r="B126" s="31"/>
      <c r="C126" s="120" t="s">
        <v>8</v>
      </c>
      <c r="D126" s="120" t="s">
        <v>142</v>
      </c>
      <c r="E126" s="121" t="s">
        <v>292</v>
      </c>
      <c r="F126" s="122" t="s">
        <v>293</v>
      </c>
      <c r="G126" s="123" t="s">
        <v>284</v>
      </c>
      <c r="H126" s="124">
        <v>10</v>
      </c>
      <c r="I126" s="125"/>
      <c r="J126" s="126">
        <f>ROUND(I126*H126,2)</f>
        <v>0</v>
      </c>
      <c r="K126" s="122" t="s">
        <v>146</v>
      </c>
      <c r="L126" s="31"/>
      <c r="M126" s="127" t="s">
        <v>19</v>
      </c>
      <c r="N126" s="128" t="s">
        <v>40</v>
      </c>
      <c r="P126" s="129">
        <f>O126*H126</f>
        <v>0</v>
      </c>
      <c r="Q126" s="129">
        <v>0</v>
      </c>
      <c r="R126" s="129">
        <f>Q126*H126</f>
        <v>0</v>
      </c>
      <c r="S126" s="129">
        <v>0</v>
      </c>
      <c r="T126" s="130">
        <f>S126*H126</f>
        <v>0</v>
      </c>
      <c r="AR126" s="131" t="s">
        <v>147</v>
      </c>
      <c r="AT126" s="131" t="s">
        <v>142</v>
      </c>
      <c r="AU126" s="131" t="s">
        <v>69</v>
      </c>
      <c r="AY126" s="16" t="s">
        <v>141</v>
      </c>
      <c r="BE126" s="132">
        <f>IF(N126="základní",J126,0)</f>
        <v>0</v>
      </c>
      <c r="BF126" s="132">
        <f>IF(N126="snížená",J126,0)</f>
        <v>0</v>
      </c>
      <c r="BG126" s="132">
        <f>IF(N126="zákl. přenesená",J126,0)</f>
        <v>0</v>
      </c>
      <c r="BH126" s="132">
        <f>IF(N126="sníž. přenesená",J126,0)</f>
        <v>0</v>
      </c>
      <c r="BI126" s="132">
        <f>IF(N126="nulová",J126,0)</f>
        <v>0</v>
      </c>
      <c r="BJ126" s="16" t="s">
        <v>77</v>
      </c>
      <c r="BK126" s="132">
        <f>ROUND(I126*H126,2)</f>
        <v>0</v>
      </c>
      <c r="BL126" s="16" t="s">
        <v>147</v>
      </c>
      <c r="BM126" s="131" t="s">
        <v>197</v>
      </c>
    </row>
    <row r="127" spans="2:65" s="1" customFormat="1" ht="19.5">
      <c r="B127" s="31"/>
      <c r="D127" s="133" t="s">
        <v>148</v>
      </c>
      <c r="F127" s="134" t="s">
        <v>294</v>
      </c>
      <c r="I127" s="135"/>
      <c r="L127" s="31"/>
      <c r="M127" s="136"/>
      <c r="T127" s="52"/>
      <c r="AT127" s="16" t="s">
        <v>148</v>
      </c>
      <c r="AU127" s="16" t="s">
        <v>69</v>
      </c>
    </row>
    <row r="128" spans="2:65" s="1" customFormat="1" ht="19.5">
      <c r="B128" s="31"/>
      <c r="D128" s="133" t="s">
        <v>150</v>
      </c>
      <c r="F128" s="137" t="s">
        <v>295</v>
      </c>
      <c r="I128" s="135"/>
      <c r="L128" s="31"/>
      <c r="M128" s="136"/>
      <c r="T128" s="52"/>
      <c r="AT128" s="16" t="s">
        <v>150</v>
      </c>
      <c r="AU128" s="16" t="s">
        <v>69</v>
      </c>
    </row>
    <row r="129" spans="2:65" s="12" customFormat="1" ht="11.25">
      <c r="B129" s="157"/>
      <c r="D129" s="133" t="s">
        <v>255</v>
      </c>
      <c r="E129" s="158" t="s">
        <v>19</v>
      </c>
      <c r="F129" s="159" t="s">
        <v>296</v>
      </c>
      <c r="H129" s="160">
        <v>10</v>
      </c>
      <c r="I129" s="161"/>
      <c r="L129" s="157"/>
      <c r="M129" s="162"/>
      <c r="T129" s="163"/>
      <c r="AT129" s="158" t="s">
        <v>255</v>
      </c>
      <c r="AU129" s="158" t="s">
        <v>69</v>
      </c>
      <c r="AV129" s="12" t="s">
        <v>79</v>
      </c>
      <c r="AW129" s="12" t="s">
        <v>31</v>
      </c>
      <c r="AX129" s="12" t="s">
        <v>69</v>
      </c>
      <c r="AY129" s="158" t="s">
        <v>141</v>
      </c>
    </row>
    <row r="130" spans="2:65" s="13" customFormat="1" ht="11.25">
      <c r="B130" s="164"/>
      <c r="D130" s="133" t="s">
        <v>255</v>
      </c>
      <c r="E130" s="165" t="s">
        <v>19</v>
      </c>
      <c r="F130" s="166" t="s">
        <v>262</v>
      </c>
      <c r="H130" s="167">
        <v>10</v>
      </c>
      <c r="I130" s="168"/>
      <c r="L130" s="164"/>
      <c r="M130" s="169"/>
      <c r="T130" s="170"/>
      <c r="AT130" s="165" t="s">
        <v>255</v>
      </c>
      <c r="AU130" s="165" t="s">
        <v>69</v>
      </c>
      <c r="AV130" s="13" t="s">
        <v>147</v>
      </c>
      <c r="AW130" s="13" t="s">
        <v>31</v>
      </c>
      <c r="AX130" s="13" t="s">
        <v>77</v>
      </c>
      <c r="AY130" s="165" t="s">
        <v>141</v>
      </c>
    </row>
    <row r="131" spans="2:65" s="1" customFormat="1" ht="16.5" customHeight="1">
      <c r="B131" s="31"/>
      <c r="C131" s="120" t="s">
        <v>205</v>
      </c>
      <c r="D131" s="120" t="s">
        <v>142</v>
      </c>
      <c r="E131" s="121" t="s">
        <v>297</v>
      </c>
      <c r="F131" s="122" t="s">
        <v>298</v>
      </c>
      <c r="G131" s="123" t="s">
        <v>284</v>
      </c>
      <c r="H131" s="124">
        <v>10</v>
      </c>
      <c r="I131" s="125"/>
      <c r="J131" s="126">
        <f>ROUND(I131*H131,2)</f>
        <v>0</v>
      </c>
      <c r="K131" s="122" t="s">
        <v>146</v>
      </c>
      <c r="L131" s="31"/>
      <c r="M131" s="127" t="s">
        <v>19</v>
      </c>
      <c r="N131" s="128" t="s">
        <v>40</v>
      </c>
      <c r="P131" s="129">
        <f>O131*H131</f>
        <v>0</v>
      </c>
      <c r="Q131" s="129">
        <v>0</v>
      </c>
      <c r="R131" s="129">
        <f>Q131*H131</f>
        <v>0</v>
      </c>
      <c r="S131" s="129">
        <v>0</v>
      </c>
      <c r="T131" s="130">
        <f>S131*H131</f>
        <v>0</v>
      </c>
      <c r="AR131" s="131" t="s">
        <v>147</v>
      </c>
      <c r="AT131" s="131" t="s">
        <v>142</v>
      </c>
      <c r="AU131" s="131" t="s">
        <v>69</v>
      </c>
      <c r="AY131" s="16" t="s">
        <v>141</v>
      </c>
      <c r="BE131" s="132">
        <f>IF(N131="základní",J131,0)</f>
        <v>0</v>
      </c>
      <c r="BF131" s="132">
        <f>IF(N131="snížená",J131,0)</f>
        <v>0</v>
      </c>
      <c r="BG131" s="132">
        <f>IF(N131="zákl. přenesená",J131,0)</f>
        <v>0</v>
      </c>
      <c r="BH131" s="132">
        <f>IF(N131="sníž. přenesená",J131,0)</f>
        <v>0</v>
      </c>
      <c r="BI131" s="132">
        <f>IF(N131="nulová",J131,0)</f>
        <v>0</v>
      </c>
      <c r="BJ131" s="16" t="s">
        <v>77</v>
      </c>
      <c r="BK131" s="132">
        <f>ROUND(I131*H131,2)</f>
        <v>0</v>
      </c>
      <c r="BL131" s="16" t="s">
        <v>147</v>
      </c>
      <c r="BM131" s="131" t="s">
        <v>201</v>
      </c>
    </row>
    <row r="132" spans="2:65" s="1" customFormat="1" ht="19.5">
      <c r="B132" s="31"/>
      <c r="D132" s="133" t="s">
        <v>148</v>
      </c>
      <c r="F132" s="134" t="s">
        <v>299</v>
      </c>
      <c r="I132" s="135"/>
      <c r="L132" s="31"/>
      <c r="M132" s="136"/>
      <c r="T132" s="52"/>
      <c r="AT132" s="16" t="s">
        <v>148</v>
      </c>
      <c r="AU132" s="16" t="s">
        <v>69</v>
      </c>
    </row>
    <row r="133" spans="2:65" s="1" customFormat="1" ht="29.25">
      <c r="B133" s="31"/>
      <c r="D133" s="133" t="s">
        <v>150</v>
      </c>
      <c r="F133" s="137" t="s">
        <v>300</v>
      </c>
      <c r="I133" s="135"/>
      <c r="L133" s="31"/>
      <c r="M133" s="136"/>
      <c r="T133" s="52"/>
      <c r="AT133" s="16" t="s">
        <v>150</v>
      </c>
      <c r="AU133" s="16" t="s">
        <v>69</v>
      </c>
    </row>
    <row r="134" spans="2:65" s="1" customFormat="1" ht="16.5" customHeight="1">
      <c r="B134" s="31"/>
      <c r="C134" s="138" t="s">
        <v>183</v>
      </c>
      <c r="D134" s="138" t="s">
        <v>171</v>
      </c>
      <c r="E134" s="139" t="s">
        <v>271</v>
      </c>
      <c r="F134" s="140" t="s">
        <v>272</v>
      </c>
      <c r="G134" s="141" t="s">
        <v>266</v>
      </c>
      <c r="H134" s="142">
        <v>1.05</v>
      </c>
      <c r="I134" s="143"/>
      <c r="J134" s="144">
        <f>ROUND(I134*H134,2)</f>
        <v>0</v>
      </c>
      <c r="K134" s="140" t="s">
        <v>146</v>
      </c>
      <c r="L134" s="145"/>
      <c r="M134" s="146" t="s">
        <v>19</v>
      </c>
      <c r="N134" s="147" t="s">
        <v>40</v>
      </c>
      <c r="P134" s="129">
        <f>O134*H134</f>
        <v>0</v>
      </c>
      <c r="Q134" s="129">
        <v>1</v>
      </c>
      <c r="R134" s="129">
        <f>Q134*H134</f>
        <v>1.05</v>
      </c>
      <c r="S134" s="129">
        <v>0</v>
      </c>
      <c r="T134" s="130">
        <f>S134*H134</f>
        <v>0</v>
      </c>
      <c r="AR134" s="131" t="s">
        <v>169</v>
      </c>
      <c r="AT134" s="131" t="s">
        <v>171</v>
      </c>
      <c r="AU134" s="131" t="s">
        <v>69</v>
      </c>
      <c r="AY134" s="16" t="s">
        <v>141</v>
      </c>
      <c r="BE134" s="132">
        <f>IF(N134="základní",J134,0)</f>
        <v>0</v>
      </c>
      <c r="BF134" s="132">
        <f>IF(N134="snížená",J134,0)</f>
        <v>0</v>
      </c>
      <c r="BG134" s="132">
        <f>IF(N134="zákl. přenesená",J134,0)</f>
        <v>0</v>
      </c>
      <c r="BH134" s="132">
        <f>IF(N134="sníž. přenesená",J134,0)</f>
        <v>0</v>
      </c>
      <c r="BI134" s="132">
        <f>IF(N134="nulová",J134,0)</f>
        <v>0</v>
      </c>
      <c r="BJ134" s="16" t="s">
        <v>77</v>
      </c>
      <c r="BK134" s="132">
        <f>ROUND(I134*H134,2)</f>
        <v>0</v>
      </c>
      <c r="BL134" s="16" t="s">
        <v>147</v>
      </c>
      <c r="BM134" s="131" t="s">
        <v>204</v>
      </c>
    </row>
    <row r="135" spans="2:65" s="1" customFormat="1" ht="11.25">
      <c r="B135" s="31"/>
      <c r="D135" s="133" t="s">
        <v>148</v>
      </c>
      <c r="F135" s="134" t="s">
        <v>272</v>
      </c>
      <c r="I135" s="135"/>
      <c r="L135" s="31"/>
      <c r="M135" s="136"/>
      <c r="T135" s="52"/>
      <c r="AT135" s="16" t="s">
        <v>148</v>
      </c>
      <c r="AU135" s="16" t="s">
        <v>69</v>
      </c>
    </row>
    <row r="136" spans="2:65" s="12" customFormat="1" ht="11.25">
      <c r="B136" s="157"/>
      <c r="D136" s="133" t="s">
        <v>255</v>
      </c>
      <c r="E136" s="158" t="s">
        <v>19</v>
      </c>
      <c r="F136" s="159" t="s">
        <v>301</v>
      </c>
      <c r="H136" s="160">
        <v>1.05</v>
      </c>
      <c r="I136" s="161"/>
      <c r="L136" s="157"/>
      <c r="M136" s="162"/>
      <c r="T136" s="163"/>
      <c r="AT136" s="158" t="s">
        <v>255</v>
      </c>
      <c r="AU136" s="158" t="s">
        <v>69</v>
      </c>
      <c r="AV136" s="12" t="s">
        <v>79</v>
      </c>
      <c r="AW136" s="12" t="s">
        <v>31</v>
      </c>
      <c r="AX136" s="12" t="s">
        <v>69</v>
      </c>
      <c r="AY136" s="158" t="s">
        <v>141</v>
      </c>
    </row>
    <row r="137" spans="2:65" s="13" customFormat="1" ht="11.25">
      <c r="B137" s="164"/>
      <c r="D137" s="133" t="s">
        <v>255</v>
      </c>
      <c r="E137" s="165" t="s">
        <v>19</v>
      </c>
      <c r="F137" s="166" t="s">
        <v>262</v>
      </c>
      <c r="H137" s="167">
        <v>1.05</v>
      </c>
      <c r="I137" s="168"/>
      <c r="L137" s="164"/>
      <c r="M137" s="169"/>
      <c r="T137" s="170"/>
      <c r="AT137" s="165" t="s">
        <v>255</v>
      </c>
      <c r="AU137" s="165" t="s">
        <v>69</v>
      </c>
      <c r="AV137" s="13" t="s">
        <v>147</v>
      </c>
      <c r="AW137" s="13" t="s">
        <v>31</v>
      </c>
      <c r="AX137" s="13" t="s">
        <v>77</v>
      </c>
      <c r="AY137" s="165" t="s">
        <v>141</v>
      </c>
    </row>
    <row r="138" spans="2:65" s="1" customFormat="1" ht="16.5" customHeight="1">
      <c r="B138" s="31"/>
      <c r="C138" s="120" t="s">
        <v>212</v>
      </c>
      <c r="D138" s="120" t="s">
        <v>142</v>
      </c>
      <c r="E138" s="121" t="s">
        <v>302</v>
      </c>
      <c r="F138" s="122" t="s">
        <v>303</v>
      </c>
      <c r="G138" s="123" t="s">
        <v>243</v>
      </c>
      <c r="H138" s="124">
        <v>8</v>
      </c>
      <c r="I138" s="125"/>
      <c r="J138" s="126">
        <f>ROUND(I138*H138,2)</f>
        <v>0</v>
      </c>
      <c r="K138" s="122" t="s">
        <v>19</v>
      </c>
      <c r="L138" s="31"/>
      <c r="M138" s="127" t="s">
        <v>19</v>
      </c>
      <c r="N138" s="128" t="s">
        <v>40</v>
      </c>
      <c r="P138" s="129">
        <f>O138*H138</f>
        <v>0</v>
      </c>
      <c r="Q138" s="129">
        <v>0</v>
      </c>
      <c r="R138" s="129">
        <f>Q138*H138</f>
        <v>0</v>
      </c>
      <c r="S138" s="129">
        <v>0</v>
      </c>
      <c r="T138" s="130">
        <f>S138*H138</f>
        <v>0</v>
      </c>
      <c r="AR138" s="131" t="s">
        <v>147</v>
      </c>
      <c r="AT138" s="131" t="s">
        <v>142</v>
      </c>
      <c r="AU138" s="131" t="s">
        <v>69</v>
      </c>
      <c r="AY138" s="16" t="s">
        <v>141</v>
      </c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16" t="s">
        <v>77</v>
      </c>
      <c r="BK138" s="132">
        <f>ROUND(I138*H138,2)</f>
        <v>0</v>
      </c>
      <c r="BL138" s="16" t="s">
        <v>147</v>
      </c>
      <c r="BM138" s="131" t="s">
        <v>208</v>
      </c>
    </row>
    <row r="139" spans="2:65" s="1" customFormat="1" ht="11.25">
      <c r="B139" s="31"/>
      <c r="D139" s="133" t="s">
        <v>148</v>
      </c>
      <c r="F139" s="134" t="s">
        <v>303</v>
      </c>
      <c r="I139" s="135"/>
      <c r="L139" s="31"/>
      <c r="M139" s="136"/>
      <c r="T139" s="52"/>
      <c r="AT139" s="16" t="s">
        <v>148</v>
      </c>
      <c r="AU139" s="16" t="s">
        <v>69</v>
      </c>
    </row>
    <row r="140" spans="2:65" s="1" customFormat="1" ht="16.5" customHeight="1">
      <c r="B140" s="31"/>
      <c r="C140" s="120" t="s">
        <v>186</v>
      </c>
      <c r="D140" s="120" t="s">
        <v>142</v>
      </c>
      <c r="E140" s="121" t="s">
        <v>304</v>
      </c>
      <c r="F140" s="122" t="s">
        <v>305</v>
      </c>
      <c r="G140" s="123" t="s">
        <v>174</v>
      </c>
      <c r="H140" s="124">
        <v>35</v>
      </c>
      <c r="I140" s="125"/>
      <c r="J140" s="126">
        <f>ROUND(I140*H140,2)</f>
        <v>0</v>
      </c>
      <c r="K140" s="122" t="s">
        <v>19</v>
      </c>
      <c r="L140" s="31"/>
      <c r="M140" s="127" t="s">
        <v>19</v>
      </c>
      <c r="N140" s="128" t="s">
        <v>40</v>
      </c>
      <c r="P140" s="129">
        <f>O140*H140</f>
        <v>0</v>
      </c>
      <c r="Q140" s="129">
        <v>0</v>
      </c>
      <c r="R140" s="129">
        <f>Q140*H140</f>
        <v>0</v>
      </c>
      <c r="S140" s="129">
        <v>0</v>
      </c>
      <c r="T140" s="130">
        <f>S140*H140</f>
        <v>0</v>
      </c>
      <c r="AR140" s="131" t="s">
        <v>147</v>
      </c>
      <c r="AT140" s="131" t="s">
        <v>142</v>
      </c>
      <c r="AU140" s="131" t="s">
        <v>69</v>
      </c>
      <c r="AY140" s="16" t="s">
        <v>141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6" t="s">
        <v>77</v>
      </c>
      <c r="BK140" s="132">
        <f>ROUND(I140*H140,2)</f>
        <v>0</v>
      </c>
      <c r="BL140" s="16" t="s">
        <v>147</v>
      </c>
      <c r="BM140" s="131" t="s">
        <v>211</v>
      </c>
    </row>
    <row r="141" spans="2:65" s="1" customFormat="1" ht="11.25">
      <c r="B141" s="31"/>
      <c r="D141" s="133" t="s">
        <v>148</v>
      </c>
      <c r="F141" s="134" t="s">
        <v>305</v>
      </c>
      <c r="I141" s="135"/>
      <c r="L141" s="31"/>
      <c r="M141" s="136"/>
      <c r="T141" s="52"/>
      <c r="AT141" s="16" t="s">
        <v>148</v>
      </c>
      <c r="AU141" s="16" t="s">
        <v>69</v>
      </c>
    </row>
    <row r="142" spans="2:65" s="12" customFormat="1" ht="11.25">
      <c r="B142" s="157"/>
      <c r="D142" s="133" t="s">
        <v>255</v>
      </c>
      <c r="E142" s="158" t="s">
        <v>19</v>
      </c>
      <c r="F142" s="159" t="s">
        <v>306</v>
      </c>
      <c r="H142" s="160">
        <v>35</v>
      </c>
      <c r="I142" s="161"/>
      <c r="L142" s="157"/>
      <c r="M142" s="162"/>
      <c r="T142" s="163"/>
      <c r="AT142" s="158" t="s">
        <v>255</v>
      </c>
      <c r="AU142" s="158" t="s">
        <v>69</v>
      </c>
      <c r="AV142" s="12" t="s">
        <v>79</v>
      </c>
      <c r="AW142" s="12" t="s">
        <v>31</v>
      </c>
      <c r="AX142" s="12" t="s">
        <v>69</v>
      </c>
      <c r="AY142" s="158" t="s">
        <v>141</v>
      </c>
    </row>
    <row r="143" spans="2:65" s="13" customFormat="1" ht="11.25">
      <c r="B143" s="164"/>
      <c r="D143" s="133" t="s">
        <v>255</v>
      </c>
      <c r="E143" s="165" t="s">
        <v>19</v>
      </c>
      <c r="F143" s="166" t="s">
        <v>262</v>
      </c>
      <c r="H143" s="167">
        <v>35</v>
      </c>
      <c r="I143" s="168"/>
      <c r="L143" s="164"/>
      <c r="M143" s="169"/>
      <c r="T143" s="170"/>
      <c r="AT143" s="165" t="s">
        <v>255</v>
      </c>
      <c r="AU143" s="165" t="s">
        <v>69</v>
      </c>
      <c r="AV143" s="13" t="s">
        <v>147</v>
      </c>
      <c r="AW143" s="13" t="s">
        <v>31</v>
      </c>
      <c r="AX143" s="13" t="s">
        <v>77</v>
      </c>
      <c r="AY143" s="165" t="s">
        <v>141</v>
      </c>
    </row>
    <row r="144" spans="2:65" s="1" customFormat="1" ht="24.2" customHeight="1">
      <c r="B144" s="31"/>
      <c r="C144" s="120" t="s">
        <v>222</v>
      </c>
      <c r="D144" s="120" t="s">
        <v>142</v>
      </c>
      <c r="E144" s="121" t="s">
        <v>307</v>
      </c>
      <c r="F144" s="122" t="s">
        <v>308</v>
      </c>
      <c r="G144" s="123" t="s">
        <v>266</v>
      </c>
      <c r="H144" s="124">
        <v>3.78</v>
      </c>
      <c r="I144" s="125"/>
      <c r="J144" s="126">
        <f>ROUND(I144*H144,2)</f>
        <v>0</v>
      </c>
      <c r="K144" s="122" t="s">
        <v>146</v>
      </c>
      <c r="L144" s="31"/>
      <c r="M144" s="127" t="s">
        <v>19</v>
      </c>
      <c r="N144" s="128" t="s">
        <v>40</v>
      </c>
      <c r="P144" s="129">
        <f>O144*H144</f>
        <v>0</v>
      </c>
      <c r="Q144" s="129">
        <v>0</v>
      </c>
      <c r="R144" s="129">
        <f>Q144*H144</f>
        <v>0</v>
      </c>
      <c r="S144" s="129">
        <v>0</v>
      </c>
      <c r="T144" s="130">
        <f>S144*H144</f>
        <v>0</v>
      </c>
      <c r="AR144" s="131" t="s">
        <v>147</v>
      </c>
      <c r="AT144" s="131" t="s">
        <v>142</v>
      </c>
      <c r="AU144" s="131" t="s">
        <v>69</v>
      </c>
      <c r="AY144" s="16" t="s">
        <v>141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6" t="s">
        <v>77</v>
      </c>
      <c r="BK144" s="132">
        <f>ROUND(I144*H144,2)</f>
        <v>0</v>
      </c>
      <c r="BL144" s="16" t="s">
        <v>147</v>
      </c>
      <c r="BM144" s="131" t="s">
        <v>215</v>
      </c>
    </row>
    <row r="145" spans="2:65" s="1" customFormat="1" ht="29.25">
      <c r="B145" s="31"/>
      <c r="D145" s="133" t="s">
        <v>148</v>
      </c>
      <c r="F145" s="134" t="s">
        <v>309</v>
      </c>
      <c r="I145" s="135"/>
      <c r="L145" s="31"/>
      <c r="M145" s="136"/>
      <c r="T145" s="52"/>
      <c r="AT145" s="16" t="s">
        <v>148</v>
      </c>
      <c r="AU145" s="16" t="s">
        <v>69</v>
      </c>
    </row>
    <row r="146" spans="2:65" s="1" customFormat="1" ht="29.25">
      <c r="B146" s="31"/>
      <c r="D146" s="133" t="s">
        <v>150</v>
      </c>
      <c r="F146" s="137" t="s">
        <v>310</v>
      </c>
      <c r="I146" s="135"/>
      <c r="L146" s="31"/>
      <c r="M146" s="136"/>
      <c r="T146" s="52"/>
      <c r="AT146" s="16" t="s">
        <v>150</v>
      </c>
      <c r="AU146" s="16" t="s">
        <v>69</v>
      </c>
    </row>
    <row r="147" spans="2:65" s="1" customFormat="1" ht="19.5">
      <c r="B147" s="31"/>
      <c r="D147" s="133" t="s">
        <v>152</v>
      </c>
      <c r="F147" s="137" t="s">
        <v>311</v>
      </c>
      <c r="I147" s="135"/>
      <c r="L147" s="31"/>
      <c r="M147" s="136"/>
      <c r="T147" s="52"/>
      <c r="AT147" s="16" t="s">
        <v>152</v>
      </c>
      <c r="AU147" s="16" t="s">
        <v>69</v>
      </c>
    </row>
    <row r="148" spans="2:65" s="12" customFormat="1" ht="11.25">
      <c r="B148" s="157"/>
      <c r="D148" s="133" t="s">
        <v>255</v>
      </c>
      <c r="E148" s="158" t="s">
        <v>19</v>
      </c>
      <c r="F148" s="159" t="s">
        <v>312</v>
      </c>
      <c r="H148" s="160">
        <v>3.78</v>
      </c>
      <c r="I148" s="161"/>
      <c r="L148" s="157"/>
      <c r="M148" s="162"/>
      <c r="T148" s="163"/>
      <c r="AT148" s="158" t="s">
        <v>255</v>
      </c>
      <c r="AU148" s="158" t="s">
        <v>69</v>
      </c>
      <c r="AV148" s="12" t="s">
        <v>79</v>
      </c>
      <c r="AW148" s="12" t="s">
        <v>31</v>
      </c>
      <c r="AX148" s="12" t="s">
        <v>69</v>
      </c>
      <c r="AY148" s="158" t="s">
        <v>141</v>
      </c>
    </row>
    <row r="149" spans="2:65" s="13" customFormat="1" ht="11.25">
      <c r="B149" s="164"/>
      <c r="D149" s="133" t="s">
        <v>255</v>
      </c>
      <c r="E149" s="165" t="s">
        <v>19</v>
      </c>
      <c r="F149" s="166" t="s">
        <v>262</v>
      </c>
      <c r="H149" s="167">
        <v>3.78</v>
      </c>
      <c r="I149" s="168"/>
      <c r="L149" s="164"/>
      <c r="M149" s="169"/>
      <c r="T149" s="170"/>
      <c r="AT149" s="165" t="s">
        <v>255</v>
      </c>
      <c r="AU149" s="165" t="s">
        <v>69</v>
      </c>
      <c r="AV149" s="13" t="s">
        <v>147</v>
      </c>
      <c r="AW149" s="13" t="s">
        <v>31</v>
      </c>
      <c r="AX149" s="13" t="s">
        <v>77</v>
      </c>
      <c r="AY149" s="165" t="s">
        <v>141</v>
      </c>
    </row>
    <row r="150" spans="2:65" s="1" customFormat="1" ht="16.5" customHeight="1">
      <c r="B150" s="31"/>
      <c r="C150" s="120" t="s">
        <v>191</v>
      </c>
      <c r="D150" s="120" t="s">
        <v>142</v>
      </c>
      <c r="E150" s="121" t="s">
        <v>234</v>
      </c>
      <c r="F150" s="122" t="s">
        <v>235</v>
      </c>
      <c r="G150" s="123" t="s">
        <v>266</v>
      </c>
      <c r="H150" s="124">
        <v>3.78</v>
      </c>
      <c r="I150" s="125"/>
      <c r="J150" s="126">
        <f>ROUND(I150*H150,2)</f>
        <v>0</v>
      </c>
      <c r="K150" s="122" t="s">
        <v>146</v>
      </c>
      <c r="L150" s="31"/>
      <c r="M150" s="127" t="s">
        <v>19</v>
      </c>
      <c r="N150" s="128" t="s">
        <v>40</v>
      </c>
      <c r="P150" s="129">
        <f>O150*H150</f>
        <v>0</v>
      </c>
      <c r="Q150" s="129">
        <v>0</v>
      </c>
      <c r="R150" s="129">
        <f>Q150*H150</f>
        <v>0</v>
      </c>
      <c r="S150" s="129">
        <v>0</v>
      </c>
      <c r="T150" s="130">
        <f>S150*H150</f>
        <v>0</v>
      </c>
      <c r="AR150" s="131" t="s">
        <v>147</v>
      </c>
      <c r="AT150" s="131" t="s">
        <v>142</v>
      </c>
      <c r="AU150" s="131" t="s">
        <v>69</v>
      </c>
      <c r="AY150" s="16" t="s">
        <v>141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6" t="s">
        <v>77</v>
      </c>
      <c r="BK150" s="132">
        <f>ROUND(I150*H150,2)</f>
        <v>0</v>
      </c>
      <c r="BL150" s="16" t="s">
        <v>147</v>
      </c>
      <c r="BM150" s="131" t="s">
        <v>219</v>
      </c>
    </row>
    <row r="151" spans="2:65" s="1" customFormat="1" ht="29.25">
      <c r="B151" s="31"/>
      <c r="D151" s="133" t="s">
        <v>148</v>
      </c>
      <c r="F151" s="134" t="s">
        <v>238</v>
      </c>
      <c r="I151" s="135"/>
      <c r="L151" s="31"/>
      <c r="M151" s="136"/>
      <c r="T151" s="52"/>
      <c r="AT151" s="16" t="s">
        <v>148</v>
      </c>
      <c r="AU151" s="16" t="s">
        <v>69</v>
      </c>
    </row>
    <row r="152" spans="2:65" s="1" customFormat="1" ht="39">
      <c r="B152" s="31"/>
      <c r="D152" s="133" t="s">
        <v>150</v>
      </c>
      <c r="F152" s="137" t="s">
        <v>239</v>
      </c>
      <c r="I152" s="135"/>
      <c r="L152" s="31"/>
      <c r="M152" s="136"/>
      <c r="T152" s="52"/>
      <c r="AT152" s="16" t="s">
        <v>150</v>
      </c>
      <c r="AU152" s="16" t="s">
        <v>69</v>
      </c>
    </row>
    <row r="153" spans="2:65" s="11" customFormat="1" ht="11.25">
      <c r="B153" s="151"/>
      <c r="D153" s="133" t="s">
        <v>255</v>
      </c>
      <c r="E153" s="152" t="s">
        <v>19</v>
      </c>
      <c r="F153" s="153" t="s">
        <v>313</v>
      </c>
      <c r="H153" s="152" t="s">
        <v>19</v>
      </c>
      <c r="I153" s="154"/>
      <c r="L153" s="151"/>
      <c r="M153" s="155"/>
      <c r="T153" s="156"/>
      <c r="AT153" s="152" t="s">
        <v>255</v>
      </c>
      <c r="AU153" s="152" t="s">
        <v>69</v>
      </c>
      <c r="AV153" s="11" t="s">
        <v>77</v>
      </c>
      <c r="AW153" s="11" t="s">
        <v>31</v>
      </c>
      <c r="AX153" s="11" t="s">
        <v>69</v>
      </c>
      <c r="AY153" s="152" t="s">
        <v>141</v>
      </c>
    </row>
    <row r="154" spans="2:65" s="12" customFormat="1" ht="11.25">
      <c r="B154" s="157"/>
      <c r="D154" s="133" t="s">
        <v>255</v>
      </c>
      <c r="E154" s="158" t="s">
        <v>19</v>
      </c>
      <c r="F154" s="159" t="s">
        <v>312</v>
      </c>
      <c r="H154" s="160">
        <v>3.78</v>
      </c>
      <c r="I154" s="161"/>
      <c r="L154" s="157"/>
      <c r="M154" s="162"/>
      <c r="T154" s="163"/>
      <c r="AT154" s="158" t="s">
        <v>255</v>
      </c>
      <c r="AU154" s="158" t="s">
        <v>69</v>
      </c>
      <c r="AV154" s="12" t="s">
        <v>79</v>
      </c>
      <c r="AW154" s="12" t="s">
        <v>31</v>
      </c>
      <c r="AX154" s="12" t="s">
        <v>69</v>
      </c>
      <c r="AY154" s="158" t="s">
        <v>141</v>
      </c>
    </row>
    <row r="155" spans="2:65" s="13" customFormat="1" ht="11.25">
      <c r="B155" s="164"/>
      <c r="D155" s="133" t="s">
        <v>255</v>
      </c>
      <c r="E155" s="165" t="s">
        <v>19</v>
      </c>
      <c r="F155" s="166" t="s">
        <v>262</v>
      </c>
      <c r="H155" s="167">
        <v>3.78</v>
      </c>
      <c r="I155" s="168"/>
      <c r="L155" s="164"/>
      <c r="M155" s="169"/>
      <c r="T155" s="170"/>
      <c r="AT155" s="165" t="s">
        <v>255</v>
      </c>
      <c r="AU155" s="165" t="s">
        <v>69</v>
      </c>
      <c r="AV155" s="13" t="s">
        <v>147</v>
      </c>
      <c r="AW155" s="13" t="s">
        <v>31</v>
      </c>
      <c r="AX155" s="13" t="s">
        <v>77</v>
      </c>
      <c r="AY155" s="165" t="s">
        <v>141</v>
      </c>
    </row>
    <row r="156" spans="2:65" s="1" customFormat="1" ht="16.5" customHeight="1">
      <c r="B156" s="31"/>
      <c r="C156" s="120" t="s">
        <v>233</v>
      </c>
      <c r="D156" s="120" t="s">
        <v>142</v>
      </c>
      <c r="E156" s="121" t="s">
        <v>314</v>
      </c>
      <c r="F156" s="122" t="s">
        <v>315</v>
      </c>
      <c r="G156" s="123" t="s">
        <v>284</v>
      </c>
      <c r="H156" s="124">
        <v>87.5</v>
      </c>
      <c r="I156" s="125"/>
      <c r="J156" s="126">
        <f>ROUND(I156*H156,2)</f>
        <v>0</v>
      </c>
      <c r="K156" s="122" t="s">
        <v>146</v>
      </c>
      <c r="L156" s="31"/>
      <c r="M156" s="127" t="s">
        <v>19</v>
      </c>
      <c r="N156" s="128" t="s">
        <v>40</v>
      </c>
      <c r="P156" s="129">
        <f>O156*H156</f>
        <v>0</v>
      </c>
      <c r="Q156" s="129">
        <v>0</v>
      </c>
      <c r="R156" s="129">
        <f>Q156*H156</f>
        <v>0</v>
      </c>
      <c r="S156" s="129">
        <v>0</v>
      </c>
      <c r="T156" s="130">
        <f>S156*H156</f>
        <v>0</v>
      </c>
      <c r="AR156" s="131" t="s">
        <v>147</v>
      </c>
      <c r="AT156" s="131" t="s">
        <v>142</v>
      </c>
      <c r="AU156" s="131" t="s">
        <v>69</v>
      </c>
      <c r="AY156" s="16" t="s">
        <v>141</v>
      </c>
      <c r="BE156" s="132">
        <f>IF(N156="základní",J156,0)</f>
        <v>0</v>
      </c>
      <c r="BF156" s="132">
        <f>IF(N156="snížená",J156,0)</f>
        <v>0</v>
      </c>
      <c r="BG156" s="132">
        <f>IF(N156="zákl. přenesená",J156,0)</f>
        <v>0</v>
      </c>
      <c r="BH156" s="132">
        <f>IF(N156="sníž. přenesená",J156,0)</f>
        <v>0</v>
      </c>
      <c r="BI156" s="132">
        <f>IF(N156="nulová",J156,0)</f>
        <v>0</v>
      </c>
      <c r="BJ156" s="16" t="s">
        <v>77</v>
      </c>
      <c r="BK156" s="132">
        <f>ROUND(I156*H156,2)</f>
        <v>0</v>
      </c>
      <c r="BL156" s="16" t="s">
        <v>147</v>
      </c>
      <c r="BM156" s="131" t="s">
        <v>227</v>
      </c>
    </row>
    <row r="157" spans="2:65" s="1" customFormat="1" ht="19.5">
      <c r="B157" s="31"/>
      <c r="D157" s="133" t="s">
        <v>148</v>
      </c>
      <c r="F157" s="134" t="s">
        <v>316</v>
      </c>
      <c r="I157" s="135"/>
      <c r="L157" s="31"/>
      <c r="M157" s="136"/>
      <c r="T157" s="52"/>
      <c r="AT157" s="16" t="s">
        <v>148</v>
      </c>
      <c r="AU157" s="16" t="s">
        <v>69</v>
      </c>
    </row>
    <row r="158" spans="2:65" s="1" customFormat="1" ht="19.5">
      <c r="B158" s="31"/>
      <c r="D158" s="133" t="s">
        <v>150</v>
      </c>
      <c r="F158" s="137" t="s">
        <v>317</v>
      </c>
      <c r="I158" s="135"/>
      <c r="L158" s="31"/>
      <c r="M158" s="136"/>
      <c r="T158" s="52"/>
      <c r="AT158" s="16" t="s">
        <v>150</v>
      </c>
      <c r="AU158" s="16" t="s">
        <v>69</v>
      </c>
    </row>
    <row r="159" spans="2:65" s="12" customFormat="1" ht="11.25">
      <c r="B159" s="157"/>
      <c r="D159" s="133" t="s">
        <v>255</v>
      </c>
      <c r="E159" s="158" t="s">
        <v>19</v>
      </c>
      <c r="F159" s="159" t="s">
        <v>318</v>
      </c>
      <c r="H159" s="160">
        <v>87.5</v>
      </c>
      <c r="I159" s="161"/>
      <c r="L159" s="157"/>
      <c r="M159" s="162"/>
      <c r="T159" s="163"/>
      <c r="AT159" s="158" t="s">
        <v>255</v>
      </c>
      <c r="AU159" s="158" t="s">
        <v>69</v>
      </c>
      <c r="AV159" s="12" t="s">
        <v>79</v>
      </c>
      <c r="AW159" s="12" t="s">
        <v>31</v>
      </c>
      <c r="AX159" s="12" t="s">
        <v>69</v>
      </c>
      <c r="AY159" s="158" t="s">
        <v>141</v>
      </c>
    </row>
    <row r="160" spans="2:65" s="13" customFormat="1" ht="11.25">
      <c r="B160" s="164"/>
      <c r="D160" s="133" t="s">
        <v>255</v>
      </c>
      <c r="E160" s="165" t="s">
        <v>19</v>
      </c>
      <c r="F160" s="166" t="s">
        <v>262</v>
      </c>
      <c r="H160" s="167">
        <v>87.5</v>
      </c>
      <c r="I160" s="168"/>
      <c r="L160" s="164"/>
      <c r="M160" s="169"/>
      <c r="T160" s="170"/>
      <c r="AT160" s="165" t="s">
        <v>255</v>
      </c>
      <c r="AU160" s="165" t="s">
        <v>69</v>
      </c>
      <c r="AV160" s="13" t="s">
        <v>147</v>
      </c>
      <c r="AW160" s="13" t="s">
        <v>31</v>
      </c>
      <c r="AX160" s="13" t="s">
        <v>77</v>
      </c>
      <c r="AY160" s="165" t="s">
        <v>141</v>
      </c>
    </row>
    <row r="161" spans="2:65" s="1" customFormat="1" ht="16.5" customHeight="1">
      <c r="B161" s="31"/>
      <c r="C161" s="120" t="s">
        <v>197</v>
      </c>
      <c r="D161" s="120" t="s">
        <v>142</v>
      </c>
      <c r="E161" s="121" t="s">
        <v>319</v>
      </c>
      <c r="F161" s="122" t="s">
        <v>320</v>
      </c>
      <c r="G161" s="123" t="s">
        <v>284</v>
      </c>
      <c r="H161" s="124">
        <v>87.5</v>
      </c>
      <c r="I161" s="125"/>
      <c r="J161" s="126">
        <f>ROUND(I161*H161,2)</f>
        <v>0</v>
      </c>
      <c r="K161" s="122" t="s">
        <v>146</v>
      </c>
      <c r="L161" s="31"/>
      <c r="M161" s="127" t="s">
        <v>19</v>
      </c>
      <c r="N161" s="128" t="s">
        <v>40</v>
      </c>
      <c r="P161" s="129">
        <f>O161*H161</f>
        <v>0</v>
      </c>
      <c r="Q161" s="129">
        <v>0</v>
      </c>
      <c r="R161" s="129">
        <f>Q161*H161</f>
        <v>0</v>
      </c>
      <c r="S161" s="129">
        <v>0</v>
      </c>
      <c r="T161" s="130">
        <f>S161*H161</f>
        <v>0</v>
      </c>
      <c r="AR161" s="131" t="s">
        <v>147</v>
      </c>
      <c r="AT161" s="131" t="s">
        <v>142</v>
      </c>
      <c r="AU161" s="131" t="s">
        <v>69</v>
      </c>
      <c r="AY161" s="16" t="s">
        <v>141</v>
      </c>
      <c r="BE161" s="132">
        <f>IF(N161="základní",J161,0)</f>
        <v>0</v>
      </c>
      <c r="BF161" s="132">
        <f>IF(N161="snížená",J161,0)</f>
        <v>0</v>
      </c>
      <c r="BG161" s="132">
        <f>IF(N161="zákl. přenesená",J161,0)</f>
        <v>0</v>
      </c>
      <c r="BH161" s="132">
        <f>IF(N161="sníž. přenesená",J161,0)</f>
        <v>0</v>
      </c>
      <c r="BI161" s="132">
        <f>IF(N161="nulová",J161,0)</f>
        <v>0</v>
      </c>
      <c r="BJ161" s="16" t="s">
        <v>77</v>
      </c>
      <c r="BK161" s="132">
        <f>ROUND(I161*H161,2)</f>
        <v>0</v>
      </c>
      <c r="BL161" s="16" t="s">
        <v>147</v>
      </c>
      <c r="BM161" s="131" t="s">
        <v>231</v>
      </c>
    </row>
    <row r="162" spans="2:65" s="1" customFormat="1" ht="19.5">
      <c r="B162" s="31"/>
      <c r="D162" s="133" t="s">
        <v>148</v>
      </c>
      <c r="F162" s="134" t="s">
        <v>321</v>
      </c>
      <c r="I162" s="135"/>
      <c r="L162" s="31"/>
      <c r="M162" s="136"/>
      <c r="T162" s="52"/>
      <c r="AT162" s="16" t="s">
        <v>148</v>
      </c>
      <c r="AU162" s="16" t="s">
        <v>69</v>
      </c>
    </row>
    <row r="163" spans="2:65" s="1" customFormat="1" ht="29.25">
      <c r="B163" s="31"/>
      <c r="D163" s="133" t="s">
        <v>150</v>
      </c>
      <c r="F163" s="137" t="s">
        <v>322</v>
      </c>
      <c r="I163" s="135"/>
      <c r="L163" s="31"/>
      <c r="M163" s="136"/>
      <c r="T163" s="52"/>
      <c r="AT163" s="16" t="s">
        <v>150</v>
      </c>
      <c r="AU163" s="16" t="s">
        <v>69</v>
      </c>
    </row>
    <row r="164" spans="2:65" s="1" customFormat="1" ht="24.2" customHeight="1">
      <c r="B164" s="31"/>
      <c r="C164" s="120" t="s">
        <v>7</v>
      </c>
      <c r="D164" s="120" t="s">
        <v>142</v>
      </c>
      <c r="E164" s="121" t="s">
        <v>323</v>
      </c>
      <c r="F164" s="122" t="s">
        <v>324</v>
      </c>
      <c r="G164" s="123" t="s">
        <v>174</v>
      </c>
      <c r="H164" s="124">
        <v>110</v>
      </c>
      <c r="I164" s="125"/>
      <c r="J164" s="126">
        <f>ROUND(I164*H164,2)</f>
        <v>0</v>
      </c>
      <c r="K164" s="122" t="s">
        <v>19</v>
      </c>
      <c r="L164" s="31"/>
      <c r="M164" s="127" t="s">
        <v>19</v>
      </c>
      <c r="N164" s="128" t="s">
        <v>40</v>
      </c>
      <c r="P164" s="129">
        <f>O164*H164</f>
        <v>0</v>
      </c>
      <c r="Q164" s="129">
        <v>0</v>
      </c>
      <c r="R164" s="129">
        <f>Q164*H164</f>
        <v>0</v>
      </c>
      <c r="S164" s="129">
        <v>0</v>
      </c>
      <c r="T164" s="130">
        <f>S164*H164</f>
        <v>0</v>
      </c>
      <c r="AR164" s="131" t="s">
        <v>147</v>
      </c>
      <c r="AT164" s="131" t="s">
        <v>142</v>
      </c>
      <c r="AU164" s="131" t="s">
        <v>69</v>
      </c>
      <c r="AY164" s="16" t="s">
        <v>141</v>
      </c>
      <c r="BE164" s="132">
        <f>IF(N164="základní",J164,0)</f>
        <v>0</v>
      </c>
      <c r="BF164" s="132">
        <f>IF(N164="snížená",J164,0)</f>
        <v>0</v>
      </c>
      <c r="BG164" s="132">
        <f>IF(N164="zákl. přenesená",J164,0)</f>
        <v>0</v>
      </c>
      <c r="BH164" s="132">
        <f>IF(N164="sníž. přenesená",J164,0)</f>
        <v>0</v>
      </c>
      <c r="BI164" s="132">
        <f>IF(N164="nulová",J164,0)</f>
        <v>0</v>
      </c>
      <c r="BJ164" s="16" t="s">
        <v>77</v>
      </c>
      <c r="BK164" s="132">
        <f>ROUND(I164*H164,2)</f>
        <v>0</v>
      </c>
      <c r="BL164" s="16" t="s">
        <v>147</v>
      </c>
      <c r="BM164" s="131" t="s">
        <v>237</v>
      </c>
    </row>
    <row r="165" spans="2:65" s="1" customFormat="1" ht="19.5">
      <c r="B165" s="31"/>
      <c r="D165" s="133" t="s">
        <v>148</v>
      </c>
      <c r="F165" s="134" t="s">
        <v>324</v>
      </c>
      <c r="I165" s="135"/>
      <c r="L165" s="31"/>
      <c r="M165" s="136"/>
      <c r="T165" s="52"/>
      <c r="AT165" s="16" t="s">
        <v>148</v>
      </c>
      <c r="AU165" s="16" t="s">
        <v>69</v>
      </c>
    </row>
    <row r="166" spans="2:65" s="12" customFormat="1" ht="11.25">
      <c r="B166" s="157"/>
      <c r="D166" s="133" t="s">
        <v>255</v>
      </c>
      <c r="E166" s="158" t="s">
        <v>19</v>
      </c>
      <c r="F166" s="159" t="s">
        <v>325</v>
      </c>
      <c r="H166" s="160">
        <v>110</v>
      </c>
      <c r="I166" s="161"/>
      <c r="L166" s="157"/>
      <c r="M166" s="162"/>
      <c r="T166" s="163"/>
      <c r="AT166" s="158" t="s">
        <v>255</v>
      </c>
      <c r="AU166" s="158" t="s">
        <v>69</v>
      </c>
      <c r="AV166" s="12" t="s">
        <v>79</v>
      </c>
      <c r="AW166" s="12" t="s">
        <v>31</v>
      </c>
      <c r="AX166" s="12" t="s">
        <v>69</v>
      </c>
      <c r="AY166" s="158" t="s">
        <v>141</v>
      </c>
    </row>
    <row r="167" spans="2:65" s="13" customFormat="1" ht="11.25">
      <c r="B167" s="164"/>
      <c r="D167" s="133" t="s">
        <v>255</v>
      </c>
      <c r="E167" s="165" t="s">
        <v>19</v>
      </c>
      <c r="F167" s="166" t="s">
        <v>262</v>
      </c>
      <c r="H167" s="167">
        <v>110</v>
      </c>
      <c r="I167" s="168"/>
      <c r="L167" s="164"/>
      <c r="M167" s="169"/>
      <c r="T167" s="170"/>
      <c r="AT167" s="165" t="s">
        <v>255</v>
      </c>
      <c r="AU167" s="165" t="s">
        <v>69</v>
      </c>
      <c r="AV167" s="13" t="s">
        <v>147</v>
      </c>
      <c r="AW167" s="13" t="s">
        <v>31</v>
      </c>
      <c r="AX167" s="13" t="s">
        <v>77</v>
      </c>
      <c r="AY167" s="165" t="s">
        <v>141</v>
      </c>
    </row>
    <row r="168" spans="2:65" s="1" customFormat="1" ht="16.5" customHeight="1">
      <c r="B168" s="31"/>
      <c r="C168" s="138" t="s">
        <v>201</v>
      </c>
      <c r="D168" s="138" t="s">
        <v>171</v>
      </c>
      <c r="E168" s="139" t="s">
        <v>326</v>
      </c>
      <c r="F168" s="140" t="s">
        <v>327</v>
      </c>
      <c r="G168" s="141" t="s">
        <v>174</v>
      </c>
      <c r="H168" s="142">
        <v>110</v>
      </c>
      <c r="I168" s="143"/>
      <c r="J168" s="144">
        <f>ROUND(I168*H168,2)</f>
        <v>0</v>
      </c>
      <c r="K168" s="140" t="s">
        <v>146</v>
      </c>
      <c r="L168" s="145"/>
      <c r="M168" s="146" t="s">
        <v>19</v>
      </c>
      <c r="N168" s="147" t="s">
        <v>40</v>
      </c>
      <c r="P168" s="129">
        <f>O168*H168</f>
        <v>0</v>
      </c>
      <c r="Q168" s="129">
        <v>0</v>
      </c>
      <c r="R168" s="129">
        <f>Q168*H168</f>
        <v>0</v>
      </c>
      <c r="S168" s="129">
        <v>0</v>
      </c>
      <c r="T168" s="130">
        <f>S168*H168</f>
        <v>0</v>
      </c>
      <c r="AR168" s="131" t="s">
        <v>169</v>
      </c>
      <c r="AT168" s="131" t="s">
        <v>171</v>
      </c>
      <c r="AU168" s="131" t="s">
        <v>69</v>
      </c>
      <c r="AY168" s="16" t="s">
        <v>141</v>
      </c>
      <c r="BE168" s="132">
        <f>IF(N168="základní",J168,0)</f>
        <v>0</v>
      </c>
      <c r="BF168" s="132">
        <f>IF(N168="snížená",J168,0)</f>
        <v>0</v>
      </c>
      <c r="BG168" s="132">
        <f>IF(N168="zákl. přenesená",J168,0)</f>
        <v>0</v>
      </c>
      <c r="BH168" s="132">
        <f>IF(N168="sníž. přenesená",J168,0)</f>
        <v>0</v>
      </c>
      <c r="BI168" s="132">
        <f>IF(N168="nulová",J168,0)</f>
        <v>0</v>
      </c>
      <c r="BJ168" s="16" t="s">
        <v>77</v>
      </c>
      <c r="BK168" s="132">
        <f>ROUND(I168*H168,2)</f>
        <v>0</v>
      </c>
      <c r="BL168" s="16" t="s">
        <v>147</v>
      </c>
      <c r="BM168" s="131" t="s">
        <v>328</v>
      </c>
    </row>
    <row r="169" spans="2:65" s="1" customFormat="1" ht="11.25">
      <c r="B169" s="31"/>
      <c r="D169" s="133" t="s">
        <v>148</v>
      </c>
      <c r="F169" s="134" t="s">
        <v>327</v>
      </c>
      <c r="I169" s="135"/>
      <c r="L169" s="31"/>
      <c r="M169" s="136"/>
      <c r="T169" s="52"/>
      <c r="AT169" s="16" t="s">
        <v>148</v>
      </c>
      <c r="AU169" s="16" t="s">
        <v>69</v>
      </c>
    </row>
    <row r="170" spans="2:65" s="1" customFormat="1" ht="16.5" customHeight="1">
      <c r="B170" s="31"/>
      <c r="C170" s="120" t="s">
        <v>329</v>
      </c>
      <c r="D170" s="120" t="s">
        <v>142</v>
      </c>
      <c r="E170" s="121" t="s">
        <v>330</v>
      </c>
      <c r="F170" s="122" t="s">
        <v>331</v>
      </c>
      <c r="G170" s="123" t="s">
        <v>174</v>
      </c>
      <c r="H170" s="124">
        <v>75</v>
      </c>
      <c r="I170" s="125"/>
      <c r="J170" s="126">
        <f>ROUND(I170*H170,2)</f>
        <v>0</v>
      </c>
      <c r="K170" s="122" t="s">
        <v>146</v>
      </c>
      <c r="L170" s="31"/>
      <c r="M170" s="127" t="s">
        <v>19</v>
      </c>
      <c r="N170" s="128" t="s">
        <v>40</v>
      </c>
      <c r="P170" s="129">
        <f>O170*H170</f>
        <v>0</v>
      </c>
      <c r="Q170" s="129">
        <v>0</v>
      </c>
      <c r="R170" s="129">
        <f>Q170*H170</f>
        <v>0</v>
      </c>
      <c r="S170" s="129">
        <v>0</v>
      </c>
      <c r="T170" s="130">
        <f>S170*H170</f>
        <v>0</v>
      </c>
      <c r="AR170" s="131" t="s">
        <v>147</v>
      </c>
      <c r="AT170" s="131" t="s">
        <v>142</v>
      </c>
      <c r="AU170" s="131" t="s">
        <v>69</v>
      </c>
      <c r="AY170" s="16" t="s">
        <v>141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6" t="s">
        <v>77</v>
      </c>
      <c r="BK170" s="132">
        <f>ROUND(I170*H170,2)</f>
        <v>0</v>
      </c>
      <c r="BL170" s="16" t="s">
        <v>147</v>
      </c>
      <c r="BM170" s="131" t="s">
        <v>332</v>
      </c>
    </row>
    <row r="171" spans="2:65" s="1" customFormat="1" ht="29.25">
      <c r="B171" s="31"/>
      <c r="D171" s="133" t="s">
        <v>148</v>
      </c>
      <c r="F171" s="134" t="s">
        <v>333</v>
      </c>
      <c r="I171" s="135"/>
      <c r="L171" s="31"/>
      <c r="M171" s="136"/>
      <c r="T171" s="52"/>
      <c r="AT171" s="16" t="s">
        <v>148</v>
      </c>
      <c r="AU171" s="16" t="s">
        <v>69</v>
      </c>
    </row>
    <row r="172" spans="2:65" s="1" customFormat="1" ht="16.5" customHeight="1">
      <c r="B172" s="31"/>
      <c r="C172" s="138" t="s">
        <v>204</v>
      </c>
      <c r="D172" s="138" t="s">
        <v>171</v>
      </c>
      <c r="E172" s="139" t="s">
        <v>334</v>
      </c>
      <c r="F172" s="140" t="s">
        <v>335</v>
      </c>
      <c r="G172" s="141" t="s">
        <v>174</v>
      </c>
      <c r="H172" s="142">
        <v>75</v>
      </c>
      <c r="I172" s="143"/>
      <c r="J172" s="144">
        <f>ROUND(I172*H172,2)</f>
        <v>0</v>
      </c>
      <c r="K172" s="140" t="s">
        <v>146</v>
      </c>
      <c r="L172" s="145"/>
      <c r="M172" s="146" t="s">
        <v>19</v>
      </c>
      <c r="N172" s="147" t="s">
        <v>40</v>
      </c>
      <c r="P172" s="129">
        <f>O172*H172</f>
        <v>0</v>
      </c>
      <c r="Q172" s="129">
        <v>0</v>
      </c>
      <c r="R172" s="129">
        <f>Q172*H172</f>
        <v>0</v>
      </c>
      <c r="S172" s="129">
        <v>0</v>
      </c>
      <c r="T172" s="130">
        <f>S172*H172</f>
        <v>0</v>
      </c>
      <c r="AR172" s="131" t="s">
        <v>169</v>
      </c>
      <c r="AT172" s="131" t="s">
        <v>171</v>
      </c>
      <c r="AU172" s="131" t="s">
        <v>69</v>
      </c>
      <c r="AY172" s="16" t="s">
        <v>141</v>
      </c>
      <c r="BE172" s="132">
        <f>IF(N172="základní",J172,0)</f>
        <v>0</v>
      </c>
      <c r="BF172" s="132">
        <f>IF(N172="snížená",J172,0)</f>
        <v>0</v>
      </c>
      <c r="BG172" s="132">
        <f>IF(N172="zákl. přenesená",J172,0)</f>
        <v>0</v>
      </c>
      <c r="BH172" s="132">
        <f>IF(N172="sníž. přenesená",J172,0)</f>
        <v>0</v>
      </c>
      <c r="BI172" s="132">
        <f>IF(N172="nulová",J172,0)</f>
        <v>0</v>
      </c>
      <c r="BJ172" s="16" t="s">
        <v>77</v>
      </c>
      <c r="BK172" s="132">
        <f>ROUND(I172*H172,2)</f>
        <v>0</v>
      </c>
      <c r="BL172" s="16" t="s">
        <v>147</v>
      </c>
      <c r="BM172" s="131" t="s">
        <v>336</v>
      </c>
    </row>
    <row r="173" spans="2:65" s="1" customFormat="1" ht="11.25">
      <c r="B173" s="31"/>
      <c r="D173" s="133" t="s">
        <v>148</v>
      </c>
      <c r="F173" s="134" t="s">
        <v>335</v>
      </c>
      <c r="I173" s="135"/>
      <c r="L173" s="31"/>
      <c r="M173" s="136"/>
      <c r="T173" s="52"/>
      <c r="AT173" s="16" t="s">
        <v>148</v>
      </c>
      <c r="AU173" s="16" t="s">
        <v>69</v>
      </c>
    </row>
    <row r="174" spans="2:65" s="1" customFormat="1" ht="16.5" customHeight="1">
      <c r="B174" s="31"/>
      <c r="C174" s="120" t="s">
        <v>337</v>
      </c>
      <c r="D174" s="120" t="s">
        <v>142</v>
      </c>
      <c r="E174" s="121" t="s">
        <v>338</v>
      </c>
      <c r="F174" s="122" t="s">
        <v>339</v>
      </c>
      <c r="G174" s="123" t="s">
        <v>243</v>
      </c>
      <c r="H174" s="124">
        <v>6</v>
      </c>
      <c r="I174" s="125"/>
      <c r="J174" s="126">
        <f>ROUND(I174*H174,2)</f>
        <v>0</v>
      </c>
      <c r="K174" s="122" t="s">
        <v>146</v>
      </c>
      <c r="L174" s="31"/>
      <c r="M174" s="127" t="s">
        <v>19</v>
      </c>
      <c r="N174" s="128" t="s">
        <v>40</v>
      </c>
      <c r="P174" s="129">
        <f>O174*H174</f>
        <v>0</v>
      </c>
      <c r="Q174" s="129">
        <v>0</v>
      </c>
      <c r="R174" s="129">
        <f>Q174*H174</f>
        <v>0</v>
      </c>
      <c r="S174" s="129">
        <v>0</v>
      </c>
      <c r="T174" s="130">
        <f>S174*H174</f>
        <v>0</v>
      </c>
      <c r="AR174" s="131" t="s">
        <v>147</v>
      </c>
      <c r="AT174" s="131" t="s">
        <v>142</v>
      </c>
      <c r="AU174" s="131" t="s">
        <v>69</v>
      </c>
      <c r="AY174" s="16" t="s">
        <v>141</v>
      </c>
      <c r="BE174" s="132">
        <f>IF(N174="základní",J174,0)</f>
        <v>0</v>
      </c>
      <c r="BF174" s="132">
        <f>IF(N174="snížená",J174,0)</f>
        <v>0</v>
      </c>
      <c r="BG174" s="132">
        <f>IF(N174="zákl. přenesená",J174,0)</f>
        <v>0</v>
      </c>
      <c r="BH174" s="132">
        <f>IF(N174="sníž. přenesená",J174,0)</f>
        <v>0</v>
      </c>
      <c r="BI174" s="132">
        <f>IF(N174="nulová",J174,0)</f>
        <v>0</v>
      </c>
      <c r="BJ174" s="16" t="s">
        <v>77</v>
      </c>
      <c r="BK174" s="132">
        <f>ROUND(I174*H174,2)</f>
        <v>0</v>
      </c>
      <c r="BL174" s="16" t="s">
        <v>147</v>
      </c>
      <c r="BM174" s="131" t="s">
        <v>340</v>
      </c>
    </row>
    <row r="175" spans="2:65" s="1" customFormat="1" ht="19.5">
      <c r="B175" s="31"/>
      <c r="D175" s="133" t="s">
        <v>148</v>
      </c>
      <c r="F175" s="134" t="s">
        <v>341</v>
      </c>
      <c r="I175" s="135"/>
      <c r="L175" s="31"/>
      <c r="M175" s="136"/>
      <c r="T175" s="52"/>
      <c r="AT175" s="16" t="s">
        <v>148</v>
      </c>
      <c r="AU175" s="16" t="s">
        <v>69</v>
      </c>
    </row>
    <row r="176" spans="2:65" s="1" customFormat="1" ht="16.5" customHeight="1">
      <c r="B176" s="31"/>
      <c r="C176" s="138" t="s">
        <v>208</v>
      </c>
      <c r="D176" s="138" t="s">
        <v>171</v>
      </c>
      <c r="E176" s="139" t="s">
        <v>342</v>
      </c>
      <c r="F176" s="140" t="s">
        <v>343</v>
      </c>
      <c r="G176" s="141" t="s">
        <v>243</v>
      </c>
      <c r="H176" s="142">
        <v>6</v>
      </c>
      <c r="I176" s="143"/>
      <c r="J176" s="144">
        <f>ROUND(I176*H176,2)</f>
        <v>0</v>
      </c>
      <c r="K176" s="140" t="s">
        <v>146</v>
      </c>
      <c r="L176" s="145"/>
      <c r="M176" s="146" t="s">
        <v>19</v>
      </c>
      <c r="N176" s="147" t="s">
        <v>40</v>
      </c>
      <c r="P176" s="129">
        <f>O176*H176</f>
        <v>0</v>
      </c>
      <c r="Q176" s="129">
        <v>0</v>
      </c>
      <c r="R176" s="129">
        <f>Q176*H176</f>
        <v>0</v>
      </c>
      <c r="S176" s="129">
        <v>0</v>
      </c>
      <c r="T176" s="130">
        <f>S176*H176</f>
        <v>0</v>
      </c>
      <c r="AR176" s="131" t="s">
        <v>169</v>
      </c>
      <c r="AT176" s="131" t="s">
        <v>171</v>
      </c>
      <c r="AU176" s="131" t="s">
        <v>69</v>
      </c>
      <c r="AY176" s="16" t="s">
        <v>141</v>
      </c>
      <c r="BE176" s="132">
        <f>IF(N176="základní",J176,0)</f>
        <v>0</v>
      </c>
      <c r="BF176" s="132">
        <f>IF(N176="snížená",J176,0)</f>
        <v>0</v>
      </c>
      <c r="BG176" s="132">
        <f>IF(N176="zákl. přenesená",J176,0)</f>
        <v>0</v>
      </c>
      <c r="BH176" s="132">
        <f>IF(N176="sníž. přenesená",J176,0)</f>
        <v>0</v>
      </c>
      <c r="BI176" s="132">
        <f>IF(N176="nulová",J176,0)</f>
        <v>0</v>
      </c>
      <c r="BJ176" s="16" t="s">
        <v>77</v>
      </c>
      <c r="BK176" s="132">
        <f>ROUND(I176*H176,2)</f>
        <v>0</v>
      </c>
      <c r="BL176" s="16" t="s">
        <v>147</v>
      </c>
      <c r="BM176" s="131" t="s">
        <v>344</v>
      </c>
    </row>
    <row r="177" spans="2:65" s="1" customFormat="1" ht="11.25">
      <c r="B177" s="31"/>
      <c r="D177" s="133" t="s">
        <v>148</v>
      </c>
      <c r="F177" s="134" t="s">
        <v>343</v>
      </c>
      <c r="I177" s="135"/>
      <c r="L177" s="31"/>
      <c r="M177" s="136"/>
      <c r="T177" s="52"/>
      <c r="AT177" s="16" t="s">
        <v>148</v>
      </c>
      <c r="AU177" s="16" t="s">
        <v>69</v>
      </c>
    </row>
    <row r="178" spans="2:65" s="1" customFormat="1" ht="16.5" customHeight="1">
      <c r="B178" s="31"/>
      <c r="C178" s="120" t="s">
        <v>345</v>
      </c>
      <c r="D178" s="120" t="s">
        <v>142</v>
      </c>
      <c r="E178" s="121" t="s">
        <v>346</v>
      </c>
      <c r="F178" s="122" t="s">
        <v>347</v>
      </c>
      <c r="G178" s="123" t="s">
        <v>243</v>
      </c>
      <c r="H178" s="124">
        <v>6</v>
      </c>
      <c r="I178" s="125"/>
      <c r="J178" s="126">
        <f>ROUND(I178*H178,2)</f>
        <v>0</v>
      </c>
      <c r="K178" s="122" t="s">
        <v>146</v>
      </c>
      <c r="L178" s="31"/>
      <c r="M178" s="127" t="s">
        <v>19</v>
      </c>
      <c r="N178" s="128" t="s">
        <v>40</v>
      </c>
      <c r="P178" s="129">
        <f>O178*H178</f>
        <v>0</v>
      </c>
      <c r="Q178" s="129">
        <v>0</v>
      </c>
      <c r="R178" s="129">
        <f>Q178*H178</f>
        <v>0</v>
      </c>
      <c r="S178" s="129">
        <v>0</v>
      </c>
      <c r="T178" s="130">
        <f>S178*H178</f>
        <v>0</v>
      </c>
      <c r="AR178" s="131" t="s">
        <v>147</v>
      </c>
      <c r="AT178" s="131" t="s">
        <v>142</v>
      </c>
      <c r="AU178" s="131" t="s">
        <v>69</v>
      </c>
      <c r="AY178" s="16" t="s">
        <v>141</v>
      </c>
      <c r="BE178" s="132">
        <f>IF(N178="základní",J178,0)</f>
        <v>0</v>
      </c>
      <c r="BF178" s="132">
        <f>IF(N178="snížená",J178,0)</f>
        <v>0</v>
      </c>
      <c r="BG178" s="132">
        <f>IF(N178="zákl. přenesená",J178,0)</f>
        <v>0</v>
      </c>
      <c r="BH178" s="132">
        <f>IF(N178="sníž. přenesená",J178,0)</f>
        <v>0</v>
      </c>
      <c r="BI178" s="132">
        <f>IF(N178="nulová",J178,0)</f>
        <v>0</v>
      </c>
      <c r="BJ178" s="16" t="s">
        <v>77</v>
      </c>
      <c r="BK178" s="132">
        <f>ROUND(I178*H178,2)</f>
        <v>0</v>
      </c>
      <c r="BL178" s="16" t="s">
        <v>147</v>
      </c>
      <c r="BM178" s="131" t="s">
        <v>348</v>
      </c>
    </row>
    <row r="179" spans="2:65" s="1" customFormat="1" ht="11.25">
      <c r="B179" s="31"/>
      <c r="D179" s="133" t="s">
        <v>148</v>
      </c>
      <c r="F179" s="134" t="s">
        <v>347</v>
      </c>
      <c r="I179" s="135"/>
      <c r="L179" s="31"/>
      <c r="M179" s="136"/>
      <c r="T179" s="52"/>
      <c r="AT179" s="16" t="s">
        <v>148</v>
      </c>
      <c r="AU179" s="16" t="s">
        <v>69</v>
      </c>
    </row>
    <row r="180" spans="2:65" s="1" customFormat="1" ht="16.5" customHeight="1">
      <c r="B180" s="31"/>
      <c r="C180" s="138" t="s">
        <v>211</v>
      </c>
      <c r="D180" s="138" t="s">
        <v>171</v>
      </c>
      <c r="E180" s="139" t="s">
        <v>349</v>
      </c>
      <c r="F180" s="140" t="s">
        <v>350</v>
      </c>
      <c r="G180" s="141" t="s">
        <v>243</v>
      </c>
      <c r="H180" s="142">
        <v>6</v>
      </c>
      <c r="I180" s="143"/>
      <c r="J180" s="144">
        <f>ROUND(I180*H180,2)</f>
        <v>0</v>
      </c>
      <c r="K180" s="140" t="s">
        <v>146</v>
      </c>
      <c r="L180" s="145"/>
      <c r="M180" s="146" t="s">
        <v>19</v>
      </c>
      <c r="N180" s="147" t="s">
        <v>40</v>
      </c>
      <c r="P180" s="129">
        <f>O180*H180</f>
        <v>0</v>
      </c>
      <c r="Q180" s="129">
        <v>0</v>
      </c>
      <c r="R180" s="129">
        <f>Q180*H180</f>
        <v>0</v>
      </c>
      <c r="S180" s="129">
        <v>0</v>
      </c>
      <c r="T180" s="130">
        <f>S180*H180</f>
        <v>0</v>
      </c>
      <c r="AR180" s="131" t="s">
        <v>169</v>
      </c>
      <c r="AT180" s="131" t="s">
        <v>171</v>
      </c>
      <c r="AU180" s="131" t="s">
        <v>69</v>
      </c>
      <c r="AY180" s="16" t="s">
        <v>141</v>
      </c>
      <c r="BE180" s="132">
        <f>IF(N180="základní",J180,0)</f>
        <v>0</v>
      </c>
      <c r="BF180" s="132">
        <f>IF(N180="snížená",J180,0)</f>
        <v>0</v>
      </c>
      <c r="BG180" s="132">
        <f>IF(N180="zákl. přenesená",J180,0)</f>
        <v>0</v>
      </c>
      <c r="BH180" s="132">
        <f>IF(N180="sníž. přenesená",J180,0)</f>
        <v>0</v>
      </c>
      <c r="BI180" s="132">
        <f>IF(N180="nulová",J180,0)</f>
        <v>0</v>
      </c>
      <c r="BJ180" s="16" t="s">
        <v>77</v>
      </c>
      <c r="BK180" s="132">
        <f>ROUND(I180*H180,2)</f>
        <v>0</v>
      </c>
      <c r="BL180" s="16" t="s">
        <v>147</v>
      </c>
      <c r="BM180" s="131" t="s">
        <v>351</v>
      </c>
    </row>
    <row r="181" spans="2:65" s="1" customFormat="1" ht="11.25">
      <c r="B181" s="31"/>
      <c r="D181" s="133" t="s">
        <v>148</v>
      </c>
      <c r="F181" s="134" t="s">
        <v>350</v>
      </c>
      <c r="I181" s="135"/>
      <c r="L181" s="31"/>
      <c r="M181" s="136"/>
      <c r="T181" s="52"/>
      <c r="AT181" s="16" t="s">
        <v>148</v>
      </c>
      <c r="AU181" s="16" t="s">
        <v>69</v>
      </c>
    </row>
    <row r="182" spans="2:65" s="1" customFormat="1" ht="16.5" customHeight="1">
      <c r="B182" s="31"/>
      <c r="C182" s="120" t="s">
        <v>352</v>
      </c>
      <c r="D182" s="120" t="s">
        <v>142</v>
      </c>
      <c r="E182" s="121" t="s">
        <v>353</v>
      </c>
      <c r="F182" s="122" t="s">
        <v>354</v>
      </c>
      <c r="G182" s="123" t="s">
        <v>174</v>
      </c>
      <c r="H182" s="124">
        <v>32</v>
      </c>
      <c r="I182" s="125"/>
      <c r="J182" s="126">
        <f>ROUND(I182*H182,2)</f>
        <v>0</v>
      </c>
      <c r="K182" s="122" t="s">
        <v>146</v>
      </c>
      <c r="L182" s="31"/>
      <c r="M182" s="127" t="s">
        <v>19</v>
      </c>
      <c r="N182" s="128" t="s">
        <v>40</v>
      </c>
      <c r="P182" s="129">
        <f>O182*H182</f>
        <v>0</v>
      </c>
      <c r="Q182" s="129">
        <v>0</v>
      </c>
      <c r="R182" s="129">
        <f>Q182*H182</f>
        <v>0</v>
      </c>
      <c r="S182" s="129">
        <v>0</v>
      </c>
      <c r="T182" s="130">
        <f>S182*H182</f>
        <v>0</v>
      </c>
      <c r="AR182" s="131" t="s">
        <v>147</v>
      </c>
      <c r="AT182" s="131" t="s">
        <v>142</v>
      </c>
      <c r="AU182" s="131" t="s">
        <v>69</v>
      </c>
      <c r="AY182" s="16" t="s">
        <v>141</v>
      </c>
      <c r="BE182" s="132">
        <f>IF(N182="základní",J182,0)</f>
        <v>0</v>
      </c>
      <c r="BF182" s="132">
        <f>IF(N182="snížená",J182,0)</f>
        <v>0</v>
      </c>
      <c r="BG182" s="132">
        <f>IF(N182="zákl. přenesená",J182,0)</f>
        <v>0</v>
      </c>
      <c r="BH182" s="132">
        <f>IF(N182="sníž. přenesená",J182,0)</f>
        <v>0</v>
      </c>
      <c r="BI182" s="132">
        <f>IF(N182="nulová",J182,0)</f>
        <v>0</v>
      </c>
      <c r="BJ182" s="16" t="s">
        <v>77</v>
      </c>
      <c r="BK182" s="132">
        <f>ROUND(I182*H182,2)</f>
        <v>0</v>
      </c>
      <c r="BL182" s="16" t="s">
        <v>147</v>
      </c>
      <c r="BM182" s="131" t="s">
        <v>355</v>
      </c>
    </row>
    <row r="183" spans="2:65" s="1" customFormat="1" ht="11.25">
      <c r="B183" s="31"/>
      <c r="D183" s="133" t="s">
        <v>148</v>
      </c>
      <c r="F183" s="134" t="s">
        <v>356</v>
      </c>
      <c r="I183" s="135"/>
      <c r="L183" s="31"/>
      <c r="M183" s="136"/>
      <c r="T183" s="52"/>
      <c r="AT183" s="16" t="s">
        <v>148</v>
      </c>
      <c r="AU183" s="16" t="s">
        <v>69</v>
      </c>
    </row>
    <row r="184" spans="2:65" s="12" customFormat="1" ht="11.25">
      <c r="B184" s="157"/>
      <c r="D184" s="133" t="s">
        <v>255</v>
      </c>
      <c r="E184" s="158" t="s">
        <v>19</v>
      </c>
      <c r="F184" s="159" t="s">
        <v>357</v>
      </c>
      <c r="H184" s="160">
        <v>32</v>
      </c>
      <c r="I184" s="161"/>
      <c r="L184" s="157"/>
      <c r="M184" s="162"/>
      <c r="T184" s="163"/>
      <c r="AT184" s="158" t="s">
        <v>255</v>
      </c>
      <c r="AU184" s="158" t="s">
        <v>69</v>
      </c>
      <c r="AV184" s="12" t="s">
        <v>79</v>
      </c>
      <c r="AW184" s="12" t="s">
        <v>31</v>
      </c>
      <c r="AX184" s="12" t="s">
        <v>69</v>
      </c>
      <c r="AY184" s="158" t="s">
        <v>141</v>
      </c>
    </row>
    <row r="185" spans="2:65" s="13" customFormat="1" ht="11.25">
      <c r="B185" s="164"/>
      <c r="D185" s="133" t="s">
        <v>255</v>
      </c>
      <c r="E185" s="165" t="s">
        <v>19</v>
      </c>
      <c r="F185" s="166" t="s">
        <v>262</v>
      </c>
      <c r="H185" s="167">
        <v>32</v>
      </c>
      <c r="I185" s="168"/>
      <c r="L185" s="164"/>
      <c r="M185" s="169"/>
      <c r="T185" s="170"/>
      <c r="AT185" s="165" t="s">
        <v>255</v>
      </c>
      <c r="AU185" s="165" t="s">
        <v>69</v>
      </c>
      <c r="AV185" s="13" t="s">
        <v>147</v>
      </c>
      <c r="AW185" s="13" t="s">
        <v>31</v>
      </c>
      <c r="AX185" s="13" t="s">
        <v>77</v>
      </c>
      <c r="AY185" s="165" t="s">
        <v>141</v>
      </c>
    </row>
    <row r="186" spans="2:65" s="1" customFormat="1" ht="21.75" customHeight="1">
      <c r="B186" s="31"/>
      <c r="C186" s="138" t="s">
        <v>215</v>
      </c>
      <c r="D186" s="138" t="s">
        <v>171</v>
      </c>
      <c r="E186" s="139" t="s">
        <v>358</v>
      </c>
      <c r="F186" s="140" t="s">
        <v>359</v>
      </c>
      <c r="G186" s="141" t="s">
        <v>174</v>
      </c>
      <c r="H186" s="142">
        <v>32</v>
      </c>
      <c r="I186" s="143"/>
      <c r="J186" s="144">
        <f>ROUND(I186*H186,2)</f>
        <v>0</v>
      </c>
      <c r="K186" s="140" t="s">
        <v>146</v>
      </c>
      <c r="L186" s="145"/>
      <c r="M186" s="146" t="s">
        <v>19</v>
      </c>
      <c r="N186" s="147" t="s">
        <v>40</v>
      </c>
      <c r="P186" s="129">
        <f>O186*H186</f>
        <v>0</v>
      </c>
      <c r="Q186" s="129">
        <v>0</v>
      </c>
      <c r="R186" s="129">
        <f>Q186*H186</f>
        <v>0</v>
      </c>
      <c r="S186" s="129">
        <v>0</v>
      </c>
      <c r="T186" s="130">
        <f>S186*H186</f>
        <v>0</v>
      </c>
      <c r="AR186" s="131" t="s">
        <v>169</v>
      </c>
      <c r="AT186" s="131" t="s">
        <v>171</v>
      </c>
      <c r="AU186" s="131" t="s">
        <v>69</v>
      </c>
      <c r="AY186" s="16" t="s">
        <v>141</v>
      </c>
      <c r="BE186" s="132">
        <f>IF(N186="základní",J186,0)</f>
        <v>0</v>
      </c>
      <c r="BF186" s="132">
        <f>IF(N186="snížená",J186,0)</f>
        <v>0</v>
      </c>
      <c r="BG186" s="132">
        <f>IF(N186="zákl. přenesená",J186,0)</f>
        <v>0</v>
      </c>
      <c r="BH186" s="132">
        <f>IF(N186="sníž. přenesená",J186,0)</f>
        <v>0</v>
      </c>
      <c r="BI186" s="132">
        <f>IF(N186="nulová",J186,0)</f>
        <v>0</v>
      </c>
      <c r="BJ186" s="16" t="s">
        <v>77</v>
      </c>
      <c r="BK186" s="132">
        <f>ROUND(I186*H186,2)</f>
        <v>0</v>
      </c>
      <c r="BL186" s="16" t="s">
        <v>147</v>
      </c>
      <c r="BM186" s="131" t="s">
        <v>360</v>
      </c>
    </row>
    <row r="187" spans="2:65" s="1" customFormat="1" ht="11.25">
      <c r="B187" s="31"/>
      <c r="D187" s="133" t="s">
        <v>148</v>
      </c>
      <c r="F187" s="134" t="s">
        <v>359</v>
      </c>
      <c r="I187" s="135"/>
      <c r="L187" s="31"/>
      <c r="M187" s="136"/>
      <c r="T187" s="52"/>
      <c r="AT187" s="16" t="s">
        <v>148</v>
      </c>
      <c r="AU187" s="16" t="s">
        <v>69</v>
      </c>
    </row>
    <row r="188" spans="2:65" s="11" customFormat="1" ht="11.25">
      <c r="B188" s="151"/>
      <c r="D188" s="133" t="s">
        <v>255</v>
      </c>
      <c r="E188" s="152" t="s">
        <v>19</v>
      </c>
      <c r="F188" s="153" t="s">
        <v>361</v>
      </c>
      <c r="H188" s="152" t="s">
        <v>19</v>
      </c>
      <c r="I188" s="154"/>
      <c r="L188" s="151"/>
      <c r="M188" s="155"/>
      <c r="T188" s="156"/>
      <c r="AT188" s="152" t="s">
        <v>255</v>
      </c>
      <c r="AU188" s="152" t="s">
        <v>69</v>
      </c>
      <c r="AV188" s="11" t="s">
        <v>77</v>
      </c>
      <c r="AW188" s="11" t="s">
        <v>31</v>
      </c>
      <c r="AX188" s="11" t="s">
        <v>69</v>
      </c>
      <c r="AY188" s="152" t="s">
        <v>141</v>
      </c>
    </row>
    <row r="189" spans="2:65" s="12" customFormat="1" ht="11.25">
      <c r="B189" s="157"/>
      <c r="D189" s="133" t="s">
        <v>255</v>
      </c>
      <c r="E189" s="158" t="s">
        <v>19</v>
      </c>
      <c r="F189" s="159" t="s">
        <v>357</v>
      </c>
      <c r="H189" s="160">
        <v>32</v>
      </c>
      <c r="I189" s="161"/>
      <c r="L189" s="157"/>
      <c r="M189" s="162"/>
      <c r="T189" s="163"/>
      <c r="AT189" s="158" t="s">
        <v>255</v>
      </c>
      <c r="AU189" s="158" t="s">
        <v>69</v>
      </c>
      <c r="AV189" s="12" t="s">
        <v>79</v>
      </c>
      <c r="AW189" s="12" t="s">
        <v>31</v>
      </c>
      <c r="AX189" s="12" t="s">
        <v>69</v>
      </c>
      <c r="AY189" s="158" t="s">
        <v>141</v>
      </c>
    </row>
    <row r="190" spans="2:65" s="13" customFormat="1" ht="11.25">
      <c r="B190" s="164"/>
      <c r="D190" s="133" t="s">
        <v>255</v>
      </c>
      <c r="E190" s="165" t="s">
        <v>19</v>
      </c>
      <c r="F190" s="166" t="s">
        <v>262</v>
      </c>
      <c r="H190" s="167">
        <v>32</v>
      </c>
      <c r="I190" s="168"/>
      <c r="L190" s="164"/>
      <c r="M190" s="169"/>
      <c r="T190" s="170"/>
      <c r="AT190" s="165" t="s">
        <v>255</v>
      </c>
      <c r="AU190" s="165" t="s">
        <v>69</v>
      </c>
      <c r="AV190" s="13" t="s">
        <v>147</v>
      </c>
      <c r="AW190" s="13" t="s">
        <v>31</v>
      </c>
      <c r="AX190" s="13" t="s">
        <v>77</v>
      </c>
      <c r="AY190" s="165" t="s">
        <v>141</v>
      </c>
    </row>
    <row r="191" spans="2:65" s="1" customFormat="1" ht="16.5" customHeight="1">
      <c r="B191" s="31"/>
      <c r="C191" s="120" t="s">
        <v>362</v>
      </c>
      <c r="D191" s="120" t="s">
        <v>142</v>
      </c>
      <c r="E191" s="121" t="s">
        <v>363</v>
      </c>
      <c r="F191" s="122" t="s">
        <v>364</v>
      </c>
      <c r="G191" s="123" t="s">
        <v>174</v>
      </c>
      <c r="H191" s="124">
        <v>110</v>
      </c>
      <c r="I191" s="125"/>
      <c r="J191" s="126">
        <f>ROUND(I191*H191,2)</f>
        <v>0</v>
      </c>
      <c r="K191" s="122" t="s">
        <v>146</v>
      </c>
      <c r="L191" s="31"/>
      <c r="M191" s="127" t="s">
        <v>19</v>
      </c>
      <c r="N191" s="128" t="s">
        <v>40</v>
      </c>
      <c r="P191" s="129">
        <f>O191*H191</f>
        <v>0</v>
      </c>
      <c r="Q191" s="129">
        <v>0</v>
      </c>
      <c r="R191" s="129">
        <f>Q191*H191</f>
        <v>0</v>
      </c>
      <c r="S191" s="129">
        <v>0</v>
      </c>
      <c r="T191" s="130">
        <f>S191*H191</f>
        <v>0</v>
      </c>
      <c r="AR191" s="131" t="s">
        <v>147</v>
      </c>
      <c r="AT191" s="131" t="s">
        <v>142</v>
      </c>
      <c r="AU191" s="131" t="s">
        <v>69</v>
      </c>
      <c r="AY191" s="16" t="s">
        <v>141</v>
      </c>
      <c r="BE191" s="132">
        <f>IF(N191="základní",J191,0)</f>
        <v>0</v>
      </c>
      <c r="BF191" s="132">
        <f>IF(N191="snížená",J191,0)</f>
        <v>0</v>
      </c>
      <c r="BG191" s="132">
        <f>IF(N191="zákl. přenesená",J191,0)</f>
        <v>0</v>
      </c>
      <c r="BH191" s="132">
        <f>IF(N191="sníž. přenesená",J191,0)</f>
        <v>0</v>
      </c>
      <c r="BI191" s="132">
        <f>IF(N191="nulová",J191,0)</f>
        <v>0</v>
      </c>
      <c r="BJ191" s="16" t="s">
        <v>77</v>
      </c>
      <c r="BK191" s="132">
        <f>ROUND(I191*H191,2)</f>
        <v>0</v>
      </c>
      <c r="BL191" s="16" t="s">
        <v>147</v>
      </c>
      <c r="BM191" s="131" t="s">
        <v>365</v>
      </c>
    </row>
    <row r="192" spans="2:65" s="1" customFormat="1" ht="11.25">
      <c r="B192" s="31"/>
      <c r="D192" s="133" t="s">
        <v>148</v>
      </c>
      <c r="F192" s="134" t="s">
        <v>366</v>
      </c>
      <c r="I192" s="135"/>
      <c r="L192" s="31"/>
      <c r="M192" s="136"/>
      <c r="T192" s="52"/>
      <c r="AT192" s="16" t="s">
        <v>148</v>
      </c>
      <c r="AU192" s="16" t="s">
        <v>69</v>
      </c>
    </row>
    <row r="193" spans="2:65" s="12" customFormat="1" ht="11.25">
      <c r="B193" s="157"/>
      <c r="D193" s="133" t="s">
        <v>255</v>
      </c>
      <c r="E193" s="158" t="s">
        <v>19</v>
      </c>
      <c r="F193" s="159" t="s">
        <v>325</v>
      </c>
      <c r="H193" s="160">
        <v>110</v>
      </c>
      <c r="I193" s="161"/>
      <c r="L193" s="157"/>
      <c r="M193" s="162"/>
      <c r="T193" s="163"/>
      <c r="AT193" s="158" t="s">
        <v>255</v>
      </c>
      <c r="AU193" s="158" t="s">
        <v>69</v>
      </c>
      <c r="AV193" s="12" t="s">
        <v>79</v>
      </c>
      <c r="AW193" s="12" t="s">
        <v>31</v>
      </c>
      <c r="AX193" s="12" t="s">
        <v>69</v>
      </c>
      <c r="AY193" s="158" t="s">
        <v>141</v>
      </c>
    </row>
    <row r="194" spans="2:65" s="13" customFormat="1" ht="11.25">
      <c r="B194" s="164"/>
      <c r="D194" s="133" t="s">
        <v>255</v>
      </c>
      <c r="E194" s="165" t="s">
        <v>19</v>
      </c>
      <c r="F194" s="166" t="s">
        <v>262</v>
      </c>
      <c r="H194" s="167">
        <v>110</v>
      </c>
      <c r="I194" s="168"/>
      <c r="L194" s="164"/>
      <c r="M194" s="169"/>
      <c r="T194" s="170"/>
      <c r="AT194" s="165" t="s">
        <v>255</v>
      </c>
      <c r="AU194" s="165" t="s">
        <v>69</v>
      </c>
      <c r="AV194" s="13" t="s">
        <v>147</v>
      </c>
      <c r="AW194" s="13" t="s">
        <v>31</v>
      </c>
      <c r="AX194" s="13" t="s">
        <v>77</v>
      </c>
      <c r="AY194" s="165" t="s">
        <v>141</v>
      </c>
    </row>
    <row r="195" spans="2:65" s="1" customFormat="1" ht="16.5" customHeight="1">
      <c r="B195" s="31"/>
      <c r="C195" s="138" t="s">
        <v>219</v>
      </c>
      <c r="D195" s="138" t="s">
        <v>171</v>
      </c>
      <c r="E195" s="139" t="s">
        <v>367</v>
      </c>
      <c r="F195" s="140" t="s">
        <v>368</v>
      </c>
      <c r="G195" s="141" t="s">
        <v>174</v>
      </c>
      <c r="H195" s="142">
        <v>110</v>
      </c>
      <c r="I195" s="143"/>
      <c r="J195" s="144">
        <f>ROUND(I195*H195,2)</f>
        <v>0</v>
      </c>
      <c r="K195" s="140" t="s">
        <v>146</v>
      </c>
      <c r="L195" s="145"/>
      <c r="M195" s="146" t="s">
        <v>19</v>
      </c>
      <c r="N195" s="147" t="s">
        <v>40</v>
      </c>
      <c r="P195" s="129">
        <f>O195*H195</f>
        <v>0</v>
      </c>
      <c r="Q195" s="129">
        <v>0</v>
      </c>
      <c r="R195" s="129">
        <f>Q195*H195</f>
        <v>0</v>
      </c>
      <c r="S195" s="129">
        <v>0</v>
      </c>
      <c r="T195" s="130">
        <f>S195*H195</f>
        <v>0</v>
      </c>
      <c r="AR195" s="131" t="s">
        <v>169</v>
      </c>
      <c r="AT195" s="131" t="s">
        <v>171</v>
      </c>
      <c r="AU195" s="131" t="s">
        <v>69</v>
      </c>
      <c r="AY195" s="16" t="s">
        <v>141</v>
      </c>
      <c r="BE195" s="132">
        <f>IF(N195="základní",J195,0)</f>
        <v>0</v>
      </c>
      <c r="BF195" s="132">
        <f>IF(N195="snížená",J195,0)</f>
        <v>0</v>
      </c>
      <c r="BG195" s="132">
        <f>IF(N195="zákl. přenesená",J195,0)</f>
        <v>0</v>
      </c>
      <c r="BH195" s="132">
        <f>IF(N195="sníž. přenesená",J195,0)</f>
        <v>0</v>
      </c>
      <c r="BI195" s="132">
        <f>IF(N195="nulová",J195,0)</f>
        <v>0</v>
      </c>
      <c r="BJ195" s="16" t="s">
        <v>77</v>
      </c>
      <c r="BK195" s="132">
        <f>ROUND(I195*H195,2)</f>
        <v>0</v>
      </c>
      <c r="BL195" s="16" t="s">
        <v>147</v>
      </c>
      <c r="BM195" s="131" t="s">
        <v>369</v>
      </c>
    </row>
    <row r="196" spans="2:65" s="1" customFormat="1" ht="11.25">
      <c r="B196" s="31"/>
      <c r="D196" s="133" t="s">
        <v>148</v>
      </c>
      <c r="F196" s="134" t="s">
        <v>368</v>
      </c>
      <c r="I196" s="135"/>
      <c r="L196" s="31"/>
      <c r="M196" s="136"/>
      <c r="T196" s="52"/>
      <c r="AT196" s="16" t="s">
        <v>148</v>
      </c>
      <c r="AU196" s="16" t="s">
        <v>69</v>
      </c>
    </row>
    <row r="197" spans="2:65" s="1" customFormat="1" ht="21.75" customHeight="1">
      <c r="B197" s="31"/>
      <c r="C197" s="120" t="s">
        <v>370</v>
      </c>
      <c r="D197" s="120" t="s">
        <v>142</v>
      </c>
      <c r="E197" s="121" t="s">
        <v>371</v>
      </c>
      <c r="F197" s="122" t="s">
        <v>372</v>
      </c>
      <c r="G197" s="123" t="s">
        <v>243</v>
      </c>
      <c r="H197" s="124">
        <v>6</v>
      </c>
      <c r="I197" s="125"/>
      <c r="J197" s="126">
        <f>ROUND(I197*H197,2)</f>
        <v>0</v>
      </c>
      <c r="K197" s="122" t="s">
        <v>146</v>
      </c>
      <c r="L197" s="31"/>
      <c r="M197" s="127" t="s">
        <v>19</v>
      </c>
      <c r="N197" s="128" t="s">
        <v>40</v>
      </c>
      <c r="P197" s="129">
        <f>O197*H197</f>
        <v>0</v>
      </c>
      <c r="Q197" s="129">
        <v>0</v>
      </c>
      <c r="R197" s="129">
        <f>Q197*H197</f>
        <v>0</v>
      </c>
      <c r="S197" s="129">
        <v>0</v>
      </c>
      <c r="T197" s="130">
        <f>S197*H197</f>
        <v>0</v>
      </c>
      <c r="AR197" s="131" t="s">
        <v>147</v>
      </c>
      <c r="AT197" s="131" t="s">
        <v>142</v>
      </c>
      <c r="AU197" s="131" t="s">
        <v>69</v>
      </c>
      <c r="AY197" s="16" t="s">
        <v>141</v>
      </c>
      <c r="BE197" s="132">
        <f>IF(N197="základní",J197,0)</f>
        <v>0</v>
      </c>
      <c r="BF197" s="132">
        <f>IF(N197="snížená",J197,0)</f>
        <v>0</v>
      </c>
      <c r="BG197" s="132">
        <f>IF(N197="zákl. přenesená",J197,0)</f>
        <v>0</v>
      </c>
      <c r="BH197" s="132">
        <f>IF(N197="sníž. přenesená",J197,0)</f>
        <v>0</v>
      </c>
      <c r="BI197" s="132">
        <f>IF(N197="nulová",J197,0)</f>
        <v>0</v>
      </c>
      <c r="BJ197" s="16" t="s">
        <v>77</v>
      </c>
      <c r="BK197" s="132">
        <f>ROUND(I197*H197,2)</f>
        <v>0</v>
      </c>
      <c r="BL197" s="16" t="s">
        <v>147</v>
      </c>
      <c r="BM197" s="131" t="s">
        <v>373</v>
      </c>
    </row>
    <row r="198" spans="2:65" s="1" customFormat="1" ht="29.25">
      <c r="B198" s="31"/>
      <c r="D198" s="133" t="s">
        <v>148</v>
      </c>
      <c r="F198" s="134" t="s">
        <v>374</v>
      </c>
      <c r="I198" s="135"/>
      <c r="L198" s="31"/>
      <c r="M198" s="136"/>
      <c r="T198" s="52"/>
      <c r="AT198" s="16" t="s">
        <v>148</v>
      </c>
      <c r="AU198" s="16" t="s">
        <v>69</v>
      </c>
    </row>
    <row r="199" spans="2:65" s="1" customFormat="1" ht="21.75" customHeight="1">
      <c r="B199" s="31"/>
      <c r="C199" s="120" t="s">
        <v>227</v>
      </c>
      <c r="D199" s="120" t="s">
        <v>142</v>
      </c>
      <c r="E199" s="121" t="s">
        <v>375</v>
      </c>
      <c r="F199" s="122" t="s">
        <v>376</v>
      </c>
      <c r="G199" s="123" t="s">
        <v>243</v>
      </c>
      <c r="H199" s="124">
        <v>6</v>
      </c>
      <c r="I199" s="125"/>
      <c r="J199" s="126">
        <f>ROUND(I199*H199,2)</f>
        <v>0</v>
      </c>
      <c r="K199" s="122" t="s">
        <v>146</v>
      </c>
      <c r="L199" s="31"/>
      <c r="M199" s="127" t="s">
        <v>19</v>
      </c>
      <c r="N199" s="128" t="s">
        <v>40</v>
      </c>
      <c r="P199" s="129">
        <f>O199*H199</f>
        <v>0</v>
      </c>
      <c r="Q199" s="129">
        <v>0</v>
      </c>
      <c r="R199" s="129">
        <f>Q199*H199</f>
        <v>0</v>
      </c>
      <c r="S199" s="129">
        <v>0</v>
      </c>
      <c r="T199" s="130">
        <f>S199*H199</f>
        <v>0</v>
      </c>
      <c r="AR199" s="131" t="s">
        <v>147</v>
      </c>
      <c r="AT199" s="131" t="s">
        <v>142</v>
      </c>
      <c r="AU199" s="131" t="s">
        <v>69</v>
      </c>
      <c r="AY199" s="16" t="s">
        <v>141</v>
      </c>
      <c r="BE199" s="132">
        <f>IF(N199="základní",J199,0)</f>
        <v>0</v>
      </c>
      <c r="BF199" s="132">
        <f>IF(N199="snížená",J199,0)</f>
        <v>0</v>
      </c>
      <c r="BG199" s="132">
        <f>IF(N199="zákl. přenesená",J199,0)</f>
        <v>0</v>
      </c>
      <c r="BH199" s="132">
        <f>IF(N199="sníž. přenesená",J199,0)</f>
        <v>0</v>
      </c>
      <c r="BI199" s="132">
        <f>IF(N199="nulová",J199,0)</f>
        <v>0</v>
      </c>
      <c r="BJ199" s="16" t="s">
        <v>77</v>
      </c>
      <c r="BK199" s="132">
        <f>ROUND(I199*H199,2)</f>
        <v>0</v>
      </c>
      <c r="BL199" s="16" t="s">
        <v>147</v>
      </c>
      <c r="BM199" s="131" t="s">
        <v>377</v>
      </c>
    </row>
    <row r="200" spans="2:65" s="1" customFormat="1" ht="29.25">
      <c r="B200" s="31"/>
      <c r="D200" s="133" t="s">
        <v>148</v>
      </c>
      <c r="F200" s="134" t="s">
        <v>378</v>
      </c>
      <c r="I200" s="135"/>
      <c r="L200" s="31"/>
      <c r="M200" s="136"/>
      <c r="T200" s="52"/>
      <c r="AT200" s="16" t="s">
        <v>148</v>
      </c>
      <c r="AU200" s="16" t="s">
        <v>69</v>
      </c>
    </row>
    <row r="201" spans="2:65" s="1" customFormat="1" ht="16.5" customHeight="1">
      <c r="B201" s="31"/>
      <c r="C201" s="120" t="s">
        <v>379</v>
      </c>
      <c r="D201" s="120" t="s">
        <v>142</v>
      </c>
      <c r="E201" s="121" t="s">
        <v>380</v>
      </c>
      <c r="F201" s="122" t="s">
        <v>381</v>
      </c>
      <c r="G201" s="123" t="s">
        <v>243</v>
      </c>
      <c r="H201" s="124">
        <v>2</v>
      </c>
      <c r="I201" s="125"/>
      <c r="J201" s="126">
        <f>ROUND(I201*H201,2)</f>
        <v>0</v>
      </c>
      <c r="K201" s="122" t="s">
        <v>146</v>
      </c>
      <c r="L201" s="31"/>
      <c r="M201" s="127" t="s">
        <v>19</v>
      </c>
      <c r="N201" s="128" t="s">
        <v>40</v>
      </c>
      <c r="P201" s="129">
        <f>O201*H201</f>
        <v>0</v>
      </c>
      <c r="Q201" s="129">
        <v>0</v>
      </c>
      <c r="R201" s="129">
        <f>Q201*H201</f>
        <v>0</v>
      </c>
      <c r="S201" s="129">
        <v>0</v>
      </c>
      <c r="T201" s="130">
        <f>S201*H201</f>
        <v>0</v>
      </c>
      <c r="AR201" s="131" t="s">
        <v>147</v>
      </c>
      <c r="AT201" s="131" t="s">
        <v>142</v>
      </c>
      <c r="AU201" s="131" t="s">
        <v>69</v>
      </c>
      <c r="AY201" s="16" t="s">
        <v>141</v>
      </c>
      <c r="BE201" s="132">
        <f>IF(N201="základní",J201,0)</f>
        <v>0</v>
      </c>
      <c r="BF201" s="132">
        <f>IF(N201="snížená",J201,0)</f>
        <v>0</v>
      </c>
      <c r="BG201" s="132">
        <f>IF(N201="zákl. přenesená",J201,0)</f>
        <v>0</v>
      </c>
      <c r="BH201" s="132">
        <f>IF(N201="sníž. přenesená",J201,0)</f>
        <v>0</v>
      </c>
      <c r="BI201" s="132">
        <f>IF(N201="nulová",J201,0)</f>
        <v>0</v>
      </c>
      <c r="BJ201" s="16" t="s">
        <v>77</v>
      </c>
      <c r="BK201" s="132">
        <f>ROUND(I201*H201,2)</f>
        <v>0</v>
      </c>
      <c r="BL201" s="16" t="s">
        <v>147</v>
      </c>
      <c r="BM201" s="131" t="s">
        <v>382</v>
      </c>
    </row>
    <row r="202" spans="2:65" s="1" customFormat="1" ht="19.5">
      <c r="B202" s="31"/>
      <c r="D202" s="133" t="s">
        <v>148</v>
      </c>
      <c r="F202" s="134" t="s">
        <v>383</v>
      </c>
      <c r="I202" s="135"/>
      <c r="L202" s="31"/>
      <c r="M202" s="136"/>
      <c r="T202" s="52"/>
      <c r="AT202" s="16" t="s">
        <v>148</v>
      </c>
      <c r="AU202" s="16" t="s">
        <v>69</v>
      </c>
    </row>
    <row r="203" spans="2:65" s="1" customFormat="1" ht="24.2" customHeight="1">
      <c r="B203" s="31"/>
      <c r="C203" s="138" t="s">
        <v>231</v>
      </c>
      <c r="D203" s="138" t="s">
        <v>171</v>
      </c>
      <c r="E203" s="139" t="s">
        <v>384</v>
      </c>
      <c r="F203" s="140" t="s">
        <v>385</v>
      </c>
      <c r="G203" s="141" t="s">
        <v>243</v>
      </c>
      <c r="H203" s="142">
        <v>1</v>
      </c>
      <c r="I203" s="143"/>
      <c r="J203" s="144">
        <f>ROUND(I203*H203,2)</f>
        <v>0</v>
      </c>
      <c r="K203" s="140" t="s">
        <v>146</v>
      </c>
      <c r="L203" s="145"/>
      <c r="M203" s="146" t="s">
        <v>19</v>
      </c>
      <c r="N203" s="147" t="s">
        <v>40</v>
      </c>
      <c r="P203" s="129">
        <f>O203*H203</f>
        <v>0</v>
      </c>
      <c r="Q203" s="129">
        <v>0</v>
      </c>
      <c r="R203" s="129">
        <f>Q203*H203</f>
        <v>0</v>
      </c>
      <c r="S203" s="129">
        <v>0</v>
      </c>
      <c r="T203" s="130">
        <f>S203*H203</f>
        <v>0</v>
      </c>
      <c r="AR203" s="131" t="s">
        <v>169</v>
      </c>
      <c r="AT203" s="131" t="s">
        <v>171</v>
      </c>
      <c r="AU203" s="131" t="s">
        <v>69</v>
      </c>
      <c r="AY203" s="16" t="s">
        <v>141</v>
      </c>
      <c r="BE203" s="132">
        <f>IF(N203="základní",J203,0)</f>
        <v>0</v>
      </c>
      <c r="BF203" s="132">
        <f>IF(N203="snížená",J203,0)</f>
        <v>0</v>
      </c>
      <c r="BG203" s="132">
        <f>IF(N203="zákl. přenesená",J203,0)</f>
        <v>0</v>
      </c>
      <c r="BH203" s="132">
        <f>IF(N203="sníž. přenesená",J203,0)</f>
        <v>0</v>
      </c>
      <c r="BI203" s="132">
        <f>IF(N203="nulová",J203,0)</f>
        <v>0</v>
      </c>
      <c r="BJ203" s="16" t="s">
        <v>77</v>
      </c>
      <c r="BK203" s="132">
        <f>ROUND(I203*H203,2)</f>
        <v>0</v>
      </c>
      <c r="BL203" s="16" t="s">
        <v>147</v>
      </c>
      <c r="BM203" s="131" t="s">
        <v>386</v>
      </c>
    </row>
    <row r="204" spans="2:65" s="1" customFormat="1" ht="19.5">
      <c r="B204" s="31"/>
      <c r="D204" s="133" t="s">
        <v>148</v>
      </c>
      <c r="F204" s="134" t="s">
        <v>385</v>
      </c>
      <c r="I204" s="135"/>
      <c r="L204" s="31"/>
      <c r="M204" s="136"/>
      <c r="T204" s="52"/>
      <c r="AT204" s="16" t="s">
        <v>148</v>
      </c>
      <c r="AU204" s="16" t="s">
        <v>69</v>
      </c>
    </row>
    <row r="205" spans="2:65" s="1" customFormat="1" ht="24.2" customHeight="1">
      <c r="B205" s="31"/>
      <c r="C205" s="138" t="s">
        <v>387</v>
      </c>
      <c r="D205" s="138" t="s">
        <v>171</v>
      </c>
      <c r="E205" s="139" t="s">
        <v>388</v>
      </c>
      <c r="F205" s="140" t="s">
        <v>389</v>
      </c>
      <c r="G205" s="141" t="s">
        <v>243</v>
      </c>
      <c r="H205" s="142">
        <v>1</v>
      </c>
      <c r="I205" s="143"/>
      <c r="J205" s="144">
        <f>ROUND(I205*H205,2)</f>
        <v>0</v>
      </c>
      <c r="K205" s="140" t="s">
        <v>146</v>
      </c>
      <c r="L205" s="145"/>
      <c r="M205" s="146" t="s">
        <v>19</v>
      </c>
      <c r="N205" s="147" t="s">
        <v>40</v>
      </c>
      <c r="P205" s="129">
        <f>O205*H205</f>
        <v>0</v>
      </c>
      <c r="Q205" s="129">
        <v>0</v>
      </c>
      <c r="R205" s="129">
        <f>Q205*H205</f>
        <v>0</v>
      </c>
      <c r="S205" s="129">
        <v>0</v>
      </c>
      <c r="T205" s="130">
        <f>S205*H205</f>
        <v>0</v>
      </c>
      <c r="AR205" s="131" t="s">
        <v>169</v>
      </c>
      <c r="AT205" s="131" t="s">
        <v>171</v>
      </c>
      <c r="AU205" s="131" t="s">
        <v>69</v>
      </c>
      <c r="AY205" s="16" t="s">
        <v>141</v>
      </c>
      <c r="BE205" s="132">
        <f>IF(N205="základní",J205,0)</f>
        <v>0</v>
      </c>
      <c r="BF205" s="132">
        <f>IF(N205="snížená",J205,0)</f>
        <v>0</v>
      </c>
      <c r="BG205" s="132">
        <f>IF(N205="zákl. přenesená",J205,0)</f>
        <v>0</v>
      </c>
      <c r="BH205" s="132">
        <f>IF(N205="sníž. přenesená",J205,0)</f>
        <v>0</v>
      </c>
      <c r="BI205" s="132">
        <f>IF(N205="nulová",J205,0)</f>
        <v>0</v>
      </c>
      <c r="BJ205" s="16" t="s">
        <v>77</v>
      </c>
      <c r="BK205" s="132">
        <f>ROUND(I205*H205,2)</f>
        <v>0</v>
      </c>
      <c r="BL205" s="16" t="s">
        <v>147</v>
      </c>
      <c r="BM205" s="131" t="s">
        <v>390</v>
      </c>
    </row>
    <row r="206" spans="2:65" s="1" customFormat="1" ht="19.5">
      <c r="B206" s="31"/>
      <c r="D206" s="133" t="s">
        <v>148</v>
      </c>
      <c r="F206" s="134" t="s">
        <v>389</v>
      </c>
      <c r="I206" s="135"/>
      <c r="L206" s="31"/>
      <c r="M206" s="136"/>
      <c r="T206" s="52"/>
      <c r="AT206" s="16" t="s">
        <v>148</v>
      </c>
      <c r="AU206" s="16" t="s">
        <v>69</v>
      </c>
    </row>
    <row r="207" spans="2:65" s="1" customFormat="1" ht="29.25">
      <c r="B207" s="31"/>
      <c r="D207" s="133" t="s">
        <v>152</v>
      </c>
      <c r="F207" s="137" t="s">
        <v>391</v>
      </c>
      <c r="I207" s="135"/>
      <c r="L207" s="31"/>
      <c r="M207" s="136"/>
      <c r="T207" s="52"/>
      <c r="AT207" s="16" t="s">
        <v>152</v>
      </c>
      <c r="AU207" s="16" t="s">
        <v>69</v>
      </c>
    </row>
    <row r="208" spans="2:65" s="1" customFormat="1" ht="16.5" customHeight="1">
      <c r="B208" s="31"/>
      <c r="C208" s="120" t="s">
        <v>237</v>
      </c>
      <c r="D208" s="120" t="s">
        <v>142</v>
      </c>
      <c r="E208" s="121" t="s">
        <v>392</v>
      </c>
      <c r="F208" s="122" t="s">
        <v>393</v>
      </c>
      <c r="G208" s="123" t="s">
        <v>243</v>
      </c>
      <c r="H208" s="124">
        <v>3</v>
      </c>
      <c r="I208" s="125"/>
      <c r="J208" s="126">
        <f>ROUND(I208*H208,2)</f>
        <v>0</v>
      </c>
      <c r="K208" s="122" t="s">
        <v>19</v>
      </c>
      <c r="L208" s="31"/>
      <c r="M208" s="127" t="s">
        <v>19</v>
      </c>
      <c r="N208" s="128" t="s">
        <v>40</v>
      </c>
      <c r="P208" s="129">
        <f>O208*H208</f>
        <v>0</v>
      </c>
      <c r="Q208" s="129">
        <v>0</v>
      </c>
      <c r="R208" s="129">
        <f>Q208*H208</f>
        <v>0</v>
      </c>
      <c r="S208" s="129">
        <v>0</v>
      </c>
      <c r="T208" s="130">
        <f>S208*H208</f>
        <v>0</v>
      </c>
      <c r="AR208" s="131" t="s">
        <v>147</v>
      </c>
      <c r="AT208" s="131" t="s">
        <v>142</v>
      </c>
      <c r="AU208" s="131" t="s">
        <v>69</v>
      </c>
      <c r="AY208" s="16" t="s">
        <v>141</v>
      </c>
      <c r="BE208" s="132">
        <f>IF(N208="základní",J208,0)</f>
        <v>0</v>
      </c>
      <c r="BF208" s="132">
        <f>IF(N208="snížená",J208,0)</f>
        <v>0</v>
      </c>
      <c r="BG208" s="132">
        <f>IF(N208="zákl. přenesená",J208,0)</f>
        <v>0</v>
      </c>
      <c r="BH208" s="132">
        <f>IF(N208="sníž. přenesená",J208,0)</f>
        <v>0</v>
      </c>
      <c r="BI208" s="132">
        <f>IF(N208="nulová",J208,0)</f>
        <v>0</v>
      </c>
      <c r="BJ208" s="16" t="s">
        <v>77</v>
      </c>
      <c r="BK208" s="132">
        <f>ROUND(I208*H208,2)</f>
        <v>0</v>
      </c>
      <c r="BL208" s="16" t="s">
        <v>147</v>
      </c>
      <c r="BM208" s="131" t="s">
        <v>394</v>
      </c>
    </row>
    <row r="209" spans="2:65" s="1" customFormat="1" ht="11.25">
      <c r="B209" s="31"/>
      <c r="D209" s="133" t="s">
        <v>148</v>
      </c>
      <c r="F209" s="134" t="s">
        <v>393</v>
      </c>
      <c r="I209" s="135"/>
      <c r="L209" s="31"/>
      <c r="M209" s="136"/>
      <c r="T209" s="52"/>
      <c r="AT209" s="16" t="s">
        <v>148</v>
      </c>
      <c r="AU209" s="16" t="s">
        <v>69</v>
      </c>
    </row>
    <row r="210" spans="2:65" s="1" customFormat="1" ht="33" customHeight="1">
      <c r="B210" s="31"/>
      <c r="C210" s="138" t="s">
        <v>395</v>
      </c>
      <c r="D210" s="138" t="s">
        <v>171</v>
      </c>
      <c r="E210" s="139" t="s">
        <v>396</v>
      </c>
      <c r="F210" s="140" t="s">
        <v>397</v>
      </c>
      <c r="G210" s="141" t="s">
        <v>243</v>
      </c>
      <c r="H210" s="142">
        <v>1</v>
      </c>
      <c r="I210" s="143"/>
      <c r="J210" s="144">
        <f>ROUND(I210*H210,2)</f>
        <v>0</v>
      </c>
      <c r="K210" s="140" t="s">
        <v>146</v>
      </c>
      <c r="L210" s="145"/>
      <c r="M210" s="146" t="s">
        <v>19</v>
      </c>
      <c r="N210" s="147" t="s">
        <v>40</v>
      </c>
      <c r="P210" s="129">
        <f>O210*H210</f>
        <v>0</v>
      </c>
      <c r="Q210" s="129">
        <v>0</v>
      </c>
      <c r="R210" s="129">
        <f>Q210*H210</f>
        <v>0</v>
      </c>
      <c r="S210" s="129">
        <v>0</v>
      </c>
      <c r="T210" s="130">
        <f>S210*H210</f>
        <v>0</v>
      </c>
      <c r="AR210" s="131" t="s">
        <v>169</v>
      </c>
      <c r="AT210" s="131" t="s">
        <v>171</v>
      </c>
      <c r="AU210" s="131" t="s">
        <v>69</v>
      </c>
      <c r="AY210" s="16" t="s">
        <v>141</v>
      </c>
      <c r="BE210" s="132">
        <f>IF(N210="základní",J210,0)</f>
        <v>0</v>
      </c>
      <c r="BF210" s="132">
        <f>IF(N210="snížená",J210,0)</f>
        <v>0</v>
      </c>
      <c r="BG210" s="132">
        <f>IF(N210="zákl. přenesená",J210,0)</f>
        <v>0</v>
      </c>
      <c r="BH210" s="132">
        <f>IF(N210="sníž. přenesená",J210,0)</f>
        <v>0</v>
      </c>
      <c r="BI210" s="132">
        <f>IF(N210="nulová",J210,0)</f>
        <v>0</v>
      </c>
      <c r="BJ210" s="16" t="s">
        <v>77</v>
      </c>
      <c r="BK210" s="132">
        <f>ROUND(I210*H210,2)</f>
        <v>0</v>
      </c>
      <c r="BL210" s="16" t="s">
        <v>147</v>
      </c>
      <c r="BM210" s="131" t="s">
        <v>398</v>
      </c>
    </row>
    <row r="211" spans="2:65" s="1" customFormat="1" ht="19.5">
      <c r="B211" s="31"/>
      <c r="D211" s="133" t="s">
        <v>148</v>
      </c>
      <c r="F211" s="134" t="s">
        <v>397</v>
      </c>
      <c r="I211" s="135"/>
      <c r="L211" s="31"/>
      <c r="M211" s="136"/>
      <c r="T211" s="52"/>
      <c r="AT211" s="16" t="s">
        <v>148</v>
      </c>
      <c r="AU211" s="16" t="s">
        <v>69</v>
      </c>
    </row>
    <row r="212" spans="2:65" s="1" customFormat="1" ht="29.25">
      <c r="B212" s="31"/>
      <c r="D212" s="133" t="s">
        <v>152</v>
      </c>
      <c r="F212" s="137" t="s">
        <v>399</v>
      </c>
      <c r="I212" s="135"/>
      <c r="L212" s="31"/>
      <c r="M212" s="136"/>
      <c r="T212" s="52"/>
      <c r="AT212" s="16" t="s">
        <v>152</v>
      </c>
      <c r="AU212" s="16" t="s">
        <v>69</v>
      </c>
    </row>
    <row r="213" spans="2:65" s="1" customFormat="1" ht="37.9" customHeight="1">
      <c r="B213" s="31"/>
      <c r="C213" s="138" t="s">
        <v>328</v>
      </c>
      <c r="D213" s="138" t="s">
        <v>171</v>
      </c>
      <c r="E213" s="139" t="s">
        <v>400</v>
      </c>
      <c r="F213" s="140" t="s">
        <v>401</v>
      </c>
      <c r="G213" s="141" t="s">
        <v>243</v>
      </c>
      <c r="H213" s="142">
        <v>1</v>
      </c>
      <c r="I213" s="143"/>
      <c r="J213" s="144">
        <f>ROUND(I213*H213,2)</f>
        <v>0</v>
      </c>
      <c r="K213" s="140" t="s">
        <v>146</v>
      </c>
      <c r="L213" s="145"/>
      <c r="M213" s="146" t="s">
        <v>19</v>
      </c>
      <c r="N213" s="147" t="s">
        <v>40</v>
      </c>
      <c r="P213" s="129">
        <f>O213*H213</f>
        <v>0</v>
      </c>
      <c r="Q213" s="129">
        <v>0</v>
      </c>
      <c r="R213" s="129">
        <f>Q213*H213</f>
        <v>0</v>
      </c>
      <c r="S213" s="129">
        <v>0</v>
      </c>
      <c r="T213" s="130">
        <f>S213*H213</f>
        <v>0</v>
      </c>
      <c r="AR213" s="131" t="s">
        <v>169</v>
      </c>
      <c r="AT213" s="131" t="s">
        <v>171</v>
      </c>
      <c r="AU213" s="131" t="s">
        <v>69</v>
      </c>
      <c r="AY213" s="16" t="s">
        <v>141</v>
      </c>
      <c r="BE213" s="132">
        <f>IF(N213="základní",J213,0)</f>
        <v>0</v>
      </c>
      <c r="BF213" s="132">
        <f>IF(N213="snížená",J213,0)</f>
        <v>0</v>
      </c>
      <c r="BG213" s="132">
        <f>IF(N213="zákl. přenesená",J213,0)</f>
        <v>0</v>
      </c>
      <c r="BH213" s="132">
        <f>IF(N213="sníž. přenesená",J213,0)</f>
        <v>0</v>
      </c>
      <c r="BI213" s="132">
        <f>IF(N213="nulová",J213,0)</f>
        <v>0</v>
      </c>
      <c r="BJ213" s="16" t="s">
        <v>77</v>
      </c>
      <c r="BK213" s="132">
        <f>ROUND(I213*H213,2)</f>
        <v>0</v>
      </c>
      <c r="BL213" s="16" t="s">
        <v>147</v>
      </c>
      <c r="BM213" s="131" t="s">
        <v>402</v>
      </c>
    </row>
    <row r="214" spans="2:65" s="1" customFormat="1" ht="19.5">
      <c r="B214" s="31"/>
      <c r="D214" s="133" t="s">
        <v>148</v>
      </c>
      <c r="F214" s="134" t="s">
        <v>401</v>
      </c>
      <c r="I214" s="135"/>
      <c r="L214" s="31"/>
      <c r="M214" s="136"/>
      <c r="T214" s="52"/>
      <c r="AT214" s="16" t="s">
        <v>148</v>
      </c>
      <c r="AU214" s="16" t="s">
        <v>69</v>
      </c>
    </row>
    <row r="215" spans="2:65" s="1" customFormat="1" ht="29.25">
      <c r="B215" s="31"/>
      <c r="D215" s="133" t="s">
        <v>152</v>
      </c>
      <c r="F215" s="137" t="s">
        <v>399</v>
      </c>
      <c r="I215" s="135"/>
      <c r="L215" s="31"/>
      <c r="M215" s="136"/>
      <c r="T215" s="52"/>
      <c r="AT215" s="16" t="s">
        <v>152</v>
      </c>
      <c r="AU215" s="16" t="s">
        <v>69</v>
      </c>
    </row>
    <row r="216" spans="2:65" s="1" customFormat="1" ht="16.5" customHeight="1">
      <c r="B216" s="31"/>
      <c r="C216" s="120" t="s">
        <v>403</v>
      </c>
      <c r="D216" s="120" t="s">
        <v>142</v>
      </c>
      <c r="E216" s="121" t="s">
        <v>404</v>
      </c>
      <c r="F216" s="122" t="s">
        <v>405</v>
      </c>
      <c r="G216" s="123" t="s">
        <v>406</v>
      </c>
      <c r="H216" s="124">
        <v>1</v>
      </c>
      <c r="I216" s="125"/>
      <c r="J216" s="126">
        <f>ROUND(I216*H216,2)</f>
        <v>0</v>
      </c>
      <c r="K216" s="122" t="s">
        <v>19</v>
      </c>
      <c r="L216" s="31"/>
      <c r="M216" s="127" t="s">
        <v>19</v>
      </c>
      <c r="N216" s="128" t="s">
        <v>40</v>
      </c>
      <c r="P216" s="129">
        <f>O216*H216</f>
        <v>0</v>
      </c>
      <c r="Q216" s="129">
        <v>0</v>
      </c>
      <c r="R216" s="129">
        <f>Q216*H216</f>
        <v>0</v>
      </c>
      <c r="S216" s="129">
        <v>0</v>
      </c>
      <c r="T216" s="130">
        <f>S216*H216</f>
        <v>0</v>
      </c>
      <c r="AR216" s="131" t="s">
        <v>147</v>
      </c>
      <c r="AT216" s="131" t="s">
        <v>142</v>
      </c>
      <c r="AU216" s="131" t="s">
        <v>69</v>
      </c>
      <c r="AY216" s="16" t="s">
        <v>141</v>
      </c>
      <c r="BE216" s="132">
        <f>IF(N216="základní",J216,0)</f>
        <v>0</v>
      </c>
      <c r="BF216" s="132">
        <f>IF(N216="snížená",J216,0)</f>
        <v>0</v>
      </c>
      <c r="BG216" s="132">
        <f>IF(N216="zákl. přenesená",J216,0)</f>
        <v>0</v>
      </c>
      <c r="BH216" s="132">
        <f>IF(N216="sníž. přenesená",J216,0)</f>
        <v>0</v>
      </c>
      <c r="BI216" s="132">
        <f>IF(N216="nulová",J216,0)</f>
        <v>0</v>
      </c>
      <c r="BJ216" s="16" t="s">
        <v>77</v>
      </c>
      <c r="BK216" s="132">
        <f>ROUND(I216*H216,2)</f>
        <v>0</v>
      </c>
      <c r="BL216" s="16" t="s">
        <v>147</v>
      </c>
      <c r="BM216" s="131" t="s">
        <v>407</v>
      </c>
    </row>
    <row r="217" spans="2:65" s="1" customFormat="1" ht="11.25">
      <c r="B217" s="31"/>
      <c r="D217" s="133" t="s">
        <v>148</v>
      </c>
      <c r="F217" s="134" t="s">
        <v>405</v>
      </c>
      <c r="I217" s="135"/>
      <c r="L217" s="31"/>
      <c r="M217" s="136"/>
      <c r="T217" s="52"/>
      <c r="AT217" s="16" t="s">
        <v>148</v>
      </c>
      <c r="AU217" s="16" t="s">
        <v>69</v>
      </c>
    </row>
    <row r="218" spans="2:65" s="1" customFormat="1" ht="16.5" customHeight="1">
      <c r="B218" s="31"/>
      <c r="C218" s="138" t="s">
        <v>332</v>
      </c>
      <c r="D218" s="138" t="s">
        <v>171</v>
      </c>
      <c r="E218" s="139" t="s">
        <v>408</v>
      </c>
      <c r="F218" s="140" t="s">
        <v>409</v>
      </c>
      <c r="G218" s="141" t="s">
        <v>243</v>
      </c>
      <c r="H218" s="142">
        <v>1</v>
      </c>
      <c r="I218" s="143"/>
      <c r="J218" s="144">
        <f>ROUND(I218*H218,2)</f>
        <v>0</v>
      </c>
      <c r="K218" s="140" t="s">
        <v>146</v>
      </c>
      <c r="L218" s="145"/>
      <c r="M218" s="146" t="s">
        <v>19</v>
      </c>
      <c r="N218" s="147" t="s">
        <v>40</v>
      </c>
      <c r="P218" s="129">
        <f>O218*H218</f>
        <v>0</v>
      </c>
      <c r="Q218" s="129">
        <v>0</v>
      </c>
      <c r="R218" s="129">
        <f>Q218*H218</f>
        <v>0</v>
      </c>
      <c r="S218" s="129">
        <v>0</v>
      </c>
      <c r="T218" s="130">
        <f>S218*H218</f>
        <v>0</v>
      </c>
      <c r="AR218" s="131" t="s">
        <v>169</v>
      </c>
      <c r="AT218" s="131" t="s">
        <v>171</v>
      </c>
      <c r="AU218" s="131" t="s">
        <v>69</v>
      </c>
      <c r="AY218" s="16" t="s">
        <v>141</v>
      </c>
      <c r="BE218" s="132">
        <f>IF(N218="základní",J218,0)</f>
        <v>0</v>
      </c>
      <c r="BF218" s="132">
        <f>IF(N218="snížená",J218,0)</f>
        <v>0</v>
      </c>
      <c r="BG218" s="132">
        <f>IF(N218="zákl. přenesená",J218,0)</f>
        <v>0</v>
      </c>
      <c r="BH218" s="132">
        <f>IF(N218="sníž. přenesená",J218,0)</f>
        <v>0</v>
      </c>
      <c r="BI218" s="132">
        <f>IF(N218="nulová",J218,0)</f>
        <v>0</v>
      </c>
      <c r="BJ218" s="16" t="s">
        <v>77</v>
      </c>
      <c r="BK218" s="132">
        <f>ROUND(I218*H218,2)</f>
        <v>0</v>
      </c>
      <c r="BL218" s="16" t="s">
        <v>147</v>
      </c>
      <c r="BM218" s="131" t="s">
        <v>410</v>
      </c>
    </row>
    <row r="219" spans="2:65" s="1" customFormat="1" ht="11.25">
      <c r="B219" s="31"/>
      <c r="D219" s="133" t="s">
        <v>148</v>
      </c>
      <c r="F219" s="134" t="s">
        <v>409</v>
      </c>
      <c r="I219" s="135"/>
      <c r="L219" s="31"/>
      <c r="M219" s="136"/>
      <c r="T219" s="52"/>
      <c r="AT219" s="16" t="s">
        <v>148</v>
      </c>
      <c r="AU219" s="16" t="s">
        <v>69</v>
      </c>
    </row>
    <row r="220" spans="2:65" s="1" customFormat="1" ht="16.5" customHeight="1">
      <c r="B220" s="31"/>
      <c r="C220" s="120" t="s">
        <v>411</v>
      </c>
      <c r="D220" s="120" t="s">
        <v>142</v>
      </c>
      <c r="E220" s="121" t="s">
        <v>412</v>
      </c>
      <c r="F220" s="122" t="s">
        <v>413</v>
      </c>
      <c r="G220" s="123" t="s">
        <v>243</v>
      </c>
      <c r="H220" s="124">
        <v>21</v>
      </c>
      <c r="I220" s="125"/>
      <c r="J220" s="126">
        <f>ROUND(I220*H220,2)</f>
        <v>0</v>
      </c>
      <c r="K220" s="122" t="s">
        <v>146</v>
      </c>
      <c r="L220" s="31"/>
      <c r="M220" s="127" t="s">
        <v>19</v>
      </c>
      <c r="N220" s="128" t="s">
        <v>40</v>
      </c>
      <c r="P220" s="129">
        <f>O220*H220</f>
        <v>0</v>
      </c>
      <c r="Q220" s="129">
        <v>0</v>
      </c>
      <c r="R220" s="129">
        <f>Q220*H220</f>
        <v>0</v>
      </c>
      <c r="S220" s="129">
        <v>0</v>
      </c>
      <c r="T220" s="130">
        <f>S220*H220</f>
        <v>0</v>
      </c>
      <c r="AR220" s="131" t="s">
        <v>147</v>
      </c>
      <c r="AT220" s="131" t="s">
        <v>142</v>
      </c>
      <c r="AU220" s="131" t="s">
        <v>69</v>
      </c>
      <c r="AY220" s="16" t="s">
        <v>141</v>
      </c>
      <c r="BE220" s="132">
        <f>IF(N220="základní",J220,0)</f>
        <v>0</v>
      </c>
      <c r="BF220" s="132">
        <f>IF(N220="snížená",J220,0)</f>
        <v>0</v>
      </c>
      <c r="BG220" s="132">
        <f>IF(N220="zákl. přenesená",J220,0)</f>
        <v>0</v>
      </c>
      <c r="BH220" s="132">
        <f>IF(N220="sníž. přenesená",J220,0)</f>
        <v>0</v>
      </c>
      <c r="BI220" s="132">
        <f>IF(N220="nulová",J220,0)</f>
        <v>0</v>
      </c>
      <c r="BJ220" s="16" t="s">
        <v>77</v>
      </c>
      <c r="BK220" s="132">
        <f>ROUND(I220*H220,2)</f>
        <v>0</v>
      </c>
      <c r="BL220" s="16" t="s">
        <v>147</v>
      </c>
      <c r="BM220" s="131" t="s">
        <v>414</v>
      </c>
    </row>
    <row r="221" spans="2:65" s="1" customFormat="1" ht="11.25">
      <c r="B221" s="31"/>
      <c r="D221" s="133" t="s">
        <v>148</v>
      </c>
      <c r="F221" s="134" t="s">
        <v>413</v>
      </c>
      <c r="I221" s="135"/>
      <c r="L221" s="31"/>
      <c r="M221" s="136"/>
      <c r="T221" s="52"/>
      <c r="AT221" s="16" t="s">
        <v>148</v>
      </c>
      <c r="AU221" s="16" t="s">
        <v>69</v>
      </c>
    </row>
    <row r="222" spans="2:65" s="1" customFormat="1" ht="16.5" customHeight="1">
      <c r="B222" s="31"/>
      <c r="C222" s="120" t="s">
        <v>336</v>
      </c>
      <c r="D222" s="120" t="s">
        <v>142</v>
      </c>
      <c r="E222" s="121" t="s">
        <v>415</v>
      </c>
      <c r="F222" s="122" t="s">
        <v>416</v>
      </c>
      <c r="G222" s="123" t="s">
        <v>243</v>
      </c>
      <c r="H222" s="124">
        <v>3</v>
      </c>
      <c r="I222" s="125"/>
      <c r="J222" s="126">
        <f>ROUND(I222*H222,2)</f>
        <v>0</v>
      </c>
      <c r="K222" s="122" t="s">
        <v>146</v>
      </c>
      <c r="L222" s="31"/>
      <c r="M222" s="127" t="s">
        <v>19</v>
      </c>
      <c r="N222" s="128" t="s">
        <v>40</v>
      </c>
      <c r="P222" s="129">
        <f>O222*H222</f>
        <v>0</v>
      </c>
      <c r="Q222" s="129">
        <v>0</v>
      </c>
      <c r="R222" s="129">
        <f>Q222*H222</f>
        <v>0</v>
      </c>
      <c r="S222" s="129">
        <v>0</v>
      </c>
      <c r="T222" s="130">
        <f>S222*H222</f>
        <v>0</v>
      </c>
      <c r="AR222" s="131" t="s">
        <v>147</v>
      </c>
      <c r="AT222" s="131" t="s">
        <v>142</v>
      </c>
      <c r="AU222" s="131" t="s">
        <v>69</v>
      </c>
      <c r="AY222" s="16" t="s">
        <v>141</v>
      </c>
      <c r="BE222" s="132">
        <f>IF(N222="základní",J222,0)</f>
        <v>0</v>
      </c>
      <c r="BF222" s="132">
        <f>IF(N222="snížená",J222,0)</f>
        <v>0</v>
      </c>
      <c r="BG222" s="132">
        <f>IF(N222="zákl. přenesená",J222,0)</f>
        <v>0</v>
      </c>
      <c r="BH222" s="132">
        <f>IF(N222="sníž. přenesená",J222,0)</f>
        <v>0</v>
      </c>
      <c r="BI222" s="132">
        <f>IF(N222="nulová",J222,0)</f>
        <v>0</v>
      </c>
      <c r="BJ222" s="16" t="s">
        <v>77</v>
      </c>
      <c r="BK222" s="132">
        <f>ROUND(I222*H222,2)</f>
        <v>0</v>
      </c>
      <c r="BL222" s="16" t="s">
        <v>147</v>
      </c>
      <c r="BM222" s="131" t="s">
        <v>417</v>
      </c>
    </row>
    <row r="223" spans="2:65" s="1" customFormat="1" ht="11.25">
      <c r="B223" s="31"/>
      <c r="D223" s="133" t="s">
        <v>148</v>
      </c>
      <c r="F223" s="134" t="s">
        <v>416</v>
      </c>
      <c r="I223" s="135"/>
      <c r="L223" s="31"/>
      <c r="M223" s="136"/>
      <c r="T223" s="52"/>
      <c r="AT223" s="16" t="s">
        <v>148</v>
      </c>
      <c r="AU223" s="16" t="s">
        <v>69</v>
      </c>
    </row>
    <row r="224" spans="2:65" s="1" customFormat="1" ht="21.75" customHeight="1">
      <c r="B224" s="31"/>
      <c r="C224" s="138" t="s">
        <v>418</v>
      </c>
      <c r="D224" s="138" t="s">
        <v>171</v>
      </c>
      <c r="E224" s="139" t="s">
        <v>419</v>
      </c>
      <c r="F224" s="140" t="s">
        <v>420</v>
      </c>
      <c r="G224" s="141" t="s">
        <v>243</v>
      </c>
      <c r="H224" s="142">
        <v>3</v>
      </c>
      <c r="I224" s="143"/>
      <c r="J224" s="144">
        <f>ROUND(I224*H224,2)</f>
        <v>0</v>
      </c>
      <c r="K224" s="140" t="s">
        <v>146</v>
      </c>
      <c r="L224" s="145"/>
      <c r="M224" s="146" t="s">
        <v>19</v>
      </c>
      <c r="N224" s="147" t="s">
        <v>40</v>
      </c>
      <c r="P224" s="129">
        <f>O224*H224</f>
        <v>0</v>
      </c>
      <c r="Q224" s="129">
        <v>0</v>
      </c>
      <c r="R224" s="129">
        <f>Q224*H224</f>
        <v>0</v>
      </c>
      <c r="S224" s="129">
        <v>0</v>
      </c>
      <c r="T224" s="130">
        <f>S224*H224</f>
        <v>0</v>
      </c>
      <c r="AR224" s="131" t="s">
        <v>169</v>
      </c>
      <c r="AT224" s="131" t="s">
        <v>171</v>
      </c>
      <c r="AU224" s="131" t="s">
        <v>69</v>
      </c>
      <c r="AY224" s="16" t="s">
        <v>141</v>
      </c>
      <c r="BE224" s="132">
        <f>IF(N224="základní",J224,0)</f>
        <v>0</v>
      </c>
      <c r="BF224" s="132">
        <f>IF(N224="snížená",J224,0)</f>
        <v>0</v>
      </c>
      <c r="BG224" s="132">
        <f>IF(N224="zákl. přenesená",J224,0)</f>
        <v>0</v>
      </c>
      <c r="BH224" s="132">
        <f>IF(N224="sníž. přenesená",J224,0)</f>
        <v>0</v>
      </c>
      <c r="BI224" s="132">
        <f>IF(N224="nulová",J224,0)</f>
        <v>0</v>
      </c>
      <c r="BJ224" s="16" t="s">
        <v>77</v>
      </c>
      <c r="BK224" s="132">
        <f>ROUND(I224*H224,2)</f>
        <v>0</v>
      </c>
      <c r="BL224" s="16" t="s">
        <v>147</v>
      </c>
      <c r="BM224" s="131" t="s">
        <v>421</v>
      </c>
    </row>
    <row r="225" spans="2:65" s="1" customFormat="1" ht="11.25">
      <c r="B225" s="31"/>
      <c r="D225" s="133" t="s">
        <v>148</v>
      </c>
      <c r="F225" s="134" t="s">
        <v>420</v>
      </c>
      <c r="I225" s="135"/>
      <c r="L225" s="31"/>
      <c r="M225" s="136"/>
      <c r="T225" s="52"/>
      <c r="AT225" s="16" t="s">
        <v>148</v>
      </c>
      <c r="AU225" s="16" t="s">
        <v>69</v>
      </c>
    </row>
    <row r="226" spans="2:65" s="1" customFormat="1" ht="16.5" customHeight="1">
      <c r="B226" s="31"/>
      <c r="C226" s="120" t="s">
        <v>340</v>
      </c>
      <c r="D226" s="120" t="s">
        <v>142</v>
      </c>
      <c r="E226" s="121" t="s">
        <v>422</v>
      </c>
      <c r="F226" s="122" t="s">
        <v>423</v>
      </c>
      <c r="G226" s="123" t="s">
        <v>243</v>
      </c>
      <c r="H226" s="124">
        <v>1</v>
      </c>
      <c r="I226" s="125"/>
      <c r="J226" s="126">
        <f>ROUND(I226*H226,2)</f>
        <v>0</v>
      </c>
      <c r="K226" s="122" t="s">
        <v>146</v>
      </c>
      <c r="L226" s="31"/>
      <c r="M226" s="127" t="s">
        <v>19</v>
      </c>
      <c r="N226" s="128" t="s">
        <v>40</v>
      </c>
      <c r="P226" s="129">
        <f>O226*H226</f>
        <v>0</v>
      </c>
      <c r="Q226" s="129">
        <v>0</v>
      </c>
      <c r="R226" s="129">
        <f>Q226*H226</f>
        <v>0</v>
      </c>
      <c r="S226" s="129">
        <v>0</v>
      </c>
      <c r="T226" s="130">
        <f>S226*H226</f>
        <v>0</v>
      </c>
      <c r="AR226" s="131" t="s">
        <v>147</v>
      </c>
      <c r="AT226" s="131" t="s">
        <v>142</v>
      </c>
      <c r="AU226" s="131" t="s">
        <v>69</v>
      </c>
      <c r="AY226" s="16" t="s">
        <v>141</v>
      </c>
      <c r="BE226" s="132">
        <f>IF(N226="základní",J226,0)</f>
        <v>0</v>
      </c>
      <c r="BF226" s="132">
        <f>IF(N226="snížená",J226,0)</f>
        <v>0</v>
      </c>
      <c r="BG226" s="132">
        <f>IF(N226="zákl. přenesená",J226,0)</f>
        <v>0</v>
      </c>
      <c r="BH226" s="132">
        <f>IF(N226="sníž. přenesená",J226,0)</f>
        <v>0</v>
      </c>
      <c r="BI226" s="132">
        <f>IF(N226="nulová",J226,0)</f>
        <v>0</v>
      </c>
      <c r="BJ226" s="16" t="s">
        <v>77</v>
      </c>
      <c r="BK226" s="132">
        <f>ROUND(I226*H226,2)</f>
        <v>0</v>
      </c>
      <c r="BL226" s="16" t="s">
        <v>147</v>
      </c>
      <c r="BM226" s="131" t="s">
        <v>424</v>
      </c>
    </row>
    <row r="227" spans="2:65" s="1" customFormat="1" ht="11.25">
      <c r="B227" s="31"/>
      <c r="D227" s="133" t="s">
        <v>148</v>
      </c>
      <c r="F227" s="134" t="s">
        <v>423</v>
      </c>
      <c r="I227" s="135"/>
      <c r="L227" s="31"/>
      <c r="M227" s="136"/>
      <c r="T227" s="52"/>
      <c r="AT227" s="16" t="s">
        <v>148</v>
      </c>
      <c r="AU227" s="16" t="s">
        <v>69</v>
      </c>
    </row>
    <row r="228" spans="2:65" s="1" customFormat="1" ht="24.2" customHeight="1">
      <c r="B228" s="31"/>
      <c r="C228" s="120" t="s">
        <v>425</v>
      </c>
      <c r="D228" s="120" t="s">
        <v>142</v>
      </c>
      <c r="E228" s="121" t="s">
        <v>426</v>
      </c>
      <c r="F228" s="122" t="s">
        <v>427</v>
      </c>
      <c r="G228" s="123" t="s">
        <v>243</v>
      </c>
      <c r="H228" s="124">
        <v>1</v>
      </c>
      <c r="I228" s="125"/>
      <c r="J228" s="126">
        <f>ROUND(I228*H228,2)</f>
        <v>0</v>
      </c>
      <c r="K228" s="122" t="s">
        <v>146</v>
      </c>
      <c r="L228" s="31"/>
      <c r="M228" s="127" t="s">
        <v>19</v>
      </c>
      <c r="N228" s="128" t="s">
        <v>40</v>
      </c>
      <c r="P228" s="129">
        <f>O228*H228</f>
        <v>0</v>
      </c>
      <c r="Q228" s="129">
        <v>0</v>
      </c>
      <c r="R228" s="129">
        <f>Q228*H228</f>
        <v>0</v>
      </c>
      <c r="S228" s="129">
        <v>0</v>
      </c>
      <c r="T228" s="130">
        <f>S228*H228</f>
        <v>0</v>
      </c>
      <c r="AR228" s="131" t="s">
        <v>147</v>
      </c>
      <c r="AT228" s="131" t="s">
        <v>142</v>
      </c>
      <c r="AU228" s="131" t="s">
        <v>69</v>
      </c>
      <c r="AY228" s="16" t="s">
        <v>141</v>
      </c>
      <c r="BE228" s="132">
        <f>IF(N228="základní",J228,0)</f>
        <v>0</v>
      </c>
      <c r="BF228" s="132">
        <f>IF(N228="snížená",J228,0)</f>
        <v>0</v>
      </c>
      <c r="BG228" s="132">
        <f>IF(N228="zákl. přenesená",J228,0)</f>
        <v>0</v>
      </c>
      <c r="BH228" s="132">
        <f>IF(N228="sníž. přenesená",J228,0)</f>
        <v>0</v>
      </c>
      <c r="BI228" s="132">
        <f>IF(N228="nulová",J228,0)</f>
        <v>0</v>
      </c>
      <c r="BJ228" s="16" t="s">
        <v>77</v>
      </c>
      <c r="BK228" s="132">
        <f>ROUND(I228*H228,2)</f>
        <v>0</v>
      </c>
      <c r="BL228" s="16" t="s">
        <v>147</v>
      </c>
      <c r="BM228" s="131" t="s">
        <v>428</v>
      </c>
    </row>
    <row r="229" spans="2:65" s="1" customFormat="1" ht="19.5">
      <c r="B229" s="31"/>
      <c r="D229" s="133" t="s">
        <v>148</v>
      </c>
      <c r="F229" s="134" t="s">
        <v>429</v>
      </c>
      <c r="I229" s="135"/>
      <c r="L229" s="31"/>
      <c r="M229" s="136"/>
      <c r="T229" s="52"/>
      <c r="AT229" s="16" t="s">
        <v>148</v>
      </c>
      <c r="AU229" s="16" t="s">
        <v>69</v>
      </c>
    </row>
    <row r="230" spans="2:65" s="1" customFormat="1" ht="16.5" customHeight="1">
      <c r="B230" s="31"/>
      <c r="C230" s="120" t="s">
        <v>344</v>
      </c>
      <c r="D230" s="120" t="s">
        <v>142</v>
      </c>
      <c r="E230" s="121" t="s">
        <v>430</v>
      </c>
      <c r="F230" s="122" t="s">
        <v>431</v>
      </c>
      <c r="G230" s="123" t="s">
        <v>243</v>
      </c>
      <c r="H230" s="124">
        <v>1</v>
      </c>
      <c r="I230" s="125"/>
      <c r="J230" s="126">
        <f>ROUND(I230*H230,2)</f>
        <v>0</v>
      </c>
      <c r="K230" s="122" t="s">
        <v>146</v>
      </c>
      <c r="L230" s="31"/>
      <c r="M230" s="127" t="s">
        <v>19</v>
      </c>
      <c r="N230" s="128" t="s">
        <v>40</v>
      </c>
      <c r="P230" s="129">
        <f>O230*H230</f>
        <v>0</v>
      </c>
      <c r="Q230" s="129">
        <v>0</v>
      </c>
      <c r="R230" s="129">
        <f>Q230*H230</f>
        <v>0</v>
      </c>
      <c r="S230" s="129">
        <v>0</v>
      </c>
      <c r="T230" s="130">
        <f>S230*H230</f>
        <v>0</v>
      </c>
      <c r="AR230" s="131" t="s">
        <v>147</v>
      </c>
      <c r="AT230" s="131" t="s">
        <v>142</v>
      </c>
      <c r="AU230" s="131" t="s">
        <v>69</v>
      </c>
      <c r="AY230" s="16" t="s">
        <v>141</v>
      </c>
      <c r="BE230" s="132">
        <f>IF(N230="základní",J230,0)</f>
        <v>0</v>
      </c>
      <c r="BF230" s="132">
        <f>IF(N230="snížená",J230,0)</f>
        <v>0</v>
      </c>
      <c r="BG230" s="132">
        <f>IF(N230="zákl. přenesená",J230,0)</f>
        <v>0</v>
      </c>
      <c r="BH230" s="132">
        <f>IF(N230="sníž. přenesená",J230,0)</f>
        <v>0</v>
      </c>
      <c r="BI230" s="132">
        <f>IF(N230="nulová",J230,0)</f>
        <v>0</v>
      </c>
      <c r="BJ230" s="16" t="s">
        <v>77</v>
      </c>
      <c r="BK230" s="132">
        <f>ROUND(I230*H230,2)</f>
        <v>0</v>
      </c>
      <c r="BL230" s="16" t="s">
        <v>147</v>
      </c>
      <c r="BM230" s="131" t="s">
        <v>432</v>
      </c>
    </row>
    <row r="231" spans="2:65" s="1" customFormat="1" ht="11.25">
      <c r="B231" s="31"/>
      <c r="D231" s="133" t="s">
        <v>148</v>
      </c>
      <c r="F231" s="134" t="s">
        <v>433</v>
      </c>
      <c r="I231" s="135"/>
      <c r="L231" s="31"/>
      <c r="M231" s="136"/>
      <c r="T231" s="52"/>
      <c r="AT231" s="16" t="s">
        <v>148</v>
      </c>
      <c r="AU231" s="16" t="s">
        <v>69</v>
      </c>
    </row>
    <row r="232" spans="2:65" s="1" customFormat="1" ht="16.5" customHeight="1">
      <c r="B232" s="31"/>
      <c r="C232" s="120" t="s">
        <v>434</v>
      </c>
      <c r="D232" s="120" t="s">
        <v>142</v>
      </c>
      <c r="E232" s="121" t="s">
        <v>435</v>
      </c>
      <c r="F232" s="122" t="s">
        <v>436</v>
      </c>
      <c r="G232" s="123" t="s">
        <v>243</v>
      </c>
      <c r="H232" s="124">
        <v>1</v>
      </c>
      <c r="I232" s="125"/>
      <c r="J232" s="126">
        <f>ROUND(I232*H232,2)</f>
        <v>0</v>
      </c>
      <c r="K232" s="122" t="s">
        <v>146</v>
      </c>
      <c r="L232" s="31"/>
      <c r="M232" s="127" t="s">
        <v>19</v>
      </c>
      <c r="N232" s="128" t="s">
        <v>40</v>
      </c>
      <c r="P232" s="129">
        <f>O232*H232</f>
        <v>0</v>
      </c>
      <c r="Q232" s="129">
        <v>0</v>
      </c>
      <c r="R232" s="129">
        <f>Q232*H232</f>
        <v>0</v>
      </c>
      <c r="S232" s="129">
        <v>0</v>
      </c>
      <c r="T232" s="130">
        <f>S232*H232</f>
        <v>0</v>
      </c>
      <c r="AR232" s="131" t="s">
        <v>147</v>
      </c>
      <c r="AT232" s="131" t="s">
        <v>142</v>
      </c>
      <c r="AU232" s="131" t="s">
        <v>69</v>
      </c>
      <c r="AY232" s="16" t="s">
        <v>141</v>
      </c>
      <c r="BE232" s="132">
        <f>IF(N232="základní",J232,0)</f>
        <v>0</v>
      </c>
      <c r="BF232" s="132">
        <f>IF(N232="snížená",J232,0)</f>
        <v>0</v>
      </c>
      <c r="BG232" s="132">
        <f>IF(N232="zákl. přenesená",J232,0)</f>
        <v>0</v>
      </c>
      <c r="BH232" s="132">
        <f>IF(N232="sníž. přenesená",J232,0)</f>
        <v>0</v>
      </c>
      <c r="BI232" s="132">
        <f>IF(N232="nulová",J232,0)</f>
        <v>0</v>
      </c>
      <c r="BJ232" s="16" t="s">
        <v>77</v>
      </c>
      <c r="BK232" s="132">
        <f>ROUND(I232*H232,2)</f>
        <v>0</v>
      </c>
      <c r="BL232" s="16" t="s">
        <v>147</v>
      </c>
      <c r="BM232" s="131" t="s">
        <v>437</v>
      </c>
    </row>
    <row r="233" spans="2:65" s="1" customFormat="1" ht="11.25">
      <c r="B233" s="31"/>
      <c r="D233" s="133" t="s">
        <v>148</v>
      </c>
      <c r="F233" s="134" t="s">
        <v>438</v>
      </c>
      <c r="I233" s="135"/>
      <c r="L233" s="31"/>
      <c r="M233" s="136"/>
      <c r="T233" s="52"/>
      <c r="AT233" s="16" t="s">
        <v>148</v>
      </c>
      <c r="AU233" s="16" t="s">
        <v>69</v>
      </c>
    </row>
    <row r="234" spans="2:65" s="1" customFormat="1" ht="16.5" customHeight="1">
      <c r="B234" s="31"/>
      <c r="C234" s="120" t="s">
        <v>348</v>
      </c>
      <c r="D234" s="120" t="s">
        <v>142</v>
      </c>
      <c r="E234" s="121" t="s">
        <v>439</v>
      </c>
      <c r="F234" s="122" t="s">
        <v>440</v>
      </c>
      <c r="G234" s="123" t="s">
        <v>243</v>
      </c>
      <c r="H234" s="124">
        <v>1</v>
      </c>
      <c r="I234" s="125"/>
      <c r="J234" s="126">
        <f>ROUND(I234*H234,2)</f>
        <v>0</v>
      </c>
      <c r="K234" s="122" t="s">
        <v>146</v>
      </c>
      <c r="L234" s="31"/>
      <c r="M234" s="127" t="s">
        <v>19</v>
      </c>
      <c r="N234" s="128" t="s">
        <v>40</v>
      </c>
      <c r="P234" s="129">
        <f>O234*H234</f>
        <v>0</v>
      </c>
      <c r="Q234" s="129">
        <v>0</v>
      </c>
      <c r="R234" s="129">
        <f>Q234*H234</f>
        <v>0</v>
      </c>
      <c r="S234" s="129">
        <v>0</v>
      </c>
      <c r="T234" s="130">
        <f>S234*H234</f>
        <v>0</v>
      </c>
      <c r="AR234" s="131" t="s">
        <v>147</v>
      </c>
      <c r="AT234" s="131" t="s">
        <v>142</v>
      </c>
      <c r="AU234" s="131" t="s">
        <v>69</v>
      </c>
      <c r="AY234" s="16" t="s">
        <v>141</v>
      </c>
      <c r="BE234" s="132">
        <f>IF(N234="základní",J234,0)</f>
        <v>0</v>
      </c>
      <c r="BF234" s="132">
        <f>IF(N234="snížená",J234,0)</f>
        <v>0</v>
      </c>
      <c r="BG234" s="132">
        <f>IF(N234="zákl. přenesená",J234,0)</f>
        <v>0</v>
      </c>
      <c r="BH234" s="132">
        <f>IF(N234="sníž. přenesená",J234,0)</f>
        <v>0</v>
      </c>
      <c r="BI234" s="132">
        <f>IF(N234="nulová",J234,0)</f>
        <v>0</v>
      </c>
      <c r="BJ234" s="16" t="s">
        <v>77</v>
      </c>
      <c r="BK234" s="132">
        <f>ROUND(I234*H234,2)</f>
        <v>0</v>
      </c>
      <c r="BL234" s="16" t="s">
        <v>147</v>
      </c>
      <c r="BM234" s="131" t="s">
        <v>441</v>
      </c>
    </row>
    <row r="235" spans="2:65" s="1" customFormat="1" ht="11.25">
      <c r="B235" s="31"/>
      <c r="D235" s="133" t="s">
        <v>148</v>
      </c>
      <c r="F235" s="134" t="s">
        <v>440</v>
      </c>
      <c r="I235" s="135"/>
      <c r="L235" s="31"/>
      <c r="M235" s="136"/>
      <c r="T235" s="52"/>
      <c r="AT235" s="16" t="s">
        <v>148</v>
      </c>
      <c r="AU235" s="16" t="s">
        <v>69</v>
      </c>
    </row>
    <row r="236" spans="2:65" s="1" customFormat="1" ht="16.5" customHeight="1">
      <c r="B236" s="31"/>
      <c r="C236" s="120" t="s">
        <v>442</v>
      </c>
      <c r="D236" s="120" t="s">
        <v>142</v>
      </c>
      <c r="E236" s="121" t="s">
        <v>443</v>
      </c>
      <c r="F236" s="122" t="s">
        <v>444</v>
      </c>
      <c r="G236" s="123" t="s">
        <v>243</v>
      </c>
      <c r="H236" s="124">
        <v>8</v>
      </c>
      <c r="I236" s="125"/>
      <c r="J236" s="126">
        <f>ROUND(I236*H236,2)</f>
        <v>0</v>
      </c>
      <c r="K236" s="122" t="s">
        <v>146</v>
      </c>
      <c r="L236" s="31"/>
      <c r="M236" s="127" t="s">
        <v>19</v>
      </c>
      <c r="N236" s="128" t="s">
        <v>40</v>
      </c>
      <c r="P236" s="129">
        <f>O236*H236</f>
        <v>0</v>
      </c>
      <c r="Q236" s="129">
        <v>0</v>
      </c>
      <c r="R236" s="129">
        <f>Q236*H236</f>
        <v>0</v>
      </c>
      <c r="S236" s="129">
        <v>0</v>
      </c>
      <c r="T236" s="130">
        <f>S236*H236</f>
        <v>0</v>
      </c>
      <c r="AR236" s="131" t="s">
        <v>147</v>
      </c>
      <c r="AT236" s="131" t="s">
        <v>142</v>
      </c>
      <c r="AU236" s="131" t="s">
        <v>69</v>
      </c>
      <c r="AY236" s="16" t="s">
        <v>141</v>
      </c>
      <c r="BE236" s="132">
        <f>IF(N236="základní",J236,0)</f>
        <v>0</v>
      </c>
      <c r="BF236" s="132">
        <f>IF(N236="snížená",J236,0)</f>
        <v>0</v>
      </c>
      <c r="BG236" s="132">
        <f>IF(N236="zákl. přenesená",J236,0)</f>
        <v>0</v>
      </c>
      <c r="BH236" s="132">
        <f>IF(N236="sníž. přenesená",J236,0)</f>
        <v>0</v>
      </c>
      <c r="BI236" s="132">
        <f>IF(N236="nulová",J236,0)</f>
        <v>0</v>
      </c>
      <c r="BJ236" s="16" t="s">
        <v>77</v>
      </c>
      <c r="BK236" s="132">
        <f>ROUND(I236*H236,2)</f>
        <v>0</v>
      </c>
      <c r="BL236" s="16" t="s">
        <v>147</v>
      </c>
      <c r="BM236" s="131" t="s">
        <v>445</v>
      </c>
    </row>
    <row r="237" spans="2:65" s="1" customFormat="1" ht="11.25">
      <c r="B237" s="31"/>
      <c r="D237" s="133" t="s">
        <v>148</v>
      </c>
      <c r="F237" s="134" t="s">
        <v>446</v>
      </c>
      <c r="I237" s="135"/>
      <c r="L237" s="31"/>
      <c r="M237" s="136"/>
      <c r="T237" s="52"/>
      <c r="AT237" s="16" t="s">
        <v>148</v>
      </c>
      <c r="AU237" s="16" t="s">
        <v>69</v>
      </c>
    </row>
    <row r="238" spans="2:65" s="1" customFormat="1" ht="24.2" customHeight="1">
      <c r="B238" s="31"/>
      <c r="C238" s="120" t="s">
        <v>351</v>
      </c>
      <c r="D238" s="120" t="s">
        <v>142</v>
      </c>
      <c r="E238" s="121" t="s">
        <v>447</v>
      </c>
      <c r="F238" s="122" t="s">
        <v>448</v>
      </c>
      <c r="G238" s="123" t="s">
        <v>243</v>
      </c>
      <c r="H238" s="124">
        <v>1</v>
      </c>
      <c r="I238" s="125"/>
      <c r="J238" s="126">
        <f>ROUND(I238*H238,2)</f>
        <v>0</v>
      </c>
      <c r="K238" s="122" t="s">
        <v>146</v>
      </c>
      <c r="L238" s="31"/>
      <c r="M238" s="127" t="s">
        <v>19</v>
      </c>
      <c r="N238" s="128" t="s">
        <v>40</v>
      </c>
      <c r="P238" s="129">
        <f>O238*H238</f>
        <v>0</v>
      </c>
      <c r="Q238" s="129">
        <v>0</v>
      </c>
      <c r="R238" s="129">
        <f>Q238*H238</f>
        <v>0</v>
      </c>
      <c r="S238" s="129">
        <v>0</v>
      </c>
      <c r="T238" s="130">
        <f>S238*H238</f>
        <v>0</v>
      </c>
      <c r="AR238" s="131" t="s">
        <v>147</v>
      </c>
      <c r="AT238" s="131" t="s">
        <v>142</v>
      </c>
      <c r="AU238" s="131" t="s">
        <v>69</v>
      </c>
      <c r="AY238" s="16" t="s">
        <v>141</v>
      </c>
      <c r="BE238" s="132">
        <f>IF(N238="základní",J238,0)</f>
        <v>0</v>
      </c>
      <c r="BF238" s="132">
        <f>IF(N238="snížená",J238,0)</f>
        <v>0</v>
      </c>
      <c r="BG238" s="132">
        <f>IF(N238="zákl. přenesená",J238,0)</f>
        <v>0</v>
      </c>
      <c r="BH238" s="132">
        <f>IF(N238="sníž. přenesená",J238,0)</f>
        <v>0</v>
      </c>
      <c r="BI238" s="132">
        <f>IF(N238="nulová",J238,0)</f>
        <v>0</v>
      </c>
      <c r="BJ238" s="16" t="s">
        <v>77</v>
      </c>
      <c r="BK238" s="132">
        <f>ROUND(I238*H238,2)</f>
        <v>0</v>
      </c>
      <c r="BL238" s="16" t="s">
        <v>147</v>
      </c>
      <c r="BM238" s="131" t="s">
        <v>449</v>
      </c>
    </row>
    <row r="239" spans="2:65" s="1" customFormat="1" ht="29.25">
      <c r="B239" s="31"/>
      <c r="D239" s="133" t="s">
        <v>148</v>
      </c>
      <c r="F239" s="134" t="s">
        <v>450</v>
      </c>
      <c r="I239" s="135"/>
      <c r="L239" s="31"/>
      <c r="M239" s="136"/>
      <c r="T239" s="52"/>
      <c r="AT239" s="16" t="s">
        <v>148</v>
      </c>
      <c r="AU239" s="16" t="s">
        <v>69</v>
      </c>
    </row>
    <row r="240" spans="2:65" s="1" customFormat="1" ht="16.5" customHeight="1">
      <c r="B240" s="31"/>
      <c r="C240" s="120" t="s">
        <v>451</v>
      </c>
      <c r="D240" s="120" t="s">
        <v>142</v>
      </c>
      <c r="E240" s="121" t="s">
        <v>452</v>
      </c>
      <c r="F240" s="122" t="s">
        <v>453</v>
      </c>
      <c r="G240" s="123" t="s">
        <v>243</v>
      </c>
      <c r="H240" s="124">
        <v>21</v>
      </c>
      <c r="I240" s="125"/>
      <c r="J240" s="126">
        <f>ROUND(I240*H240,2)</f>
        <v>0</v>
      </c>
      <c r="K240" s="122" t="s">
        <v>19</v>
      </c>
      <c r="L240" s="31"/>
      <c r="M240" s="127" t="s">
        <v>19</v>
      </c>
      <c r="N240" s="128" t="s">
        <v>40</v>
      </c>
      <c r="P240" s="129">
        <f>O240*H240</f>
        <v>0</v>
      </c>
      <c r="Q240" s="129">
        <v>0</v>
      </c>
      <c r="R240" s="129">
        <f>Q240*H240</f>
        <v>0</v>
      </c>
      <c r="S240" s="129">
        <v>0</v>
      </c>
      <c r="T240" s="130">
        <f>S240*H240</f>
        <v>0</v>
      </c>
      <c r="AR240" s="131" t="s">
        <v>147</v>
      </c>
      <c r="AT240" s="131" t="s">
        <v>142</v>
      </c>
      <c r="AU240" s="131" t="s">
        <v>69</v>
      </c>
      <c r="AY240" s="16" t="s">
        <v>141</v>
      </c>
      <c r="BE240" s="132">
        <f>IF(N240="základní",J240,0)</f>
        <v>0</v>
      </c>
      <c r="BF240" s="132">
        <f>IF(N240="snížená",J240,0)</f>
        <v>0</v>
      </c>
      <c r="BG240" s="132">
        <f>IF(N240="zákl. přenesená",J240,0)</f>
        <v>0</v>
      </c>
      <c r="BH240" s="132">
        <f>IF(N240="sníž. přenesená",J240,0)</f>
        <v>0</v>
      </c>
      <c r="BI240" s="132">
        <f>IF(N240="nulová",J240,0)</f>
        <v>0</v>
      </c>
      <c r="BJ240" s="16" t="s">
        <v>77</v>
      </c>
      <c r="BK240" s="132">
        <f>ROUND(I240*H240,2)</f>
        <v>0</v>
      </c>
      <c r="BL240" s="16" t="s">
        <v>147</v>
      </c>
      <c r="BM240" s="131" t="s">
        <v>454</v>
      </c>
    </row>
    <row r="241" spans="2:65" s="1" customFormat="1" ht="11.25">
      <c r="B241" s="31"/>
      <c r="D241" s="133" t="s">
        <v>148</v>
      </c>
      <c r="F241" s="134" t="s">
        <v>453</v>
      </c>
      <c r="I241" s="135"/>
      <c r="L241" s="31"/>
      <c r="M241" s="136"/>
      <c r="T241" s="52"/>
      <c r="AT241" s="16" t="s">
        <v>148</v>
      </c>
      <c r="AU241" s="16" t="s">
        <v>69</v>
      </c>
    </row>
    <row r="242" spans="2:65" s="1" customFormat="1" ht="16.5" customHeight="1">
      <c r="B242" s="31"/>
      <c r="C242" s="120" t="s">
        <v>369</v>
      </c>
      <c r="D242" s="120" t="s">
        <v>142</v>
      </c>
      <c r="E242" s="121" t="s">
        <v>455</v>
      </c>
      <c r="F242" s="122" t="s">
        <v>456</v>
      </c>
      <c r="G242" s="123" t="s">
        <v>243</v>
      </c>
      <c r="H242" s="124">
        <v>1</v>
      </c>
      <c r="I242" s="125"/>
      <c r="J242" s="126">
        <f>ROUND(I242*H242,2)</f>
        <v>0</v>
      </c>
      <c r="K242" s="122" t="s">
        <v>146</v>
      </c>
      <c r="L242" s="31"/>
      <c r="M242" s="127" t="s">
        <v>19</v>
      </c>
      <c r="N242" s="128" t="s">
        <v>40</v>
      </c>
      <c r="P242" s="129">
        <f>O242*H242</f>
        <v>0</v>
      </c>
      <c r="Q242" s="129">
        <v>0</v>
      </c>
      <c r="R242" s="129">
        <f>Q242*H242</f>
        <v>0</v>
      </c>
      <c r="S242" s="129">
        <v>0</v>
      </c>
      <c r="T242" s="130">
        <f>S242*H242</f>
        <v>0</v>
      </c>
      <c r="AR242" s="131" t="s">
        <v>147</v>
      </c>
      <c r="AT242" s="131" t="s">
        <v>142</v>
      </c>
      <c r="AU242" s="131" t="s">
        <v>69</v>
      </c>
      <c r="AY242" s="16" t="s">
        <v>141</v>
      </c>
      <c r="BE242" s="132">
        <f>IF(N242="základní",J242,0)</f>
        <v>0</v>
      </c>
      <c r="BF242" s="132">
        <f>IF(N242="snížená",J242,0)</f>
        <v>0</v>
      </c>
      <c r="BG242" s="132">
        <f>IF(N242="zákl. přenesená",J242,0)</f>
        <v>0</v>
      </c>
      <c r="BH242" s="132">
        <f>IF(N242="sníž. přenesená",J242,0)</f>
        <v>0</v>
      </c>
      <c r="BI242" s="132">
        <f>IF(N242="nulová",J242,0)</f>
        <v>0</v>
      </c>
      <c r="BJ242" s="16" t="s">
        <v>77</v>
      </c>
      <c r="BK242" s="132">
        <f>ROUND(I242*H242,2)</f>
        <v>0</v>
      </c>
      <c r="BL242" s="16" t="s">
        <v>147</v>
      </c>
      <c r="BM242" s="131" t="s">
        <v>457</v>
      </c>
    </row>
    <row r="243" spans="2:65" s="1" customFormat="1" ht="19.5">
      <c r="B243" s="31"/>
      <c r="D243" s="133" t="s">
        <v>148</v>
      </c>
      <c r="F243" s="134" t="s">
        <v>458</v>
      </c>
      <c r="I243" s="135"/>
      <c r="L243" s="31"/>
      <c r="M243" s="136"/>
      <c r="T243" s="52"/>
      <c r="AT243" s="16" t="s">
        <v>148</v>
      </c>
      <c r="AU243" s="16" t="s">
        <v>69</v>
      </c>
    </row>
    <row r="244" spans="2:65" s="1" customFormat="1" ht="16.5" customHeight="1">
      <c r="B244" s="31"/>
      <c r="C244" s="120" t="s">
        <v>459</v>
      </c>
      <c r="D244" s="120" t="s">
        <v>142</v>
      </c>
      <c r="E244" s="121" t="s">
        <v>460</v>
      </c>
      <c r="F244" s="122" t="s">
        <v>461</v>
      </c>
      <c r="G244" s="123" t="s">
        <v>462</v>
      </c>
      <c r="H244" s="124">
        <v>16</v>
      </c>
      <c r="I244" s="125"/>
      <c r="J244" s="126">
        <f>ROUND(I244*H244,2)</f>
        <v>0</v>
      </c>
      <c r="K244" s="122" t="s">
        <v>146</v>
      </c>
      <c r="L244" s="31"/>
      <c r="M244" s="127" t="s">
        <v>19</v>
      </c>
      <c r="N244" s="128" t="s">
        <v>40</v>
      </c>
      <c r="P244" s="129">
        <f>O244*H244</f>
        <v>0</v>
      </c>
      <c r="Q244" s="129">
        <v>0</v>
      </c>
      <c r="R244" s="129">
        <f>Q244*H244</f>
        <v>0</v>
      </c>
      <c r="S244" s="129">
        <v>0</v>
      </c>
      <c r="T244" s="130">
        <f>S244*H244</f>
        <v>0</v>
      </c>
      <c r="AR244" s="131" t="s">
        <v>147</v>
      </c>
      <c r="AT244" s="131" t="s">
        <v>142</v>
      </c>
      <c r="AU244" s="131" t="s">
        <v>69</v>
      </c>
      <c r="AY244" s="16" t="s">
        <v>141</v>
      </c>
      <c r="BE244" s="132">
        <f>IF(N244="základní",J244,0)</f>
        <v>0</v>
      </c>
      <c r="BF244" s="132">
        <f>IF(N244="snížená",J244,0)</f>
        <v>0</v>
      </c>
      <c r="BG244" s="132">
        <f>IF(N244="zákl. přenesená",J244,0)</f>
        <v>0</v>
      </c>
      <c r="BH244" s="132">
        <f>IF(N244="sníž. přenesená",J244,0)</f>
        <v>0</v>
      </c>
      <c r="BI244" s="132">
        <f>IF(N244="nulová",J244,0)</f>
        <v>0</v>
      </c>
      <c r="BJ244" s="16" t="s">
        <v>77</v>
      </c>
      <c r="BK244" s="132">
        <f>ROUND(I244*H244,2)</f>
        <v>0</v>
      </c>
      <c r="BL244" s="16" t="s">
        <v>147</v>
      </c>
      <c r="BM244" s="131" t="s">
        <v>463</v>
      </c>
    </row>
    <row r="245" spans="2:65" s="1" customFormat="1" ht="19.5">
      <c r="B245" s="31"/>
      <c r="D245" s="133" t="s">
        <v>148</v>
      </c>
      <c r="F245" s="134" t="s">
        <v>464</v>
      </c>
      <c r="I245" s="135"/>
      <c r="L245" s="31"/>
      <c r="M245" s="136"/>
      <c r="T245" s="52"/>
      <c r="AT245" s="16" t="s">
        <v>148</v>
      </c>
      <c r="AU245" s="16" t="s">
        <v>69</v>
      </c>
    </row>
    <row r="246" spans="2:65" s="1" customFormat="1" ht="16.5" customHeight="1">
      <c r="B246" s="31"/>
      <c r="C246" s="120" t="s">
        <v>373</v>
      </c>
      <c r="D246" s="120" t="s">
        <v>142</v>
      </c>
      <c r="E246" s="121" t="s">
        <v>465</v>
      </c>
      <c r="F246" s="122" t="s">
        <v>466</v>
      </c>
      <c r="G246" s="123" t="s">
        <v>462</v>
      </c>
      <c r="H246" s="124">
        <v>8</v>
      </c>
      <c r="I246" s="125"/>
      <c r="J246" s="126">
        <f>ROUND(I246*H246,2)</f>
        <v>0</v>
      </c>
      <c r="K246" s="122" t="s">
        <v>146</v>
      </c>
      <c r="L246" s="31"/>
      <c r="M246" s="127" t="s">
        <v>19</v>
      </c>
      <c r="N246" s="128" t="s">
        <v>40</v>
      </c>
      <c r="P246" s="129">
        <f>O246*H246</f>
        <v>0</v>
      </c>
      <c r="Q246" s="129">
        <v>0</v>
      </c>
      <c r="R246" s="129">
        <f>Q246*H246</f>
        <v>0</v>
      </c>
      <c r="S246" s="129">
        <v>0</v>
      </c>
      <c r="T246" s="130">
        <f>S246*H246</f>
        <v>0</v>
      </c>
      <c r="AR246" s="131" t="s">
        <v>147</v>
      </c>
      <c r="AT246" s="131" t="s">
        <v>142</v>
      </c>
      <c r="AU246" s="131" t="s">
        <v>69</v>
      </c>
      <c r="AY246" s="16" t="s">
        <v>141</v>
      </c>
      <c r="BE246" s="132">
        <f>IF(N246="základní",J246,0)</f>
        <v>0</v>
      </c>
      <c r="BF246" s="132">
        <f>IF(N246="snížená",J246,0)</f>
        <v>0</v>
      </c>
      <c r="BG246" s="132">
        <f>IF(N246="zákl. přenesená",J246,0)</f>
        <v>0</v>
      </c>
      <c r="BH246" s="132">
        <f>IF(N246="sníž. přenesená",J246,0)</f>
        <v>0</v>
      </c>
      <c r="BI246" s="132">
        <f>IF(N246="nulová",J246,0)</f>
        <v>0</v>
      </c>
      <c r="BJ246" s="16" t="s">
        <v>77</v>
      </c>
      <c r="BK246" s="132">
        <f>ROUND(I246*H246,2)</f>
        <v>0</v>
      </c>
      <c r="BL246" s="16" t="s">
        <v>147</v>
      </c>
      <c r="BM246" s="131" t="s">
        <v>467</v>
      </c>
    </row>
    <row r="247" spans="2:65" s="1" customFormat="1" ht="19.5">
      <c r="B247" s="31"/>
      <c r="D247" s="133" t="s">
        <v>148</v>
      </c>
      <c r="F247" s="134" t="s">
        <v>468</v>
      </c>
      <c r="I247" s="135"/>
      <c r="L247" s="31"/>
      <c r="M247" s="136"/>
      <c r="T247" s="52"/>
      <c r="AT247" s="16" t="s">
        <v>148</v>
      </c>
      <c r="AU247" s="16" t="s">
        <v>69</v>
      </c>
    </row>
    <row r="248" spans="2:65" s="1" customFormat="1" ht="16.5" customHeight="1">
      <c r="B248" s="31"/>
      <c r="C248" s="120" t="s">
        <v>469</v>
      </c>
      <c r="D248" s="120" t="s">
        <v>142</v>
      </c>
      <c r="E248" s="121" t="s">
        <v>206</v>
      </c>
      <c r="F248" s="122" t="s">
        <v>207</v>
      </c>
      <c r="G248" s="123" t="s">
        <v>174</v>
      </c>
      <c r="H248" s="124">
        <v>110</v>
      </c>
      <c r="I248" s="125"/>
      <c r="J248" s="126">
        <f>ROUND(I248*H248,2)</f>
        <v>0</v>
      </c>
      <c r="K248" s="122" t="s">
        <v>146</v>
      </c>
      <c r="L248" s="31"/>
      <c r="M248" s="127" t="s">
        <v>19</v>
      </c>
      <c r="N248" s="128" t="s">
        <v>40</v>
      </c>
      <c r="P248" s="129">
        <f>O248*H248</f>
        <v>0</v>
      </c>
      <c r="Q248" s="129">
        <v>0</v>
      </c>
      <c r="R248" s="129">
        <f>Q248*H248</f>
        <v>0</v>
      </c>
      <c r="S248" s="129">
        <v>0</v>
      </c>
      <c r="T248" s="130">
        <f>S248*H248</f>
        <v>0</v>
      </c>
      <c r="AR248" s="131" t="s">
        <v>147</v>
      </c>
      <c r="AT248" s="131" t="s">
        <v>142</v>
      </c>
      <c r="AU248" s="131" t="s">
        <v>69</v>
      </c>
      <c r="AY248" s="16" t="s">
        <v>141</v>
      </c>
      <c r="BE248" s="132">
        <f>IF(N248="základní",J248,0)</f>
        <v>0</v>
      </c>
      <c r="BF248" s="132">
        <f>IF(N248="snížená",J248,0)</f>
        <v>0</v>
      </c>
      <c r="BG248" s="132">
        <f>IF(N248="zákl. přenesená",J248,0)</f>
        <v>0</v>
      </c>
      <c r="BH248" s="132">
        <f>IF(N248="sníž. přenesená",J248,0)</f>
        <v>0</v>
      </c>
      <c r="BI248" s="132">
        <f>IF(N248="nulová",J248,0)</f>
        <v>0</v>
      </c>
      <c r="BJ248" s="16" t="s">
        <v>77</v>
      </c>
      <c r="BK248" s="132">
        <f>ROUND(I248*H248,2)</f>
        <v>0</v>
      </c>
      <c r="BL248" s="16" t="s">
        <v>147</v>
      </c>
      <c r="BM248" s="131" t="s">
        <v>470</v>
      </c>
    </row>
    <row r="249" spans="2:65" s="1" customFormat="1" ht="11.25">
      <c r="B249" s="31"/>
      <c r="D249" s="133" t="s">
        <v>148</v>
      </c>
      <c r="F249" s="134" t="s">
        <v>207</v>
      </c>
      <c r="I249" s="135"/>
      <c r="L249" s="31"/>
      <c r="M249" s="136"/>
      <c r="T249" s="52"/>
      <c r="AT249" s="16" t="s">
        <v>148</v>
      </c>
      <c r="AU249" s="16" t="s">
        <v>69</v>
      </c>
    </row>
    <row r="250" spans="2:65" s="1" customFormat="1" ht="21.75" customHeight="1">
      <c r="B250" s="31"/>
      <c r="C250" s="138" t="s">
        <v>365</v>
      </c>
      <c r="D250" s="138" t="s">
        <v>171</v>
      </c>
      <c r="E250" s="139" t="s">
        <v>471</v>
      </c>
      <c r="F250" s="140" t="s">
        <v>472</v>
      </c>
      <c r="G250" s="141" t="s">
        <v>174</v>
      </c>
      <c r="H250" s="142">
        <v>110</v>
      </c>
      <c r="I250" s="143"/>
      <c r="J250" s="144">
        <f>ROUND(I250*H250,2)</f>
        <v>0</v>
      </c>
      <c r="K250" s="140" t="s">
        <v>146</v>
      </c>
      <c r="L250" s="145"/>
      <c r="M250" s="146" t="s">
        <v>19</v>
      </c>
      <c r="N250" s="147" t="s">
        <v>40</v>
      </c>
      <c r="P250" s="129">
        <f>O250*H250</f>
        <v>0</v>
      </c>
      <c r="Q250" s="129">
        <v>0</v>
      </c>
      <c r="R250" s="129">
        <f>Q250*H250</f>
        <v>0</v>
      </c>
      <c r="S250" s="129">
        <v>0</v>
      </c>
      <c r="T250" s="130">
        <f>S250*H250</f>
        <v>0</v>
      </c>
      <c r="AR250" s="131" t="s">
        <v>169</v>
      </c>
      <c r="AT250" s="131" t="s">
        <v>171</v>
      </c>
      <c r="AU250" s="131" t="s">
        <v>69</v>
      </c>
      <c r="AY250" s="16" t="s">
        <v>141</v>
      </c>
      <c r="BE250" s="132">
        <f>IF(N250="základní",J250,0)</f>
        <v>0</v>
      </c>
      <c r="BF250" s="132">
        <f>IF(N250="snížená",J250,0)</f>
        <v>0</v>
      </c>
      <c r="BG250" s="132">
        <f>IF(N250="zákl. přenesená",J250,0)</f>
        <v>0</v>
      </c>
      <c r="BH250" s="132">
        <f>IF(N250="sníž. přenesená",J250,0)</f>
        <v>0</v>
      </c>
      <c r="BI250" s="132">
        <f>IF(N250="nulová",J250,0)</f>
        <v>0</v>
      </c>
      <c r="BJ250" s="16" t="s">
        <v>77</v>
      </c>
      <c r="BK250" s="132">
        <f>ROUND(I250*H250,2)</f>
        <v>0</v>
      </c>
      <c r="BL250" s="16" t="s">
        <v>147</v>
      </c>
      <c r="BM250" s="131" t="s">
        <v>473</v>
      </c>
    </row>
    <row r="251" spans="2:65" s="1" customFormat="1" ht="11.25">
      <c r="B251" s="31"/>
      <c r="D251" s="133" t="s">
        <v>148</v>
      </c>
      <c r="F251" s="134" t="s">
        <v>472</v>
      </c>
      <c r="I251" s="135"/>
      <c r="L251" s="31"/>
      <c r="M251" s="148"/>
      <c r="N251" s="149"/>
      <c r="O251" s="149"/>
      <c r="P251" s="149"/>
      <c r="Q251" s="149"/>
      <c r="R251" s="149"/>
      <c r="S251" s="149"/>
      <c r="T251" s="150"/>
      <c r="AT251" s="16" t="s">
        <v>148</v>
      </c>
      <c r="AU251" s="16" t="s">
        <v>69</v>
      </c>
    </row>
    <row r="252" spans="2:65" s="1" customFormat="1" ht="6.95" customHeight="1">
      <c r="B252" s="40"/>
      <c r="C252" s="41"/>
      <c r="D252" s="41"/>
      <c r="E252" s="41"/>
      <c r="F252" s="41"/>
      <c r="G252" s="41"/>
      <c r="H252" s="41"/>
      <c r="I252" s="41"/>
      <c r="J252" s="41"/>
      <c r="K252" s="41"/>
      <c r="L252" s="31"/>
    </row>
  </sheetData>
  <sheetProtection algorithmName="SHA-512" hashValue="dY0kmxvp2pT4ECZGbQHnHIfrj5VzsqDkpVABPjwrAUzoTlJPDmJNIFyFtU4HKPIF498wpcMbZM4gG3bRm0be+g==" saltValue="ASoSB4H6akxa2WfSi5pKYyaaRjLC2LoGyt1ZjR0kONGXmuPDjZv9udRma5pkoWDSbriG01HChXSMswyv9arnLw==" spinCount="100000" sheet="1" objects="1" scenarios="1" formatColumns="0" formatRows="0" autoFilter="0"/>
  <autoFilter ref="C78:K251" xr:uid="{00000000-0009-0000-0000-000002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81"/>
  <sheetViews>
    <sheetView showGridLines="0" topLeftCell="A142" workbookViewId="0">
      <selection activeCell="F171" sqref="F171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474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ROUND((SUM(BE83:BE580)),  2)</f>
        <v>0</v>
      </c>
      <c r="I33" s="88">
        <v>0.21</v>
      </c>
      <c r="J33" s="87">
        <f>ROUND(((SUM(BE83:BE580))*I33),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ROUND((SUM(BF83:BF580)),  2)</f>
        <v>0</v>
      </c>
      <c r="I34" s="88">
        <v>0.12</v>
      </c>
      <c r="J34" s="87">
        <f>ROUND(((SUM(BF83:BF580))*I34),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ROUND((SUM(BG83:BG580)),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ROUND((SUM(BH83:BH580)),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ROUND((SUM(BI83:BI580)),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02 - Železniční svršek A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J83</f>
        <v>0</v>
      </c>
      <c r="L59" s="31"/>
      <c r="AU59" s="16" t="s">
        <v>122</v>
      </c>
    </row>
    <row r="60" spans="2:47" s="8" customFormat="1" ht="24.95" customHeight="1">
      <c r="B60" s="98"/>
      <c r="D60" s="99" t="s">
        <v>475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8" customFormat="1" ht="24.95" customHeight="1">
      <c r="B61" s="98"/>
      <c r="D61" s="99" t="s">
        <v>476</v>
      </c>
      <c r="E61" s="100"/>
      <c r="F61" s="100"/>
      <c r="G61" s="100"/>
      <c r="H61" s="100"/>
      <c r="I61" s="100"/>
      <c r="J61" s="101">
        <f>J219</f>
        <v>0</v>
      </c>
      <c r="L61" s="98"/>
    </row>
    <row r="62" spans="2:47" s="8" customFormat="1" ht="24.95" customHeight="1">
      <c r="B62" s="98"/>
      <c r="D62" s="99" t="s">
        <v>477</v>
      </c>
      <c r="E62" s="100"/>
      <c r="F62" s="100"/>
      <c r="G62" s="100"/>
      <c r="H62" s="100"/>
      <c r="I62" s="100"/>
      <c r="J62" s="101">
        <f>J501</f>
        <v>0</v>
      </c>
      <c r="L62" s="98"/>
    </row>
    <row r="63" spans="2:47" s="8" customFormat="1" ht="24.95" customHeight="1">
      <c r="B63" s="98"/>
      <c r="D63" s="99" t="s">
        <v>478</v>
      </c>
      <c r="E63" s="100"/>
      <c r="F63" s="100"/>
      <c r="G63" s="100"/>
      <c r="H63" s="100"/>
      <c r="I63" s="100"/>
      <c r="J63" s="101">
        <f>J560</f>
        <v>0</v>
      </c>
      <c r="L63" s="98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127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99" t="str">
        <f>E7</f>
        <v>Oprava kolejí a výhybek v dopravně Kořenov</v>
      </c>
      <c r="F73" s="300"/>
      <c r="G73" s="300"/>
      <c r="H73" s="300"/>
      <c r="L73" s="31"/>
    </row>
    <row r="74" spans="2:12" s="1" customFormat="1" ht="12" customHeight="1">
      <c r="B74" s="31"/>
      <c r="C74" s="26" t="s">
        <v>117</v>
      </c>
      <c r="L74" s="31"/>
    </row>
    <row r="75" spans="2:12" s="1" customFormat="1" ht="16.5" customHeight="1">
      <c r="B75" s="31"/>
      <c r="E75" s="266" t="str">
        <f>E9</f>
        <v>SO 02 - Železniční svršek A</v>
      </c>
      <c r="F75" s="301"/>
      <c r="G75" s="301"/>
      <c r="H75" s="301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23. 1. 2024</v>
      </c>
      <c r="L77" s="31"/>
    </row>
    <row r="78" spans="2:12" s="1" customFormat="1" ht="6.95" customHeight="1">
      <c r="B78" s="31"/>
      <c r="L78" s="31"/>
    </row>
    <row r="79" spans="2:12" s="1" customFormat="1" ht="15.2" customHeight="1">
      <c r="B79" s="31"/>
      <c r="C79" s="26" t="s">
        <v>25</v>
      </c>
      <c r="F79" s="24" t="str">
        <f>E15</f>
        <v xml:space="preserve"> </v>
      </c>
      <c r="I79" s="26" t="s">
        <v>30</v>
      </c>
      <c r="J79" s="29" t="str">
        <f>E21</f>
        <v xml:space="preserve"> </v>
      </c>
      <c r="L79" s="31"/>
    </row>
    <row r="80" spans="2:12" s="1" customFormat="1" ht="15.2" customHeight="1">
      <c r="B80" s="31"/>
      <c r="C80" s="26" t="s">
        <v>28</v>
      </c>
      <c r="F80" s="24" t="str">
        <f>IF(E18="","",E18)</f>
        <v>Vyplň údaj</v>
      </c>
      <c r="I80" s="26" t="s">
        <v>32</v>
      </c>
      <c r="J80" s="29" t="str">
        <f>E24</f>
        <v xml:space="preserve"> </v>
      </c>
      <c r="L80" s="31"/>
    </row>
    <row r="81" spans="2:65" s="1" customFormat="1" ht="10.35" customHeight="1">
      <c r="B81" s="31"/>
      <c r="L81" s="31"/>
    </row>
    <row r="82" spans="2:65" s="9" customFormat="1" ht="29.25" customHeight="1">
      <c r="B82" s="102"/>
      <c r="C82" s="103" t="s">
        <v>128</v>
      </c>
      <c r="D82" s="104" t="s">
        <v>54</v>
      </c>
      <c r="E82" s="104" t="s">
        <v>50</v>
      </c>
      <c r="F82" s="104" t="s">
        <v>51</v>
      </c>
      <c r="G82" s="104" t="s">
        <v>129</v>
      </c>
      <c r="H82" s="104" t="s">
        <v>130</v>
      </c>
      <c r="I82" s="104" t="s">
        <v>131</v>
      </c>
      <c r="J82" s="104" t="s">
        <v>121</v>
      </c>
      <c r="K82" s="105" t="s">
        <v>132</v>
      </c>
      <c r="L82" s="102"/>
      <c r="M82" s="55" t="s">
        <v>19</v>
      </c>
      <c r="N82" s="56" t="s">
        <v>39</v>
      </c>
      <c r="O82" s="56" t="s">
        <v>133</v>
      </c>
      <c r="P82" s="56" t="s">
        <v>134</v>
      </c>
      <c r="Q82" s="56" t="s">
        <v>135</v>
      </c>
      <c r="R82" s="56" t="s">
        <v>136</v>
      </c>
      <c r="S82" s="56" t="s">
        <v>137</v>
      </c>
      <c r="T82" s="57" t="s">
        <v>138</v>
      </c>
    </row>
    <row r="83" spans="2:65" s="1" customFormat="1" ht="22.9" customHeight="1">
      <c r="B83" s="31"/>
      <c r="C83" s="60" t="s">
        <v>139</v>
      </c>
      <c r="J83" s="106">
        <f>BK83</f>
        <v>0</v>
      </c>
      <c r="L83" s="31"/>
      <c r="M83" s="58"/>
      <c r="N83" s="49"/>
      <c r="O83" s="49"/>
      <c r="P83" s="107">
        <f>P84+P219+P501+P560</f>
        <v>0</v>
      </c>
      <c r="Q83" s="49"/>
      <c r="R83" s="107">
        <f>R84+R219+R501+R560</f>
        <v>4040.4976300000003</v>
      </c>
      <c r="S83" s="49"/>
      <c r="T83" s="108">
        <f>T84+T219+T501+T560</f>
        <v>0</v>
      </c>
      <c r="AT83" s="16" t="s">
        <v>68</v>
      </c>
      <c r="AU83" s="16" t="s">
        <v>122</v>
      </c>
      <c r="BK83" s="109">
        <f>BK84+BK219+BK501+BK560</f>
        <v>0</v>
      </c>
    </row>
    <row r="84" spans="2:65" s="10" customFormat="1" ht="25.9" customHeight="1">
      <c r="B84" s="110"/>
      <c r="D84" s="111" t="s">
        <v>68</v>
      </c>
      <c r="E84" s="112" t="s">
        <v>77</v>
      </c>
      <c r="F84" s="112" t="s">
        <v>479</v>
      </c>
      <c r="I84" s="113"/>
      <c r="J84" s="114">
        <f>BK84</f>
        <v>0</v>
      </c>
      <c r="L84" s="110"/>
      <c r="M84" s="115"/>
      <c r="P84" s="116">
        <f>SUM(P85:P218)</f>
        <v>0</v>
      </c>
      <c r="R84" s="116">
        <f>SUM(R85:R218)</f>
        <v>4040.4976300000003</v>
      </c>
      <c r="T84" s="117">
        <f>SUM(T85:T218)</f>
        <v>0</v>
      </c>
      <c r="AR84" s="111" t="s">
        <v>77</v>
      </c>
      <c r="AT84" s="118" t="s">
        <v>68</v>
      </c>
      <c r="AU84" s="118" t="s">
        <v>69</v>
      </c>
      <c r="AY84" s="111" t="s">
        <v>141</v>
      </c>
      <c r="BK84" s="119">
        <f>SUM(BK85:BK218)</f>
        <v>0</v>
      </c>
    </row>
    <row r="85" spans="2:65" s="1" customFormat="1" ht="16.5" customHeight="1">
      <c r="B85" s="31"/>
      <c r="C85" s="138" t="s">
        <v>77</v>
      </c>
      <c r="D85" s="138" t="s">
        <v>171</v>
      </c>
      <c r="E85" s="139" t="s">
        <v>480</v>
      </c>
      <c r="F85" s="140" t="s">
        <v>481</v>
      </c>
      <c r="G85" s="141" t="s">
        <v>243</v>
      </c>
      <c r="H85" s="142">
        <v>1</v>
      </c>
      <c r="I85" s="143"/>
      <c r="J85" s="144">
        <f>ROUND(I85*H85,2)</f>
        <v>0</v>
      </c>
      <c r="K85" s="140" t="s">
        <v>19</v>
      </c>
      <c r="L85" s="145"/>
      <c r="M85" s="146" t="s">
        <v>19</v>
      </c>
      <c r="N85" s="147" t="s">
        <v>40</v>
      </c>
      <c r="P85" s="129">
        <f>O85*H85</f>
        <v>0</v>
      </c>
      <c r="Q85" s="129">
        <v>33.970999999999997</v>
      </c>
      <c r="R85" s="129">
        <f>Q85*H85</f>
        <v>33.970999999999997</v>
      </c>
      <c r="S85" s="129">
        <v>0</v>
      </c>
      <c r="T85" s="130">
        <f>S85*H85</f>
        <v>0</v>
      </c>
      <c r="AR85" s="131" t="s">
        <v>169</v>
      </c>
      <c r="AT85" s="131" t="s">
        <v>171</v>
      </c>
      <c r="AU85" s="131" t="s">
        <v>77</v>
      </c>
      <c r="AY85" s="16" t="s">
        <v>141</v>
      </c>
      <c r="BE85" s="132">
        <f>IF(N85="základní",J85,0)</f>
        <v>0</v>
      </c>
      <c r="BF85" s="132">
        <f>IF(N85="snížená",J85,0)</f>
        <v>0</v>
      </c>
      <c r="BG85" s="132">
        <f>IF(N85="zákl. přenesená",J85,0)</f>
        <v>0</v>
      </c>
      <c r="BH85" s="132">
        <f>IF(N85="sníž. přenesená",J85,0)</f>
        <v>0</v>
      </c>
      <c r="BI85" s="132">
        <f>IF(N85="nulová",J85,0)</f>
        <v>0</v>
      </c>
      <c r="BJ85" s="16" t="s">
        <v>77</v>
      </c>
      <c r="BK85" s="132">
        <f>ROUND(I85*H85,2)</f>
        <v>0</v>
      </c>
      <c r="BL85" s="16" t="s">
        <v>147</v>
      </c>
      <c r="BM85" s="131" t="s">
        <v>79</v>
      </c>
    </row>
    <row r="86" spans="2:65" s="1" customFormat="1" ht="11.25">
      <c r="B86" s="31"/>
      <c r="D86" s="133" t="s">
        <v>148</v>
      </c>
      <c r="F86" s="134" t="s">
        <v>481</v>
      </c>
      <c r="I86" s="135"/>
      <c r="L86" s="31"/>
      <c r="M86" s="136"/>
      <c r="T86" s="52"/>
      <c r="AT86" s="16" t="s">
        <v>148</v>
      </c>
      <c r="AU86" s="16" t="s">
        <v>77</v>
      </c>
    </row>
    <row r="87" spans="2:65" s="1" customFormat="1" ht="29.25">
      <c r="B87" s="31"/>
      <c r="D87" s="133" t="s">
        <v>152</v>
      </c>
      <c r="F87" s="137" t="s">
        <v>482</v>
      </c>
      <c r="I87" s="135"/>
      <c r="L87" s="31"/>
      <c r="M87" s="136"/>
      <c r="T87" s="52"/>
      <c r="AT87" s="16" t="s">
        <v>152</v>
      </c>
      <c r="AU87" s="16" t="s">
        <v>77</v>
      </c>
    </row>
    <row r="88" spans="2:65" s="1" customFormat="1" ht="16.5" customHeight="1">
      <c r="B88" s="31"/>
      <c r="C88" s="138" t="s">
        <v>79</v>
      </c>
      <c r="D88" s="138" t="s">
        <v>171</v>
      </c>
      <c r="E88" s="139" t="s">
        <v>483</v>
      </c>
      <c r="F88" s="140" t="s">
        <v>484</v>
      </c>
      <c r="G88" s="141" t="s">
        <v>243</v>
      </c>
      <c r="H88" s="142">
        <v>2</v>
      </c>
      <c r="I88" s="143"/>
      <c r="J88" s="144">
        <f>ROUND(I88*H88,2)</f>
        <v>0</v>
      </c>
      <c r="K88" s="140" t="s">
        <v>19</v>
      </c>
      <c r="L88" s="145"/>
      <c r="M88" s="146" t="s">
        <v>19</v>
      </c>
      <c r="N88" s="147" t="s">
        <v>40</v>
      </c>
      <c r="P88" s="129">
        <f>O88*H88</f>
        <v>0</v>
      </c>
      <c r="Q88" s="129">
        <v>31.443000000000001</v>
      </c>
      <c r="R88" s="129">
        <f>Q88*H88</f>
        <v>62.886000000000003</v>
      </c>
      <c r="S88" s="129">
        <v>0</v>
      </c>
      <c r="T88" s="130">
        <f>S88*H88</f>
        <v>0</v>
      </c>
      <c r="AR88" s="131" t="s">
        <v>169</v>
      </c>
      <c r="AT88" s="131" t="s">
        <v>171</v>
      </c>
      <c r="AU88" s="131" t="s">
        <v>77</v>
      </c>
      <c r="AY88" s="16" t="s">
        <v>141</v>
      </c>
      <c r="BE88" s="132">
        <f>IF(N88="základní",J88,0)</f>
        <v>0</v>
      </c>
      <c r="BF88" s="132">
        <f>IF(N88="snížená",J88,0)</f>
        <v>0</v>
      </c>
      <c r="BG88" s="132">
        <f>IF(N88="zákl. přenesená",J88,0)</f>
        <v>0</v>
      </c>
      <c r="BH88" s="132">
        <f>IF(N88="sníž. přenesená",J88,0)</f>
        <v>0</v>
      </c>
      <c r="BI88" s="132">
        <f>IF(N88="nulová",J88,0)</f>
        <v>0</v>
      </c>
      <c r="BJ88" s="16" t="s">
        <v>77</v>
      </c>
      <c r="BK88" s="132">
        <f>ROUND(I88*H88,2)</f>
        <v>0</v>
      </c>
      <c r="BL88" s="16" t="s">
        <v>147</v>
      </c>
      <c r="BM88" s="131" t="s">
        <v>147</v>
      </c>
    </row>
    <row r="89" spans="2:65" s="1" customFormat="1" ht="11.25">
      <c r="B89" s="31"/>
      <c r="D89" s="133" t="s">
        <v>148</v>
      </c>
      <c r="F89" s="134" t="s">
        <v>484</v>
      </c>
      <c r="I89" s="135"/>
      <c r="L89" s="31"/>
      <c r="M89" s="136"/>
      <c r="T89" s="52"/>
      <c r="AT89" s="16" t="s">
        <v>148</v>
      </c>
      <c r="AU89" s="16" t="s">
        <v>77</v>
      </c>
    </row>
    <row r="90" spans="2:65" s="1" customFormat="1" ht="29.25">
      <c r="B90" s="31"/>
      <c r="D90" s="133" t="s">
        <v>152</v>
      </c>
      <c r="F90" s="137" t="s">
        <v>485</v>
      </c>
      <c r="I90" s="135"/>
      <c r="L90" s="31"/>
      <c r="M90" s="136"/>
      <c r="T90" s="52"/>
      <c r="AT90" s="16" t="s">
        <v>152</v>
      </c>
      <c r="AU90" s="16" t="s">
        <v>77</v>
      </c>
    </row>
    <row r="91" spans="2:65" s="1" customFormat="1" ht="16.5" customHeight="1">
      <c r="B91" s="31"/>
      <c r="C91" s="138" t="s">
        <v>160</v>
      </c>
      <c r="D91" s="138" t="s">
        <v>171</v>
      </c>
      <c r="E91" s="139" t="s">
        <v>486</v>
      </c>
      <c r="F91" s="140" t="s">
        <v>487</v>
      </c>
      <c r="G91" s="141" t="s">
        <v>243</v>
      </c>
      <c r="H91" s="142">
        <v>1</v>
      </c>
      <c r="I91" s="143"/>
      <c r="J91" s="144">
        <f>ROUND(I91*H91,2)</f>
        <v>0</v>
      </c>
      <c r="K91" s="140" t="s">
        <v>146</v>
      </c>
      <c r="L91" s="145"/>
      <c r="M91" s="146" t="s">
        <v>19</v>
      </c>
      <c r="N91" s="147" t="s">
        <v>40</v>
      </c>
      <c r="P91" s="129">
        <f>O91*H91</f>
        <v>0</v>
      </c>
      <c r="Q91" s="129">
        <v>31.443000000000001</v>
      </c>
      <c r="R91" s="129">
        <f>Q91*H91</f>
        <v>31.443000000000001</v>
      </c>
      <c r="S91" s="129">
        <v>0</v>
      </c>
      <c r="T91" s="130">
        <f>S91*H91</f>
        <v>0</v>
      </c>
      <c r="AR91" s="131" t="s">
        <v>169</v>
      </c>
      <c r="AT91" s="131" t="s">
        <v>171</v>
      </c>
      <c r="AU91" s="131" t="s">
        <v>77</v>
      </c>
      <c r="AY91" s="16" t="s">
        <v>141</v>
      </c>
      <c r="BE91" s="132">
        <f>IF(N91="základní",J91,0)</f>
        <v>0</v>
      </c>
      <c r="BF91" s="132">
        <f>IF(N91="snížená",J91,0)</f>
        <v>0</v>
      </c>
      <c r="BG91" s="132">
        <f>IF(N91="zákl. přenesená",J91,0)</f>
        <v>0</v>
      </c>
      <c r="BH91" s="132">
        <f>IF(N91="sníž. přenesená",J91,0)</f>
        <v>0</v>
      </c>
      <c r="BI91" s="132">
        <f>IF(N91="nulová",J91,0)</f>
        <v>0</v>
      </c>
      <c r="BJ91" s="16" t="s">
        <v>77</v>
      </c>
      <c r="BK91" s="132">
        <f>ROUND(I91*H91,2)</f>
        <v>0</v>
      </c>
      <c r="BL91" s="16" t="s">
        <v>147</v>
      </c>
      <c r="BM91" s="131" t="s">
        <v>164</v>
      </c>
    </row>
    <row r="92" spans="2:65" s="1" customFormat="1" ht="11.25">
      <c r="B92" s="31"/>
      <c r="D92" s="133" t="s">
        <v>148</v>
      </c>
      <c r="F92" s="134" t="s">
        <v>487</v>
      </c>
      <c r="I92" s="135"/>
      <c r="L92" s="31"/>
      <c r="M92" s="136"/>
      <c r="T92" s="52"/>
      <c r="AT92" s="16" t="s">
        <v>148</v>
      </c>
      <c r="AU92" s="16" t="s">
        <v>77</v>
      </c>
    </row>
    <row r="93" spans="2:65" s="1" customFormat="1" ht="29.25">
      <c r="B93" s="31"/>
      <c r="D93" s="133" t="s">
        <v>152</v>
      </c>
      <c r="F93" s="137" t="s">
        <v>485</v>
      </c>
      <c r="I93" s="135"/>
      <c r="L93" s="31"/>
      <c r="M93" s="136"/>
      <c r="T93" s="52"/>
      <c r="AT93" s="16" t="s">
        <v>152</v>
      </c>
      <c r="AU93" s="16" t="s">
        <v>77</v>
      </c>
    </row>
    <row r="94" spans="2:65" s="1" customFormat="1" ht="16.5" customHeight="1">
      <c r="B94" s="31"/>
      <c r="C94" s="138" t="s">
        <v>147</v>
      </c>
      <c r="D94" s="138" t="s">
        <v>171</v>
      </c>
      <c r="E94" s="139" t="s">
        <v>488</v>
      </c>
      <c r="F94" s="140" t="s">
        <v>489</v>
      </c>
      <c r="G94" s="141" t="s">
        <v>174</v>
      </c>
      <c r="H94" s="142">
        <v>107.4</v>
      </c>
      <c r="I94" s="143"/>
      <c r="J94" s="144">
        <f>ROUND(I94*H94,2)</f>
        <v>0</v>
      </c>
      <c r="K94" s="140" t="s">
        <v>146</v>
      </c>
      <c r="L94" s="145"/>
      <c r="M94" s="146" t="s">
        <v>19</v>
      </c>
      <c r="N94" s="147" t="s">
        <v>40</v>
      </c>
      <c r="P94" s="129">
        <f>O94*H94</f>
        <v>0</v>
      </c>
      <c r="Q94" s="129">
        <v>0.16</v>
      </c>
      <c r="R94" s="129">
        <f>Q94*H94</f>
        <v>17.184000000000001</v>
      </c>
      <c r="S94" s="129">
        <v>0</v>
      </c>
      <c r="T94" s="130">
        <f>S94*H94</f>
        <v>0</v>
      </c>
      <c r="AR94" s="131" t="s">
        <v>169</v>
      </c>
      <c r="AT94" s="131" t="s">
        <v>171</v>
      </c>
      <c r="AU94" s="131" t="s">
        <v>77</v>
      </c>
      <c r="AY94" s="16" t="s">
        <v>141</v>
      </c>
      <c r="BE94" s="132">
        <f>IF(N94="základní",J94,0)</f>
        <v>0</v>
      </c>
      <c r="BF94" s="132">
        <f>IF(N94="snížená",J94,0)</f>
        <v>0</v>
      </c>
      <c r="BG94" s="132">
        <f>IF(N94="zákl. přenesená",J94,0)</f>
        <v>0</v>
      </c>
      <c r="BH94" s="132">
        <f>IF(N94="sníž. přenesená",J94,0)</f>
        <v>0</v>
      </c>
      <c r="BI94" s="132">
        <f>IF(N94="nulová",J94,0)</f>
        <v>0</v>
      </c>
      <c r="BJ94" s="16" t="s">
        <v>77</v>
      </c>
      <c r="BK94" s="132">
        <f>ROUND(I94*H94,2)</f>
        <v>0</v>
      </c>
      <c r="BL94" s="16" t="s">
        <v>147</v>
      </c>
      <c r="BM94" s="131" t="s">
        <v>193</v>
      </c>
    </row>
    <row r="95" spans="2:65" s="1" customFormat="1" ht="11.25">
      <c r="B95" s="31"/>
      <c r="D95" s="133" t="s">
        <v>148</v>
      </c>
      <c r="F95" s="134" t="s">
        <v>489</v>
      </c>
      <c r="I95" s="135"/>
      <c r="L95" s="31"/>
      <c r="M95" s="136"/>
      <c r="T95" s="52"/>
      <c r="AT95" s="16" t="s">
        <v>148</v>
      </c>
      <c r="AU95" s="16" t="s">
        <v>77</v>
      </c>
    </row>
    <row r="96" spans="2:65" s="1" customFormat="1" ht="48.75">
      <c r="B96" s="31"/>
      <c r="D96" s="133" t="s">
        <v>152</v>
      </c>
      <c r="F96" s="137" t="s">
        <v>490</v>
      </c>
      <c r="I96" s="135"/>
      <c r="L96" s="31"/>
      <c r="M96" s="136"/>
      <c r="T96" s="52"/>
      <c r="AT96" s="16" t="s">
        <v>152</v>
      </c>
      <c r="AU96" s="16" t="s">
        <v>77</v>
      </c>
    </row>
    <row r="97" spans="2:65" s="12" customFormat="1" ht="11.25">
      <c r="B97" s="157"/>
      <c r="D97" s="133" t="s">
        <v>255</v>
      </c>
      <c r="E97" s="158" t="s">
        <v>19</v>
      </c>
      <c r="F97" s="159" t="s">
        <v>491</v>
      </c>
      <c r="H97" s="160">
        <v>107.4</v>
      </c>
      <c r="I97" s="161"/>
      <c r="L97" s="157"/>
      <c r="M97" s="162"/>
      <c r="T97" s="163"/>
      <c r="AT97" s="158" t="s">
        <v>255</v>
      </c>
      <c r="AU97" s="158" t="s">
        <v>77</v>
      </c>
      <c r="AV97" s="12" t="s">
        <v>79</v>
      </c>
      <c r="AW97" s="12" t="s">
        <v>31</v>
      </c>
      <c r="AX97" s="12" t="s">
        <v>69</v>
      </c>
      <c r="AY97" s="158" t="s">
        <v>141</v>
      </c>
    </row>
    <row r="98" spans="2:65" s="13" customFormat="1" ht="11.25">
      <c r="B98" s="164"/>
      <c r="D98" s="133" t="s">
        <v>255</v>
      </c>
      <c r="E98" s="165" t="s">
        <v>19</v>
      </c>
      <c r="F98" s="166" t="s">
        <v>262</v>
      </c>
      <c r="H98" s="167">
        <v>107.4</v>
      </c>
      <c r="I98" s="168"/>
      <c r="L98" s="164"/>
      <c r="M98" s="169"/>
      <c r="T98" s="170"/>
      <c r="AT98" s="165" t="s">
        <v>255</v>
      </c>
      <c r="AU98" s="165" t="s">
        <v>77</v>
      </c>
      <c r="AV98" s="13" t="s">
        <v>147</v>
      </c>
      <c r="AW98" s="13" t="s">
        <v>31</v>
      </c>
      <c r="AX98" s="13" t="s">
        <v>77</v>
      </c>
      <c r="AY98" s="165" t="s">
        <v>141</v>
      </c>
    </row>
    <row r="99" spans="2:65" s="1" customFormat="1" ht="24.2" customHeight="1">
      <c r="B99" s="31"/>
      <c r="C99" s="138" t="s">
        <v>170</v>
      </c>
      <c r="D99" s="138" t="s">
        <v>171</v>
      </c>
      <c r="E99" s="139" t="s">
        <v>492</v>
      </c>
      <c r="F99" s="140" t="s">
        <v>493</v>
      </c>
      <c r="G99" s="141" t="s">
        <v>243</v>
      </c>
      <c r="H99" s="142">
        <v>18</v>
      </c>
      <c r="I99" s="143"/>
      <c r="J99" s="144">
        <f>ROUND(I99*H99,2)</f>
        <v>0</v>
      </c>
      <c r="K99" s="140" t="s">
        <v>146</v>
      </c>
      <c r="L99" s="145"/>
      <c r="M99" s="146" t="s">
        <v>19</v>
      </c>
      <c r="N99" s="147" t="s">
        <v>40</v>
      </c>
      <c r="P99" s="129">
        <f>O99*H99</f>
        <v>0</v>
      </c>
      <c r="Q99" s="129">
        <v>0.32729999999999998</v>
      </c>
      <c r="R99" s="129">
        <f>Q99*H99</f>
        <v>5.8914</v>
      </c>
      <c r="S99" s="129">
        <v>0</v>
      </c>
      <c r="T99" s="130">
        <f>S99*H99</f>
        <v>0</v>
      </c>
      <c r="AR99" s="131" t="s">
        <v>169</v>
      </c>
      <c r="AT99" s="131" t="s">
        <v>171</v>
      </c>
      <c r="AU99" s="131" t="s">
        <v>77</v>
      </c>
      <c r="AY99" s="16" t="s">
        <v>141</v>
      </c>
      <c r="BE99" s="132">
        <f>IF(N99="základní",J99,0)</f>
        <v>0</v>
      </c>
      <c r="BF99" s="132">
        <f>IF(N99="snížená",J99,0)</f>
        <v>0</v>
      </c>
      <c r="BG99" s="132">
        <f>IF(N99="zákl. přenesená",J99,0)</f>
        <v>0</v>
      </c>
      <c r="BH99" s="132">
        <f>IF(N99="sníž. přenesená",J99,0)</f>
        <v>0</v>
      </c>
      <c r="BI99" s="132">
        <f>IF(N99="nulová",J99,0)</f>
        <v>0</v>
      </c>
      <c r="BJ99" s="16" t="s">
        <v>77</v>
      </c>
      <c r="BK99" s="132">
        <f>ROUND(I99*H99,2)</f>
        <v>0</v>
      </c>
      <c r="BL99" s="16" t="s">
        <v>147</v>
      </c>
      <c r="BM99" s="131" t="s">
        <v>183</v>
      </c>
    </row>
    <row r="100" spans="2:65" s="1" customFormat="1" ht="11.25">
      <c r="B100" s="31"/>
      <c r="D100" s="133" t="s">
        <v>148</v>
      </c>
      <c r="F100" s="134" t="s">
        <v>493</v>
      </c>
      <c r="I100" s="135"/>
      <c r="L100" s="31"/>
      <c r="M100" s="136"/>
      <c r="T100" s="52"/>
      <c r="AT100" s="16" t="s">
        <v>148</v>
      </c>
      <c r="AU100" s="16" t="s">
        <v>77</v>
      </c>
    </row>
    <row r="101" spans="2:65" s="1" customFormat="1" ht="29.25">
      <c r="B101" s="31"/>
      <c r="D101" s="133" t="s">
        <v>152</v>
      </c>
      <c r="F101" s="137" t="s">
        <v>494</v>
      </c>
      <c r="I101" s="135"/>
      <c r="L101" s="31"/>
      <c r="M101" s="136"/>
      <c r="T101" s="52"/>
      <c r="AT101" s="16" t="s">
        <v>152</v>
      </c>
      <c r="AU101" s="16" t="s">
        <v>77</v>
      </c>
    </row>
    <row r="102" spans="2:65" s="1" customFormat="1" ht="16.5" customHeight="1">
      <c r="B102" s="31"/>
      <c r="C102" s="138" t="s">
        <v>164</v>
      </c>
      <c r="D102" s="138" t="s">
        <v>171</v>
      </c>
      <c r="E102" s="139" t="s">
        <v>495</v>
      </c>
      <c r="F102" s="140" t="s">
        <v>496</v>
      </c>
      <c r="G102" s="141" t="s">
        <v>243</v>
      </c>
      <c r="H102" s="142">
        <v>24</v>
      </c>
      <c r="I102" s="143"/>
      <c r="J102" s="144">
        <f>ROUND(I102*H102,2)</f>
        <v>0</v>
      </c>
      <c r="K102" s="140" t="s">
        <v>146</v>
      </c>
      <c r="L102" s="145"/>
      <c r="M102" s="146" t="s">
        <v>19</v>
      </c>
      <c r="N102" s="147" t="s">
        <v>40</v>
      </c>
      <c r="P102" s="129">
        <f>O102*H102</f>
        <v>0</v>
      </c>
      <c r="Q102" s="129">
        <v>1.0499999999999999E-3</v>
      </c>
      <c r="R102" s="129">
        <f>Q102*H102</f>
        <v>2.52E-2</v>
      </c>
      <c r="S102" s="129">
        <v>0</v>
      </c>
      <c r="T102" s="130">
        <f>S102*H102</f>
        <v>0</v>
      </c>
      <c r="AR102" s="131" t="s">
        <v>169</v>
      </c>
      <c r="AT102" s="131" t="s">
        <v>171</v>
      </c>
      <c r="AU102" s="131" t="s">
        <v>77</v>
      </c>
      <c r="AY102" s="16" t="s">
        <v>141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6" t="s">
        <v>77</v>
      </c>
      <c r="BK102" s="132">
        <f>ROUND(I102*H102,2)</f>
        <v>0</v>
      </c>
      <c r="BL102" s="16" t="s">
        <v>147</v>
      </c>
      <c r="BM102" s="131" t="s">
        <v>197</v>
      </c>
    </row>
    <row r="103" spans="2:65" s="1" customFormat="1" ht="11.25">
      <c r="B103" s="31"/>
      <c r="D103" s="133" t="s">
        <v>148</v>
      </c>
      <c r="F103" s="134" t="s">
        <v>496</v>
      </c>
      <c r="I103" s="135"/>
      <c r="L103" s="31"/>
      <c r="M103" s="136"/>
      <c r="T103" s="52"/>
      <c r="AT103" s="16" t="s">
        <v>148</v>
      </c>
      <c r="AU103" s="16" t="s">
        <v>77</v>
      </c>
    </row>
    <row r="104" spans="2:65" s="1" customFormat="1" ht="29.25">
      <c r="B104" s="31"/>
      <c r="D104" s="133" t="s">
        <v>152</v>
      </c>
      <c r="F104" s="137" t="s">
        <v>497</v>
      </c>
      <c r="I104" s="135"/>
      <c r="L104" s="31"/>
      <c r="M104" s="136"/>
      <c r="T104" s="52"/>
      <c r="AT104" s="16" t="s">
        <v>152</v>
      </c>
      <c r="AU104" s="16" t="s">
        <v>77</v>
      </c>
    </row>
    <row r="105" spans="2:65" s="12" customFormat="1" ht="11.25">
      <c r="B105" s="157"/>
      <c r="D105" s="133" t="s">
        <v>255</v>
      </c>
      <c r="E105" s="158" t="s">
        <v>19</v>
      </c>
      <c r="F105" s="159" t="s">
        <v>498</v>
      </c>
      <c r="H105" s="160">
        <v>24</v>
      </c>
      <c r="I105" s="161"/>
      <c r="L105" s="157"/>
      <c r="M105" s="162"/>
      <c r="T105" s="163"/>
      <c r="AT105" s="158" t="s">
        <v>255</v>
      </c>
      <c r="AU105" s="158" t="s">
        <v>77</v>
      </c>
      <c r="AV105" s="12" t="s">
        <v>79</v>
      </c>
      <c r="AW105" s="12" t="s">
        <v>31</v>
      </c>
      <c r="AX105" s="12" t="s">
        <v>69</v>
      </c>
      <c r="AY105" s="158" t="s">
        <v>141</v>
      </c>
    </row>
    <row r="106" spans="2:65" s="13" customFormat="1" ht="11.25">
      <c r="B106" s="164"/>
      <c r="D106" s="133" t="s">
        <v>255</v>
      </c>
      <c r="E106" s="165" t="s">
        <v>19</v>
      </c>
      <c r="F106" s="166" t="s">
        <v>262</v>
      </c>
      <c r="H106" s="167">
        <v>24</v>
      </c>
      <c r="I106" s="168"/>
      <c r="L106" s="164"/>
      <c r="M106" s="169"/>
      <c r="T106" s="170"/>
      <c r="AT106" s="165" t="s">
        <v>255</v>
      </c>
      <c r="AU106" s="165" t="s">
        <v>77</v>
      </c>
      <c r="AV106" s="13" t="s">
        <v>147</v>
      </c>
      <c r="AW106" s="13" t="s">
        <v>31</v>
      </c>
      <c r="AX106" s="13" t="s">
        <v>77</v>
      </c>
      <c r="AY106" s="165" t="s">
        <v>141</v>
      </c>
    </row>
    <row r="107" spans="2:65" s="1" customFormat="1" ht="16.5" customHeight="1">
      <c r="B107" s="31"/>
      <c r="C107" s="138" t="s">
        <v>179</v>
      </c>
      <c r="D107" s="138" t="s">
        <v>171</v>
      </c>
      <c r="E107" s="139" t="s">
        <v>499</v>
      </c>
      <c r="F107" s="140" t="s">
        <v>500</v>
      </c>
      <c r="G107" s="141" t="s">
        <v>243</v>
      </c>
      <c r="H107" s="142">
        <v>1568</v>
      </c>
      <c r="I107" s="143"/>
      <c r="J107" s="144">
        <f>ROUND(I107*H107,2)</f>
        <v>0</v>
      </c>
      <c r="K107" s="140" t="s">
        <v>146</v>
      </c>
      <c r="L107" s="145"/>
      <c r="M107" s="146" t="s">
        <v>19</v>
      </c>
      <c r="N107" s="147" t="s">
        <v>40</v>
      </c>
      <c r="P107" s="129">
        <f>O107*H107</f>
        <v>0</v>
      </c>
      <c r="Q107" s="129">
        <v>1.1100000000000001E-3</v>
      </c>
      <c r="R107" s="129">
        <f>Q107*H107</f>
        <v>1.7404800000000002</v>
      </c>
      <c r="S107" s="129">
        <v>0</v>
      </c>
      <c r="T107" s="130">
        <f>S107*H107</f>
        <v>0</v>
      </c>
      <c r="AR107" s="131" t="s">
        <v>169</v>
      </c>
      <c r="AT107" s="131" t="s">
        <v>171</v>
      </c>
      <c r="AU107" s="131" t="s">
        <v>77</v>
      </c>
      <c r="AY107" s="16" t="s">
        <v>141</v>
      </c>
      <c r="BE107" s="132">
        <f>IF(N107="základní",J107,0)</f>
        <v>0</v>
      </c>
      <c r="BF107" s="132">
        <f>IF(N107="snížená",J107,0)</f>
        <v>0</v>
      </c>
      <c r="BG107" s="132">
        <f>IF(N107="zákl. přenesená",J107,0)</f>
        <v>0</v>
      </c>
      <c r="BH107" s="132">
        <f>IF(N107="sníž. přenesená",J107,0)</f>
        <v>0</v>
      </c>
      <c r="BI107" s="132">
        <f>IF(N107="nulová",J107,0)</f>
        <v>0</v>
      </c>
      <c r="BJ107" s="16" t="s">
        <v>77</v>
      </c>
      <c r="BK107" s="132">
        <f>ROUND(I107*H107,2)</f>
        <v>0</v>
      </c>
      <c r="BL107" s="16" t="s">
        <v>147</v>
      </c>
      <c r="BM107" s="131" t="s">
        <v>201</v>
      </c>
    </row>
    <row r="108" spans="2:65" s="1" customFormat="1" ht="11.25">
      <c r="B108" s="31"/>
      <c r="D108" s="133" t="s">
        <v>148</v>
      </c>
      <c r="F108" s="134" t="s">
        <v>500</v>
      </c>
      <c r="I108" s="135"/>
      <c r="L108" s="31"/>
      <c r="M108" s="136"/>
      <c r="T108" s="52"/>
      <c r="AT108" s="16" t="s">
        <v>148</v>
      </c>
      <c r="AU108" s="16" t="s">
        <v>77</v>
      </c>
    </row>
    <row r="109" spans="2:65" s="1" customFormat="1" ht="29.25">
      <c r="B109" s="31"/>
      <c r="D109" s="133" t="s">
        <v>152</v>
      </c>
      <c r="F109" s="137" t="s">
        <v>501</v>
      </c>
      <c r="I109" s="135"/>
      <c r="L109" s="31"/>
      <c r="M109" s="136"/>
      <c r="T109" s="52"/>
      <c r="AT109" s="16" t="s">
        <v>152</v>
      </c>
      <c r="AU109" s="16" t="s">
        <v>77</v>
      </c>
    </row>
    <row r="110" spans="2:65" s="12" customFormat="1" ht="11.25">
      <c r="B110" s="157"/>
      <c r="D110" s="133" t="s">
        <v>255</v>
      </c>
      <c r="E110" s="158" t="s">
        <v>19</v>
      </c>
      <c r="F110" s="159" t="s">
        <v>502</v>
      </c>
      <c r="H110" s="160">
        <v>1568</v>
      </c>
      <c r="I110" s="161"/>
      <c r="L110" s="157"/>
      <c r="M110" s="162"/>
      <c r="T110" s="163"/>
      <c r="AT110" s="158" t="s">
        <v>255</v>
      </c>
      <c r="AU110" s="158" t="s">
        <v>77</v>
      </c>
      <c r="AV110" s="12" t="s">
        <v>79</v>
      </c>
      <c r="AW110" s="12" t="s">
        <v>31</v>
      </c>
      <c r="AX110" s="12" t="s">
        <v>69</v>
      </c>
      <c r="AY110" s="158" t="s">
        <v>141</v>
      </c>
    </row>
    <row r="111" spans="2:65" s="13" customFormat="1" ht="11.25">
      <c r="B111" s="164"/>
      <c r="D111" s="133" t="s">
        <v>255</v>
      </c>
      <c r="E111" s="165" t="s">
        <v>19</v>
      </c>
      <c r="F111" s="166" t="s">
        <v>262</v>
      </c>
      <c r="H111" s="167">
        <v>1568</v>
      </c>
      <c r="I111" s="168"/>
      <c r="L111" s="164"/>
      <c r="M111" s="169"/>
      <c r="T111" s="170"/>
      <c r="AT111" s="165" t="s">
        <v>255</v>
      </c>
      <c r="AU111" s="165" t="s">
        <v>77</v>
      </c>
      <c r="AV111" s="13" t="s">
        <v>147</v>
      </c>
      <c r="AW111" s="13" t="s">
        <v>31</v>
      </c>
      <c r="AX111" s="13" t="s">
        <v>77</v>
      </c>
      <c r="AY111" s="165" t="s">
        <v>141</v>
      </c>
    </row>
    <row r="112" spans="2:65" s="1" customFormat="1" ht="16.5" customHeight="1">
      <c r="B112" s="31"/>
      <c r="C112" s="138" t="s">
        <v>169</v>
      </c>
      <c r="D112" s="138" t="s">
        <v>171</v>
      </c>
      <c r="E112" s="139" t="s">
        <v>503</v>
      </c>
      <c r="F112" s="140" t="s">
        <v>504</v>
      </c>
      <c r="G112" s="141" t="s">
        <v>243</v>
      </c>
      <c r="H112" s="142">
        <v>1200</v>
      </c>
      <c r="I112" s="143"/>
      <c r="J112" s="144">
        <f>ROUND(I112*H112,2)</f>
        <v>0</v>
      </c>
      <c r="K112" s="140" t="s">
        <v>146</v>
      </c>
      <c r="L112" s="145"/>
      <c r="M112" s="146" t="s">
        <v>19</v>
      </c>
      <c r="N112" s="147" t="s">
        <v>40</v>
      </c>
      <c r="P112" s="129">
        <f>O112*H112</f>
        <v>0</v>
      </c>
      <c r="Q112" s="129">
        <v>9.0000000000000006E-5</v>
      </c>
      <c r="R112" s="129">
        <f>Q112*H112</f>
        <v>0.10800000000000001</v>
      </c>
      <c r="S112" s="129">
        <v>0</v>
      </c>
      <c r="T112" s="130">
        <f>S112*H112</f>
        <v>0</v>
      </c>
      <c r="AR112" s="131" t="s">
        <v>169</v>
      </c>
      <c r="AT112" s="131" t="s">
        <v>171</v>
      </c>
      <c r="AU112" s="131" t="s">
        <v>77</v>
      </c>
      <c r="AY112" s="16" t="s">
        <v>141</v>
      </c>
      <c r="BE112" s="132">
        <f>IF(N112="základní",J112,0)</f>
        <v>0</v>
      </c>
      <c r="BF112" s="132">
        <f>IF(N112="snížená",J112,0)</f>
        <v>0</v>
      </c>
      <c r="BG112" s="132">
        <f>IF(N112="zákl. přenesená",J112,0)</f>
        <v>0</v>
      </c>
      <c r="BH112" s="132">
        <f>IF(N112="sníž. přenesená",J112,0)</f>
        <v>0</v>
      </c>
      <c r="BI112" s="132">
        <f>IF(N112="nulová",J112,0)</f>
        <v>0</v>
      </c>
      <c r="BJ112" s="16" t="s">
        <v>77</v>
      </c>
      <c r="BK112" s="132">
        <f>ROUND(I112*H112,2)</f>
        <v>0</v>
      </c>
      <c r="BL112" s="16" t="s">
        <v>147</v>
      </c>
      <c r="BM112" s="131" t="s">
        <v>204</v>
      </c>
    </row>
    <row r="113" spans="2:65" s="1" customFormat="1" ht="11.25">
      <c r="B113" s="31"/>
      <c r="D113" s="133" t="s">
        <v>148</v>
      </c>
      <c r="F113" s="134" t="s">
        <v>504</v>
      </c>
      <c r="I113" s="135"/>
      <c r="L113" s="31"/>
      <c r="M113" s="136"/>
      <c r="T113" s="52"/>
      <c r="AT113" s="16" t="s">
        <v>148</v>
      </c>
      <c r="AU113" s="16" t="s">
        <v>77</v>
      </c>
    </row>
    <row r="114" spans="2:65" s="1" customFormat="1" ht="29.25">
      <c r="B114" s="31"/>
      <c r="D114" s="133" t="s">
        <v>152</v>
      </c>
      <c r="F114" s="137" t="s">
        <v>505</v>
      </c>
      <c r="I114" s="135"/>
      <c r="L114" s="31"/>
      <c r="M114" s="136"/>
      <c r="T114" s="52"/>
      <c r="AT114" s="16" t="s">
        <v>152</v>
      </c>
      <c r="AU114" s="16" t="s">
        <v>77</v>
      </c>
    </row>
    <row r="115" spans="2:65" s="1" customFormat="1" ht="16.5" customHeight="1">
      <c r="B115" s="31"/>
      <c r="C115" s="138" t="s">
        <v>187</v>
      </c>
      <c r="D115" s="138" t="s">
        <v>171</v>
      </c>
      <c r="E115" s="139" t="s">
        <v>506</v>
      </c>
      <c r="F115" s="140" t="s">
        <v>507</v>
      </c>
      <c r="G115" s="141" t="s">
        <v>243</v>
      </c>
      <c r="H115" s="142">
        <v>16</v>
      </c>
      <c r="I115" s="143"/>
      <c r="J115" s="144">
        <f>ROUND(I115*H115,2)</f>
        <v>0</v>
      </c>
      <c r="K115" s="140" t="s">
        <v>19</v>
      </c>
      <c r="L115" s="145"/>
      <c r="M115" s="146" t="s">
        <v>19</v>
      </c>
      <c r="N115" s="147" t="s">
        <v>40</v>
      </c>
      <c r="P115" s="129">
        <f>O115*H115</f>
        <v>0</v>
      </c>
      <c r="Q115" s="129">
        <v>8.5199999999999998E-3</v>
      </c>
      <c r="R115" s="129">
        <f>Q115*H115</f>
        <v>0.13632</v>
      </c>
      <c r="S115" s="129">
        <v>0</v>
      </c>
      <c r="T115" s="130">
        <f>S115*H115</f>
        <v>0</v>
      </c>
      <c r="AR115" s="131" t="s">
        <v>169</v>
      </c>
      <c r="AT115" s="131" t="s">
        <v>171</v>
      </c>
      <c r="AU115" s="131" t="s">
        <v>77</v>
      </c>
      <c r="AY115" s="16" t="s">
        <v>141</v>
      </c>
      <c r="BE115" s="132">
        <f>IF(N115="základní",J115,0)</f>
        <v>0</v>
      </c>
      <c r="BF115" s="132">
        <f>IF(N115="snížená",J115,0)</f>
        <v>0</v>
      </c>
      <c r="BG115" s="132">
        <f>IF(N115="zákl. přenesená",J115,0)</f>
        <v>0</v>
      </c>
      <c r="BH115" s="132">
        <f>IF(N115="sníž. přenesená",J115,0)</f>
        <v>0</v>
      </c>
      <c r="BI115" s="132">
        <f>IF(N115="nulová",J115,0)</f>
        <v>0</v>
      </c>
      <c r="BJ115" s="16" t="s">
        <v>77</v>
      </c>
      <c r="BK115" s="132">
        <f>ROUND(I115*H115,2)</f>
        <v>0</v>
      </c>
      <c r="BL115" s="16" t="s">
        <v>147</v>
      </c>
      <c r="BM115" s="131" t="s">
        <v>208</v>
      </c>
    </row>
    <row r="116" spans="2:65" s="1" customFormat="1" ht="11.25">
      <c r="B116" s="31"/>
      <c r="D116" s="133" t="s">
        <v>148</v>
      </c>
      <c r="F116" s="134" t="s">
        <v>507</v>
      </c>
      <c r="I116" s="135"/>
      <c r="L116" s="31"/>
      <c r="M116" s="136"/>
      <c r="T116" s="52"/>
      <c r="AT116" s="16" t="s">
        <v>148</v>
      </c>
      <c r="AU116" s="16" t="s">
        <v>77</v>
      </c>
    </row>
    <row r="117" spans="2:65" s="1" customFormat="1" ht="29.25">
      <c r="B117" s="31"/>
      <c r="D117" s="133" t="s">
        <v>152</v>
      </c>
      <c r="F117" s="137" t="s">
        <v>508</v>
      </c>
      <c r="I117" s="135"/>
      <c r="L117" s="31"/>
      <c r="M117" s="136"/>
      <c r="T117" s="52"/>
      <c r="AT117" s="16" t="s">
        <v>152</v>
      </c>
      <c r="AU117" s="16" t="s">
        <v>77</v>
      </c>
    </row>
    <row r="118" spans="2:65" s="12" customFormat="1" ht="11.25">
      <c r="B118" s="157"/>
      <c r="D118" s="133" t="s">
        <v>255</v>
      </c>
      <c r="E118" s="158" t="s">
        <v>19</v>
      </c>
      <c r="F118" s="159" t="s">
        <v>509</v>
      </c>
      <c r="H118" s="160">
        <v>16</v>
      </c>
      <c r="I118" s="161"/>
      <c r="L118" s="157"/>
      <c r="M118" s="162"/>
      <c r="T118" s="163"/>
      <c r="AT118" s="158" t="s">
        <v>255</v>
      </c>
      <c r="AU118" s="158" t="s">
        <v>77</v>
      </c>
      <c r="AV118" s="12" t="s">
        <v>79</v>
      </c>
      <c r="AW118" s="12" t="s">
        <v>31</v>
      </c>
      <c r="AX118" s="12" t="s">
        <v>69</v>
      </c>
      <c r="AY118" s="158" t="s">
        <v>141</v>
      </c>
    </row>
    <row r="119" spans="2:65" s="13" customFormat="1" ht="11.25">
      <c r="B119" s="164"/>
      <c r="D119" s="133" t="s">
        <v>255</v>
      </c>
      <c r="E119" s="165" t="s">
        <v>19</v>
      </c>
      <c r="F119" s="166" t="s">
        <v>262</v>
      </c>
      <c r="H119" s="167">
        <v>16</v>
      </c>
      <c r="I119" s="168"/>
      <c r="L119" s="164"/>
      <c r="M119" s="169"/>
      <c r="T119" s="170"/>
      <c r="AT119" s="165" t="s">
        <v>255</v>
      </c>
      <c r="AU119" s="165" t="s">
        <v>77</v>
      </c>
      <c r="AV119" s="13" t="s">
        <v>147</v>
      </c>
      <c r="AW119" s="13" t="s">
        <v>31</v>
      </c>
      <c r="AX119" s="13" t="s">
        <v>77</v>
      </c>
      <c r="AY119" s="165" t="s">
        <v>141</v>
      </c>
    </row>
    <row r="120" spans="2:65" s="1" customFormat="1" ht="16.5" customHeight="1">
      <c r="B120" s="31"/>
      <c r="C120" s="138" t="s">
        <v>193</v>
      </c>
      <c r="D120" s="138" t="s">
        <v>171</v>
      </c>
      <c r="E120" s="139" t="s">
        <v>510</v>
      </c>
      <c r="F120" s="140" t="s">
        <v>511</v>
      </c>
      <c r="G120" s="141" t="s">
        <v>243</v>
      </c>
      <c r="H120" s="142">
        <v>18</v>
      </c>
      <c r="I120" s="143"/>
      <c r="J120" s="144">
        <f>ROUND(I120*H120,2)</f>
        <v>0</v>
      </c>
      <c r="K120" s="140" t="s">
        <v>19</v>
      </c>
      <c r="L120" s="145"/>
      <c r="M120" s="146" t="s">
        <v>19</v>
      </c>
      <c r="N120" s="147" t="s">
        <v>40</v>
      </c>
      <c r="P120" s="129">
        <f>O120*H120</f>
        <v>0</v>
      </c>
      <c r="Q120" s="129">
        <v>8.5199999999999998E-3</v>
      </c>
      <c r="R120" s="129">
        <f>Q120*H120</f>
        <v>0.15336</v>
      </c>
      <c r="S120" s="129">
        <v>0</v>
      </c>
      <c r="T120" s="130">
        <f>S120*H120</f>
        <v>0</v>
      </c>
      <c r="AR120" s="131" t="s">
        <v>169</v>
      </c>
      <c r="AT120" s="131" t="s">
        <v>171</v>
      </c>
      <c r="AU120" s="131" t="s">
        <v>77</v>
      </c>
      <c r="AY120" s="16" t="s">
        <v>141</v>
      </c>
      <c r="BE120" s="132">
        <f>IF(N120="základní",J120,0)</f>
        <v>0</v>
      </c>
      <c r="BF120" s="132">
        <f>IF(N120="snížená",J120,0)</f>
        <v>0</v>
      </c>
      <c r="BG120" s="132">
        <f>IF(N120="zákl. přenesená",J120,0)</f>
        <v>0</v>
      </c>
      <c r="BH120" s="132">
        <f>IF(N120="sníž. přenesená",J120,0)</f>
        <v>0</v>
      </c>
      <c r="BI120" s="132">
        <f>IF(N120="nulová",J120,0)</f>
        <v>0</v>
      </c>
      <c r="BJ120" s="16" t="s">
        <v>77</v>
      </c>
      <c r="BK120" s="132">
        <f>ROUND(I120*H120,2)</f>
        <v>0</v>
      </c>
      <c r="BL120" s="16" t="s">
        <v>147</v>
      </c>
      <c r="BM120" s="131" t="s">
        <v>211</v>
      </c>
    </row>
    <row r="121" spans="2:65" s="1" customFormat="1" ht="11.25">
      <c r="B121" s="31"/>
      <c r="D121" s="133" t="s">
        <v>148</v>
      </c>
      <c r="F121" s="134" t="s">
        <v>511</v>
      </c>
      <c r="I121" s="135"/>
      <c r="L121" s="31"/>
      <c r="M121" s="136"/>
      <c r="T121" s="52"/>
      <c r="AT121" s="16" t="s">
        <v>148</v>
      </c>
      <c r="AU121" s="16" t="s">
        <v>77</v>
      </c>
    </row>
    <row r="122" spans="2:65" s="1" customFormat="1" ht="29.25">
      <c r="B122" s="31"/>
      <c r="D122" s="133" t="s">
        <v>152</v>
      </c>
      <c r="F122" s="137" t="s">
        <v>508</v>
      </c>
      <c r="I122" s="135"/>
      <c r="L122" s="31"/>
      <c r="M122" s="136"/>
      <c r="T122" s="52"/>
      <c r="AT122" s="16" t="s">
        <v>152</v>
      </c>
      <c r="AU122" s="16" t="s">
        <v>77</v>
      </c>
    </row>
    <row r="123" spans="2:65" s="12" customFormat="1" ht="11.25">
      <c r="B123" s="157"/>
      <c r="D123" s="133" t="s">
        <v>255</v>
      </c>
      <c r="E123" s="158" t="s">
        <v>19</v>
      </c>
      <c r="F123" s="159" t="s">
        <v>512</v>
      </c>
      <c r="H123" s="160">
        <v>18</v>
      </c>
      <c r="I123" s="161"/>
      <c r="L123" s="157"/>
      <c r="M123" s="162"/>
      <c r="T123" s="163"/>
      <c r="AT123" s="158" t="s">
        <v>255</v>
      </c>
      <c r="AU123" s="158" t="s">
        <v>77</v>
      </c>
      <c r="AV123" s="12" t="s">
        <v>79</v>
      </c>
      <c r="AW123" s="12" t="s">
        <v>31</v>
      </c>
      <c r="AX123" s="12" t="s">
        <v>69</v>
      </c>
      <c r="AY123" s="158" t="s">
        <v>141</v>
      </c>
    </row>
    <row r="124" spans="2:65" s="13" customFormat="1" ht="11.25">
      <c r="B124" s="164"/>
      <c r="D124" s="133" t="s">
        <v>255</v>
      </c>
      <c r="E124" s="165" t="s">
        <v>19</v>
      </c>
      <c r="F124" s="166" t="s">
        <v>262</v>
      </c>
      <c r="H124" s="167">
        <v>18</v>
      </c>
      <c r="I124" s="168"/>
      <c r="L124" s="164"/>
      <c r="M124" s="169"/>
      <c r="T124" s="170"/>
      <c r="AT124" s="165" t="s">
        <v>255</v>
      </c>
      <c r="AU124" s="165" t="s">
        <v>77</v>
      </c>
      <c r="AV124" s="13" t="s">
        <v>147</v>
      </c>
      <c r="AW124" s="13" t="s">
        <v>31</v>
      </c>
      <c r="AX124" s="13" t="s">
        <v>77</v>
      </c>
      <c r="AY124" s="165" t="s">
        <v>141</v>
      </c>
    </row>
    <row r="125" spans="2:65" s="1" customFormat="1" ht="16.5" customHeight="1">
      <c r="B125" s="31"/>
      <c r="C125" s="138" t="s">
        <v>198</v>
      </c>
      <c r="D125" s="138" t="s">
        <v>171</v>
      </c>
      <c r="E125" s="139" t="s">
        <v>513</v>
      </c>
      <c r="F125" s="140" t="s">
        <v>514</v>
      </c>
      <c r="G125" s="141" t="s">
        <v>243</v>
      </c>
      <c r="H125" s="142">
        <v>48</v>
      </c>
      <c r="I125" s="143"/>
      <c r="J125" s="144">
        <f>ROUND(I125*H125,2)</f>
        <v>0</v>
      </c>
      <c r="K125" s="140" t="s">
        <v>146</v>
      </c>
      <c r="L125" s="145"/>
      <c r="M125" s="146" t="s">
        <v>19</v>
      </c>
      <c r="N125" s="147" t="s">
        <v>40</v>
      </c>
      <c r="P125" s="129">
        <f>O125*H125</f>
        <v>0</v>
      </c>
      <c r="Q125" s="129">
        <v>7.4200000000000004E-3</v>
      </c>
      <c r="R125" s="129">
        <f>Q125*H125</f>
        <v>0.35616000000000003</v>
      </c>
      <c r="S125" s="129">
        <v>0</v>
      </c>
      <c r="T125" s="130">
        <f>S125*H125</f>
        <v>0</v>
      </c>
      <c r="AR125" s="131" t="s">
        <v>169</v>
      </c>
      <c r="AT125" s="131" t="s">
        <v>171</v>
      </c>
      <c r="AU125" s="131" t="s">
        <v>77</v>
      </c>
      <c r="AY125" s="16" t="s">
        <v>141</v>
      </c>
      <c r="BE125" s="132">
        <f>IF(N125="základní",J125,0)</f>
        <v>0</v>
      </c>
      <c r="BF125" s="132">
        <f>IF(N125="snížená",J125,0)</f>
        <v>0</v>
      </c>
      <c r="BG125" s="132">
        <f>IF(N125="zákl. přenesená",J125,0)</f>
        <v>0</v>
      </c>
      <c r="BH125" s="132">
        <f>IF(N125="sníž. přenesená",J125,0)</f>
        <v>0</v>
      </c>
      <c r="BI125" s="132">
        <f>IF(N125="nulová",J125,0)</f>
        <v>0</v>
      </c>
      <c r="BJ125" s="16" t="s">
        <v>77</v>
      </c>
      <c r="BK125" s="132">
        <f>ROUND(I125*H125,2)</f>
        <v>0</v>
      </c>
      <c r="BL125" s="16" t="s">
        <v>147</v>
      </c>
      <c r="BM125" s="131" t="s">
        <v>215</v>
      </c>
    </row>
    <row r="126" spans="2:65" s="1" customFormat="1" ht="11.25">
      <c r="B126" s="31"/>
      <c r="D126" s="133" t="s">
        <v>148</v>
      </c>
      <c r="F126" s="134" t="s">
        <v>514</v>
      </c>
      <c r="I126" s="135"/>
      <c r="L126" s="31"/>
      <c r="M126" s="136"/>
      <c r="T126" s="52"/>
      <c r="AT126" s="16" t="s">
        <v>148</v>
      </c>
      <c r="AU126" s="16" t="s">
        <v>77</v>
      </c>
    </row>
    <row r="127" spans="2:65" s="1" customFormat="1" ht="29.25">
      <c r="B127" s="31"/>
      <c r="D127" s="133" t="s">
        <v>152</v>
      </c>
      <c r="F127" s="137" t="s">
        <v>508</v>
      </c>
      <c r="I127" s="135"/>
      <c r="L127" s="31"/>
      <c r="M127" s="136"/>
      <c r="T127" s="52"/>
      <c r="AT127" s="16" t="s">
        <v>152</v>
      </c>
      <c r="AU127" s="16" t="s">
        <v>77</v>
      </c>
    </row>
    <row r="128" spans="2:65" s="12" customFormat="1" ht="11.25">
      <c r="B128" s="157"/>
      <c r="D128" s="133" t="s">
        <v>255</v>
      </c>
      <c r="E128" s="158" t="s">
        <v>19</v>
      </c>
      <c r="F128" s="159" t="s">
        <v>515</v>
      </c>
      <c r="H128" s="160">
        <v>48</v>
      </c>
      <c r="I128" s="161"/>
      <c r="L128" s="157"/>
      <c r="M128" s="162"/>
      <c r="T128" s="163"/>
      <c r="AT128" s="158" t="s">
        <v>255</v>
      </c>
      <c r="AU128" s="158" t="s">
        <v>77</v>
      </c>
      <c r="AV128" s="12" t="s">
        <v>79</v>
      </c>
      <c r="AW128" s="12" t="s">
        <v>31</v>
      </c>
      <c r="AX128" s="12" t="s">
        <v>69</v>
      </c>
      <c r="AY128" s="158" t="s">
        <v>141</v>
      </c>
    </row>
    <row r="129" spans="2:65" s="13" customFormat="1" ht="11.25">
      <c r="B129" s="164"/>
      <c r="D129" s="133" t="s">
        <v>255</v>
      </c>
      <c r="E129" s="165" t="s">
        <v>19</v>
      </c>
      <c r="F129" s="166" t="s">
        <v>262</v>
      </c>
      <c r="H129" s="167">
        <v>48</v>
      </c>
      <c r="I129" s="168"/>
      <c r="L129" s="164"/>
      <c r="M129" s="169"/>
      <c r="T129" s="170"/>
      <c r="AT129" s="165" t="s">
        <v>255</v>
      </c>
      <c r="AU129" s="165" t="s">
        <v>77</v>
      </c>
      <c r="AV129" s="13" t="s">
        <v>147</v>
      </c>
      <c r="AW129" s="13" t="s">
        <v>31</v>
      </c>
      <c r="AX129" s="13" t="s">
        <v>77</v>
      </c>
      <c r="AY129" s="165" t="s">
        <v>141</v>
      </c>
    </row>
    <row r="130" spans="2:65" s="1" customFormat="1" ht="16.5" customHeight="1">
      <c r="B130" s="31"/>
      <c r="C130" s="138" t="s">
        <v>8</v>
      </c>
      <c r="D130" s="138" t="s">
        <v>171</v>
      </c>
      <c r="E130" s="139" t="s">
        <v>516</v>
      </c>
      <c r="F130" s="140" t="s">
        <v>517</v>
      </c>
      <c r="G130" s="141" t="s">
        <v>243</v>
      </c>
      <c r="H130" s="142">
        <v>86</v>
      </c>
      <c r="I130" s="143"/>
      <c r="J130" s="144">
        <f>ROUND(I130*H130,2)</f>
        <v>0</v>
      </c>
      <c r="K130" s="140" t="s">
        <v>146</v>
      </c>
      <c r="L130" s="145"/>
      <c r="M130" s="146" t="s">
        <v>19</v>
      </c>
      <c r="N130" s="147" t="s">
        <v>40</v>
      </c>
      <c r="P130" s="129">
        <f>O130*H130</f>
        <v>0</v>
      </c>
      <c r="Q130" s="129">
        <v>9.0000000000000006E-5</v>
      </c>
      <c r="R130" s="129">
        <f>Q130*H130</f>
        <v>7.7400000000000004E-3</v>
      </c>
      <c r="S130" s="129">
        <v>0</v>
      </c>
      <c r="T130" s="130">
        <f>S130*H130</f>
        <v>0</v>
      </c>
      <c r="AR130" s="131" t="s">
        <v>169</v>
      </c>
      <c r="AT130" s="131" t="s">
        <v>171</v>
      </c>
      <c r="AU130" s="131" t="s">
        <v>77</v>
      </c>
      <c r="AY130" s="16" t="s">
        <v>141</v>
      </c>
      <c r="BE130" s="132">
        <f>IF(N130="základní",J130,0)</f>
        <v>0</v>
      </c>
      <c r="BF130" s="132">
        <f>IF(N130="snížená",J130,0)</f>
        <v>0</v>
      </c>
      <c r="BG130" s="132">
        <f>IF(N130="zákl. přenesená",J130,0)</f>
        <v>0</v>
      </c>
      <c r="BH130" s="132">
        <f>IF(N130="sníž. přenesená",J130,0)</f>
        <v>0</v>
      </c>
      <c r="BI130" s="132">
        <f>IF(N130="nulová",J130,0)</f>
        <v>0</v>
      </c>
      <c r="BJ130" s="16" t="s">
        <v>77</v>
      </c>
      <c r="BK130" s="132">
        <f>ROUND(I130*H130,2)</f>
        <v>0</v>
      </c>
      <c r="BL130" s="16" t="s">
        <v>147</v>
      </c>
      <c r="BM130" s="131" t="s">
        <v>219</v>
      </c>
    </row>
    <row r="131" spans="2:65" s="1" customFormat="1" ht="11.25">
      <c r="B131" s="31"/>
      <c r="D131" s="133" t="s">
        <v>148</v>
      </c>
      <c r="F131" s="134" t="s">
        <v>517</v>
      </c>
      <c r="I131" s="135"/>
      <c r="L131" s="31"/>
      <c r="M131" s="136"/>
      <c r="T131" s="52"/>
      <c r="AT131" s="16" t="s">
        <v>148</v>
      </c>
      <c r="AU131" s="16" t="s">
        <v>77</v>
      </c>
    </row>
    <row r="132" spans="2:65" s="1" customFormat="1" ht="29.25">
      <c r="B132" s="31"/>
      <c r="D132" s="133" t="s">
        <v>152</v>
      </c>
      <c r="F132" s="137" t="s">
        <v>518</v>
      </c>
      <c r="I132" s="135"/>
      <c r="L132" s="31"/>
      <c r="M132" s="136"/>
      <c r="T132" s="52"/>
      <c r="AT132" s="16" t="s">
        <v>152</v>
      </c>
      <c r="AU132" s="16" t="s">
        <v>77</v>
      </c>
    </row>
    <row r="133" spans="2:65" s="12" customFormat="1" ht="11.25">
      <c r="B133" s="157"/>
      <c r="D133" s="133" t="s">
        <v>255</v>
      </c>
      <c r="E133" s="158" t="s">
        <v>19</v>
      </c>
      <c r="F133" s="159" t="s">
        <v>519</v>
      </c>
      <c r="H133" s="160">
        <v>86</v>
      </c>
      <c r="I133" s="161"/>
      <c r="L133" s="157"/>
      <c r="M133" s="162"/>
      <c r="T133" s="163"/>
      <c r="AT133" s="158" t="s">
        <v>255</v>
      </c>
      <c r="AU133" s="158" t="s">
        <v>77</v>
      </c>
      <c r="AV133" s="12" t="s">
        <v>79</v>
      </c>
      <c r="AW133" s="12" t="s">
        <v>31</v>
      </c>
      <c r="AX133" s="12" t="s">
        <v>69</v>
      </c>
      <c r="AY133" s="158" t="s">
        <v>141</v>
      </c>
    </row>
    <row r="134" spans="2:65" s="13" customFormat="1" ht="11.25">
      <c r="B134" s="164"/>
      <c r="D134" s="133" t="s">
        <v>255</v>
      </c>
      <c r="E134" s="165" t="s">
        <v>19</v>
      </c>
      <c r="F134" s="166" t="s">
        <v>262</v>
      </c>
      <c r="H134" s="167">
        <v>86</v>
      </c>
      <c r="I134" s="168"/>
      <c r="L134" s="164"/>
      <c r="M134" s="169"/>
      <c r="T134" s="170"/>
      <c r="AT134" s="165" t="s">
        <v>255</v>
      </c>
      <c r="AU134" s="165" t="s">
        <v>77</v>
      </c>
      <c r="AV134" s="13" t="s">
        <v>147</v>
      </c>
      <c r="AW134" s="13" t="s">
        <v>31</v>
      </c>
      <c r="AX134" s="13" t="s">
        <v>77</v>
      </c>
      <c r="AY134" s="165" t="s">
        <v>141</v>
      </c>
    </row>
    <row r="135" spans="2:65" s="1" customFormat="1" ht="16.5" customHeight="1">
      <c r="B135" s="31"/>
      <c r="C135" s="138" t="s">
        <v>205</v>
      </c>
      <c r="D135" s="138" t="s">
        <v>171</v>
      </c>
      <c r="E135" s="139" t="s">
        <v>520</v>
      </c>
      <c r="F135" s="140" t="s">
        <v>521</v>
      </c>
      <c r="G135" s="141" t="s">
        <v>243</v>
      </c>
      <c r="H135" s="142">
        <v>858</v>
      </c>
      <c r="I135" s="143"/>
      <c r="J135" s="144">
        <f>ROUND(I135*H135,2)</f>
        <v>0</v>
      </c>
      <c r="K135" s="140" t="s">
        <v>146</v>
      </c>
      <c r="L135" s="145"/>
      <c r="M135" s="146" t="s">
        <v>19</v>
      </c>
      <c r="N135" s="147" t="s">
        <v>40</v>
      </c>
      <c r="P135" s="129">
        <f>O135*H135</f>
        <v>0</v>
      </c>
      <c r="Q135" s="129">
        <v>1.8000000000000001E-4</v>
      </c>
      <c r="R135" s="129">
        <f>Q135*H135</f>
        <v>0.15444000000000002</v>
      </c>
      <c r="S135" s="129">
        <v>0</v>
      </c>
      <c r="T135" s="130">
        <f>S135*H135</f>
        <v>0</v>
      </c>
      <c r="AR135" s="131" t="s">
        <v>169</v>
      </c>
      <c r="AT135" s="131" t="s">
        <v>171</v>
      </c>
      <c r="AU135" s="131" t="s">
        <v>77</v>
      </c>
      <c r="AY135" s="16" t="s">
        <v>141</v>
      </c>
      <c r="BE135" s="132">
        <f>IF(N135="základní",J135,0)</f>
        <v>0</v>
      </c>
      <c r="BF135" s="132">
        <f>IF(N135="snížená",J135,0)</f>
        <v>0</v>
      </c>
      <c r="BG135" s="132">
        <f>IF(N135="zákl. přenesená",J135,0)</f>
        <v>0</v>
      </c>
      <c r="BH135" s="132">
        <f>IF(N135="sníž. přenesená",J135,0)</f>
        <v>0</v>
      </c>
      <c r="BI135" s="132">
        <f>IF(N135="nulová",J135,0)</f>
        <v>0</v>
      </c>
      <c r="BJ135" s="16" t="s">
        <v>77</v>
      </c>
      <c r="BK135" s="132">
        <f>ROUND(I135*H135,2)</f>
        <v>0</v>
      </c>
      <c r="BL135" s="16" t="s">
        <v>147</v>
      </c>
      <c r="BM135" s="131" t="s">
        <v>227</v>
      </c>
    </row>
    <row r="136" spans="2:65" s="1" customFormat="1" ht="11.25">
      <c r="B136" s="31"/>
      <c r="D136" s="133" t="s">
        <v>148</v>
      </c>
      <c r="F136" s="134" t="s">
        <v>521</v>
      </c>
      <c r="I136" s="135"/>
      <c r="L136" s="31"/>
      <c r="M136" s="136"/>
      <c r="T136" s="52"/>
      <c r="AT136" s="16" t="s">
        <v>148</v>
      </c>
      <c r="AU136" s="16" t="s">
        <v>77</v>
      </c>
    </row>
    <row r="137" spans="2:65" s="1" customFormat="1" ht="29.25">
      <c r="B137" s="31"/>
      <c r="D137" s="133" t="s">
        <v>152</v>
      </c>
      <c r="F137" s="137" t="s">
        <v>522</v>
      </c>
      <c r="I137" s="135"/>
      <c r="L137" s="31"/>
      <c r="M137" s="136"/>
      <c r="T137" s="52"/>
      <c r="AT137" s="16" t="s">
        <v>152</v>
      </c>
      <c r="AU137" s="16" t="s">
        <v>77</v>
      </c>
    </row>
    <row r="138" spans="2:65" s="12" customFormat="1" ht="11.25">
      <c r="B138" s="157"/>
      <c r="D138" s="133" t="s">
        <v>255</v>
      </c>
      <c r="E138" s="158" t="s">
        <v>19</v>
      </c>
      <c r="F138" s="159" t="s">
        <v>523</v>
      </c>
      <c r="H138" s="160">
        <v>858</v>
      </c>
      <c r="I138" s="161"/>
      <c r="L138" s="157"/>
      <c r="M138" s="162"/>
      <c r="T138" s="163"/>
      <c r="AT138" s="158" t="s">
        <v>255</v>
      </c>
      <c r="AU138" s="158" t="s">
        <v>77</v>
      </c>
      <c r="AV138" s="12" t="s">
        <v>79</v>
      </c>
      <c r="AW138" s="12" t="s">
        <v>31</v>
      </c>
      <c r="AX138" s="12" t="s">
        <v>69</v>
      </c>
      <c r="AY138" s="158" t="s">
        <v>141</v>
      </c>
    </row>
    <row r="139" spans="2:65" s="13" customFormat="1" ht="11.25">
      <c r="B139" s="164"/>
      <c r="D139" s="133" t="s">
        <v>255</v>
      </c>
      <c r="E139" s="165" t="s">
        <v>19</v>
      </c>
      <c r="F139" s="166" t="s">
        <v>262</v>
      </c>
      <c r="H139" s="167">
        <v>858</v>
      </c>
      <c r="I139" s="168"/>
      <c r="L139" s="164"/>
      <c r="M139" s="169"/>
      <c r="T139" s="170"/>
      <c r="AT139" s="165" t="s">
        <v>255</v>
      </c>
      <c r="AU139" s="165" t="s">
        <v>77</v>
      </c>
      <c r="AV139" s="13" t="s">
        <v>147</v>
      </c>
      <c r="AW139" s="13" t="s">
        <v>31</v>
      </c>
      <c r="AX139" s="13" t="s">
        <v>77</v>
      </c>
      <c r="AY139" s="165" t="s">
        <v>141</v>
      </c>
    </row>
    <row r="140" spans="2:65" s="1" customFormat="1" ht="16.5" customHeight="1">
      <c r="B140" s="31"/>
      <c r="C140" s="138" t="s">
        <v>183</v>
      </c>
      <c r="D140" s="138" t="s">
        <v>171</v>
      </c>
      <c r="E140" s="139" t="s">
        <v>524</v>
      </c>
      <c r="F140" s="140" t="s">
        <v>525</v>
      </c>
      <c r="G140" s="141" t="s">
        <v>243</v>
      </c>
      <c r="H140" s="142">
        <v>148</v>
      </c>
      <c r="I140" s="143"/>
      <c r="J140" s="144">
        <f>ROUND(I140*H140,2)</f>
        <v>0</v>
      </c>
      <c r="K140" s="140" t="s">
        <v>146</v>
      </c>
      <c r="L140" s="145"/>
      <c r="M140" s="146" t="s">
        <v>19</v>
      </c>
      <c r="N140" s="147" t="s">
        <v>40</v>
      </c>
      <c r="P140" s="129">
        <f>O140*H140</f>
        <v>0</v>
      </c>
      <c r="Q140" s="129">
        <v>4.0000000000000003E-5</v>
      </c>
      <c r="R140" s="129">
        <f>Q140*H140</f>
        <v>5.9200000000000008E-3</v>
      </c>
      <c r="S140" s="129">
        <v>0</v>
      </c>
      <c r="T140" s="130">
        <f>S140*H140</f>
        <v>0</v>
      </c>
      <c r="AR140" s="131" t="s">
        <v>169</v>
      </c>
      <c r="AT140" s="131" t="s">
        <v>171</v>
      </c>
      <c r="AU140" s="131" t="s">
        <v>77</v>
      </c>
      <c r="AY140" s="16" t="s">
        <v>141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6" t="s">
        <v>77</v>
      </c>
      <c r="BK140" s="132">
        <f>ROUND(I140*H140,2)</f>
        <v>0</v>
      </c>
      <c r="BL140" s="16" t="s">
        <v>147</v>
      </c>
      <c r="BM140" s="131" t="s">
        <v>526</v>
      </c>
    </row>
    <row r="141" spans="2:65" s="1" customFormat="1" ht="11.25">
      <c r="B141" s="31"/>
      <c r="D141" s="133" t="s">
        <v>148</v>
      </c>
      <c r="F141" s="134" t="s">
        <v>525</v>
      </c>
      <c r="I141" s="135"/>
      <c r="L141" s="31"/>
      <c r="M141" s="136"/>
      <c r="T141" s="52"/>
      <c r="AT141" s="16" t="s">
        <v>148</v>
      </c>
      <c r="AU141" s="16" t="s">
        <v>77</v>
      </c>
    </row>
    <row r="142" spans="2:65" s="1" customFormat="1" ht="29.25">
      <c r="B142" s="31"/>
      <c r="D142" s="133" t="s">
        <v>152</v>
      </c>
      <c r="F142" s="137" t="s">
        <v>527</v>
      </c>
      <c r="I142" s="135"/>
      <c r="L142" s="31"/>
      <c r="M142" s="136"/>
      <c r="T142" s="52"/>
      <c r="AT142" s="16" t="s">
        <v>152</v>
      </c>
      <c r="AU142" s="16" t="s">
        <v>77</v>
      </c>
    </row>
    <row r="143" spans="2:65" s="12" customFormat="1" ht="11.25">
      <c r="B143" s="157"/>
      <c r="D143" s="133" t="s">
        <v>255</v>
      </c>
      <c r="E143" s="158" t="s">
        <v>19</v>
      </c>
      <c r="F143" s="159" t="s">
        <v>528</v>
      </c>
      <c r="H143" s="160">
        <v>148</v>
      </c>
      <c r="I143" s="161"/>
      <c r="L143" s="157"/>
      <c r="M143" s="162"/>
      <c r="T143" s="163"/>
      <c r="AT143" s="158" t="s">
        <v>255</v>
      </c>
      <c r="AU143" s="158" t="s">
        <v>77</v>
      </c>
      <c r="AV143" s="12" t="s">
        <v>79</v>
      </c>
      <c r="AW143" s="12" t="s">
        <v>31</v>
      </c>
      <c r="AX143" s="12" t="s">
        <v>69</v>
      </c>
      <c r="AY143" s="158" t="s">
        <v>141</v>
      </c>
    </row>
    <row r="144" spans="2:65" s="13" customFormat="1" ht="11.25">
      <c r="B144" s="164"/>
      <c r="D144" s="133" t="s">
        <v>255</v>
      </c>
      <c r="E144" s="165" t="s">
        <v>19</v>
      </c>
      <c r="F144" s="166" t="s">
        <v>262</v>
      </c>
      <c r="H144" s="167">
        <v>148</v>
      </c>
      <c r="I144" s="168"/>
      <c r="L144" s="164"/>
      <c r="M144" s="169"/>
      <c r="T144" s="170"/>
      <c r="AT144" s="165" t="s">
        <v>255</v>
      </c>
      <c r="AU144" s="165" t="s">
        <v>77</v>
      </c>
      <c r="AV144" s="13" t="s">
        <v>147</v>
      </c>
      <c r="AW144" s="13" t="s">
        <v>31</v>
      </c>
      <c r="AX144" s="13" t="s">
        <v>77</v>
      </c>
      <c r="AY144" s="165" t="s">
        <v>141</v>
      </c>
    </row>
    <row r="145" spans="2:65" s="1" customFormat="1" ht="16.5" customHeight="1">
      <c r="B145" s="31"/>
      <c r="C145" s="138" t="s">
        <v>212</v>
      </c>
      <c r="D145" s="138" t="s">
        <v>171</v>
      </c>
      <c r="E145" s="139" t="s">
        <v>529</v>
      </c>
      <c r="F145" s="140" t="s">
        <v>530</v>
      </c>
      <c r="G145" s="141" t="s">
        <v>243</v>
      </c>
      <c r="H145" s="142">
        <v>39</v>
      </c>
      <c r="I145" s="143"/>
      <c r="J145" s="144">
        <f>ROUND(I145*H145,2)</f>
        <v>0</v>
      </c>
      <c r="K145" s="140" t="s">
        <v>146</v>
      </c>
      <c r="L145" s="145"/>
      <c r="M145" s="146" t="s">
        <v>19</v>
      </c>
      <c r="N145" s="147" t="s">
        <v>40</v>
      </c>
      <c r="P145" s="129">
        <f>O145*H145</f>
        <v>0</v>
      </c>
      <c r="Q145" s="129">
        <v>0</v>
      </c>
      <c r="R145" s="129">
        <f>Q145*H145</f>
        <v>0</v>
      </c>
      <c r="S145" s="129">
        <v>0</v>
      </c>
      <c r="T145" s="130">
        <f>S145*H145</f>
        <v>0</v>
      </c>
      <c r="AR145" s="131" t="s">
        <v>169</v>
      </c>
      <c r="AT145" s="131" t="s">
        <v>171</v>
      </c>
      <c r="AU145" s="131" t="s">
        <v>77</v>
      </c>
      <c r="AY145" s="16" t="s">
        <v>141</v>
      </c>
      <c r="BE145" s="132">
        <f>IF(N145="základní",J145,0)</f>
        <v>0</v>
      </c>
      <c r="BF145" s="132">
        <f>IF(N145="snížená",J145,0)</f>
        <v>0</v>
      </c>
      <c r="BG145" s="132">
        <f>IF(N145="zákl. přenesená",J145,0)</f>
        <v>0</v>
      </c>
      <c r="BH145" s="132">
        <f>IF(N145="sníž. přenesená",J145,0)</f>
        <v>0</v>
      </c>
      <c r="BI145" s="132">
        <f>IF(N145="nulová",J145,0)</f>
        <v>0</v>
      </c>
      <c r="BJ145" s="16" t="s">
        <v>77</v>
      </c>
      <c r="BK145" s="132">
        <f>ROUND(I145*H145,2)</f>
        <v>0</v>
      </c>
      <c r="BL145" s="16" t="s">
        <v>147</v>
      </c>
      <c r="BM145" s="131" t="s">
        <v>332</v>
      </c>
    </row>
    <row r="146" spans="2:65" s="1" customFormat="1" ht="11.25">
      <c r="B146" s="31"/>
      <c r="D146" s="133" t="s">
        <v>148</v>
      </c>
      <c r="F146" s="134" t="s">
        <v>530</v>
      </c>
      <c r="I146" s="135"/>
      <c r="L146" s="31"/>
      <c r="M146" s="136"/>
      <c r="T146" s="52"/>
      <c r="AT146" s="16" t="s">
        <v>148</v>
      </c>
      <c r="AU146" s="16" t="s">
        <v>77</v>
      </c>
    </row>
    <row r="147" spans="2:65" s="1" customFormat="1" ht="29.25">
      <c r="B147" s="31"/>
      <c r="D147" s="133" t="s">
        <v>152</v>
      </c>
      <c r="F147" s="137" t="s">
        <v>531</v>
      </c>
      <c r="I147" s="135"/>
      <c r="L147" s="31"/>
      <c r="M147" s="136"/>
      <c r="T147" s="52"/>
      <c r="AT147" s="16" t="s">
        <v>152</v>
      </c>
      <c r="AU147" s="16" t="s">
        <v>77</v>
      </c>
    </row>
    <row r="148" spans="2:65" s="12" customFormat="1" ht="11.25">
      <c r="B148" s="157"/>
      <c r="D148" s="133" t="s">
        <v>255</v>
      </c>
      <c r="E148" s="158" t="s">
        <v>19</v>
      </c>
      <c r="F148" s="159" t="s">
        <v>532</v>
      </c>
      <c r="H148" s="160">
        <v>39</v>
      </c>
      <c r="I148" s="161"/>
      <c r="L148" s="157"/>
      <c r="M148" s="162"/>
      <c r="T148" s="163"/>
      <c r="AT148" s="158" t="s">
        <v>255</v>
      </c>
      <c r="AU148" s="158" t="s">
        <v>77</v>
      </c>
      <c r="AV148" s="12" t="s">
        <v>79</v>
      </c>
      <c r="AW148" s="12" t="s">
        <v>31</v>
      </c>
      <c r="AX148" s="12" t="s">
        <v>69</v>
      </c>
      <c r="AY148" s="158" t="s">
        <v>141</v>
      </c>
    </row>
    <row r="149" spans="2:65" s="13" customFormat="1" ht="11.25">
      <c r="B149" s="164"/>
      <c r="D149" s="133" t="s">
        <v>255</v>
      </c>
      <c r="E149" s="165" t="s">
        <v>19</v>
      </c>
      <c r="F149" s="166" t="s">
        <v>262</v>
      </c>
      <c r="H149" s="167">
        <v>39</v>
      </c>
      <c r="I149" s="168"/>
      <c r="L149" s="164"/>
      <c r="M149" s="169"/>
      <c r="T149" s="170"/>
      <c r="AT149" s="165" t="s">
        <v>255</v>
      </c>
      <c r="AU149" s="165" t="s">
        <v>77</v>
      </c>
      <c r="AV149" s="13" t="s">
        <v>147</v>
      </c>
      <c r="AW149" s="13" t="s">
        <v>31</v>
      </c>
      <c r="AX149" s="13" t="s">
        <v>77</v>
      </c>
      <c r="AY149" s="165" t="s">
        <v>141</v>
      </c>
    </row>
    <row r="150" spans="2:65" s="1" customFormat="1" ht="16.5" customHeight="1">
      <c r="B150" s="31"/>
      <c r="C150" s="138" t="s">
        <v>186</v>
      </c>
      <c r="D150" s="138" t="s">
        <v>171</v>
      </c>
      <c r="E150" s="139" t="s">
        <v>533</v>
      </c>
      <c r="F150" s="140" t="s">
        <v>534</v>
      </c>
      <c r="G150" s="141" t="s">
        <v>243</v>
      </c>
      <c r="H150" s="142">
        <v>39</v>
      </c>
      <c r="I150" s="143"/>
      <c r="J150" s="144">
        <f>ROUND(I150*H150,2)</f>
        <v>0</v>
      </c>
      <c r="K150" s="140" t="s">
        <v>146</v>
      </c>
      <c r="L150" s="145"/>
      <c r="M150" s="146" t="s">
        <v>19</v>
      </c>
      <c r="N150" s="147" t="s">
        <v>40</v>
      </c>
      <c r="P150" s="129">
        <f>O150*H150</f>
        <v>0</v>
      </c>
      <c r="Q150" s="129">
        <v>1.9000000000000001E-4</v>
      </c>
      <c r="R150" s="129">
        <f>Q150*H150</f>
        <v>7.4100000000000008E-3</v>
      </c>
      <c r="S150" s="129">
        <v>0</v>
      </c>
      <c r="T150" s="130">
        <f>S150*H150</f>
        <v>0</v>
      </c>
      <c r="AR150" s="131" t="s">
        <v>169</v>
      </c>
      <c r="AT150" s="131" t="s">
        <v>171</v>
      </c>
      <c r="AU150" s="131" t="s">
        <v>77</v>
      </c>
      <c r="AY150" s="16" t="s">
        <v>141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6" t="s">
        <v>77</v>
      </c>
      <c r="BK150" s="132">
        <f>ROUND(I150*H150,2)</f>
        <v>0</v>
      </c>
      <c r="BL150" s="16" t="s">
        <v>147</v>
      </c>
      <c r="BM150" s="131" t="s">
        <v>336</v>
      </c>
    </row>
    <row r="151" spans="2:65" s="1" customFormat="1" ht="11.25">
      <c r="B151" s="31"/>
      <c r="D151" s="133" t="s">
        <v>148</v>
      </c>
      <c r="F151" s="134" t="s">
        <v>534</v>
      </c>
      <c r="I151" s="135"/>
      <c r="L151" s="31"/>
      <c r="M151" s="136"/>
      <c r="T151" s="52"/>
      <c r="AT151" s="16" t="s">
        <v>148</v>
      </c>
      <c r="AU151" s="16" t="s">
        <v>77</v>
      </c>
    </row>
    <row r="152" spans="2:65" s="1" customFormat="1" ht="29.25">
      <c r="B152" s="31"/>
      <c r="D152" s="133" t="s">
        <v>152</v>
      </c>
      <c r="F152" s="137" t="s">
        <v>535</v>
      </c>
      <c r="I152" s="135"/>
      <c r="L152" s="31"/>
      <c r="M152" s="136"/>
      <c r="T152" s="52"/>
      <c r="AT152" s="16" t="s">
        <v>152</v>
      </c>
      <c r="AU152" s="16" t="s">
        <v>77</v>
      </c>
    </row>
    <row r="153" spans="2:65" s="12" customFormat="1" ht="11.25">
      <c r="B153" s="157"/>
      <c r="D153" s="133" t="s">
        <v>255</v>
      </c>
      <c r="E153" s="158" t="s">
        <v>19</v>
      </c>
      <c r="F153" s="159" t="s">
        <v>532</v>
      </c>
      <c r="H153" s="160">
        <v>39</v>
      </c>
      <c r="I153" s="161"/>
      <c r="L153" s="157"/>
      <c r="M153" s="162"/>
      <c r="T153" s="163"/>
      <c r="AT153" s="158" t="s">
        <v>255</v>
      </c>
      <c r="AU153" s="158" t="s">
        <v>77</v>
      </c>
      <c r="AV153" s="12" t="s">
        <v>79</v>
      </c>
      <c r="AW153" s="12" t="s">
        <v>31</v>
      </c>
      <c r="AX153" s="12" t="s">
        <v>69</v>
      </c>
      <c r="AY153" s="158" t="s">
        <v>141</v>
      </c>
    </row>
    <row r="154" spans="2:65" s="13" customFormat="1" ht="11.25">
      <c r="B154" s="164"/>
      <c r="D154" s="133" t="s">
        <v>255</v>
      </c>
      <c r="E154" s="165" t="s">
        <v>19</v>
      </c>
      <c r="F154" s="166" t="s">
        <v>262</v>
      </c>
      <c r="H154" s="167">
        <v>39</v>
      </c>
      <c r="I154" s="168"/>
      <c r="L154" s="164"/>
      <c r="M154" s="169"/>
      <c r="T154" s="170"/>
      <c r="AT154" s="165" t="s">
        <v>255</v>
      </c>
      <c r="AU154" s="165" t="s">
        <v>77</v>
      </c>
      <c r="AV154" s="13" t="s">
        <v>147</v>
      </c>
      <c r="AW154" s="13" t="s">
        <v>31</v>
      </c>
      <c r="AX154" s="13" t="s">
        <v>77</v>
      </c>
      <c r="AY154" s="165" t="s">
        <v>141</v>
      </c>
    </row>
    <row r="155" spans="2:65" s="1" customFormat="1" ht="16.5" customHeight="1">
      <c r="B155" s="31"/>
      <c r="C155" s="138" t="s">
        <v>222</v>
      </c>
      <c r="D155" s="138" t="s">
        <v>171</v>
      </c>
      <c r="E155" s="139" t="s">
        <v>536</v>
      </c>
      <c r="F155" s="140" t="s">
        <v>537</v>
      </c>
      <c r="G155" s="141" t="s">
        <v>266</v>
      </c>
      <c r="H155" s="142">
        <v>2854.8</v>
      </c>
      <c r="I155" s="143"/>
      <c r="J155" s="144">
        <f>ROUND(I155*H155,2)</f>
        <v>0</v>
      </c>
      <c r="K155" s="140" t="s">
        <v>146</v>
      </c>
      <c r="L155" s="145"/>
      <c r="M155" s="146" t="s">
        <v>19</v>
      </c>
      <c r="N155" s="147" t="s">
        <v>40</v>
      </c>
      <c r="P155" s="129">
        <f>O155*H155</f>
        <v>0</v>
      </c>
      <c r="Q155" s="129">
        <v>1</v>
      </c>
      <c r="R155" s="129">
        <f>Q155*H155</f>
        <v>2854.8</v>
      </c>
      <c r="S155" s="129">
        <v>0</v>
      </c>
      <c r="T155" s="130">
        <f>S155*H155</f>
        <v>0</v>
      </c>
      <c r="AR155" s="131" t="s">
        <v>169</v>
      </c>
      <c r="AT155" s="131" t="s">
        <v>171</v>
      </c>
      <c r="AU155" s="131" t="s">
        <v>77</v>
      </c>
      <c r="AY155" s="16" t="s">
        <v>141</v>
      </c>
      <c r="BE155" s="132">
        <f>IF(N155="základní",J155,0)</f>
        <v>0</v>
      </c>
      <c r="BF155" s="132">
        <f>IF(N155="snížená",J155,0)</f>
        <v>0</v>
      </c>
      <c r="BG155" s="132">
        <f>IF(N155="zákl. přenesená",J155,0)</f>
        <v>0</v>
      </c>
      <c r="BH155" s="132">
        <f>IF(N155="sníž. přenesená",J155,0)</f>
        <v>0</v>
      </c>
      <c r="BI155" s="132">
        <f>IF(N155="nulová",J155,0)</f>
        <v>0</v>
      </c>
      <c r="BJ155" s="16" t="s">
        <v>77</v>
      </c>
      <c r="BK155" s="132">
        <f>ROUND(I155*H155,2)</f>
        <v>0</v>
      </c>
      <c r="BL155" s="16" t="s">
        <v>147</v>
      </c>
      <c r="BM155" s="131" t="s">
        <v>340</v>
      </c>
    </row>
    <row r="156" spans="2:65" s="1" customFormat="1" ht="11.25">
      <c r="B156" s="31"/>
      <c r="D156" s="133" t="s">
        <v>148</v>
      </c>
      <c r="F156" s="134" t="s">
        <v>537</v>
      </c>
      <c r="I156" s="135"/>
      <c r="L156" s="31"/>
      <c r="M156" s="136"/>
      <c r="T156" s="52"/>
      <c r="AT156" s="16" t="s">
        <v>148</v>
      </c>
      <c r="AU156" s="16" t="s">
        <v>77</v>
      </c>
    </row>
    <row r="157" spans="2:65" s="1" customFormat="1" ht="19.5">
      <c r="B157" s="31"/>
      <c r="D157" s="133" t="s">
        <v>152</v>
      </c>
      <c r="F157" s="137" t="s">
        <v>166</v>
      </c>
      <c r="I157" s="135"/>
      <c r="L157" s="31"/>
      <c r="M157" s="136"/>
      <c r="T157" s="52"/>
      <c r="AT157" s="16" t="s">
        <v>152</v>
      </c>
      <c r="AU157" s="16" t="s">
        <v>77</v>
      </c>
    </row>
    <row r="158" spans="2:65" s="12" customFormat="1" ht="11.25">
      <c r="B158" s="157"/>
      <c r="D158" s="133" t="s">
        <v>255</v>
      </c>
      <c r="E158" s="158" t="s">
        <v>19</v>
      </c>
      <c r="F158" s="159" t="s">
        <v>538</v>
      </c>
      <c r="H158" s="160">
        <v>2854.8</v>
      </c>
      <c r="I158" s="161"/>
      <c r="L158" s="157"/>
      <c r="M158" s="162"/>
      <c r="T158" s="163"/>
      <c r="AT158" s="158" t="s">
        <v>255</v>
      </c>
      <c r="AU158" s="158" t="s">
        <v>77</v>
      </c>
      <c r="AV158" s="12" t="s">
        <v>79</v>
      </c>
      <c r="AW158" s="12" t="s">
        <v>31</v>
      </c>
      <c r="AX158" s="12" t="s">
        <v>69</v>
      </c>
      <c r="AY158" s="158" t="s">
        <v>141</v>
      </c>
    </row>
    <row r="159" spans="2:65" s="13" customFormat="1" ht="11.25">
      <c r="B159" s="164"/>
      <c r="D159" s="133" t="s">
        <v>255</v>
      </c>
      <c r="E159" s="165" t="s">
        <v>19</v>
      </c>
      <c r="F159" s="166" t="s">
        <v>262</v>
      </c>
      <c r="H159" s="167">
        <v>2854.8</v>
      </c>
      <c r="I159" s="168"/>
      <c r="L159" s="164"/>
      <c r="M159" s="169"/>
      <c r="T159" s="170"/>
      <c r="AT159" s="165" t="s">
        <v>255</v>
      </c>
      <c r="AU159" s="165" t="s">
        <v>77</v>
      </c>
      <c r="AV159" s="13" t="s">
        <v>147</v>
      </c>
      <c r="AW159" s="13" t="s">
        <v>31</v>
      </c>
      <c r="AX159" s="13" t="s">
        <v>77</v>
      </c>
      <c r="AY159" s="165" t="s">
        <v>141</v>
      </c>
    </row>
    <row r="160" spans="2:65" s="1" customFormat="1" ht="16.5" customHeight="1">
      <c r="B160" s="31"/>
      <c r="C160" s="138" t="s">
        <v>191</v>
      </c>
      <c r="D160" s="138" t="s">
        <v>171</v>
      </c>
      <c r="E160" s="139" t="s">
        <v>264</v>
      </c>
      <c r="F160" s="140" t="s">
        <v>265</v>
      </c>
      <c r="G160" s="141" t="s">
        <v>266</v>
      </c>
      <c r="H160" s="142">
        <v>47.52</v>
      </c>
      <c r="I160" s="143"/>
      <c r="J160" s="144">
        <f>ROUND(I160*H160,2)</f>
        <v>0</v>
      </c>
      <c r="K160" s="140" t="s">
        <v>146</v>
      </c>
      <c r="L160" s="145"/>
      <c r="M160" s="146" t="s">
        <v>19</v>
      </c>
      <c r="N160" s="147" t="s">
        <v>40</v>
      </c>
      <c r="P160" s="129">
        <f>O160*H160</f>
        <v>0</v>
      </c>
      <c r="Q160" s="129">
        <v>1</v>
      </c>
      <c r="R160" s="129">
        <f>Q160*H160</f>
        <v>47.52</v>
      </c>
      <c r="S160" s="129">
        <v>0</v>
      </c>
      <c r="T160" s="130">
        <f>S160*H160</f>
        <v>0</v>
      </c>
      <c r="AR160" s="131" t="s">
        <v>169</v>
      </c>
      <c r="AT160" s="131" t="s">
        <v>171</v>
      </c>
      <c r="AU160" s="131" t="s">
        <v>77</v>
      </c>
      <c r="AY160" s="16" t="s">
        <v>141</v>
      </c>
      <c r="BE160" s="132">
        <f>IF(N160="základní",J160,0)</f>
        <v>0</v>
      </c>
      <c r="BF160" s="132">
        <f>IF(N160="snížená",J160,0)</f>
        <v>0</v>
      </c>
      <c r="BG160" s="132">
        <f>IF(N160="zákl. přenesená",J160,0)</f>
        <v>0</v>
      </c>
      <c r="BH160" s="132">
        <f>IF(N160="sníž. přenesená",J160,0)</f>
        <v>0</v>
      </c>
      <c r="BI160" s="132">
        <f>IF(N160="nulová",J160,0)</f>
        <v>0</v>
      </c>
      <c r="BJ160" s="16" t="s">
        <v>77</v>
      </c>
      <c r="BK160" s="132">
        <f>ROUND(I160*H160,2)</f>
        <v>0</v>
      </c>
      <c r="BL160" s="16" t="s">
        <v>147</v>
      </c>
      <c r="BM160" s="131" t="s">
        <v>344</v>
      </c>
    </row>
    <row r="161" spans="2:65" s="1" customFormat="1" ht="11.25">
      <c r="B161" s="31"/>
      <c r="D161" s="133" t="s">
        <v>148</v>
      </c>
      <c r="F161" s="134" t="s">
        <v>265</v>
      </c>
      <c r="I161" s="135"/>
      <c r="L161" s="31"/>
      <c r="M161" s="136"/>
      <c r="T161" s="52"/>
      <c r="AT161" s="16" t="s">
        <v>148</v>
      </c>
      <c r="AU161" s="16" t="s">
        <v>77</v>
      </c>
    </row>
    <row r="162" spans="2:65" s="1" customFormat="1" ht="29.25">
      <c r="B162" s="31"/>
      <c r="D162" s="133" t="s">
        <v>152</v>
      </c>
      <c r="F162" s="313" t="s">
        <v>1817</v>
      </c>
      <c r="I162" s="135"/>
      <c r="L162" s="31"/>
      <c r="M162" s="136"/>
      <c r="T162" s="52"/>
      <c r="AT162" s="16" t="s">
        <v>152</v>
      </c>
      <c r="AU162" s="16" t="s">
        <v>77</v>
      </c>
    </row>
    <row r="163" spans="2:65" s="12" customFormat="1" ht="11.25">
      <c r="B163" s="157"/>
      <c r="D163" s="133" t="s">
        <v>255</v>
      </c>
      <c r="E163" s="158" t="s">
        <v>19</v>
      </c>
      <c r="F163" s="159" t="s">
        <v>540</v>
      </c>
      <c r="H163" s="160">
        <v>47.52</v>
      </c>
      <c r="I163" s="161"/>
      <c r="L163" s="157"/>
      <c r="M163" s="162"/>
      <c r="T163" s="163"/>
      <c r="AT163" s="158" t="s">
        <v>255</v>
      </c>
      <c r="AU163" s="158" t="s">
        <v>77</v>
      </c>
      <c r="AV163" s="12" t="s">
        <v>79</v>
      </c>
      <c r="AW163" s="12" t="s">
        <v>31</v>
      </c>
      <c r="AX163" s="12" t="s">
        <v>69</v>
      </c>
      <c r="AY163" s="158" t="s">
        <v>141</v>
      </c>
    </row>
    <row r="164" spans="2:65" s="13" customFormat="1" ht="11.25">
      <c r="B164" s="164"/>
      <c r="D164" s="133" t="s">
        <v>255</v>
      </c>
      <c r="E164" s="165" t="s">
        <v>19</v>
      </c>
      <c r="F164" s="166" t="s">
        <v>262</v>
      </c>
      <c r="H164" s="167">
        <v>47.52</v>
      </c>
      <c r="I164" s="168"/>
      <c r="L164" s="164"/>
      <c r="M164" s="169"/>
      <c r="T164" s="170"/>
      <c r="AT164" s="165" t="s">
        <v>255</v>
      </c>
      <c r="AU164" s="165" t="s">
        <v>77</v>
      </c>
      <c r="AV164" s="13" t="s">
        <v>147</v>
      </c>
      <c r="AW164" s="13" t="s">
        <v>31</v>
      </c>
      <c r="AX164" s="13" t="s">
        <v>77</v>
      </c>
      <c r="AY164" s="165" t="s">
        <v>141</v>
      </c>
    </row>
    <row r="165" spans="2:65" s="1" customFormat="1" ht="16.5" customHeight="1">
      <c r="B165" s="31"/>
      <c r="C165" s="138" t="s">
        <v>233</v>
      </c>
      <c r="D165" s="138" t="s">
        <v>171</v>
      </c>
      <c r="E165" s="139" t="s">
        <v>541</v>
      </c>
      <c r="F165" s="140" t="s">
        <v>542</v>
      </c>
      <c r="G165" s="141" t="s">
        <v>266</v>
      </c>
      <c r="H165" s="142">
        <v>902.88</v>
      </c>
      <c r="I165" s="311">
        <v>0</v>
      </c>
      <c r="J165" s="144">
        <f>ROUND(I165*H165,2)</f>
        <v>0</v>
      </c>
      <c r="K165" s="140" t="s">
        <v>19</v>
      </c>
      <c r="L165" s="145"/>
      <c r="M165" s="146" t="s">
        <v>19</v>
      </c>
      <c r="N165" s="147" t="s">
        <v>40</v>
      </c>
      <c r="P165" s="129">
        <f>O165*H165</f>
        <v>0</v>
      </c>
      <c r="Q165" s="129">
        <v>1</v>
      </c>
      <c r="R165" s="129">
        <f>Q165*H165</f>
        <v>902.88</v>
      </c>
      <c r="S165" s="129">
        <v>0</v>
      </c>
      <c r="T165" s="130">
        <f>S165*H165</f>
        <v>0</v>
      </c>
      <c r="AR165" s="131" t="s">
        <v>169</v>
      </c>
      <c r="AT165" s="131" t="s">
        <v>171</v>
      </c>
      <c r="AU165" s="131" t="s">
        <v>77</v>
      </c>
      <c r="AY165" s="16" t="s">
        <v>141</v>
      </c>
      <c r="BE165" s="132">
        <f>IF(N165="základní",J165,0)</f>
        <v>0</v>
      </c>
      <c r="BF165" s="132">
        <f>IF(N165="snížená",J165,0)</f>
        <v>0</v>
      </c>
      <c r="BG165" s="132">
        <f>IF(N165="zákl. přenesená",J165,0)</f>
        <v>0</v>
      </c>
      <c r="BH165" s="132">
        <f>IF(N165="sníž. přenesená",J165,0)</f>
        <v>0</v>
      </c>
      <c r="BI165" s="132">
        <f>IF(N165="nulová",J165,0)</f>
        <v>0</v>
      </c>
      <c r="BJ165" s="16" t="s">
        <v>77</v>
      </c>
      <c r="BK165" s="132">
        <f>ROUND(I165*H165,2)</f>
        <v>0</v>
      </c>
      <c r="BL165" s="16" t="s">
        <v>147</v>
      </c>
      <c r="BM165" s="131" t="s">
        <v>348</v>
      </c>
    </row>
    <row r="166" spans="2:65" s="1" customFormat="1" ht="11.25">
      <c r="B166" s="31"/>
      <c r="D166" s="133" t="s">
        <v>148</v>
      </c>
      <c r="F166" s="134" t="s">
        <v>542</v>
      </c>
      <c r="I166" s="135"/>
      <c r="L166" s="31"/>
      <c r="M166" s="136"/>
      <c r="T166" s="52"/>
      <c r="AT166" s="16" t="s">
        <v>148</v>
      </c>
      <c r="AU166" s="16" t="s">
        <v>77</v>
      </c>
    </row>
    <row r="167" spans="2:65" s="1" customFormat="1" ht="29.25">
      <c r="B167" s="31"/>
      <c r="D167" s="133" t="s">
        <v>152</v>
      </c>
      <c r="F167" s="313" t="s">
        <v>1818</v>
      </c>
      <c r="I167" s="135"/>
      <c r="L167" s="31"/>
      <c r="M167" s="136"/>
      <c r="T167" s="52"/>
      <c r="AT167" s="16" t="s">
        <v>152</v>
      </c>
      <c r="AU167" s="16" t="s">
        <v>77</v>
      </c>
    </row>
    <row r="168" spans="2:65" s="12" customFormat="1" ht="11.25">
      <c r="B168" s="157"/>
      <c r="D168" s="133" t="s">
        <v>255</v>
      </c>
      <c r="E168" s="158" t="s">
        <v>19</v>
      </c>
      <c r="F168" s="159" t="s">
        <v>543</v>
      </c>
      <c r="H168" s="160">
        <v>902.88</v>
      </c>
      <c r="I168" s="161"/>
      <c r="L168" s="157"/>
      <c r="M168" s="162"/>
      <c r="T168" s="163"/>
      <c r="AT168" s="158" t="s">
        <v>255</v>
      </c>
      <c r="AU168" s="158" t="s">
        <v>77</v>
      </c>
      <c r="AV168" s="12" t="s">
        <v>79</v>
      </c>
      <c r="AW168" s="12" t="s">
        <v>31</v>
      </c>
      <c r="AX168" s="12" t="s">
        <v>69</v>
      </c>
      <c r="AY168" s="158" t="s">
        <v>141</v>
      </c>
    </row>
    <row r="169" spans="2:65" s="13" customFormat="1" ht="11.25">
      <c r="B169" s="164"/>
      <c r="D169" s="133" t="s">
        <v>255</v>
      </c>
      <c r="E169" s="165" t="s">
        <v>19</v>
      </c>
      <c r="F169" s="166" t="s">
        <v>262</v>
      </c>
      <c r="H169" s="167">
        <v>902.88</v>
      </c>
      <c r="I169" s="168"/>
      <c r="L169" s="164"/>
      <c r="M169" s="169"/>
      <c r="T169" s="170"/>
      <c r="AT169" s="165" t="s">
        <v>255</v>
      </c>
      <c r="AU169" s="165" t="s">
        <v>77</v>
      </c>
      <c r="AV169" s="13" t="s">
        <v>147</v>
      </c>
      <c r="AW169" s="13" t="s">
        <v>31</v>
      </c>
      <c r="AX169" s="13" t="s">
        <v>77</v>
      </c>
      <c r="AY169" s="165" t="s">
        <v>141</v>
      </c>
    </row>
    <row r="170" spans="2:65" s="1" customFormat="1" ht="16.5" customHeight="1">
      <c r="B170" s="31"/>
      <c r="C170" s="138" t="s">
        <v>197</v>
      </c>
      <c r="D170" s="138" t="s">
        <v>171</v>
      </c>
      <c r="E170" s="139" t="s">
        <v>544</v>
      </c>
      <c r="F170" s="140" t="s">
        <v>545</v>
      </c>
      <c r="G170" s="141" t="s">
        <v>266</v>
      </c>
      <c r="H170" s="142">
        <v>79</v>
      </c>
      <c r="I170" s="311">
        <v>0</v>
      </c>
      <c r="J170" s="144">
        <f>ROUND(I170*H170,2)</f>
        <v>0</v>
      </c>
      <c r="K170" s="140" t="s">
        <v>146</v>
      </c>
      <c r="L170" s="145"/>
      <c r="M170" s="146" t="s">
        <v>19</v>
      </c>
      <c r="N170" s="147" t="s">
        <v>40</v>
      </c>
      <c r="P170" s="129">
        <f>O170*H170</f>
        <v>0</v>
      </c>
      <c r="Q170" s="129">
        <v>1</v>
      </c>
      <c r="R170" s="129">
        <f>Q170*H170</f>
        <v>79</v>
      </c>
      <c r="S170" s="129">
        <v>0</v>
      </c>
      <c r="T170" s="130">
        <f>S170*H170</f>
        <v>0</v>
      </c>
      <c r="AR170" s="131" t="s">
        <v>169</v>
      </c>
      <c r="AT170" s="131" t="s">
        <v>171</v>
      </c>
      <c r="AU170" s="131" t="s">
        <v>77</v>
      </c>
      <c r="AY170" s="16" t="s">
        <v>141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6" t="s">
        <v>77</v>
      </c>
      <c r="BK170" s="132">
        <f>ROUND(I170*H170,2)</f>
        <v>0</v>
      </c>
      <c r="BL170" s="16" t="s">
        <v>147</v>
      </c>
      <c r="BM170" s="131" t="s">
        <v>351</v>
      </c>
    </row>
    <row r="171" spans="2:65" s="1" customFormat="1" ht="11.25">
      <c r="B171" s="31"/>
      <c r="D171" s="133" t="s">
        <v>148</v>
      </c>
      <c r="F171" s="134" t="s">
        <v>545</v>
      </c>
      <c r="I171" s="135"/>
      <c r="L171" s="31"/>
      <c r="M171" s="136"/>
      <c r="T171" s="52"/>
      <c r="AT171" s="16" t="s">
        <v>148</v>
      </c>
      <c r="AU171" s="16" t="s">
        <v>77</v>
      </c>
    </row>
    <row r="172" spans="2:65" s="1" customFormat="1" ht="29.25">
      <c r="B172" s="31"/>
      <c r="D172" s="133" t="s">
        <v>152</v>
      </c>
      <c r="F172" s="137" t="s">
        <v>546</v>
      </c>
      <c r="I172" s="135"/>
      <c r="L172" s="31"/>
      <c r="M172" s="136"/>
      <c r="T172" s="52"/>
      <c r="AT172" s="16" t="s">
        <v>152</v>
      </c>
      <c r="AU172" s="16" t="s">
        <v>77</v>
      </c>
    </row>
    <row r="173" spans="2:65" s="1" customFormat="1" ht="16.5" customHeight="1">
      <c r="B173" s="31"/>
      <c r="C173" s="138" t="s">
        <v>7</v>
      </c>
      <c r="D173" s="138" t="s">
        <v>171</v>
      </c>
      <c r="E173" s="139" t="s">
        <v>547</v>
      </c>
      <c r="F173" s="140" t="s">
        <v>548</v>
      </c>
      <c r="G173" s="141" t="s">
        <v>243</v>
      </c>
      <c r="H173" s="142">
        <v>1</v>
      </c>
      <c r="I173" s="143"/>
      <c r="J173" s="144">
        <f>ROUND(I173*H173,2)</f>
        <v>0</v>
      </c>
      <c r="K173" s="140" t="s">
        <v>146</v>
      </c>
      <c r="L173" s="145"/>
      <c r="M173" s="146" t="s">
        <v>19</v>
      </c>
      <c r="N173" s="147" t="s">
        <v>40</v>
      </c>
      <c r="P173" s="129">
        <f>O173*H173</f>
        <v>0</v>
      </c>
      <c r="Q173" s="129">
        <v>3.5000000000000001E-3</v>
      </c>
      <c r="R173" s="129">
        <f>Q173*H173</f>
        <v>3.5000000000000001E-3</v>
      </c>
      <c r="S173" s="129">
        <v>0</v>
      </c>
      <c r="T173" s="130">
        <f>S173*H173</f>
        <v>0</v>
      </c>
      <c r="AR173" s="131" t="s">
        <v>169</v>
      </c>
      <c r="AT173" s="131" t="s">
        <v>171</v>
      </c>
      <c r="AU173" s="131" t="s">
        <v>77</v>
      </c>
      <c r="AY173" s="16" t="s">
        <v>141</v>
      </c>
      <c r="BE173" s="132">
        <f>IF(N173="základní",J173,0)</f>
        <v>0</v>
      </c>
      <c r="BF173" s="132">
        <f>IF(N173="snížená",J173,0)</f>
        <v>0</v>
      </c>
      <c r="BG173" s="132">
        <f>IF(N173="zákl. přenesená",J173,0)</f>
        <v>0</v>
      </c>
      <c r="BH173" s="132">
        <f>IF(N173="sníž. přenesená",J173,0)</f>
        <v>0</v>
      </c>
      <c r="BI173" s="132">
        <f>IF(N173="nulová",J173,0)</f>
        <v>0</v>
      </c>
      <c r="BJ173" s="16" t="s">
        <v>77</v>
      </c>
      <c r="BK173" s="132">
        <f>ROUND(I173*H173,2)</f>
        <v>0</v>
      </c>
      <c r="BL173" s="16" t="s">
        <v>147</v>
      </c>
      <c r="BM173" s="131" t="s">
        <v>355</v>
      </c>
    </row>
    <row r="174" spans="2:65" s="1" customFormat="1" ht="11.25">
      <c r="B174" s="31"/>
      <c r="D174" s="133" t="s">
        <v>148</v>
      </c>
      <c r="F174" s="134" t="s">
        <v>548</v>
      </c>
      <c r="I174" s="135"/>
      <c r="L174" s="31"/>
      <c r="M174" s="136"/>
      <c r="T174" s="52"/>
      <c r="AT174" s="16" t="s">
        <v>148</v>
      </c>
      <c r="AU174" s="16" t="s">
        <v>77</v>
      </c>
    </row>
    <row r="175" spans="2:65" s="1" customFormat="1" ht="19.5">
      <c r="B175" s="31"/>
      <c r="D175" s="133" t="s">
        <v>152</v>
      </c>
      <c r="F175" s="137" t="s">
        <v>166</v>
      </c>
      <c r="I175" s="135"/>
      <c r="L175" s="31"/>
      <c r="M175" s="136"/>
      <c r="T175" s="52"/>
      <c r="AT175" s="16" t="s">
        <v>152</v>
      </c>
      <c r="AU175" s="16" t="s">
        <v>77</v>
      </c>
    </row>
    <row r="176" spans="2:65" s="1" customFormat="1" ht="16.5" customHeight="1">
      <c r="B176" s="31"/>
      <c r="C176" s="138" t="s">
        <v>201</v>
      </c>
      <c r="D176" s="138" t="s">
        <v>171</v>
      </c>
      <c r="E176" s="139" t="s">
        <v>549</v>
      </c>
      <c r="F176" s="140" t="s">
        <v>550</v>
      </c>
      <c r="G176" s="141" t="s">
        <v>243</v>
      </c>
      <c r="H176" s="142">
        <v>1</v>
      </c>
      <c r="I176" s="143"/>
      <c r="J176" s="144">
        <f>ROUND(I176*H176,2)</f>
        <v>0</v>
      </c>
      <c r="K176" s="140" t="s">
        <v>146</v>
      </c>
      <c r="L176" s="145"/>
      <c r="M176" s="146" t="s">
        <v>19</v>
      </c>
      <c r="N176" s="147" t="s">
        <v>40</v>
      </c>
      <c r="P176" s="129">
        <f>O176*H176</f>
        <v>0</v>
      </c>
      <c r="Q176" s="129">
        <v>3.5000000000000001E-3</v>
      </c>
      <c r="R176" s="129">
        <f>Q176*H176</f>
        <v>3.5000000000000001E-3</v>
      </c>
      <c r="S176" s="129">
        <v>0</v>
      </c>
      <c r="T176" s="130">
        <f>S176*H176</f>
        <v>0</v>
      </c>
      <c r="AR176" s="131" t="s">
        <v>169</v>
      </c>
      <c r="AT176" s="131" t="s">
        <v>171</v>
      </c>
      <c r="AU176" s="131" t="s">
        <v>77</v>
      </c>
      <c r="AY176" s="16" t="s">
        <v>141</v>
      </c>
      <c r="BE176" s="132">
        <f>IF(N176="základní",J176,0)</f>
        <v>0</v>
      </c>
      <c r="BF176" s="132">
        <f>IF(N176="snížená",J176,0)</f>
        <v>0</v>
      </c>
      <c r="BG176" s="132">
        <f>IF(N176="zákl. přenesená",J176,0)</f>
        <v>0</v>
      </c>
      <c r="BH176" s="132">
        <f>IF(N176="sníž. přenesená",J176,0)</f>
        <v>0</v>
      </c>
      <c r="BI176" s="132">
        <f>IF(N176="nulová",J176,0)</f>
        <v>0</v>
      </c>
      <c r="BJ176" s="16" t="s">
        <v>77</v>
      </c>
      <c r="BK176" s="132">
        <f>ROUND(I176*H176,2)</f>
        <v>0</v>
      </c>
      <c r="BL176" s="16" t="s">
        <v>147</v>
      </c>
      <c r="BM176" s="131" t="s">
        <v>360</v>
      </c>
    </row>
    <row r="177" spans="2:65" s="1" customFormat="1" ht="11.25">
      <c r="B177" s="31"/>
      <c r="D177" s="133" t="s">
        <v>148</v>
      </c>
      <c r="F177" s="134" t="s">
        <v>550</v>
      </c>
      <c r="I177" s="135"/>
      <c r="L177" s="31"/>
      <c r="M177" s="136"/>
      <c r="T177" s="52"/>
      <c r="AT177" s="16" t="s">
        <v>148</v>
      </c>
      <c r="AU177" s="16" t="s">
        <v>77</v>
      </c>
    </row>
    <row r="178" spans="2:65" s="1" customFormat="1" ht="19.5">
      <c r="B178" s="31"/>
      <c r="D178" s="133" t="s">
        <v>152</v>
      </c>
      <c r="F178" s="137" t="s">
        <v>166</v>
      </c>
      <c r="I178" s="135"/>
      <c r="L178" s="31"/>
      <c r="M178" s="136"/>
      <c r="T178" s="52"/>
      <c r="AT178" s="16" t="s">
        <v>152</v>
      </c>
      <c r="AU178" s="16" t="s">
        <v>77</v>
      </c>
    </row>
    <row r="179" spans="2:65" s="1" customFormat="1" ht="16.5" customHeight="1">
      <c r="B179" s="31"/>
      <c r="C179" s="138" t="s">
        <v>329</v>
      </c>
      <c r="D179" s="138" t="s">
        <v>171</v>
      </c>
      <c r="E179" s="139" t="s">
        <v>551</v>
      </c>
      <c r="F179" s="140" t="s">
        <v>552</v>
      </c>
      <c r="G179" s="141" t="s">
        <v>243</v>
      </c>
      <c r="H179" s="142">
        <v>2</v>
      </c>
      <c r="I179" s="143"/>
      <c r="J179" s="144">
        <f>ROUND(I179*H179,2)</f>
        <v>0</v>
      </c>
      <c r="K179" s="140" t="s">
        <v>146</v>
      </c>
      <c r="L179" s="145"/>
      <c r="M179" s="146" t="s">
        <v>19</v>
      </c>
      <c r="N179" s="147" t="s">
        <v>40</v>
      </c>
      <c r="P179" s="129">
        <f>O179*H179</f>
        <v>0</v>
      </c>
      <c r="Q179" s="129">
        <v>2.5500000000000002E-3</v>
      </c>
      <c r="R179" s="129">
        <f>Q179*H179</f>
        <v>5.1000000000000004E-3</v>
      </c>
      <c r="S179" s="129">
        <v>0</v>
      </c>
      <c r="T179" s="130">
        <f>S179*H179</f>
        <v>0</v>
      </c>
      <c r="AR179" s="131" t="s">
        <v>169</v>
      </c>
      <c r="AT179" s="131" t="s">
        <v>171</v>
      </c>
      <c r="AU179" s="131" t="s">
        <v>77</v>
      </c>
      <c r="AY179" s="16" t="s">
        <v>141</v>
      </c>
      <c r="BE179" s="132">
        <f>IF(N179="základní",J179,0)</f>
        <v>0</v>
      </c>
      <c r="BF179" s="132">
        <f>IF(N179="snížená",J179,0)</f>
        <v>0</v>
      </c>
      <c r="BG179" s="132">
        <f>IF(N179="zákl. přenesená",J179,0)</f>
        <v>0</v>
      </c>
      <c r="BH179" s="132">
        <f>IF(N179="sníž. přenesená",J179,0)</f>
        <v>0</v>
      </c>
      <c r="BI179" s="132">
        <f>IF(N179="nulová",J179,0)</f>
        <v>0</v>
      </c>
      <c r="BJ179" s="16" t="s">
        <v>77</v>
      </c>
      <c r="BK179" s="132">
        <f>ROUND(I179*H179,2)</f>
        <v>0</v>
      </c>
      <c r="BL179" s="16" t="s">
        <v>147</v>
      </c>
      <c r="BM179" s="131" t="s">
        <v>365</v>
      </c>
    </row>
    <row r="180" spans="2:65" s="1" customFormat="1" ht="11.25">
      <c r="B180" s="31"/>
      <c r="D180" s="133" t="s">
        <v>148</v>
      </c>
      <c r="F180" s="134" t="s">
        <v>552</v>
      </c>
      <c r="I180" s="135"/>
      <c r="L180" s="31"/>
      <c r="M180" s="136"/>
      <c r="T180" s="52"/>
      <c r="AT180" s="16" t="s">
        <v>148</v>
      </c>
      <c r="AU180" s="16" t="s">
        <v>77</v>
      </c>
    </row>
    <row r="181" spans="2:65" s="1" customFormat="1" ht="19.5">
      <c r="B181" s="31"/>
      <c r="D181" s="133" t="s">
        <v>152</v>
      </c>
      <c r="F181" s="137" t="s">
        <v>166</v>
      </c>
      <c r="I181" s="135"/>
      <c r="L181" s="31"/>
      <c r="M181" s="136"/>
      <c r="T181" s="52"/>
      <c r="AT181" s="16" t="s">
        <v>152</v>
      </c>
      <c r="AU181" s="16" t="s">
        <v>77</v>
      </c>
    </row>
    <row r="182" spans="2:65" s="1" customFormat="1" ht="16.5" customHeight="1">
      <c r="B182" s="31"/>
      <c r="C182" s="138" t="s">
        <v>204</v>
      </c>
      <c r="D182" s="138" t="s">
        <v>171</v>
      </c>
      <c r="E182" s="139" t="s">
        <v>553</v>
      </c>
      <c r="F182" s="140" t="s">
        <v>554</v>
      </c>
      <c r="G182" s="141" t="s">
        <v>243</v>
      </c>
      <c r="H182" s="142">
        <v>5</v>
      </c>
      <c r="I182" s="143"/>
      <c r="J182" s="144">
        <f>ROUND(I182*H182,2)</f>
        <v>0</v>
      </c>
      <c r="K182" s="140" t="s">
        <v>146</v>
      </c>
      <c r="L182" s="145"/>
      <c r="M182" s="146" t="s">
        <v>19</v>
      </c>
      <c r="N182" s="147" t="s">
        <v>40</v>
      </c>
      <c r="P182" s="129">
        <f>O182*H182</f>
        <v>0</v>
      </c>
      <c r="Q182" s="129">
        <v>0.157</v>
      </c>
      <c r="R182" s="129">
        <f>Q182*H182</f>
        <v>0.78500000000000003</v>
      </c>
      <c r="S182" s="129">
        <v>0</v>
      </c>
      <c r="T182" s="130">
        <f>S182*H182</f>
        <v>0</v>
      </c>
      <c r="AR182" s="131" t="s">
        <v>169</v>
      </c>
      <c r="AT182" s="131" t="s">
        <v>171</v>
      </c>
      <c r="AU182" s="131" t="s">
        <v>77</v>
      </c>
      <c r="AY182" s="16" t="s">
        <v>141</v>
      </c>
      <c r="BE182" s="132">
        <f>IF(N182="základní",J182,0)</f>
        <v>0</v>
      </c>
      <c r="BF182" s="132">
        <f>IF(N182="snížená",J182,0)</f>
        <v>0</v>
      </c>
      <c r="BG182" s="132">
        <f>IF(N182="zákl. přenesená",J182,0)</f>
        <v>0</v>
      </c>
      <c r="BH182" s="132">
        <f>IF(N182="sníž. přenesená",J182,0)</f>
        <v>0</v>
      </c>
      <c r="BI182" s="132">
        <f>IF(N182="nulová",J182,0)</f>
        <v>0</v>
      </c>
      <c r="BJ182" s="16" t="s">
        <v>77</v>
      </c>
      <c r="BK182" s="132">
        <f>ROUND(I182*H182,2)</f>
        <v>0</v>
      </c>
      <c r="BL182" s="16" t="s">
        <v>147</v>
      </c>
      <c r="BM182" s="131" t="s">
        <v>369</v>
      </c>
    </row>
    <row r="183" spans="2:65" s="1" customFormat="1" ht="11.25">
      <c r="B183" s="31"/>
      <c r="D183" s="133" t="s">
        <v>148</v>
      </c>
      <c r="F183" s="134" t="s">
        <v>554</v>
      </c>
      <c r="I183" s="135"/>
      <c r="L183" s="31"/>
      <c r="M183" s="136"/>
      <c r="T183" s="52"/>
      <c r="AT183" s="16" t="s">
        <v>148</v>
      </c>
      <c r="AU183" s="16" t="s">
        <v>77</v>
      </c>
    </row>
    <row r="184" spans="2:65" s="1" customFormat="1" ht="19.5">
      <c r="B184" s="31"/>
      <c r="D184" s="133" t="s">
        <v>152</v>
      </c>
      <c r="F184" s="137" t="s">
        <v>166</v>
      </c>
      <c r="I184" s="135"/>
      <c r="L184" s="31"/>
      <c r="M184" s="136"/>
      <c r="T184" s="52"/>
      <c r="AT184" s="16" t="s">
        <v>152</v>
      </c>
      <c r="AU184" s="16" t="s">
        <v>77</v>
      </c>
    </row>
    <row r="185" spans="2:65" s="1" customFormat="1" ht="16.5" customHeight="1">
      <c r="B185" s="31"/>
      <c r="C185" s="138" t="s">
        <v>337</v>
      </c>
      <c r="D185" s="138" t="s">
        <v>171</v>
      </c>
      <c r="E185" s="139" t="s">
        <v>555</v>
      </c>
      <c r="F185" s="140" t="s">
        <v>556</v>
      </c>
      <c r="G185" s="141" t="s">
        <v>243</v>
      </c>
      <c r="H185" s="142">
        <v>5</v>
      </c>
      <c r="I185" s="143"/>
      <c r="J185" s="144">
        <f>ROUND(I185*H185,2)</f>
        <v>0</v>
      </c>
      <c r="K185" s="140" t="s">
        <v>146</v>
      </c>
      <c r="L185" s="145"/>
      <c r="M185" s="146" t="s">
        <v>19</v>
      </c>
      <c r="N185" s="147" t="s">
        <v>40</v>
      </c>
      <c r="P185" s="129">
        <f>O185*H185</f>
        <v>0</v>
      </c>
      <c r="Q185" s="129">
        <v>0.06</v>
      </c>
      <c r="R185" s="129">
        <f>Q185*H185</f>
        <v>0.3</v>
      </c>
      <c r="S185" s="129">
        <v>0</v>
      </c>
      <c r="T185" s="130">
        <f>S185*H185</f>
        <v>0</v>
      </c>
      <c r="AR185" s="131" t="s">
        <v>169</v>
      </c>
      <c r="AT185" s="131" t="s">
        <v>171</v>
      </c>
      <c r="AU185" s="131" t="s">
        <v>77</v>
      </c>
      <c r="AY185" s="16" t="s">
        <v>141</v>
      </c>
      <c r="BE185" s="132">
        <f>IF(N185="základní",J185,0)</f>
        <v>0</v>
      </c>
      <c r="BF185" s="132">
        <f>IF(N185="snížená",J185,0)</f>
        <v>0</v>
      </c>
      <c r="BG185" s="132">
        <f>IF(N185="zákl. přenesená",J185,0)</f>
        <v>0</v>
      </c>
      <c r="BH185" s="132">
        <f>IF(N185="sníž. přenesená",J185,0)</f>
        <v>0</v>
      </c>
      <c r="BI185" s="132">
        <f>IF(N185="nulová",J185,0)</f>
        <v>0</v>
      </c>
      <c r="BJ185" s="16" t="s">
        <v>77</v>
      </c>
      <c r="BK185" s="132">
        <f>ROUND(I185*H185,2)</f>
        <v>0</v>
      </c>
      <c r="BL185" s="16" t="s">
        <v>147</v>
      </c>
      <c r="BM185" s="131" t="s">
        <v>373</v>
      </c>
    </row>
    <row r="186" spans="2:65" s="1" customFormat="1" ht="11.25">
      <c r="B186" s="31"/>
      <c r="D186" s="133" t="s">
        <v>148</v>
      </c>
      <c r="F186" s="134" t="s">
        <v>556</v>
      </c>
      <c r="I186" s="135"/>
      <c r="L186" s="31"/>
      <c r="M186" s="136"/>
      <c r="T186" s="52"/>
      <c r="AT186" s="16" t="s">
        <v>148</v>
      </c>
      <c r="AU186" s="16" t="s">
        <v>77</v>
      </c>
    </row>
    <row r="187" spans="2:65" s="1" customFormat="1" ht="19.5">
      <c r="B187" s="31"/>
      <c r="D187" s="133" t="s">
        <v>152</v>
      </c>
      <c r="F187" s="137" t="s">
        <v>166</v>
      </c>
      <c r="I187" s="135"/>
      <c r="L187" s="31"/>
      <c r="M187" s="136"/>
      <c r="T187" s="52"/>
      <c r="AT187" s="16" t="s">
        <v>152</v>
      </c>
      <c r="AU187" s="16" t="s">
        <v>77</v>
      </c>
    </row>
    <row r="188" spans="2:65" s="1" customFormat="1" ht="16.5" customHeight="1">
      <c r="B188" s="31"/>
      <c r="C188" s="138" t="s">
        <v>208</v>
      </c>
      <c r="D188" s="138" t="s">
        <v>171</v>
      </c>
      <c r="E188" s="139" t="s">
        <v>557</v>
      </c>
      <c r="F188" s="140" t="s">
        <v>558</v>
      </c>
      <c r="G188" s="141" t="s">
        <v>174</v>
      </c>
      <c r="H188" s="142">
        <v>4</v>
      </c>
      <c r="I188" s="143"/>
      <c r="J188" s="144">
        <f>ROUND(I188*H188,2)</f>
        <v>0</v>
      </c>
      <c r="K188" s="140" t="s">
        <v>146</v>
      </c>
      <c r="L188" s="145"/>
      <c r="M188" s="146" t="s">
        <v>19</v>
      </c>
      <c r="N188" s="147" t="s">
        <v>40</v>
      </c>
      <c r="P188" s="129">
        <f>O188*H188</f>
        <v>0</v>
      </c>
      <c r="Q188" s="129">
        <v>3.2000000000000002E-3</v>
      </c>
      <c r="R188" s="129">
        <f>Q188*H188</f>
        <v>1.2800000000000001E-2</v>
      </c>
      <c r="S188" s="129">
        <v>0</v>
      </c>
      <c r="T188" s="130">
        <f>S188*H188</f>
        <v>0</v>
      </c>
      <c r="AR188" s="131" t="s">
        <v>169</v>
      </c>
      <c r="AT188" s="131" t="s">
        <v>171</v>
      </c>
      <c r="AU188" s="131" t="s">
        <v>77</v>
      </c>
      <c r="AY188" s="16" t="s">
        <v>141</v>
      </c>
      <c r="BE188" s="132">
        <f>IF(N188="základní",J188,0)</f>
        <v>0</v>
      </c>
      <c r="BF188" s="132">
        <f>IF(N188="snížená",J188,0)</f>
        <v>0</v>
      </c>
      <c r="BG188" s="132">
        <f>IF(N188="zákl. přenesená",J188,0)</f>
        <v>0</v>
      </c>
      <c r="BH188" s="132">
        <f>IF(N188="sníž. přenesená",J188,0)</f>
        <v>0</v>
      </c>
      <c r="BI188" s="132">
        <f>IF(N188="nulová",J188,0)</f>
        <v>0</v>
      </c>
      <c r="BJ188" s="16" t="s">
        <v>77</v>
      </c>
      <c r="BK188" s="132">
        <f>ROUND(I188*H188,2)</f>
        <v>0</v>
      </c>
      <c r="BL188" s="16" t="s">
        <v>147</v>
      </c>
      <c r="BM188" s="131" t="s">
        <v>377</v>
      </c>
    </row>
    <row r="189" spans="2:65" s="1" customFormat="1" ht="11.25">
      <c r="B189" s="31"/>
      <c r="D189" s="133" t="s">
        <v>148</v>
      </c>
      <c r="F189" s="134" t="s">
        <v>558</v>
      </c>
      <c r="I189" s="135"/>
      <c r="L189" s="31"/>
      <c r="M189" s="136"/>
      <c r="T189" s="52"/>
      <c r="AT189" s="16" t="s">
        <v>148</v>
      </c>
      <c r="AU189" s="16" t="s">
        <v>77</v>
      </c>
    </row>
    <row r="190" spans="2:65" s="1" customFormat="1" ht="19.5">
      <c r="B190" s="31"/>
      <c r="D190" s="133" t="s">
        <v>152</v>
      </c>
      <c r="F190" s="137" t="s">
        <v>166</v>
      </c>
      <c r="I190" s="135"/>
      <c r="L190" s="31"/>
      <c r="M190" s="136"/>
      <c r="T190" s="52"/>
      <c r="AT190" s="16" t="s">
        <v>152</v>
      </c>
      <c r="AU190" s="16" t="s">
        <v>77</v>
      </c>
    </row>
    <row r="191" spans="2:65" s="12" customFormat="1" ht="11.25">
      <c r="B191" s="157"/>
      <c r="D191" s="133" t="s">
        <v>255</v>
      </c>
      <c r="E191" s="158" t="s">
        <v>19</v>
      </c>
      <c r="F191" s="159" t="s">
        <v>559</v>
      </c>
      <c r="H191" s="160">
        <v>4</v>
      </c>
      <c r="I191" s="161"/>
      <c r="L191" s="157"/>
      <c r="M191" s="162"/>
      <c r="T191" s="163"/>
      <c r="AT191" s="158" t="s">
        <v>255</v>
      </c>
      <c r="AU191" s="158" t="s">
        <v>77</v>
      </c>
      <c r="AV191" s="12" t="s">
        <v>79</v>
      </c>
      <c r="AW191" s="12" t="s">
        <v>31</v>
      </c>
      <c r="AX191" s="12" t="s">
        <v>69</v>
      </c>
      <c r="AY191" s="158" t="s">
        <v>141</v>
      </c>
    </row>
    <row r="192" spans="2:65" s="13" customFormat="1" ht="11.25">
      <c r="B192" s="164"/>
      <c r="D192" s="133" t="s">
        <v>255</v>
      </c>
      <c r="E192" s="165" t="s">
        <v>19</v>
      </c>
      <c r="F192" s="166" t="s">
        <v>262</v>
      </c>
      <c r="H192" s="167">
        <v>4</v>
      </c>
      <c r="I192" s="168"/>
      <c r="L192" s="164"/>
      <c r="M192" s="169"/>
      <c r="T192" s="170"/>
      <c r="AT192" s="165" t="s">
        <v>255</v>
      </c>
      <c r="AU192" s="165" t="s">
        <v>77</v>
      </c>
      <c r="AV192" s="13" t="s">
        <v>147</v>
      </c>
      <c r="AW192" s="13" t="s">
        <v>31</v>
      </c>
      <c r="AX192" s="13" t="s">
        <v>77</v>
      </c>
      <c r="AY192" s="165" t="s">
        <v>141</v>
      </c>
    </row>
    <row r="193" spans="2:65" s="1" customFormat="1" ht="16.5" customHeight="1">
      <c r="B193" s="31"/>
      <c r="C193" s="138" t="s">
        <v>345</v>
      </c>
      <c r="D193" s="138" t="s">
        <v>171</v>
      </c>
      <c r="E193" s="139" t="s">
        <v>560</v>
      </c>
      <c r="F193" s="140" t="s">
        <v>561</v>
      </c>
      <c r="G193" s="141" t="s">
        <v>243</v>
      </c>
      <c r="H193" s="142">
        <v>2</v>
      </c>
      <c r="I193" s="143"/>
      <c r="J193" s="144">
        <f>ROUND(I193*H193,2)</f>
        <v>0</v>
      </c>
      <c r="K193" s="140" t="s">
        <v>146</v>
      </c>
      <c r="L193" s="145"/>
      <c r="M193" s="146" t="s">
        <v>19</v>
      </c>
      <c r="N193" s="147" t="s">
        <v>40</v>
      </c>
      <c r="P193" s="129">
        <f>O193*H193</f>
        <v>0</v>
      </c>
      <c r="Q193" s="129">
        <v>1.4999999999999999E-4</v>
      </c>
      <c r="R193" s="129">
        <f>Q193*H193</f>
        <v>2.9999999999999997E-4</v>
      </c>
      <c r="S193" s="129">
        <v>0</v>
      </c>
      <c r="T193" s="130">
        <f>S193*H193</f>
        <v>0</v>
      </c>
      <c r="AR193" s="131" t="s">
        <v>169</v>
      </c>
      <c r="AT193" s="131" t="s">
        <v>171</v>
      </c>
      <c r="AU193" s="131" t="s">
        <v>77</v>
      </c>
      <c r="AY193" s="16" t="s">
        <v>141</v>
      </c>
      <c r="BE193" s="132">
        <f>IF(N193="základní",J193,0)</f>
        <v>0</v>
      </c>
      <c r="BF193" s="132">
        <f>IF(N193="snížená",J193,0)</f>
        <v>0</v>
      </c>
      <c r="BG193" s="132">
        <f>IF(N193="zákl. přenesená",J193,0)</f>
        <v>0</v>
      </c>
      <c r="BH193" s="132">
        <f>IF(N193="sníž. přenesená",J193,0)</f>
        <v>0</v>
      </c>
      <c r="BI193" s="132">
        <f>IF(N193="nulová",J193,0)</f>
        <v>0</v>
      </c>
      <c r="BJ193" s="16" t="s">
        <v>77</v>
      </c>
      <c r="BK193" s="132">
        <f>ROUND(I193*H193,2)</f>
        <v>0</v>
      </c>
      <c r="BL193" s="16" t="s">
        <v>147</v>
      </c>
      <c r="BM193" s="131" t="s">
        <v>382</v>
      </c>
    </row>
    <row r="194" spans="2:65" s="1" customFormat="1" ht="11.25">
      <c r="B194" s="31"/>
      <c r="D194" s="133" t="s">
        <v>148</v>
      </c>
      <c r="F194" s="134" t="s">
        <v>561</v>
      </c>
      <c r="I194" s="135"/>
      <c r="L194" s="31"/>
      <c r="M194" s="136"/>
      <c r="T194" s="52"/>
      <c r="AT194" s="16" t="s">
        <v>148</v>
      </c>
      <c r="AU194" s="16" t="s">
        <v>77</v>
      </c>
    </row>
    <row r="195" spans="2:65" s="1" customFormat="1" ht="19.5">
      <c r="B195" s="31"/>
      <c r="D195" s="133" t="s">
        <v>152</v>
      </c>
      <c r="F195" s="137" t="s">
        <v>166</v>
      </c>
      <c r="I195" s="135"/>
      <c r="L195" s="31"/>
      <c r="M195" s="136"/>
      <c r="T195" s="52"/>
      <c r="AT195" s="16" t="s">
        <v>152</v>
      </c>
      <c r="AU195" s="16" t="s">
        <v>77</v>
      </c>
    </row>
    <row r="196" spans="2:65" s="1" customFormat="1" ht="16.5" customHeight="1">
      <c r="B196" s="31"/>
      <c r="C196" s="138" t="s">
        <v>211</v>
      </c>
      <c r="D196" s="138" t="s">
        <v>171</v>
      </c>
      <c r="E196" s="139" t="s">
        <v>562</v>
      </c>
      <c r="F196" s="140" t="s">
        <v>563</v>
      </c>
      <c r="G196" s="141" t="s">
        <v>243</v>
      </c>
      <c r="H196" s="142">
        <v>2</v>
      </c>
      <c r="I196" s="143"/>
      <c r="J196" s="144">
        <f>ROUND(I196*H196,2)</f>
        <v>0</v>
      </c>
      <c r="K196" s="140" t="s">
        <v>146</v>
      </c>
      <c r="L196" s="145"/>
      <c r="M196" s="146" t="s">
        <v>19</v>
      </c>
      <c r="N196" s="147" t="s">
        <v>40</v>
      </c>
      <c r="P196" s="129">
        <f>O196*H196</f>
        <v>0</v>
      </c>
      <c r="Q196" s="129">
        <v>0</v>
      </c>
      <c r="R196" s="129">
        <f>Q196*H196</f>
        <v>0</v>
      </c>
      <c r="S196" s="129">
        <v>0</v>
      </c>
      <c r="T196" s="130">
        <f>S196*H196</f>
        <v>0</v>
      </c>
      <c r="AR196" s="131" t="s">
        <v>169</v>
      </c>
      <c r="AT196" s="131" t="s">
        <v>171</v>
      </c>
      <c r="AU196" s="131" t="s">
        <v>77</v>
      </c>
      <c r="AY196" s="16" t="s">
        <v>141</v>
      </c>
      <c r="BE196" s="132">
        <f>IF(N196="základní",J196,0)</f>
        <v>0</v>
      </c>
      <c r="BF196" s="132">
        <f>IF(N196="snížená",J196,0)</f>
        <v>0</v>
      </c>
      <c r="BG196" s="132">
        <f>IF(N196="zákl. přenesená",J196,0)</f>
        <v>0</v>
      </c>
      <c r="BH196" s="132">
        <f>IF(N196="sníž. přenesená",J196,0)</f>
        <v>0</v>
      </c>
      <c r="BI196" s="132">
        <f>IF(N196="nulová",J196,0)</f>
        <v>0</v>
      </c>
      <c r="BJ196" s="16" t="s">
        <v>77</v>
      </c>
      <c r="BK196" s="132">
        <f>ROUND(I196*H196,2)</f>
        <v>0</v>
      </c>
      <c r="BL196" s="16" t="s">
        <v>147</v>
      </c>
      <c r="BM196" s="131" t="s">
        <v>386</v>
      </c>
    </row>
    <row r="197" spans="2:65" s="1" customFormat="1" ht="11.25">
      <c r="B197" s="31"/>
      <c r="D197" s="133" t="s">
        <v>148</v>
      </c>
      <c r="F197" s="134" t="s">
        <v>563</v>
      </c>
      <c r="I197" s="135"/>
      <c r="L197" s="31"/>
      <c r="M197" s="136"/>
      <c r="T197" s="52"/>
      <c r="AT197" s="16" t="s">
        <v>148</v>
      </c>
      <c r="AU197" s="16" t="s">
        <v>77</v>
      </c>
    </row>
    <row r="198" spans="2:65" s="1" customFormat="1" ht="19.5">
      <c r="B198" s="31"/>
      <c r="D198" s="133" t="s">
        <v>152</v>
      </c>
      <c r="F198" s="137" t="s">
        <v>166</v>
      </c>
      <c r="I198" s="135"/>
      <c r="L198" s="31"/>
      <c r="M198" s="136"/>
      <c r="T198" s="52"/>
      <c r="AT198" s="16" t="s">
        <v>152</v>
      </c>
      <c r="AU198" s="16" t="s">
        <v>77</v>
      </c>
    </row>
    <row r="199" spans="2:65" s="1" customFormat="1" ht="16.5" customHeight="1">
      <c r="B199" s="31"/>
      <c r="C199" s="138" t="s">
        <v>352</v>
      </c>
      <c r="D199" s="138" t="s">
        <v>171</v>
      </c>
      <c r="E199" s="139" t="s">
        <v>564</v>
      </c>
      <c r="F199" s="140" t="s">
        <v>565</v>
      </c>
      <c r="G199" s="141" t="s">
        <v>243</v>
      </c>
      <c r="H199" s="142">
        <v>2</v>
      </c>
      <c r="I199" s="143"/>
      <c r="J199" s="144">
        <f>ROUND(I199*H199,2)</f>
        <v>0</v>
      </c>
      <c r="K199" s="140" t="s">
        <v>146</v>
      </c>
      <c r="L199" s="145"/>
      <c r="M199" s="146" t="s">
        <v>19</v>
      </c>
      <c r="N199" s="147" t="s">
        <v>40</v>
      </c>
      <c r="P199" s="129">
        <f>O199*H199</f>
        <v>0</v>
      </c>
      <c r="Q199" s="129">
        <v>0</v>
      </c>
      <c r="R199" s="129">
        <f>Q199*H199</f>
        <v>0</v>
      </c>
      <c r="S199" s="129">
        <v>0</v>
      </c>
      <c r="T199" s="130">
        <f>S199*H199</f>
        <v>0</v>
      </c>
      <c r="AR199" s="131" t="s">
        <v>169</v>
      </c>
      <c r="AT199" s="131" t="s">
        <v>171</v>
      </c>
      <c r="AU199" s="131" t="s">
        <v>77</v>
      </c>
      <c r="AY199" s="16" t="s">
        <v>141</v>
      </c>
      <c r="BE199" s="132">
        <f>IF(N199="základní",J199,0)</f>
        <v>0</v>
      </c>
      <c r="BF199" s="132">
        <f>IF(N199="snížená",J199,0)</f>
        <v>0</v>
      </c>
      <c r="BG199" s="132">
        <f>IF(N199="zákl. přenesená",J199,0)</f>
        <v>0</v>
      </c>
      <c r="BH199" s="132">
        <f>IF(N199="sníž. přenesená",J199,0)</f>
        <v>0</v>
      </c>
      <c r="BI199" s="132">
        <f>IF(N199="nulová",J199,0)</f>
        <v>0</v>
      </c>
      <c r="BJ199" s="16" t="s">
        <v>77</v>
      </c>
      <c r="BK199" s="132">
        <f>ROUND(I199*H199,2)</f>
        <v>0</v>
      </c>
      <c r="BL199" s="16" t="s">
        <v>147</v>
      </c>
      <c r="BM199" s="131" t="s">
        <v>390</v>
      </c>
    </row>
    <row r="200" spans="2:65" s="1" customFormat="1" ht="11.25">
      <c r="B200" s="31"/>
      <c r="D200" s="133" t="s">
        <v>148</v>
      </c>
      <c r="F200" s="134" t="s">
        <v>565</v>
      </c>
      <c r="I200" s="135"/>
      <c r="L200" s="31"/>
      <c r="M200" s="136"/>
      <c r="T200" s="52"/>
      <c r="AT200" s="16" t="s">
        <v>148</v>
      </c>
      <c r="AU200" s="16" t="s">
        <v>77</v>
      </c>
    </row>
    <row r="201" spans="2:65" s="1" customFormat="1" ht="19.5">
      <c r="B201" s="31"/>
      <c r="D201" s="133" t="s">
        <v>152</v>
      </c>
      <c r="F201" s="137" t="s">
        <v>166</v>
      </c>
      <c r="I201" s="135"/>
      <c r="L201" s="31"/>
      <c r="M201" s="136"/>
      <c r="T201" s="52"/>
      <c r="AT201" s="16" t="s">
        <v>152</v>
      </c>
      <c r="AU201" s="16" t="s">
        <v>77</v>
      </c>
    </row>
    <row r="202" spans="2:65" s="1" customFormat="1" ht="16.5" customHeight="1">
      <c r="B202" s="31"/>
      <c r="C202" s="138" t="s">
        <v>215</v>
      </c>
      <c r="D202" s="138" t="s">
        <v>171</v>
      </c>
      <c r="E202" s="139" t="s">
        <v>566</v>
      </c>
      <c r="F202" s="140" t="s">
        <v>567</v>
      </c>
      <c r="G202" s="141" t="s">
        <v>243</v>
      </c>
      <c r="H202" s="142">
        <v>3</v>
      </c>
      <c r="I202" s="143"/>
      <c r="J202" s="144">
        <f>ROUND(I202*H202,2)</f>
        <v>0</v>
      </c>
      <c r="K202" s="140" t="s">
        <v>19</v>
      </c>
      <c r="L202" s="145"/>
      <c r="M202" s="146" t="s">
        <v>19</v>
      </c>
      <c r="N202" s="147" t="s">
        <v>40</v>
      </c>
      <c r="P202" s="129">
        <f>O202*H202</f>
        <v>0</v>
      </c>
      <c r="Q202" s="129">
        <v>0</v>
      </c>
      <c r="R202" s="129">
        <f>Q202*H202</f>
        <v>0</v>
      </c>
      <c r="S202" s="129">
        <v>0</v>
      </c>
      <c r="T202" s="130">
        <f>S202*H202</f>
        <v>0</v>
      </c>
      <c r="AR202" s="131" t="s">
        <v>169</v>
      </c>
      <c r="AT202" s="131" t="s">
        <v>171</v>
      </c>
      <c r="AU202" s="131" t="s">
        <v>77</v>
      </c>
      <c r="AY202" s="16" t="s">
        <v>141</v>
      </c>
      <c r="BE202" s="132">
        <f>IF(N202="základní",J202,0)</f>
        <v>0</v>
      </c>
      <c r="BF202" s="132">
        <f>IF(N202="snížená",J202,0)</f>
        <v>0</v>
      </c>
      <c r="BG202" s="132">
        <f>IF(N202="zákl. přenesená",J202,0)</f>
        <v>0</v>
      </c>
      <c r="BH202" s="132">
        <f>IF(N202="sníž. přenesená",J202,0)</f>
        <v>0</v>
      </c>
      <c r="BI202" s="132">
        <f>IF(N202="nulová",J202,0)</f>
        <v>0</v>
      </c>
      <c r="BJ202" s="16" t="s">
        <v>77</v>
      </c>
      <c r="BK202" s="132">
        <f>ROUND(I202*H202,2)</f>
        <v>0</v>
      </c>
      <c r="BL202" s="16" t="s">
        <v>147</v>
      </c>
      <c r="BM202" s="131" t="s">
        <v>394</v>
      </c>
    </row>
    <row r="203" spans="2:65" s="1" customFormat="1" ht="11.25">
      <c r="B203" s="31"/>
      <c r="D203" s="133" t="s">
        <v>148</v>
      </c>
      <c r="F203" s="134" t="s">
        <v>567</v>
      </c>
      <c r="I203" s="135"/>
      <c r="L203" s="31"/>
      <c r="M203" s="136"/>
      <c r="T203" s="52"/>
      <c r="AT203" s="16" t="s">
        <v>148</v>
      </c>
      <c r="AU203" s="16" t="s">
        <v>77</v>
      </c>
    </row>
    <row r="204" spans="2:65" s="1" customFormat="1" ht="29.25">
      <c r="B204" s="31"/>
      <c r="D204" s="133" t="s">
        <v>152</v>
      </c>
      <c r="F204" s="137" t="s">
        <v>568</v>
      </c>
      <c r="I204" s="135"/>
      <c r="L204" s="31"/>
      <c r="M204" s="136"/>
      <c r="T204" s="52"/>
      <c r="AT204" s="16" t="s">
        <v>152</v>
      </c>
      <c r="AU204" s="16" t="s">
        <v>77</v>
      </c>
    </row>
    <row r="205" spans="2:65" s="1" customFormat="1" ht="16.5" customHeight="1">
      <c r="B205" s="31"/>
      <c r="C205" s="138" t="s">
        <v>362</v>
      </c>
      <c r="D205" s="138" t="s">
        <v>171</v>
      </c>
      <c r="E205" s="139" t="s">
        <v>569</v>
      </c>
      <c r="F205" s="140" t="s">
        <v>570</v>
      </c>
      <c r="G205" s="141" t="s">
        <v>243</v>
      </c>
      <c r="H205" s="142">
        <v>6</v>
      </c>
      <c r="I205" s="143"/>
      <c r="J205" s="144">
        <f>ROUND(I205*H205,2)</f>
        <v>0</v>
      </c>
      <c r="K205" s="140" t="s">
        <v>19</v>
      </c>
      <c r="L205" s="145"/>
      <c r="M205" s="146" t="s">
        <v>19</v>
      </c>
      <c r="N205" s="147" t="s">
        <v>40</v>
      </c>
      <c r="P205" s="129">
        <f>O205*H205</f>
        <v>0</v>
      </c>
      <c r="Q205" s="129">
        <v>0</v>
      </c>
      <c r="R205" s="129">
        <f>Q205*H205</f>
        <v>0</v>
      </c>
      <c r="S205" s="129">
        <v>0</v>
      </c>
      <c r="T205" s="130">
        <f>S205*H205</f>
        <v>0</v>
      </c>
      <c r="AR205" s="131" t="s">
        <v>169</v>
      </c>
      <c r="AT205" s="131" t="s">
        <v>171</v>
      </c>
      <c r="AU205" s="131" t="s">
        <v>77</v>
      </c>
      <c r="AY205" s="16" t="s">
        <v>141</v>
      </c>
      <c r="BE205" s="132">
        <f>IF(N205="základní",J205,0)</f>
        <v>0</v>
      </c>
      <c r="BF205" s="132">
        <f>IF(N205="snížená",J205,0)</f>
        <v>0</v>
      </c>
      <c r="BG205" s="132">
        <f>IF(N205="zákl. přenesená",J205,0)</f>
        <v>0</v>
      </c>
      <c r="BH205" s="132">
        <f>IF(N205="sníž. přenesená",J205,0)</f>
        <v>0</v>
      </c>
      <c r="BI205" s="132">
        <f>IF(N205="nulová",J205,0)</f>
        <v>0</v>
      </c>
      <c r="BJ205" s="16" t="s">
        <v>77</v>
      </c>
      <c r="BK205" s="132">
        <f>ROUND(I205*H205,2)</f>
        <v>0</v>
      </c>
      <c r="BL205" s="16" t="s">
        <v>147</v>
      </c>
      <c r="BM205" s="131" t="s">
        <v>398</v>
      </c>
    </row>
    <row r="206" spans="2:65" s="1" customFormat="1" ht="11.25">
      <c r="B206" s="31"/>
      <c r="D206" s="133" t="s">
        <v>148</v>
      </c>
      <c r="F206" s="134" t="s">
        <v>570</v>
      </c>
      <c r="I206" s="135"/>
      <c r="L206" s="31"/>
      <c r="M206" s="136"/>
      <c r="T206" s="52"/>
      <c r="AT206" s="16" t="s">
        <v>148</v>
      </c>
      <c r="AU206" s="16" t="s">
        <v>77</v>
      </c>
    </row>
    <row r="207" spans="2:65" s="1" customFormat="1" ht="29.25">
      <c r="B207" s="31"/>
      <c r="D207" s="133" t="s">
        <v>152</v>
      </c>
      <c r="F207" s="137" t="s">
        <v>571</v>
      </c>
      <c r="I207" s="135"/>
      <c r="L207" s="31"/>
      <c r="M207" s="136"/>
      <c r="T207" s="52"/>
      <c r="AT207" s="16" t="s">
        <v>152</v>
      </c>
      <c r="AU207" s="16" t="s">
        <v>77</v>
      </c>
    </row>
    <row r="208" spans="2:65" s="1" customFormat="1" ht="16.5" customHeight="1">
      <c r="B208" s="31"/>
      <c r="C208" s="138" t="s">
        <v>219</v>
      </c>
      <c r="D208" s="138" t="s">
        <v>171</v>
      </c>
      <c r="E208" s="139" t="s">
        <v>572</v>
      </c>
      <c r="F208" s="140" t="s">
        <v>573</v>
      </c>
      <c r="G208" s="141" t="s">
        <v>253</v>
      </c>
      <c r="H208" s="142">
        <v>0.5</v>
      </c>
      <c r="I208" s="143"/>
      <c r="J208" s="144">
        <f>ROUND(I208*H208,2)</f>
        <v>0</v>
      </c>
      <c r="K208" s="140" t="s">
        <v>146</v>
      </c>
      <c r="L208" s="145"/>
      <c r="M208" s="146" t="s">
        <v>19</v>
      </c>
      <c r="N208" s="147" t="s">
        <v>40</v>
      </c>
      <c r="P208" s="129">
        <f>O208*H208</f>
        <v>0</v>
      </c>
      <c r="Q208" s="129">
        <v>2.234</v>
      </c>
      <c r="R208" s="129">
        <f>Q208*H208</f>
        <v>1.117</v>
      </c>
      <c r="S208" s="129">
        <v>0</v>
      </c>
      <c r="T208" s="130">
        <f>S208*H208</f>
        <v>0</v>
      </c>
      <c r="AR208" s="131" t="s">
        <v>169</v>
      </c>
      <c r="AT208" s="131" t="s">
        <v>171</v>
      </c>
      <c r="AU208" s="131" t="s">
        <v>77</v>
      </c>
      <c r="AY208" s="16" t="s">
        <v>141</v>
      </c>
      <c r="BE208" s="132">
        <f>IF(N208="základní",J208,0)</f>
        <v>0</v>
      </c>
      <c r="BF208" s="132">
        <f>IF(N208="snížená",J208,0)</f>
        <v>0</v>
      </c>
      <c r="BG208" s="132">
        <f>IF(N208="zákl. přenesená",J208,0)</f>
        <v>0</v>
      </c>
      <c r="BH208" s="132">
        <f>IF(N208="sníž. přenesená",J208,0)</f>
        <v>0</v>
      </c>
      <c r="BI208" s="132">
        <f>IF(N208="nulová",J208,0)</f>
        <v>0</v>
      </c>
      <c r="BJ208" s="16" t="s">
        <v>77</v>
      </c>
      <c r="BK208" s="132">
        <f>ROUND(I208*H208,2)</f>
        <v>0</v>
      </c>
      <c r="BL208" s="16" t="s">
        <v>147</v>
      </c>
      <c r="BM208" s="131" t="s">
        <v>402</v>
      </c>
    </row>
    <row r="209" spans="2:65" s="1" customFormat="1" ht="11.25">
      <c r="B209" s="31"/>
      <c r="D209" s="133" t="s">
        <v>148</v>
      </c>
      <c r="F209" s="134" t="s">
        <v>573</v>
      </c>
      <c r="I209" s="135"/>
      <c r="L209" s="31"/>
      <c r="M209" s="136"/>
      <c r="T209" s="52"/>
      <c r="AT209" s="16" t="s">
        <v>148</v>
      </c>
      <c r="AU209" s="16" t="s">
        <v>77</v>
      </c>
    </row>
    <row r="210" spans="2:65" s="1" customFormat="1" ht="29.25">
      <c r="B210" s="31"/>
      <c r="D210" s="133" t="s">
        <v>152</v>
      </c>
      <c r="F210" s="137" t="s">
        <v>574</v>
      </c>
      <c r="I210" s="135"/>
      <c r="L210" s="31"/>
      <c r="M210" s="136"/>
      <c r="T210" s="52"/>
      <c r="AT210" s="16" t="s">
        <v>152</v>
      </c>
      <c r="AU210" s="16" t="s">
        <v>77</v>
      </c>
    </row>
    <row r="211" spans="2:65" s="1" customFormat="1" ht="16.5" customHeight="1">
      <c r="B211" s="31"/>
      <c r="C211" s="138" t="s">
        <v>370</v>
      </c>
      <c r="D211" s="138" t="s">
        <v>171</v>
      </c>
      <c r="E211" s="139" t="s">
        <v>575</v>
      </c>
      <c r="F211" s="140" t="s">
        <v>576</v>
      </c>
      <c r="G211" s="141" t="s">
        <v>243</v>
      </c>
      <c r="H211" s="142">
        <v>8</v>
      </c>
      <c r="I211" s="143"/>
      <c r="J211" s="144">
        <f>ROUND(I211*H211,2)</f>
        <v>0</v>
      </c>
      <c r="K211" s="140" t="s">
        <v>19</v>
      </c>
      <c r="L211" s="145"/>
      <c r="M211" s="146" t="s">
        <v>19</v>
      </c>
      <c r="N211" s="147" t="s">
        <v>40</v>
      </c>
      <c r="P211" s="129">
        <f>O211*H211</f>
        <v>0</v>
      </c>
      <c r="Q211" s="129">
        <v>0</v>
      </c>
      <c r="R211" s="129">
        <f>Q211*H211</f>
        <v>0</v>
      </c>
      <c r="S211" s="129">
        <v>0</v>
      </c>
      <c r="T211" s="130">
        <f>S211*H211</f>
        <v>0</v>
      </c>
      <c r="AR211" s="131" t="s">
        <v>169</v>
      </c>
      <c r="AT211" s="131" t="s">
        <v>171</v>
      </c>
      <c r="AU211" s="131" t="s">
        <v>77</v>
      </c>
      <c r="AY211" s="16" t="s">
        <v>141</v>
      </c>
      <c r="BE211" s="132">
        <f>IF(N211="základní",J211,0)</f>
        <v>0</v>
      </c>
      <c r="BF211" s="132">
        <f>IF(N211="snížená",J211,0)</f>
        <v>0</v>
      </c>
      <c r="BG211" s="132">
        <f>IF(N211="zákl. přenesená",J211,0)</f>
        <v>0</v>
      </c>
      <c r="BH211" s="132">
        <f>IF(N211="sníž. přenesená",J211,0)</f>
        <v>0</v>
      </c>
      <c r="BI211" s="132">
        <f>IF(N211="nulová",J211,0)</f>
        <v>0</v>
      </c>
      <c r="BJ211" s="16" t="s">
        <v>77</v>
      </c>
      <c r="BK211" s="132">
        <f>ROUND(I211*H211,2)</f>
        <v>0</v>
      </c>
      <c r="BL211" s="16" t="s">
        <v>147</v>
      </c>
      <c r="BM211" s="131" t="s">
        <v>407</v>
      </c>
    </row>
    <row r="212" spans="2:65" s="1" customFormat="1" ht="11.25">
      <c r="B212" s="31"/>
      <c r="D212" s="133" t="s">
        <v>148</v>
      </c>
      <c r="F212" s="134" t="s">
        <v>576</v>
      </c>
      <c r="I212" s="135"/>
      <c r="L212" s="31"/>
      <c r="M212" s="136"/>
      <c r="T212" s="52"/>
      <c r="AT212" s="16" t="s">
        <v>148</v>
      </c>
      <c r="AU212" s="16" t="s">
        <v>77</v>
      </c>
    </row>
    <row r="213" spans="2:65" s="1" customFormat="1" ht="29.25">
      <c r="B213" s="31"/>
      <c r="D213" s="133" t="s">
        <v>152</v>
      </c>
      <c r="F213" s="137" t="s">
        <v>577</v>
      </c>
      <c r="I213" s="135"/>
      <c r="L213" s="31"/>
      <c r="M213" s="136"/>
      <c r="T213" s="52"/>
      <c r="AT213" s="16" t="s">
        <v>152</v>
      </c>
      <c r="AU213" s="16" t="s">
        <v>77</v>
      </c>
    </row>
    <row r="214" spans="2:65" s="12" customFormat="1" ht="11.25">
      <c r="B214" s="157"/>
      <c r="D214" s="133" t="s">
        <v>255</v>
      </c>
      <c r="E214" s="158" t="s">
        <v>19</v>
      </c>
      <c r="F214" s="159" t="s">
        <v>578</v>
      </c>
      <c r="H214" s="160">
        <v>8</v>
      </c>
      <c r="I214" s="161"/>
      <c r="L214" s="157"/>
      <c r="M214" s="162"/>
      <c r="T214" s="163"/>
      <c r="AT214" s="158" t="s">
        <v>255</v>
      </c>
      <c r="AU214" s="158" t="s">
        <v>77</v>
      </c>
      <c r="AV214" s="12" t="s">
        <v>79</v>
      </c>
      <c r="AW214" s="12" t="s">
        <v>31</v>
      </c>
      <c r="AX214" s="12" t="s">
        <v>69</v>
      </c>
      <c r="AY214" s="158" t="s">
        <v>141</v>
      </c>
    </row>
    <row r="215" spans="2:65" s="13" customFormat="1" ht="11.25">
      <c r="B215" s="164"/>
      <c r="D215" s="133" t="s">
        <v>255</v>
      </c>
      <c r="E215" s="165" t="s">
        <v>19</v>
      </c>
      <c r="F215" s="166" t="s">
        <v>262</v>
      </c>
      <c r="H215" s="167">
        <v>8</v>
      </c>
      <c r="I215" s="168"/>
      <c r="L215" s="164"/>
      <c r="M215" s="169"/>
      <c r="T215" s="170"/>
      <c r="AT215" s="165" t="s">
        <v>255</v>
      </c>
      <c r="AU215" s="165" t="s">
        <v>77</v>
      </c>
      <c r="AV215" s="13" t="s">
        <v>147</v>
      </c>
      <c r="AW215" s="13" t="s">
        <v>31</v>
      </c>
      <c r="AX215" s="13" t="s">
        <v>77</v>
      </c>
      <c r="AY215" s="165" t="s">
        <v>141</v>
      </c>
    </row>
    <row r="216" spans="2:65" s="1" customFormat="1" ht="16.5" customHeight="1">
      <c r="B216" s="31"/>
      <c r="C216" s="138" t="s">
        <v>227</v>
      </c>
      <c r="D216" s="138" t="s">
        <v>171</v>
      </c>
      <c r="E216" s="139" t="s">
        <v>223</v>
      </c>
      <c r="F216" s="140" t="s">
        <v>579</v>
      </c>
      <c r="G216" s="141" t="s">
        <v>243</v>
      </c>
      <c r="H216" s="142">
        <v>4</v>
      </c>
      <c r="I216" s="143"/>
      <c r="J216" s="144">
        <f>ROUND(I216*H216,2)</f>
        <v>0</v>
      </c>
      <c r="K216" s="140" t="s">
        <v>580</v>
      </c>
      <c r="L216" s="145"/>
      <c r="M216" s="146" t="s">
        <v>19</v>
      </c>
      <c r="N216" s="147" t="s">
        <v>40</v>
      </c>
      <c r="P216" s="129">
        <f>O216*H216</f>
        <v>0</v>
      </c>
      <c r="Q216" s="129">
        <v>0</v>
      </c>
      <c r="R216" s="129">
        <f>Q216*H216</f>
        <v>0</v>
      </c>
      <c r="S216" s="129">
        <v>0</v>
      </c>
      <c r="T216" s="130">
        <f>S216*H216</f>
        <v>0</v>
      </c>
      <c r="AR216" s="131" t="s">
        <v>169</v>
      </c>
      <c r="AT216" s="131" t="s">
        <v>171</v>
      </c>
      <c r="AU216" s="131" t="s">
        <v>77</v>
      </c>
      <c r="AY216" s="16" t="s">
        <v>141</v>
      </c>
      <c r="BE216" s="132">
        <f>IF(N216="základní",J216,0)</f>
        <v>0</v>
      </c>
      <c r="BF216" s="132">
        <f>IF(N216="snížená",J216,0)</f>
        <v>0</v>
      </c>
      <c r="BG216" s="132">
        <f>IF(N216="zákl. přenesená",J216,0)</f>
        <v>0</v>
      </c>
      <c r="BH216" s="132">
        <f>IF(N216="sníž. přenesená",J216,0)</f>
        <v>0</v>
      </c>
      <c r="BI216" s="132">
        <f>IF(N216="nulová",J216,0)</f>
        <v>0</v>
      </c>
      <c r="BJ216" s="16" t="s">
        <v>77</v>
      </c>
      <c r="BK216" s="132">
        <f>ROUND(I216*H216,2)</f>
        <v>0</v>
      </c>
      <c r="BL216" s="16" t="s">
        <v>147</v>
      </c>
      <c r="BM216" s="131" t="s">
        <v>410</v>
      </c>
    </row>
    <row r="217" spans="2:65" s="1" customFormat="1" ht="11.25">
      <c r="B217" s="31"/>
      <c r="D217" s="133" t="s">
        <v>148</v>
      </c>
      <c r="F217" s="134" t="s">
        <v>579</v>
      </c>
      <c r="I217" s="135"/>
      <c r="L217" s="31"/>
      <c r="M217" s="136"/>
      <c r="T217" s="52"/>
      <c r="AT217" s="16" t="s">
        <v>148</v>
      </c>
      <c r="AU217" s="16" t="s">
        <v>77</v>
      </c>
    </row>
    <row r="218" spans="2:65" s="1" customFormat="1" ht="29.25">
      <c r="B218" s="31"/>
      <c r="D218" s="133" t="s">
        <v>152</v>
      </c>
      <c r="F218" s="137" t="s">
        <v>581</v>
      </c>
      <c r="I218" s="135"/>
      <c r="L218" s="31"/>
      <c r="M218" s="136"/>
      <c r="T218" s="52"/>
      <c r="AT218" s="16" t="s">
        <v>152</v>
      </c>
      <c r="AU218" s="16" t="s">
        <v>77</v>
      </c>
    </row>
    <row r="219" spans="2:65" s="10" customFormat="1" ht="25.9" customHeight="1">
      <c r="B219" s="110"/>
      <c r="D219" s="111" t="s">
        <v>68</v>
      </c>
      <c r="E219" s="112" t="s">
        <v>79</v>
      </c>
      <c r="F219" s="112" t="s">
        <v>582</v>
      </c>
      <c r="I219" s="113"/>
      <c r="J219" s="114">
        <f>BK219</f>
        <v>0</v>
      </c>
      <c r="L219" s="110"/>
      <c r="M219" s="115"/>
      <c r="P219" s="116">
        <f>SUM(P220:P500)</f>
        <v>0</v>
      </c>
      <c r="R219" s="116">
        <f>SUM(R220:R500)</f>
        <v>0</v>
      </c>
      <c r="T219" s="117">
        <f>SUM(T220:T500)</f>
        <v>0</v>
      </c>
      <c r="AR219" s="111" t="s">
        <v>77</v>
      </c>
      <c r="AT219" s="118" t="s">
        <v>68</v>
      </c>
      <c r="AU219" s="118" t="s">
        <v>69</v>
      </c>
      <c r="AY219" s="111" t="s">
        <v>141</v>
      </c>
      <c r="BK219" s="119">
        <f>SUM(BK220:BK500)</f>
        <v>0</v>
      </c>
    </row>
    <row r="220" spans="2:65" s="1" customFormat="1" ht="16.5" customHeight="1">
      <c r="B220" s="31"/>
      <c r="C220" s="120" t="s">
        <v>379</v>
      </c>
      <c r="D220" s="120" t="s">
        <v>142</v>
      </c>
      <c r="E220" s="121" t="s">
        <v>583</v>
      </c>
      <c r="F220" s="122" t="s">
        <v>584</v>
      </c>
      <c r="G220" s="123" t="s">
        <v>253</v>
      </c>
      <c r="H220" s="124">
        <v>43.9</v>
      </c>
      <c r="I220" s="125"/>
      <c r="J220" s="126">
        <f>ROUND(I220*H220,2)</f>
        <v>0</v>
      </c>
      <c r="K220" s="122" t="s">
        <v>146</v>
      </c>
      <c r="L220" s="31"/>
      <c r="M220" s="127" t="s">
        <v>19</v>
      </c>
      <c r="N220" s="128" t="s">
        <v>40</v>
      </c>
      <c r="P220" s="129">
        <f>O220*H220</f>
        <v>0</v>
      </c>
      <c r="Q220" s="129">
        <v>0</v>
      </c>
      <c r="R220" s="129">
        <f>Q220*H220</f>
        <v>0</v>
      </c>
      <c r="S220" s="129">
        <v>0</v>
      </c>
      <c r="T220" s="130">
        <f>S220*H220</f>
        <v>0</v>
      </c>
      <c r="AR220" s="131" t="s">
        <v>147</v>
      </c>
      <c r="AT220" s="131" t="s">
        <v>142</v>
      </c>
      <c r="AU220" s="131" t="s">
        <v>77</v>
      </c>
      <c r="AY220" s="16" t="s">
        <v>141</v>
      </c>
      <c r="BE220" s="132">
        <f>IF(N220="základní",J220,0)</f>
        <v>0</v>
      </c>
      <c r="BF220" s="132">
        <f>IF(N220="snížená",J220,0)</f>
        <v>0</v>
      </c>
      <c r="BG220" s="132">
        <f>IF(N220="zákl. přenesená",J220,0)</f>
        <v>0</v>
      </c>
      <c r="BH220" s="132">
        <f>IF(N220="sníž. přenesená",J220,0)</f>
        <v>0</v>
      </c>
      <c r="BI220" s="132">
        <f>IF(N220="nulová",J220,0)</f>
        <v>0</v>
      </c>
      <c r="BJ220" s="16" t="s">
        <v>77</v>
      </c>
      <c r="BK220" s="132">
        <f>ROUND(I220*H220,2)</f>
        <v>0</v>
      </c>
      <c r="BL220" s="16" t="s">
        <v>147</v>
      </c>
      <c r="BM220" s="131" t="s">
        <v>414</v>
      </c>
    </row>
    <row r="221" spans="2:65" s="1" customFormat="1" ht="29.25">
      <c r="B221" s="31"/>
      <c r="D221" s="133" t="s">
        <v>148</v>
      </c>
      <c r="F221" s="134" t="s">
        <v>585</v>
      </c>
      <c r="I221" s="135"/>
      <c r="L221" s="31"/>
      <c r="M221" s="136"/>
      <c r="T221" s="52"/>
      <c r="AT221" s="16" t="s">
        <v>148</v>
      </c>
      <c r="AU221" s="16" t="s">
        <v>77</v>
      </c>
    </row>
    <row r="222" spans="2:65" s="1" customFormat="1" ht="39">
      <c r="B222" s="31"/>
      <c r="D222" s="133" t="s">
        <v>150</v>
      </c>
      <c r="F222" s="137" t="s">
        <v>586</v>
      </c>
      <c r="I222" s="135"/>
      <c r="L222" s="31"/>
      <c r="M222" s="136"/>
      <c r="T222" s="52"/>
      <c r="AT222" s="16" t="s">
        <v>150</v>
      </c>
      <c r="AU222" s="16" t="s">
        <v>77</v>
      </c>
    </row>
    <row r="223" spans="2:65" s="1" customFormat="1" ht="19.5">
      <c r="B223" s="31"/>
      <c r="D223" s="133" t="s">
        <v>152</v>
      </c>
      <c r="F223" s="137" t="s">
        <v>166</v>
      </c>
      <c r="I223" s="135"/>
      <c r="L223" s="31"/>
      <c r="M223" s="136"/>
      <c r="T223" s="52"/>
      <c r="AT223" s="16" t="s">
        <v>152</v>
      </c>
      <c r="AU223" s="16" t="s">
        <v>77</v>
      </c>
    </row>
    <row r="224" spans="2:65" s="1" customFormat="1" ht="16.5" customHeight="1">
      <c r="B224" s="31"/>
      <c r="C224" s="120" t="s">
        <v>231</v>
      </c>
      <c r="D224" s="120" t="s">
        <v>142</v>
      </c>
      <c r="E224" s="121" t="s">
        <v>587</v>
      </c>
      <c r="F224" s="122" t="s">
        <v>588</v>
      </c>
      <c r="G224" s="123" t="s">
        <v>589</v>
      </c>
      <c r="H224" s="124">
        <v>0.11</v>
      </c>
      <c r="I224" s="125"/>
      <c r="J224" s="126">
        <f>ROUND(I224*H224,2)</f>
        <v>0</v>
      </c>
      <c r="K224" s="122" t="s">
        <v>146</v>
      </c>
      <c r="L224" s="31"/>
      <c r="M224" s="127" t="s">
        <v>19</v>
      </c>
      <c r="N224" s="128" t="s">
        <v>40</v>
      </c>
      <c r="P224" s="129">
        <f>O224*H224</f>
        <v>0</v>
      </c>
      <c r="Q224" s="129">
        <v>0</v>
      </c>
      <c r="R224" s="129">
        <f>Q224*H224</f>
        <v>0</v>
      </c>
      <c r="S224" s="129">
        <v>0</v>
      </c>
      <c r="T224" s="130">
        <f>S224*H224</f>
        <v>0</v>
      </c>
      <c r="AR224" s="131" t="s">
        <v>147</v>
      </c>
      <c r="AT224" s="131" t="s">
        <v>142</v>
      </c>
      <c r="AU224" s="131" t="s">
        <v>77</v>
      </c>
      <c r="AY224" s="16" t="s">
        <v>141</v>
      </c>
      <c r="BE224" s="132">
        <f>IF(N224="základní",J224,0)</f>
        <v>0</v>
      </c>
      <c r="BF224" s="132">
        <f>IF(N224="snížená",J224,0)</f>
        <v>0</v>
      </c>
      <c r="BG224" s="132">
        <f>IF(N224="zákl. přenesená",J224,0)</f>
        <v>0</v>
      </c>
      <c r="BH224" s="132">
        <f>IF(N224="sníž. přenesená",J224,0)</f>
        <v>0</v>
      </c>
      <c r="BI224" s="132">
        <f>IF(N224="nulová",J224,0)</f>
        <v>0</v>
      </c>
      <c r="BJ224" s="16" t="s">
        <v>77</v>
      </c>
      <c r="BK224" s="132">
        <f>ROUND(I224*H224,2)</f>
        <v>0</v>
      </c>
      <c r="BL224" s="16" t="s">
        <v>147</v>
      </c>
      <c r="BM224" s="131" t="s">
        <v>417</v>
      </c>
    </row>
    <row r="225" spans="2:65" s="1" customFormat="1" ht="68.25">
      <c r="B225" s="31"/>
      <c r="D225" s="133" t="s">
        <v>148</v>
      </c>
      <c r="F225" s="134" t="s">
        <v>590</v>
      </c>
      <c r="I225" s="135"/>
      <c r="L225" s="31"/>
      <c r="M225" s="136"/>
      <c r="T225" s="52"/>
      <c r="AT225" s="16" t="s">
        <v>148</v>
      </c>
      <c r="AU225" s="16" t="s">
        <v>77</v>
      </c>
    </row>
    <row r="226" spans="2:65" s="1" customFormat="1" ht="87.75">
      <c r="B226" s="31"/>
      <c r="D226" s="133" t="s">
        <v>150</v>
      </c>
      <c r="F226" s="137" t="s">
        <v>591</v>
      </c>
      <c r="I226" s="135"/>
      <c r="L226" s="31"/>
      <c r="M226" s="136"/>
      <c r="T226" s="52"/>
      <c r="AT226" s="16" t="s">
        <v>150</v>
      </c>
      <c r="AU226" s="16" t="s">
        <v>77</v>
      </c>
    </row>
    <row r="227" spans="2:65" s="1" customFormat="1" ht="39">
      <c r="B227" s="31"/>
      <c r="D227" s="133" t="s">
        <v>152</v>
      </c>
      <c r="F227" s="137" t="s">
        <v>592</v>
      </c>
      <c r="I227" s="135"/>
      <c r="L227" s="31"/>
      <c r="M227" s="136"/>
      <c r="T227" s="52"/>
      <c r="AT227" s="16" t="s">
        <v>152</v>
      </c>
      <c r="AU227" s="16" t="s">
        <v>77</v>
      </c>
    </row>
    <row r="228" spans="2:65" s="1" customFormat="1" ht="16.5" customHeight="1">
      <c r="B228" s="31"/>
      <c r="C228" s="120" t="s">
        <v>387</v>
      </c>
      <c r="D228" s="120" t="s">
        <v>142</v>
      </c>
      <c r="E228" s="121" t="s">
        <v>593</v>
      </c>
      <c r="F228" s="122" t="s">
        <v>594</v>
      </c>
      <c r="G228" s="123" t="s">
        <v>589</v>
      </c>
      <c r="H228" s="124">
        <v>0.4</v>
      </c>
      <c r="I228" s="125"/>
      <c r="J228" s="126">
        <f>ROUND(I228*H228,2)</f>
        <v>0</v>
      </c>
      <c r="K228" s="122" t="s">
        <v>146</v>
      </c>
      <c r="L228" s="31"/>
      <c r="M228" s="127" t="s">
        <v>19</v>
      </c>
      <c r="N228" s="128" t="s">
        <v>40</v>
      </c>
      <c r="P228" s="129">
        <f>O228*H228</f>
        <v>0</v>
      </c>
      <c r="Q228" s="129">
        <v>0</v>
      </c>
      <c r="R228" s="129">
        <f>Q228*H228</f>
        <v>0</v>
      </c>
      <c r="S228" s="129">
        <v>0</v>
      </c>
      <c r="T228" s="130">
        <f>S228*H228</f>
        <v>0</v>
      </c>
      <c r="AR228" s="131" t="s">
        <v>147</v>
      </c>
      <c r="AT228" s="131" t="s">
        <v>142</v>
      </c>
      <c r="AU228" s="131" t="s">
        <v>77</v>
      </c>
      <c r="AY228" s="16" t="s">
        <v>141</v>
      </c>
      <c r="BE228" s="132">
        <f>IF(N228="základní",J228,0)</f>
        <v>0</v>
      </c>
      <c r="BF228" s="132">
        <f>IF(N228="snížená",J228,0)</f>
        <v>0</v>
      </c>
      <c r="BG228" s="132">
        <f>IF(N228="zákl. přenesená",J228,0)</f>
        <v>0</v>
      </c>
      <c r="BH228" s="132">
        <f>IF(N228="sníž. přenesená",J228,0)</f>
        <v>0</v>
      </c>
      <c r="BI228" s="132">
        <f>IF(N228="nulová",J228,0)</f>
        <v>0</v>
      </c>
      <c r="BJ228" s="16" t="s">
        <v>77</v>
      </c>
      <c r="BK228" s="132">
        <f>ROUND(I228*H228,2)</f>
        <v>0</v>
      </c>
      <c r="BL228" s="16" t="s">
        <v>147</v>
      </c>
      <c r="BM228" s="131" t="s">
        <v>421</v>
      </c>
    </row>
    <row r="229" spans="2:65" s="1" customFormat="1" ht="68.25">
      <c r="B229" s="31"/>
      <c r="D229" s="133" t="s">
        <v>148</v>
      </c>
      <c r="F229" s="134" t="s">
        <v>595</v>
      </c>
      <c r="I229" s="135"/>
      <c r="L229" s="31"/>
      <c r="M229" s="136"/>
      <c r="T229" s="52"/>
      <c r="AT229" s="16" t="s">
        <v>148</v>
      </c>
      <c r="AU229" s="16" t="s">
        <v>77</v>
      </c>
    </row>
    <row r="230" spans="2:65" s="1" customFormat="1" ht="87.75">
      <c r="B230" s="31"/>
      <c r="D230" s="133" t="s">
        <v>150</v>
      </c>
      <c r="F230" s="137" t="s">
        <v>591</v>
      </c>
      <c r="I230" s="135"/>
      <c r="L230" s="31"/>
      <c r="M230" s="136"/>
      <c r="T230" s="52"/>
      <c r="AT230" s="16" t="s">
        <v>150</v>
      </c>
      <c r="AU230" s="16" t="s">
        <v>77</v>
      </c>
    </row>
    <row r="231" spans="2:65" s="1" customFormat="1" ht="29.25">
      <c r="B231" s="31"/>
      <c r="D231" s="133" t="s">
        <v>152</v>
      </c>
      <c r="F231" s="137" t="s">
        <v>596</v>
      </c>
      <c r="I231" s="135"/>
      <c r="L231" s="31"/>
      <c r="M231" s="136"/>
      <c r="T231" s="52"/>
      <c r="AT231" s="16" t="s">
        <v>152</v>
      </c>
      <c r="AU231" s="16" t="s">
        <v>77</v>
      </c>
    </row>
    <row r="232" spans="2:65" s="1" customFormat="1" ht="16.5" customHeight="1">
      <c r="B232" s="31"/>
      <c r="C232" s="120" t="s">
        <v>237</v>
      </c>
      <c r="D232" s="120" t="s">
        <v>142</v>
      </c>
      <c r="E232" s="121" t="s">
        <v>597</v>
      </c>
      <c r="F232" s="122" t="s">
        <v>598</v>
      </c>
      <c r="G232" s="123" t="s">
        <v>589</v>
      </c>
      <c r="H232" s="124">
        <v>0.06</v>
      </c>
      <c r="I232" s="125"/>
      <c r="J232" s="126">
        <f>ROUND(I232*H232,2)</f>
        <v>0</v>
      </c>
      <c r="K232" s="122" t="s">
        <v>146</v>
      </c>
      <c r="L232" s="31"/>
      <c r="M232" s="127" t="s">
        <v>19</v>
      </c>
      <c r="N232" s="128" t="s">
        <v>40</v>
      </c>
      <c r="P232" s="129">
        <f>O232*H232</f>
        <v>0</v>
      </c>
      <c r="Q232" s="129">
        <v>0</v>
      </c>
      <c r="R232" s="129">
        <f>Q232*H232</f>
        <v>0</v>
      </c>
      <c r="S232" s="129">
        <v>0</v>
      </c>
      <c r="T232" s="130">
        <f>S232*H232</f>
        <v>0</v>
      </c>
      <c r="AR232" s="131" t="s">
        <v>147</v>
      </c>
      <c r="AT232" s="131" t="s">
        <v>142</v>
      </c>
      <c r="AU232" s="131" t="s">
        <v>77</v>
      </c>
      <c r="AY232" s="16" t="s">
        <v>141</v>
      </c>
      <c r="BE232" s="132">
        <f>IF(N232="základní",J232,0)</f>
        <v>0</v>
      </c>
      <c r="BF232" s="132">
        <f>IF(N232="snížená",J232,0)</f>
        <v>0</v>
      </c>
      <c r="BG232" s="132">
        <f>IF(N232="zákl. přenesená",J232,0)</f>
        <v>0</v>
      </c>
      <c r="BH232" s="132">
        <f>IF(N232="sníž. přenesená",J232,0)</f>
        <v>0</v>
      </c>
      <c r="BI232" s="132">
        <f>IF(N232="nulová",J232,0)</f>
        <v>0</v>
      </c>
      <c r="BJ232" s="16" t="s">
        <v>77</v>
      </c>
      <c r="BK232" s="132">
        <f>ROUND(I232*H232,2)</f>
        <v>0</v>
      </c>
      <c r="BL232" s="16" t="s">
        <v>147</v>
      </c>
      <c r="BM232" s="131" t="s">
        <v>424</v>
      </c>
    </row>
    <row r="233" spans="2:65" s="1" customFormat="1" ht="68.25">
      <c r="B233" s="31"/>
      <c r="D233" s="133" t="s">
        <v>148</v>
      </c>
      <c r="F233" s="134" t="s">
        <v>599</v>
      </c>
      <c r="I233" s="135"/>
      <c r="L233" s="31"/>
      <c r="M233" s="136"/>
      <c r="T233" s="52"/>
      <c r="AT233" s="16" t="s">
        <v>148</v>
      </c>
      <c r="AU233" s="16" t="s">
        <v>77</v>
      </c>
    </row>
    <row r="234" spans="2:65" s="1" customFormat="1" ht="87.75">
      <c r="B234" s="31"/>
      <c r="D234" s="133" t="s">
        <v>150</v>
      </c>
      <c r="F234" s="137" t="s">
        <v>591</v>
      </c>
      <c r="I234" s="135"/>
      <c r="L234" s="31"/>
      <c r="M234" s="136"/>
      <c r="T234" s="52"/>
      <c r="AT234" s="16" t="s">
        <v>150</v>
      </c>
      <c r="AU234" s="16" t="s">
        <v>77</v>
      </c>
    </row>
    <row r="235" spans="2:65" s="1" customFormat="1" ht="29.25">
      <c r="B235" s="31"/>
      <c r="D235" s="133" t="s">
        <v>152</v>
      </c>
      <c r="F235" s="137" t="s">
        <v>600</v>
      </c>
      <c r="I235" s="135"/>
      <c r="L235" s="31"/>
      <c r="M235" s="136"/>
      <c r="T235" s="52"/>
      <c r="AT235" s="16" t="s">
        <v>152</v>
      </c>
      <c r="AU235" s="16" t="s">
        <v>77</v>
      </c>
    </row>
    <row r="236" spans="2:65" s="1" customFormat="1" ht="16.5" customHeight="1">
      <c r="B236" s="31"/>
      <c r="C236" s="120" t="s">
        <v>395</v>
      </c>
      <c r="D236" s="120" t="s">
        <v>142</v>
      </c>
      <c r="E236" s="121" t="s">
        <v>601</v>
      </c>
      <c r="F236" s="122" t="s">
        <v>602</v>
      </c>
      <c r="G236" s="123" t="s">
        <v>174</v>
      </c>
      <c r="H236" s="124">
        <v>235.3</v>
      </c>
      <c r="I236" s="125"/>
      <c r="J236" s="126">
        <f>ROUND(I236*H236,2)</f>
        <v>0</v>
      </c>
      <c r="K236" s="122" t="s">
        <v>146</v>
      </c>
      <c r="L236" s="31"/>
      <c r="M236" s="127" t="s">
        <v>19</v>
      </c>
      <c r="N236" s="128" t="s">
        <v>40</v>
      </c>
      <c r="P236" s="129">
        <f>O236*H236</f>
        <v>0</v>
      </c>
      <c r="Q236" s="129">
        <v>0</v>
      </c>
      <c r="R236" s="129">
        <f>Q236*H236</f>
        <v>0</v>
      </c>
      <c r="S236" s="129">
        <v>0</v>
      </c>
      <c r="T236" s="130">
        <f>S236*H236</f>
        <v>0</v>
      </c>
      <c r="AR236" s="131" t="s">
        <v>147</v>
      </c>
      <c r="AT236" s="131" t="s">
        <v>142</v>
      </c>
      <c r="AU236" s="131" t="s">
        <v>77</v>
      </c>
      <c r="AY236" s="16" t="s">
        <v>141</v>
      </c>
      <c r="BE236" s="132">
        <f>IF(N236="základní",J236,0)</f>
        <v>0</v>
      </c>
      <c r="BF236" s="132">
        <f>IF(N236="snížená",J236,0)</f>
        <v>0</v>
      </c>
      <c r="BG236" s="132">
        <f>IF(N236="zákl. přenesená",J236,0)</f>
        <v>0</v>
      </c>
      <c r="BH236" s="132">
        <f>IF(N236="sníž. přenesená",J236,0)</f>
        <v>0</v>
      </c>
      <c r="BI236" s="132">
        <f>IF(N236="nulová",J236,0)</f>
        <v>0</v>
      </c>
      <c r="BJ236" s="16" t="s">
        <v>77</v>
      </c>
      <c r="BK236" s="132">
        <f>ROUND(I236*H236,2)</f>
        <v>0</v>
      </c>
      <c r="BL236" s="16" t="s">
        <v>147</v>
      </c>
      <c r="BM236" s="131" t="s">
        <v>428</v>
      </c>
    </row>
    <row r="237" spans="2:65" s="1" customFormat="1" ht="68.25">
      <c r="B237" s="31"/>
      <c r="D237" s="133" t="s">
        <v>148</v>
      </c>
      <c r="F237" s="134" t="s">
        <v>603</v>
      </c>
      <c r="I237" s="135"/>
      <c r="L237" s="31"/>
      <c r="M237" s="136"/>
      <c r="T237" s="52"/>
      <c r="AT237" s="16" t="s">
        <v>148</v>
      </c>
      <c r="AU237" s="16" t="s">
        <v>77</v>
      </c>
    </row>
    <row r="238" spans="2:65" s="1" customFormat="1" ht="87.75">
      <c r="B238" s="31"/>
      <c r="D238" s="133" t="s">
        <v>150</v>
      </c>
      <c r="F238" s="137" t="s">
        <v>591</v>
      </c>
      <c r="I238" s="135"/>
      <c r="L238" s="31"/>
      <c r="M238" s="136"/>
      <c r="T238" s="52"/>
      <c r="AT238" s="16" t="s">
        <v>150</v>
      </c>
      <c r="AU238" s="16" t="s">
        <v>77</v>
      </c>
    </row>
    <row r="239" spans="2:65" s="1" customFormat="1" ht="29.25">
      <c r="B239" s="31"/>
      <c r="D239" s="133" t="s">
        <v>152</v>
      </c>
      <c r="F239" s="137" t="s">
        <v>604</v>
      </c>
      <c r="I239" s="135"/>
      <c r="L239" s="31"/>
      <c r="M239" s="136"/>
      <c r="T239" s="52"/>
      <c r="AT239" s="16" t="s">
        <v>152</v>
      </c>
      <c r="AU239" s="16" t="s">
        <v>77</v>
      </c>
    </row>
    <row r="240" spans="2:65" s="12" customFormat="1" ht="11.25">
      <c r="B240" s="157"/>
      <c r="D240" s="133" t="s">
        <v>255</v>
      </c>
      <c r="E240" s="158" t="s">
        <v>19</v>
      </c>
      <c r="F240" s="159" t="s">
        <v>605</v>
      </c>
      <c r="H240" s="160">
        <v>235.3</v>
      </c>
      <c r="I240" s="161"/>
      <c r="L240" s="157"/>
      <c r="M240" s="162"/>
      <c r="T240" s="163"/>
      <c r="AT240" s="158" t="s">
        <v>255</v>
      </c>
      <c r="AU240" s="158" t="s">
        <v>77</v>
      </c>
      <c r="AV240" s="12" t="s">
        <v>79</v>
      </c>
      <c r="AW240" s="12" t="s">
        <v>31</v>
      </c>
      <c r="AX240" s="12" t="s">
        <v>69</v>
      </c>
      <c r="AY240" s="158" t="s">
        <v>141</v>
      </c>
    </row>
    <row r="241" spans="2:65" s="13" customFormat="1" ht="11.25">
      <c r="B241" s="164"/>
      <c r="D241" s="133" t="s">
        <v>255</v>
      </c>
      <c r="E241" s="165" t="s">
        <v>19</v>
      </c>
      <c r="F241" s="166" t="s">
        <v>262</v>
      </c>
      <c r="H241" s="167">
        <v>235.3</v>
      </c>
      <c r="I241" s="168"/>
      <c r="L241" s="164"/>
      <c r="M241" s="169"/>
      <c r="T241" s="170"/>
      <c r="AT241" s="165" t="s">
        <v>255</v>
      </c>
      <c r="AU241" s="165" t="s">
        <v>77</v>
      </c>
      <c r="AV241" s="13" t="s">
        <v>147</v>
      </c>
      <c r="AW241" s="13" t="s">
        <v>31</v>
      </c>
      <c r="AX241" s="13" t="s">
        <v>77</v>
      </c>
      <c r="AY241" s="165" t="s">
        <v>141</v>
      </c>
    </row>
    <row r="242" spans="2:65" s="1" customFormat="1" ht="16.5" customHeight="1">
      <c r="B242" s="31"/>
      <c r="C242" s="120" t="s">
        <v>328</v>
      </c>
      <c r="D242" s="120" t="s">
        <v>142</v>
      </c>
      <c r="E242" s="121" t="s">
        <v>606</v>
      </c>
      <c r="F242" s="122" t="s">
        <v>607</v>
      </c>
      <c r="G242" s="123" t="s">
        <v>253</v>
      </c>
      <c r="H242" s="124">
        <v>57.5</v>
      </c>
      <c r="I242" s="125"/>
      <c r="J242" s="126">
        <f>ROUND(I242*H242,2)</f>
        <v>0</v>
      </c>
      <c r="K242" s="122" t="s">
        <v>146</v>
      </c>
      <c r="L242" s="31"/>
      <c r="M242" s="127" t="s">
        <v>19</v>
      </c>
      <c r="N242" s="128" t="s">
        <v>40</v>
      </c>
      <c r="P242" s="129">
        <f>O242*H242</f>
        <v>0</v>
      </c>
      <c r="Q242" s="129">
        <v>0</v>
      </c>
      <c r="R242" s="129">
        <f>Q242*H242</f>
        <v>0</v>
      </c>
      <c r="S242" s="129">
        <v>0</v>
      </c>
      <c r="T242" s="130">
        <f>S242*H242</f>
        <v>0</v>
      </c>
      <c r="AR242" s="131" t="s">
        <v>147</v>
      </c>
      <c r="AT242" s="131" t="s">
        <v>142</v>
      </c>
      <c r="AU242" s="131" t="s">
        <v>77</v>
      </c>
      <c r="AY242" s="16" t="s">
        <v>141</v>
      </c>
      <c r="BE242" s="132">
        <f>IF(N242="základní",J242,0)</f>
        <v>0</v>
      </c>
      <c r="BF242" s="132">
        <f>IF(N242="snížená",J242,0)</f>
        <v>0</v>
      </c>
      <c r="BG242" s="132">
        <f>IF(N242="zákl. přenesená",J242,0)</f>
        <v>0</v>
      </c>
      <c r="BH242" s="132">
        <f>IF(N242="sníž. přenesená",J242,0)</f>
        <v>0</v>
      </c>
      <c r="BI242" s="132">
        <f>IF(N242="nulová",J242,0)</f>
        <v>0</v>
      </c>
      <c r="BJ242" s="16" t="s">
        <v>77</v>
      </c>
      <c r="BK242" s="132">
        <f>ROUND(I242*H242,2)</f>
        <v>0</v>
      </c>
      <c r="BL242" s="16" t="s">
        <v>147</v>
      </c>
      <c r="BM242" s="131" t="s">
        <v>432</v>
      </c>
    </row>
    <row r="243" spans="2:65" s="1" customFormat="1" ht="29.25">
      <c r="B243" s="31"/>
      <c r="D243" s="133" t="s">
        <v>148</v>
      </c>
      <c r="F243" s="134" t="s">
        <v>608</v>
      </c>
      <c r="I243" s="135"/>
      <c r="L243" s="31"/>
      <c r="M243" s="136"/>
      <c r="T243" s="52"/>
      <c r="AT243" s="16" t="s">
        <v>148</v>
      </c>
      <c r="AU243" s="16" t="s">
        <v>77</v>
      </c>
    </row>
    <row r="244" spans="2:65" s="1" customFormat="1" ht="39">
      <c r="B244" s="31"/>
      <c r="D244" s="133" t="s">
        <v>150</v>
      </c>
      <c r="F244" s="137" t="s">
        <v>609</v>
      </c>
      <c r="I244" s="135"/>
      <c r="L244" s="31"/>
      <c r="M244" s="136"/>
      <c r="T244" s="52"/>
      <c r="AT244" s="16" t="s">
        <v>150</v>
      </c>
      <c r="AU244" s="16" t="s">
        <v>77</v>
      </c>
    </row>
    <row r="245" spans="2:65" s="1" customFormat="1" ht="29.25">
      <c r="B245" s="31"/>
      <c r="D245" s="133" t="s">
        <v>152</v>
      </c>
      <c r="F245" s="137" t="s">
        <v>610</v>
      </c>
      <c r="I245" s="135"/>
      <c r="L245" s="31"/>
      <c r="M245" s="136"/>
      <c r="T245" s="52"/>
      <c r="AT245" s="16" t="s">
        <v>152</v>
      </c>
      <c r="AU245" s="16" t="s">
        <v>77</v>
      </c>
    </row>
    <row r="246" spans="2:65" s="11" customFormat="1" ht="11.25">
      <c r="B246" s="151"/>
      <c r="D246" s="133" t="s">
        <v>255</v>
      </c>
      <c r="E246" s="152" t="s">
        <v>19</v>
      </c>
      <c r="F246" s="153" t="s">
        <v>611</v>
      </c>
      <c r="H246" s="152" t="s">
        <v>19</v>
      </c>
      <c r="I246" s="154"/>
      <c r="L246" s="151"/>
      <c r="M246" s="155"/>
      <c r="T246" s="156"/>
      <c r="AT246" s="152" t="s">
        <v>255</v>
      </c>
      <c r="AU246" s="152" t="s">
        <v>77</v>
      </c>
      <c r="AV246" s="11" t="s">
        <v>77</v>
      </c>
      <c r="AW246" s="11" t="s">
        <v>31</v>
      </c>
      <c r="AX246" s="11" t="s">
        <v>69</v>
      </c>
      <c r="AY246" s="152" t="s">
        <v>141</v>
      </c>
    </row>
    <row r="247" spans="2:65" s="12" customFormat="1" ht="11.25">
      <c r="B247" s="157"/>
      <c r="D247" s="133" t="s">
        <v>255</v>
      </c>
      <c r="E247" s="158" t="s">
        <v>19</v>
      </c>
      <c r="F247" s="159" t="s">
        <v>612</v>
      </c>
      <c r="H247" s="160">
        <v>57.5</v>
      </c>
      <c r="I247" s="161"/>
      <c r="L247" s="157"/>
      <c r="M247" s="162"/>
      <c r="T247" s="163"/>
      <c r="AT247" s="158" t="s">
        <v>255</v>
      </c>
      <c r="AU247" s="158" t="s">
        <v>77</v>
      </c>
      <c r="AV247" s="12" t="s">
        <v>79</v>
      </c>
      <c r="AW247" s="12" t="s">
        <v>31</v>
      </c>
      <c r="AX247" s="12" t="s">
        <v>69</v>
      </c>
      <c r="AY247" s="158" t="s">
        <v>141</v>
      </c>
    </row>
    <row r="248" spans="2:65" s="13" customFormat="1" ht="11.25">
      <c r="B248" s="164"/>
      <c r="D248" s="133" t="s">
        <v>255</v>
      </c>
      <c r="E248" s="165" t="s">
        <v>19</v>
      </c>
      <c r="F248" s="166" t="s">
        <v>262</v>
      </c>
      <c r="H248" s="167">
        <v>57.5</v>
      </c>
      <c r="I248" s="168"/>
      <c r="L248" s="164"/>
      <c r="M248" s="169"/>
      <c r="T248" s="170"/>
      <c r="AT248" s="165" t="s">
        <v>255</v>
      </c>
      <c r="AU248" s="165" t="s">
        <v>77</v>
      </c>
      <c r="AV248" s="13" t="s">
        <v>147</v>
      </c>
      <c r="AW248" s="13" t="s">
        <v>31</v>
      </c>
      <c r="AX248" s="13" t="s">
        <v>77</v>
      </c>
      <c r="AY248" s="165" t="s">
        <v>141</v>
      </c>
    </row>
    <row r="249" spans="2:65" s="1" customFormat="1" ht="16.5" customHeight="1">
      <c r="B249" s="31"/>
      <c r="C249" s="120" t="s">
        <v>403</v>
      </c>
      <c r="D249" s="120" t="s">
        <v>142</v>
      </c>
      <c r="E249" s="121" t="s">
        <v>613</v>
      </c>
      <c r="F249" s="122" t="s">
        <v>614</v>
      </c>
      <c r="G249" s="123" t="s">
        <v>253</v>
      </c>
      <c r="H249" s="124">
        <v>57.5</v>
      </c>
      <c r="I249" s="125"/>
      <c r="J249" s="126">
        <f>ROUND(I249*H249,2)</f>
        <v>0</v>
      </c>
      <c r="K249" s="122" t="s">
        <v>146</v>
      </c>
      <c r="L249" s="31"/>
      <c r="M249" s="127" t="s">
        <v>19</v>
      </c>
      <c r="N249" s="128" t="s">
        <v>40</v>
      </c>
      <c r="P249" s="129">
        <f>O249*H249</f>
        <v>0</v>
      </c>
      <c r="Q249" s="129">
        <v>0</v>
      </c>
      <c r="R249" s="129">
        <f>Q249*H249</f>
        <v>0</v>
      </c>
      <c r="S249" s="129">
        <v>0</v>
      </c>
      <c r="T249" s="130">
        <f>S249*H249</f>
        <v>0</v>
      </c>
      <c r="AR249" s="131" t="s">
        <v>147</v>
      </c>
      <c r="AT249" s="131" t="s">
        <v>142</v>
      </c>
      <c r="AU249" s="131" t="s">
        <v>77</v>
      </c>
      <c r="AY249" s="16" t="s">
        <v>141</v>
      </c>
      <c r="BE249" s="132">
        <f>IF(N249="základní",J249,0)</f>
        <v>0</v>
      </c>
      <c r="BF249" s="132">
        <f>IF(N249="snížená",J249,0)</f>
        <v>0</v>
      </c>
      <c r="BG249" s="132">
        <f>IF(N249="zákl. přenesená",J249,0)</f>
        <v>0</v>
      </c>
      <c r="BH249" s="132">
        <f>IF(N249="sníž. přenesená",J249,0)</f>
        <v>0</v>
      </c>
      <c r="BI249" s="132">
        <f>IF(N249="nulová",J249,0)</f>
        <v>0</v>
      </c>
      <c r="BJ249" s="16" t="s">
        <v>77</v>
      </c>
      <c r="BK249" s="132">
        <f>ROUND(I249*H249,2)</f>
        <v>0</v>
      </c>
      <c r="BL249" s="16" t="s">
        <v>147</v>
      </c>
      <c r="BM249" s="131" t="s">
        <v>437</v>
      </c>
    </row>
    <row r="250" spans="2:65" s="1" customFormat="1" ht="29.25">
      <c r="B250" s="31"/>
      <c r="D250" s="133" t="s">
        <v>148</v>
      </c>
      <c r="F250" s="134" t="s">
        <v>615</v>
      </c>
      <c r="I250" s="135"/>
      <c r="L250" s="31"/>
      <c r="M250" s="136"/>
      <c r="T250" s="52"/>
      <c r="AT250" s="16" t="s">
        <v>148</v>
      </c>
      <c r="AU250" s="16" t="s">
        <v>77</v>
      </c>
    </row>
    <row r="251" spans="2:65" s="1" customFormat="1" ht="48.75">
      <c r="B251" s="31"/>
      <c r="D251" s="133" t="s">
        <v>150</v>
      </c>
      <c r="F251" s="137" t="s">
        <v>616</v>
      </c>
      <c r="I251" s="135"/>
      <c r="L251" s="31"/>
      <c r="M251" s="136"/>
      <c r="T251" s="52"/>
      <c r="AT251" s="16" t="s">
        <v>150</v>
      </c>
      <c r="AU251" s="16" t="s">
        <v>77</v>
      </c>
    </row>
    <row r="252" spans="2:65" s="1" customFormat="1" ht="29.25">
      <c r="B252" s="31"/>
      <c r="D252" s="133" t="s">
        <v>152</v>
      </c>
      <c r="F252" s="137" t="s">
        <v>610</v>
      </c>
      <c r="I252" s="135"/>
      <c r="L252" s="31"/>
      <c r="M252" s="136"/>
      <c r="T252" s="52"/>
      <c r="AT252" s="16" t="s">
        <v>152</v>
      </c>
      <c r="AU252" s="16" t="s">
        <v>77</v>
      </c>
    </row>
    <row r="253" spans="2:65" s="12" customFormat="1" ht="11.25">
      <c r="B253" s="157"/>
      <c r="D253" s="133" t="s">
        <v>255</v>
      </c>
      <c r="E253" s="158" t="s">
        <v>19</v>
      </c>
      <c r="F253" s="159" t="s">
        <v>612</v>
      </c>
      <c r="H253" s="160">
        <v>57.5</v>
      </c>
      <c r="I253" s="161"/>
      <c r="L253" s="157"/>
      <c r="M253" s="162"/>
      <c r="T253" s="163"/>
      <c r="AT253" s="158" t="s">
        <v>255</v>
      </c>
      <c r="AU253" s="158" t="s">
        <v>77</v>
      </c>
      <c r="AV253" s="12" t="s">
        <v>79</v>
      </c>
      <c r="AW253" s="12" t="s">
        <v>31</v>
      </c>
      <c r="AX253" s="12" t="s">
        <v>69</v>
      </c>
      <c r="AY253" s="158" t="s">
        <v>141</v>
      </c>
    </row>
    <row r="254" spans="2:65" s="13" customFormat="1" ht="11.25">
      <c r="B254" s="164"/>
      <c r="D254" s="133" t="s">
        <v>255</v>
      </c>
      <c r="E254" s="165" t="s">
        <v>19</v>
      </c>
      <c r="F254" s="166" t="s">
        <v>262</v>
      </c>
      <c r="H254" s="167">
        <v>57.5</v>
      </c>
      <c r="I254" s="168"/>
      <c r="L254" s="164"/>
      <c r="M254" s="169"/>
      <c r="T254" s="170"/>
      <c r="AT254" s="165" t="s">
        <v>255</v>
      </c>
      <c r="AU254" s="165" t="s">
        <v>77</v>
      </c>
      <c r="AV254" s="13" t="s">
        <v>147</v>
      </c>
      <c r="AW254" s="13" t="s">
        <v>31</v>
      </c>
      <c r="AX254" s="13" t="s">
        <v>77</v>
      </c>
      <c r="AY254" s="165" t="s">
        <v>141</v>
      </c>
    </row>
    <row r="255" spans="2:65" s="1" customFormat="1" ht="16.5" customHeight="1">
      <c r="B255" s="31"/>
      <c r="C255" s="120" t="s">
        <v>332</v>
      </c>
      <c r="D255" s="120" t="s">
        <v>142</v>
      </c>
      <c r="E255" s="121" t="s">
        <v>617</v>
      </c>
      <c r="F255" s="122" t="s">
        <v>618</v>
      </c>
      <c r="G255" s="123" t="s">
        <v>253</v>
      </c>
      <c r="H255" s="124">
        <v>1730</v>
      </c>
      <c r="I255" s="125"/>
      <c r="J255" s="126">
        <f>ROUND(I255*H255,2)</f>
        <v>0</v>
      </c>
      <c r="K255" s="122" t="s">
        <v>146</v>
      </c>
      <c r="L255" s="31"/>
      <c r="M255" s="127" t="s">
        <v>19</v>
      </c>
      <c r="N255" s="128" t="s">
        <v>40</v>
      </c>
      <c r="P255" s="129">
        <f>O255*H255</f>
        <v>0</v>
      </c>
      <c r="Q255" s="129">
        <v>0</v>
      </c>
      <c r="R255" s="129">
        <f>Q255*H255</f>
        <v>0</v>
      </c>
      <c r="S255" s="129">
        <v>0</v>
      </c>
      <c r="T255" s="130">
        <f>S255*H255</f>
        <v>0</v>
      </c>
      <c r="AR255" s="131" t="s">
        <v>147</v>
      </c>
      <c r="AT255" s="131" t="s">
        <v>142</v>
      </c>
      <c r="AU255" s="131" t="s">
        <v>77</v>
      </c>
      <c r="AY255" s="16" t="s">
        <v>141</v>
      </c>
      <c r="BE255" s="132">
        <f>IF(N255="základní",J255,0)</f>
        <v>0</v>
      </c>
      <c r="BF255" s="132">
        <f>IF(N255="snížená",J255,0)</f>
        <v>0</v>
      </c>
      <c r="BG255" s="132">
        <f>IF(N255="zákl. přenesená",J255,0)</f>
        <v>0</v>
      </c>
      <c r="BH255" s="132">
        <f>IF(N255="sníž. přenesená",J255,0)</f>
        <v>0</v>
      </c>
      <c r="BI255" s="132">
        <f>IF(N255="nulová",J255,0)</f>
        <v>0</v>
      </c>
      <c r="BJ255" s="16" t="s">
        <v>77</v>
      </c>
      <c r="BK255" s="132">
        <f>ROUND(I255*H255,2)</f>
        <v>0</v>
      </c>
      <c r="BL255" s="16" t="s">
        <v>147</v>
      </c>
      <c r="BM255" s="131" t="s">
        <v>441</v>
      </c>
    </row>
    <row r="256" spans="2:65" s="1" customFormat="1" ht="19.5">
      <c r="B256" s="31"/>
      <c r="D256" s="133" t="s">
        <v>148</v>
      </c>
      <c r="F256" s="134" t="s">
        <v>619</v>
      </c>
      <c r="I256" s="135"/>
      <c r="L256" s="31"/>
      <c r="M256" s="136"/>
      <c r="T256" s="52"/>
      <c r="AT256" s="16" t="s">
        <v>148</v>
      </c>
      <c r="AU256" s="16" t="s">
        <v>77</v>
      </c>
    </row>
    <row r="257" spans="2:65" s="1" customFormat="1" ht="39">
      <c r="B257" s="31"/>
      <c r="D257" s="133" t="s">
        <v>150</v>
      </c>
      <c r="F257" s="137" t="s">
        <v>620</v>
      </c>
      <c r="I257" s="135"/>
      <c r="L257" s="31"/>
      <c r="M257" s="136"/>
      <c r="T257" s="52"/>
      <c r="AT257" s="16" t="s">
        <v>150</v>
      </c>
      <c r="AU257" s="16" t="s">
        <v>77</v>
      </c>
    </row>
    <row r="258" spans="2:65" s="1" customFormat="1" ht="29.25">
      <c r="B258" s="31"/>
      <c r="D258" s="133" t="s">
        <v>152</v>
      </c>
      <c r="F258" s="137" t="s">
        <v>621</v>
      </c>
      <c r="I258" s="135"/>
      <c r="L258" s="31"/>
      <c r="M258" s="136"/>
      <c r="T258" s="52"/>
      <c r="AT258" s="16" t="s">
        <v>152</v>
      </c>
      <c r="AU258" s="16" t="s">
        <v>77</v>
      </c>
    </row>
    <row r="259" spans="2:65" s="12" customFormat="1" ht="11.25">
      <c r="B259" s="157"/>
      <c r="D259" s="133" t="s">
        <v>255</v>
      </c>
      <c r="E259" s="158" t="s">
        <v>19</v>
      </c>
      <c r="F259" s="159" t="s">
        <v>622</v>
      </c>
      <c r="H259" s="160">
        <v>1730</v>
      </c>
      <c r="I259" s="161"/>
      <c r="L259" s="157"/>
      <c r="M259" s="162"/>
      <c r="T259" s="163"/>
      <c r="AT259" s="158" t="s">
        <v>255</v>
      </c>
      <c r="AU259" s="158" t="s">
        <v>77</v>
      </c>
      <c r="AV259" s="12" t="s">
        <v>79</v>
      </c>
      <c r="AW259" s="12" t="s">
        <v>31</v>
      </c>
      <c r="AX259" s="12" t="s">
        <v>69</v>
      </c>
      <c r="AY259" s="158" t="s">
        <v>141</v>
      </c>
    </row>
    <row r="260" spans="2:65" s="13" customFormat="1" ht="11.25">
      <c r="B260" s="164"/>
      <c r="D260" s="133" t="s">
        <v>255</v>
      </c>
      <c r="E260" s="165" t="s">
        <v>19</v>
      </c>
      <c r="F260" s="166" t="s">
        <v>262</v>
      </c>
      <c r="H260" s="167">
        <v>1730</v>
      </c>
      <c r="I260" s="168"/>
      <c r="L260" s="164"/>
      <c r="M260" s="169"/>
      <c r="T260" s="170"/>
      <c r="AT260" s="165" t="s">
        <v>255</v>
      </c>
      <c r="AU260" s="165" t="s">
        <v>77</v>
      </c>
      <c r="AV260" s="13" t="s">
        <v>147</v>
      </c>
      <c r="AW260" s="13" t="s">
        <v>31</v>
      </c>
      <c r="AX260" s="13" t="s">
        <v>77</v>
      </c>
      <c r="AY260" s="165" t="s">
        <v>141</v>
      </c>
    </row>
    <row r="261" spans="2:65" s="1" customFormat="1" ht="16.5" customHeight="1">
      <c r="B261" s="31"/>
      <c r="C261" s="120" t="s">
        <v>411</v>
      </c>
      <c r="D261" s="120" t="s">
        <v>142</v>
      </c>
      <c r="E261" s="121" t="s">
        <v>623</v>
      </c>
      <c r="F261" s="122" t="s">
        <v>624</v>
      </c>
      <c r="G261" s="123" t="s">
        <v>253</v>
      </c>
      <c r="H261" s="124">
        <v>384</v>
      </c>
      <c r="I261" s="125"/>
      <c r="J261" s="126">
        <f>ROUND(I261*H261,2)</f>
        <v>0</v>
      </c>
      <c r="K261" s="122" t="s">
        <v>146</v>
      </c>
      <c r="L261" s="31"/>
      <c r="M261" s="127" t="s">
        <v>19</v>
      </c>
      <c r="N261" s="128" t="s">
        <v>40</v>
      </c>
      <c r="P261" s="129">
        <f>O261*H261</f>
        <v>0</v>
      </c>
      <c r="Q261" s="129">
        <v>0</v>
      </c>
      <c r="R261" s="129">
        <f>Q261*H261</f>
        <v>0</v>
      </c>
      <c r="S261" s="129">
        <v>0</v>
      </c>
      <c r="T261" s="130">
        <f>S261*H261</f>
        <v>0</v>
      </c>
      <c r="AR261" s="131" t="s">
        <v>147</v>
      </c>
      <c r="AT261" s="131" t="s">
        <v>142</v>
      </c>
      <c r="AU261" s="131" t="s">
        <v>77</v>
      </c>
      <c r="AY261" s="16" t="s">
        <v>141</v>
      </c>
      <c r="BE261" s="132">
        <f>IF(N261="základní",J261,0)</f>
        <v>0</v>
      </c>
      <c r="BF261" s="132">
        <f>IF(N261="snížená",J261,0)</f>
        <v>0</v>
      </c>
      <c r="BG261" s="132">
        <f>IF(N261="zákl. přenesená",J261,0)</f>
        <v>0</v>
      </c>
      <c r="BH261" s="132">
        <f>IF(N261="sníž. přenesená",J261,0)</f>
        <v>0</v>
      </c>
      <c r="BI261" s="132">
        <f>IF(N261="nulová",J261,0)</f>
        <v>0</v>
      </c>
      <c r="BJ261" s="16" t="s">
        <v>77</v>
      </c>
      <c r="BK261" s="132">
        <f>ROUND(I261*H261,2)</f>
        <v>0</v>
      </c>
      <c r="BL261" s="16" t="s">
        <v>147</v>
      </c>
      <c r="BM261" s="131" t="s">
        <v>445</v>
      </c>
    </row>
    <row r="262" spans="2:65" s="1" customFormat="1" ht="29.25">
      <c r="B262" s="31"/>
      <c r="D262" s="133" t="s">
        <v>148</v>
      </c>
      <c r="F262" s="134" t="s">
        <v>625</v>
      </c>
      <c r="I262" s="135"/>
      <c r="L262" s="31"/>
      <c r="M262" s="136"/>
      <c r="T262" s="52"/>
      <c r="AT262" s="16" t="s">
        <v>148</v>
      </c>
      <c r="AU262" s="16" t="s">
        <v>77</v>
      </c>
    </row>
    <row r="263" spans="2:65" s="1" customFormat="1" ht="39">
      <c r="B263" s="31"/>
      <c r="D263" s="133" t="s">
        <v>150</v>
      </c>
      <c r="F263" s="137" t="s">
        <v>620</v>
      </c>
      <c r="I263" s="135"/>
      <c r="L263" s="31"/>
      <c r="M263" s="136"/>
      <c r="T263" s="52"/>
      <c r="AT263" s="16" t="s">
        <v>150</v>
      </c>
      <c r="AU263" s="16" t="s">
        <v>77</v>
      </c>
    </row>
    <row r="264" spans="2:65" s="1" customFormat="1" ht="19.5">
      <c r="B264" s="31"/>
      <c r="D264" s="133" t="s">
        <v>152</v>
      </c>
      <c r="F264" s="137" t="s">
        <v>166</v>
      </c>
      <c r="I264" s="135"/>
      <c r="L264" s="31"/>
      <c r="M264" s="136"/>
      <c r="T264" s="52"/>
      <c r="AT264" s="16" t="s">
        <v>152</v>
      </c>
      <c r="AU264" s="16" t="s">
        <v>77</v>
      </c>
    </row>
    <row r="265" spans="2:65" s="12" customFormat="1" ht="11.25">
      <c r="B265" s="157"/>
      <c r="D265" s="133" t="s">
        <v>255</v>
      </c>
      <c r="E265" s="158" t="s">
        <v>19</v>
      </c>
      <c r="F265" s="159" t="s">
        <v>626</v>
      </c>
      <c r="H265" s="160">
        <v>384</v>
      </c>
      <c r="I265" s="161"/>
      <c r="L265" s="157"/>
      <c r="M265" s="162"/>
      <c r="T265" s="163"/>
      <c r="AT265" s="158" t="s">
        <v>255</v>
      </c>
      <c r="AU265" s="158" t="s">
        <v>77</v>
      </c>
      <c r="AV265" s="12" t="s">
        <v>79</v>
      </c>
      <c r="AW265" s="12" t="s">
        <v>31</v>
      </c>
      <c r="AX265" s="12" t="s">
        <v>69</v>
      </c>
      <c r="AY265" s="158" t="s">
        <v>141</v>
      </c>
    </row>
    <row r="266" spans="2:65" s="13" customFormat="1" ht="11.25">
      <c r="B266" s="164"/>
      <c r="D266" s="133" t="s">
        <v>255</v>
      </c>
      <c r="E266" s="165" t="s">
        <v>19</v>
      </c>
      <c r="F266" s="166" t="s">
        <v>262</v>
      </c>
      <c r="H266" s="167">
        <v>384</v>
      </c>
      <c r="I266" s="168"/>
      <c r="L266" s="164"/>
      <c r="M266" s="169"/>
      <c r="T266" s="170"/>
      <c r="AT266" s="165" t="s">
        <v>255</v>
      </c>
      <c r="AU266" s="165" t="s">
        <v>77</v>
      </c>
      <c r="AV266" s="13" t="s">
        <v>147</v>
      </c>
      <c r="AW266" s="13" t="s">
        <v>31</v>
      </c>
      <c r="AX266" s="13" t="s">
        <v>77</v>
      </c>
      <c r="AY266" s="165" t="s">
        <v>141</v>
      </c>
    </row>
    <row r="267" spans="2:65" s="1" customFormat="1" ht="16.5" customHeight="1">
      <c r="B267" s="31"/>
      <c r="C267" s="120" t="s">
        <v>336</v>
      </c>
      <c r="D267" s="120" t="s">
        <v>142</v>
      </c>
      <c r="E267" s="121" t="s">
        <v>627</v>
      </c>
      <c r="F267" s="122" t="s">
        <v>628</v>
      </c>
      <c r="G267" s="123" t="s">
        <v>589</v>
      </c>
      <c r="H267" s="124">
        <v>0.55300000000000005</v>
      </c>
      <c r="I267" s="125"/>
      <c r="J267" s="126">
        <f>ROUND(I267*H267,2)</f>
        <v>0</v>
      </c>
      <c r="K267" s="122" t="s">
        <v>146</v>
      </c>
      <c r="L267" s="31"/>
      <c r="M267" s="127" t="s">
        <v>19</v>
      </c>
      <c r="N267" s="128" t="s">
        <v>40</v>
      </c>
      <c r="P267" s="129">
        <f>O267*H267</f>
        <v>0</v>
      </c>
      <c r="Q267" s="129">
        <v>0</v>
      </c>
      <c r="R267" s="129">
        <f>Q267*H267</f>
        <v>0</v>
      </c>
      <c r="S267" s="129">
        <v>0</v>
      </c>
      <c r="T267" s="130">
        <f>S267*H267</f>
        <v>0</v>
      </c>
      <c r="AR267" s="131" t="s">
        <v>147</v>
      </c>
      <c r="AT267" s="131" t="s">
        <v>142</v>
      </c>
      <c r="AU267" s="131" t="s">
        <v>77</v>
      </c>
      <c r="AY267" s="16" t="s">
        <v>141</v>
      </c>
      <c r="BE267" s="132">
        <f>IF(N267="základní",J267,0)</f>
        <v>0</v>
      </c>
      <c r="BF267" s="132">
        <f>IF(N267="snížená",J267,0)</f>
        <v>0</v>
      </c>
      <c r="BG267" s="132">
        <f>IF(N267="zákl. přenesená",J267,0)</f>
        <v>0</v>
      </c>
      <c r="BH267" s="132">
        <f>IF(N267="sníž. přenesená",J267,0)</f>
        <v>0</v>
      </c>
      <c r="BI267" s="132">
        <f>IF(N267="nulová",J267,0)</f>
        <v>0</v>
      </c>
      <c r="BJ267" s="16" t="s">
        <v>77</v>
      </c>
      <c r="BK267" s="132">
        <f>ROUND(I267*H267,2)</f>
        <v>0</v>
      </c>
      <c r="BL267" s="16" t="s">
        <v>147</v>
      </c>
      <c r="BM267" s="131" t="s">
        <v>449</v>
      </c>
    </row>
    <row r="268" spans="2:65" s="1" customFormat="1" ht="19.5">
      <c r="B268" s="31"/>
      <c r="D268" s="133" t="s">
        <v>148</v>
      </c>
      <c r="F268" s="134" t="s">
        <v>629</v>
      </c>
      <c r="I268" s="135"/>
      <c r="L268" s="31"/>
      <c r="M268" s="136"/>
      <c r="T268" s="52"/>
      <c r="AT268" s="16" t="s">
        <v>148</v>
      </c>
      <c r="AU268" s="16" t="s">
        <v>77</v>
      </c>
    </row>
    <row r="269" spans="2:65" s="1" customFormat="1" ht="29.25">
      <c r="B269" s="31"/>
      <c r="D269" s="133" t="s">
        <v>150</v>
      </c>
      <c r="F269" s="137" t="s">
        <v>630</v>
      </c>
      <c r="I269" s="135"/>
      <c r="L269" s="31"/>
      <c r="M269" s="136"/>
      <c r="T269" s="52"/>
      <c r="AT269" s="16" t="s">
        <v>150</v>
      </c>
      <c r="AU269" s="16" t="s">
        <v>77</v>
      </c>
    </row>
    <row r="270" spans="2:65" s="1" customFormat="1" ht="39">
      <c r="B270" s="31"/>
      <c r="D270" s="133" t="s">
        <v>152</v>
      </c>
      <c r="F270" s="137" t="s">
        <v>631</v>
      </c>
      <c r="I270" s="135"/>
      <c r="L270" s="31"/>
      <c r="M270" s="136"/>
      <c r="T270" s="52"/>
      <c r="AT270" s="16" t="s">
        <v>152</v>
      </c>
      <c r="AU270" s="16" t="s">
        <v>77</v>
      </c>
    </row>
    <row r="271" spans="2:65" s="11" customFormat="1" ht="11.25">
      <c r="B271" s="151"/>
      <c r="D271" s="133" t="s">
        <v>255</v>
      </c>
      <c r="E271" s="152" t="s">
        <v>19</v>
      </c>
      <c r="F271" s="153" t="s">
        <v>632</v>
      </c>
      <c r="H271" s="152" t="s">
        <v>19</v>
      </c>
      <c r="I271" s="154"/>
      <c r="L271" s="151"/>
      <c r="M271" s="155"/>
      <c r="T271" s="156"/>
      <c r="AT271" s="152" t="s">
        <v>255</v>
      </c>
      <c r="AU271" s="152" t="s">
        <v>77</v>
      </c>
      <c r="AV271" s="11" t="s">
        <v>77</v>
      </c>
      <c r="AW271" s="11" t="s">
        <v>31</v>
      </c>
      <c r="AX271" s="11" t="s">
        <v>69</v>
      </c>
      <c r="AY271" s="152" t="s">
        <v>141</v>
      </c>
    </row>
    <row r="272" spans="2:65" s="12" customFormat="1" ht="11.25">
      <c r="B272" s="157"/>
      <c r="D272" s="133" t="s">
        <v>255</v>
      </c>
      <c r="E272" s="158" t="s">
        <v>19</v>
      </c>
      <c r="F272" s="159" t="s">
        <v>633</v>
      </c>
      <c r="H272" s="160">
        <v>0.55300000000000005</v>
      </c>
      <c r="I272" s="161"/>
      <c r="L272" s="157"/>
      <c r="M272" s="162"/>
      <c r="T272" s="163"/>
      <c r="AT272" s="158" t="s">
        <v>255</v>
      </c>
      <c r="AU272" s="158" t="s">
        <v>77</v>
      </c>
      <c r="AV272" s="12" t="s">
        <v>79</v>
      </c>
      <c r="AW272" s="12" t="s">
        <v>31</v>
      </c>
      <c r="AX272" s="12" t="s">
        <v>77</v>
      </c>
      <c r="AY272" s="158" t="s">
        <v>141</v>
      </c>
    </row>
    <row r="273" spans="2:65" s="1" customFormat="1" ht="16.5" customHeight="1">
      <c r="B273" s="31"/>
      <c r="C273" s="120" t="s">
        <v>418</v>
      </c>
      <c r="D273" s="120" t="s">
        <v>142</v>
      </c>
      <c r="E273" s="121" t="s">
        <v>634</v>
      </c>
      <c r="F273" s="122" t="s">
        <v>635</v>
      </c>
      <c r="G273" s="123" t="s">
        <v>174</v>
      </c>
      <c r="H273" s="124">
        <v>218.03</v>
      </c>
      <c r="I273" s="125"/>
      <c r="J273" s="126">
        <f>ROUND(I273*H273,2)</f>
        <v>0</v>
      </c>
      <c r="K273" s="122" t="s">
        <v>146</v>
      </c>
      <c r="L273" s="31"/>
      <c r="M273" s="127" t="s">
        <v>19</v>
      </c>
      <c r="N273" s="128" t="s">
        <v>40</v>
      </c>
      <c r="P273" s="129">
        <f>O273*H273</f>
        <v>0</v>
      </c>
      <c r="Q273" s="129">
        <v>0</v>
      </c>
      <c r="R273" s="129">
        <f>Q273*H273</f>
        <v>0</v>
      </c>
      <c r="S273" s="129">
        <v>0</v>
      </c>
      <c r="T273" s="130">
        <f>S273*H273</f>
        <v>0</v>
      </c>
      <c r="AR273" s="131" t="s">
        <v>147</v>
      </c>
      <c r="AT273" s="131" t="s">
        <v>142</v>
      </c>
      <c r="AU273" s="131" t="s">
        <v>77</v>
      </c>
      <c r="AY273" s="16" t="s">
        <v>141</v>
      </c>
      <c r="BE273" s="132">
        <f>IF(N273="základní",J273,0)</f>
        <v>0</v>
      </c>
      <c r="BF273" s="132">
        <f>IF(N273="snížená",J273,0)</f>
        <v>0</v>
      </c>
      <c r="BG273" s="132">
        <f>IF(N273="zákl. přenesená",J273,0)</f>
        <v>0</v>
      </c>
      <c r="BH273" s="132">
        <f>IF(N273="sníž. přenesená",J273,0)</f>
        <v>0</v>
      </c>
      <c r="BI273" s="132">
        <f>IF(N273="nulová",J273,0)</f>
        <v>0</v>
      </c>
      <c r="BJ273" s="16" t="s">
        <v>77</v>
      </c>
      <c r="BK273" s="132">
        <f>ROUND(I273*H273,2)</f>
        <v>0</v>
      </c>
      <c r="BL273" s="16" t="s">
        <v>147</v>
      </c>
      <c r="BM273" s="131" t="s">
        <v>454</v>
      </c>
    </row>
    <row r="274" spans="2:65" s="1" customFormat="1" ht="19.5">
      <c r="B274" s="31"/>
      <c r="D274" s="133" t="s">
        <v>148</v>
      </c>
      <c r="F274" s="134" t="s">
        <v>636</v>
      </c>
      <c r="I274" s="135"/>
      <c r="L274" s="31"/>
      <c r="M274" s="136"/>
      <c r="T274" s="52"/>
      <c r="AT274" s="16" t="s">
        <v>148</v>
      </c>
      <c r="AU274" s="16" t="s">
        <v>77</v>
      </c>
    </row>
    <row r="275" spans="2:65" s="1" customFormat="1" ht="29.25">
      <c r="B275" s="31"/>
      <c r="D275" s="133" t="s">
        <v>150</v>
      </c>
      <c r="F275" s="137" t="s">
        <v>630</v>
      </c>
      <c r="I275" s="135"/>
      <c r="L275" s="31"/>
      <c r="M275" s="136"/>
      <c r="T275" s="52"/>
      <c r="AT275" s="16" t="s">
        <v>150</v>
      </c>
      <c r="AU275" s="16" t="s">
        <v>77</v>
      </c>
    </row>
    <row r="276" spans="2:65" s="1" customFormat="1" ht="29.25">
      <c r="B276" s="31"/>
      <c r="D276" s="133" t="s">
        <v>152</v>
      </c>
      <c r="F276" s="137" t="s">
        <v>637</v>
      </c>
      <c r="I276" s="135"/>
      <c r="L276" s="31"/>
      <c r="M276" s="136"/>
      <c r="T276" s="52"/>
      <c r="AT276" s="16" t="s">
        <v>152</v>
      </c>
      <c r="AU276" s="16" t="s">
        <v>77</v>
      </c>
    </row>
    <row r="277" spans="2:65" s="12" customFormat="1" ht="11.25">
      <c r="B277" s="157"/>
      <c r="D277" s="133" t="s">
        <v>255</v>
      </c>
      <c r="E277" s="158" t="s">
        <v>19</v>
      </c>
      <c r="F277" s="159" t="s">
        <v>638</v>
      </c>
      <c r="H277" s="160">
        <v>218.03</v>
      </c>
      <c r="I277" s="161"/>
      <c r="L277" s="157"/>
      <c r="M277" s="162"/>
      <c r="T277" s="163"/>
      <c r="AT277" s="158" t="s">
        <v>255</v>
      </c>
      <c r="AU277" s="158" t="s">
        <v>77</v>
      </c>
      <c r="AV277" s="12" t="s">
        <v>79</v>
      </c>
      <c r="AW277" s="12" t="s">
        <v>31</v>
      </c>
      <c r="AX277" s="12" t="s">
        <v>69</v>
      </c>
      <c r="AY277" s="158" t="s">
        <v>141</v>
      </c>
    </row>
    <row r="278" spans="2:65" s="13" customFormat="1" ht="11.25">
      <c r="B278" s="164"/>
      <c r="D278" s="133" t="s">
        <v>255</v>
      </c>
      <c r="E278" s="165" t="s">
        <v>19</v>
      </c>
      <c r="F278" s="166" t="s">
        <v>262</v>
      </c>
      <c r="H278" s="167">
        <v>218.03</v>
      </c>
      <c r="I278" s="168"/>
      <c r="L278" s="164"/>
      <c r="M278" s="169"/>
      <c r="T278" s="170"/>
      <c r="AT278" s="165" t="s">
        <v>255</v>
      </c>
      <c r="AU278" s="165" t="s">
        <v>77</v>
      </c>
      <c r="AV278" s="13" t="s">
        <v>147</v>
      </c>
      <c r="AW278" s="13" t="s">
        <v>31</v>
      </c>
      <c r="AX278" s="13" t="s">
        <v>77</v>
      </c>
      <c r="AY278" s="165" t="s">
        <v>141</v>
      </c>
    </row>
    <row r="279" spans="2:65" s="1" customFormat="1" ht="16.5" customHeight="1">
      <c r="B279" s="31"/>
      <c r="C279" s="120" t="s">
        <v>340</v>
      </c>
      <c r="D279" s="120" t="s">
        <v>142</v>
      </c>
      <c r="E279" s="121" t="s">
        <v>639</v>
      </c>
      <c r="F279" s="122" t="s">
        <v>640</v>
      </c>
      <c r="G279" s="123" t="s">
        <v>641</v>
      </c>
      <c r="H279" s="124">
        <v>158</v>
      </c>
      <c r="I279" s="125"/>
      <c r="J279" s="126">
        <f>ROUND(I279*H279,2)</f>
        <v>0</v>
      </c>
      <c r="K279" s="122" t="s">
        <v>146</v>
      </c>
      <c r="L279" s="31"/>
      <c r="M279" s="127" t="s">
        <v>19</v>
      </c>
      <c r="N279" s="128" t="s">
        <v>40</v>
      </c>
      <c r="P279" s="129">
        <f>O279*H279</f>
        <v>0</v>
      </c>
      <c r="Q279" s="129">
        <v>0</v>
      </c>
      <c r="R279" s="129">
        <f>Q279*H279</f>
        <v>0</v>
      </c>
      <c r="S279" s="129">
        <v>0</v>
      </c>
      <c r="T279" s="130">
        <f>S279*H279</f>
        <v>0</v>
      </c>
      <c r="AR279" s="131" t="s">
        <v>147</v>
      </c>
      <c r="AT279" s="131" t="s">
        <v>142</v>
      </c>
      <c r="AU279" s="131" t="s">
        <v>77</v>
      </c>
      <c r="AY279" s="16" t="s">
        <v>141</v>
      </c>
      <c r="BE279" s="132">
        <f>IF(N279="základní",J279,0)</f>
        <v>0</v>
      </c>
      <c r="BF279" s="132">
        <f>IF(N279="snížená",J279,0)</f>
        <v>0</v>
      </c>
      <c r="BG279" s="132">
        <f>IF(N279="zákl. přenesená",J279,0)</f>
        <v>0</v>
      </c>
      <c r="BH279" s="132">
        <f>IF(N279="sníž. přenesená",J279,0)</f>
        <v>0</v>
      </c>
      <c r="BI279" s="132">
        <f>IF(N279="nulová",J279,0)</f>
        <v>0</v>
      </c>
      <c r="BJ279" s="16" t="s">
        <v>77</v>
      </c>
      <c r="BK279" s="132">
        <f>ROUND(I279*H279,2)</f>
        <v>0</v>
      </c>
      <c r="BL279" s="16" t="s">
        <v>147</v>
      </c>
      <c r="BM279" s="131" t="s">
        <v>642</v>
      </c>
    </row>
    <row r="280" spans="2:65" s="1" customFormat="1" ht="29.25">
      <c r="B280" s="31"/>
      <c r="D280" s="133" t="s">
        <v>148</v>
      </c>
      <c r="F280" s="134" t="s">
        <v>643</v>
      </c>
      <c r="I280" s="135"/>
      <c r="L280" s="31"/>
      <c r="M280" s="136"/>
      <c r="T280" s="52"/>
      <c r="AT280" s="16" t="s">
        <v>148</v>
      </c>
      <c r="AU280" s="16" t="s">
        <v>77</v>
      </c>
    </row>
    <row r="281" spans="2:65" s="1" customFormat="1" ht="29.25">
      <c r="B281" s="31"/>
      <c r="D281" s="133" t="s">
        <v>150</v>
      </c>
      <c r="F281" s="137" t="s">
        <v>644</v>
      </c>
      <c r="I281" s="135"/>
      <c r="L281" s="31"/>
      <c r="M281" s="136"/>
      <c r="T281" s="52"/>
      <c r="AT281" s="16" t="s">
        <v>150</v>
      </c>
      <c r="AU281" s="16" t="s">
        <v>77</v>
      </c>
    </row>
    <row r="282" spans="2:65" s="1" customFormat="1" ht="29.25">
      <c r="B282" s="31"/>
      <c r="D282" s="133" t="s">
        <v>152</v>
      </c>
      <c r="F282" s="137" t="s">
        <v>508</v>
      </c>
      <c r="I282" s="135"/>
      <c r="L282" s="31"/>
      <c r="M282" s="136"/>
      <c r="T282" s="52"/>
      <c r="AT282" s="16" t="s">
        <v>152</v>
      </c>
      <c r="AU282" s="16" t="s">
        <v>77</v>
      </c>
    </row>
    <row r="283" spans="2:65" s="12" customFormat="1" ht="11.25">
      <c r="B283" s="157"/>
      <c r="D283" s="133" t="s">
        <v>255</v>
      </c>
      <c r="E283" s="158" t="s">
        <v>19</v>
      </c>
      <c r="F283" s="159" t="s">
        <v>645</v>
      </c>
      <c r="H283" s="160">
        <v>158</v>
      </c>
      <c r="I283" s="161"/>
      <c r="L283" s="157"/>
      <c r="M283" s="162"/>
      <c r="T283" s="163"/>
      <c r="AT283" s="158" t="s">
        <v>255</v>
      </c>
      <c r="AU283" s="158" t="s">
        <v>77</v>
      </c>
      <c r="AV283" s="12" t="s">
        <v>79</v>
      </c>
      <c r="AW283" s="12" t="s">
        <v>31</v>
      </c>
      <c r="AX283" s="12" t="s">
        <v>69</v>
      </c>
      <c r="AY283" s="158" t="s">
        <v>141</v>
      </c>
    </row>
    <row r="284" spans="2:65" s="13" customFormat="1" ht="11.25">
      <c r="B284" s="164"/>
      <c r="D284" s="133" t="s">
        <v>255</v>
      </c>
      <c r="E284" s="165" t="s">
        <v>19</v>
      </c>
      <c r="F284" s="166" t="s">
        <v>262</v>
      </c>
      <c r="H284" s="167">
        <v>158</v>
      </c>
      <c r="I284" s="168"/>
      <c r="L284" s="164"/>
      <c r="M284" s="169"/>
      <c r="T284" s="170"/>
      <c r="AT284" s="165" t="s">
        <v>255</v>
      </c>
      <c r="AU284" s="165" t="s">
        <v>77</v>
      </c>
      <c r="AV284" s="13" t="s">
        <v>147</v>
      </c>
      <c r="AW284" s="13" t="s">
        <v>31</v>
      </c>
      <c r="AX284" s="13" t="s">
        <v>77</v>
      </c>
      <c r="AY284" s="165" t="s">
        <v>141</v>
      </c>
    </row>
    <row r="285" spans="2:65" s="1" customFormat="1" ht="16.5" customHeight="1">
      <c r="B285" s="31"/>
      <c r="C285" s="120" t="s">
        <v>425</v>
      </c>
      <c r="D285" s="120" t="s">
        <v>142</v>
      </c>
      <c r="E285" s="121" t="s">
        <v>646</v>
      </c>
      <c r="F285" s="122" t="s">
        <v>647</v>
      </c>
      <c r="G285" s="123" t="s">
        <v>641</v>
      </c>
      <c r="H285" s="124">
        <v>74</v>
      </c>
      <c r="I285" s="125"/>
      <c r="J285" s="126">
        <f>ROUND(I285*H285,2)</f>
        <v>0</v>
      </c>
      <c r="K285" s="122" t="s">
        <v>146</v>
      </c>
      <c r="L285" s="31"/>
      <c r="M285" s="127" t="s">
        <v>19</v>
      </c>
      <c r="N285" s="128" t="s">
        <v>40</v>
      </c>
      <c r="P285" s="129">
        <f>O285*H285</f>
        <v>0</v>
      </c>
      <c r="Q285" s="129">
        <v>0</v>
      </c>
      <c r="R285" s="129">
        <f>Q285*H285</f>
        <v>0</v>
      </c>
      <c r="S285" s="129">
        <v>0</v>
      </c>
      <c r="T285" s="130">
        <f>S285*H285</f>
        <v>0</v>
      </c>
      <c r="AR285" s="131" t="s">
        <v>147</v>
      </c>
      <c r="AT285" s="131" t="s">
        <v>142</v>
      </c>
      <c r="AU285" s="131" t="s">
        <v>77</v>
      </c>
      <c r="AY285" s="16" t="s">
        <v>141</v>
      </c>
      <c r="BE285" s="132">
        <f>IF(N285="základní",J285,0)</f>
        <v>0</v>
      </c>
      <c r="BF285" s="132">
        <f>IF(N285="snížená",J285,0)</f>
        <v>0</v>
      </c>
      <c r="BG285" s="132">
        <f>IF(N285="zákl. přenesená",J285,0)</f>
        <v>0</v>
      </c>
      <c r="BH285" s="132">
        <f>IF(N285="sníž. přenesená",J285,0)</f>
        <v>0</v>
      </c>
      <c r="BI285" s="132">
        <f>IF(N285="nulová",J285,0)</f>
        <v>0</v>
      </c>
      <c r="BJ285" s="16" t="s">
        <v>77</v>
      </c>
      <c r="BK285" s="132">
        <f>ROUND(I285*H285,2)</f>
        <v>0</v>
      </c>
      <c r="BL285" s="16" t="s">
        <v>147</v>
      </c>
      <c r="BM285" s="131" t="s">
        <v>648</v>
      </c>
    </row>
    <row r="286" spans="2:65" s="1" customFormat="1" ht="39">
      <c r="B286" s="31"/>
      <c r="D286" s="133" t="s">
        <v>148</v>
      </c>
      <c r="F286" s="134" t="s">
        <v>649</v>
      </c>
      <c r="I286" s="135"/>
      <c r="L286" s="31"/>
      <c r="M286" s="136"/>
      <c r="T286" s="52"/>
      <c r="AT286" s="16" t="s">
        <v>148</v>
      </c>
      <c r="AU286" s="16" t="s">
        <v>77</v>
      </c>
    </row>
    <row r="287" spans="2:65" s="1" customFormat="1" ht="48.75">
      <c r="B287" s="31"/>
      <c r="D287" s="133" t="s">
        <v>150</v>
      </c>
      <c r="F287" s="137" t="s">
        <v>650</v>
      </c>
      <c r="I287" s="135"/>
      <c r="L287" s="31"/>
      <c r="M287" s="136"/>
      <c r="T287" s="52"/>
      <c r="AT287" s="16" t="s">
        <v>150</v>
      </c>
      <c r="AU287" s="16" t="s">
        <v>77</v>
      </c>
    </row>
    <row r="288" spans="2:65" s="1" customFormat="1" ht="29.25">
      <c r="B288" s="31"/>
      <c r="D288" s="133" t="s">
        <v>152</v>
      </c>
      <c r="F288" s="137" t="s">
        <v>651</v>
      </c>
      <c r="I288" s="135"/>
      <c r="L288" s="31"/>
      <c r="M288" s="136"/>
      <c r="T288" s="52"/>
      <c r="AT288" s="16" t="s">
        <v>152</v>
      </c>
      <c r="AU288" s="16" t="s">
        <v>77</v>
      </c>
    </row>
    <row r="289" spans="2:65" s="12" customFormat="1" ht="11.25">
      <c r="B289" s="157"/>
      <c r="D289" s="133" t="s">
        <v>255</v>
      </c>
      <c r="E289" s="158" t="s">
        <v>19</v>
      </c>
      <c r="F289" s="159" t="s">
        <v>652</v>
      </c>
      <c r="H289" s="160">
        <v>74</v>
      </c>
      <c r="I289" s="161"/>
      <c r="L289" s="157"/>
      <c r="M289" s="162"/>
      <c r="T289" s="163"/>
      <c r="AT289" s="158" t="s">
        <v>255</v>
      </c>
      <c r="AU289" s="158" t="s">
        <v>77</v>
      </c>
      <c r="AV289" s="12" t="s">
        <v>79</v>
      </c>
      <c r="AW289" s="12" t="s">
        <v>31</v>
      </c>
      <c r="AX289" s="12" t="s">
        <v>69</v>
      </c>
      <c r="AY289" s="158" t="s">
        <v>141</v>
      </c>
    </row>
    <row r="290" spans="2:65" s="13" customFormat="1" ht="11.25">
      <c r="B290" s="164"/>
      <c r="D290" s="133" t="s">
        <v>255</v>
      </c>
      <c r="E290" s="165" t="s">
        <v>19</v>
      </c>
      <c r="F290" s="166" t="s">
        <v>262</v>
      </c>
      <c r="H290" s="167">
        <v>74</v>
      </c>
      <c r="I290" s="168"/>
      <c r="L290" s="164"/>
      <c r="M290" s="169"/>
      <c r="T290" s="170"/>
      <c r="AT290" s="165" t="s">
        <v>255</v>
      </c>
      <c r="AU290" s="165" t="s">
        <v>77</v>
      </c>
      <c r="AV290" s="13" t="s">
        <v>147</v>
      </c>
      <c r="AW290" s="13" t="s">
        <v>31</v>
      </c>
      <c r="AX290" s="13" t="s">
        <v>77</v>
      </c>
      <c r="AY290" s="165" t="s">
        <v>141</v>
      </c>
    </row>
    <row r="291" spans="2:65" s="1" customFormat="1" ht="16.5" customHeight="1">
      <c r="B291" s="31"/>
      <c r="C291" s="120" t="s">
        <v>344</v>
      </c>
      <c r="D291" s="120" t="s">
        <v>142</v>
      </c>
      <c r="E291" s="121" t="s">
        <v>653</v>
      </c>
      <c r="F291" s="122" t="s">
        <v>654</v>
      </c>
      <c r="G291" s="123" t="s">
        <v>641</v>
      </c>
      <c r="H291" s="124">
        <v>698</v>
      </c>
      <c r="I291" s="125"/>
      <c r="J291" s="126">
        <f>ROUND(I291*H291,2)</f>
        <v>0</v>
      </c>
      <c r="K291" s="122" t="s">
        <v>146</v>
      </c>
      <c r="L291" s="31"/>
      <c r="M291" s="127" t="s">
        <v>19</v>
      </c>
      <c r="N291" s="128" t="s">
        <v>40</v>
      </c>
      <c r="P291" s="129">
        <f>O291*H291</f>
        <v>0</v>
      </c>
      <c r="Q291" s="129">
        <v>0</v>
      </c>
      <c r="R291" s="129">
        <f>Q291*H291</f>
        <v>0</v>
      </c>
      <c r="S291" s="129">
        <v>0</v>
      </c>
      <c r="T291" s="130">
        <f>S291*H291</f>
        <v>0</v>
      </c>
      <c r="AR291" s="131" t="s">
        <v>147</v>
      </c>
      <c r="AT291" s="131" t="s">
        <v>142</v>
      </c>
      <c r="AU291" s="131" t="s">
        <v>77</v>
      </c>
      <c r="AY291" s="16" t="s">
        <v>141</v>
      </c>
      <c r="BE291" s="132">
        <f>IF(N291="základní",J291,0)</f>
        <v>0</v>
      </c>
      <c r="BF291" s="132">
        <f>IF(N291="snížená",J291,0)</f>
        <v>0</v>
      </c>
      <c r="BG291" s="132">
        <f>IF(N291="zákl. přenesená",J291,0)</f>
        <v>0</v>
      </c>
      <c r="BH291" s="132">
        <f>IF(N291="sníž. přenesená",J291,0)</f>
        <v>0</v>
      </c>
      <c r="BI291" s="132">
        <f>IF(N291="nulová",J291,0)</f>
        <v>0</v>
      </c>
      <c r="BJ291" s="16" t="s">
        <v>77</v>
      </c>
      <c r="BK291" s="132">
        <f>ROUND(I291*H291,2)</f>
        <v>0</v>
      </c>
      <c r="BL291" s="16" t="s">
        <v>147</v>
      </c>
      <c r="BM291" s="131" t="s">
        <v>655</v>
      </c>
    </row>
    <row r="292" spans="2:65" s="1" customFormat="1" ht="29.25">
      <c r="B292" s="31"/>
      <c r="D292" s="133" t="s">
        <v>148</v>
      </c>
      <c r="F292" s="134" t="s">
        <v>656</v>
      </c>
      <c r="I292" s="135"/>
      <c r="L292" s="31"/>
      <c r="M292" s="136"/>
      <c r="T292" s="52"/>
      <c r="AT292" s="16" t="s">
        <v>148</v>
      </c>
      <c r="AU292" s="16" t="s">
        <v>77</v>
      </c>
    </row>
    <row r="293" spans="2:65" s="1" customFormat="1" ht="39">
      <c r="B293" s="31"/>
      <c r="D293" s="133" t="s">
        <v>150</v>
      </c>
      <c r="F293" s="137" t="s">
        <v>657</v>
      </c>
      <c r="I293" s="135"/>
      <c r="L293" s="31"/>
      <c r="M293" s="136"/>
      <c r="T293" s="52"/>
      <c r="AT293" s="16" t="s">
        <v>150</v>
      </c>
      <c r="AU293" s="16" t="s">
        <v>77</v>
      </c>
    </row>
    <row r="294" spans="2:65" s="1" customFormat="1" ht="29.25">
      <c r="B294" s="31"/>
      <c r="D294" s="133" t="s">
        <v>152</v>
      </c>
      <c r="F294" s="137" t="s">
        <v>658</v>
      </c>
      <c r="I294" s="135"/>
      <c r="L294" s="31"/>
      <c r="M294" s="136"/>
      <c r="T294" s="52"/>
      <c r="AT294" s="16" t="s">
        <v>152</v>
      </c>
      <c r="AU294" s="16" t="s">
        <v>77</v>
      </c>
    </row>
    <row r="295" spans="2:65" s="12" customFormat="1" ht="11.25">
      <c r="B295" s="157"/>
      <c r="D295" s="133" t="s">
        <v>255</v>
      </c>
      <c r="E295" s="158" t="s">
        <v>19</v>
      </c>
      <c r="F295" s="159" t="s">
        <v>659</v>
      </c>
      <c r="H295" s="160">
        <v>698</v>
      </c>
      <c r="I295" s="161"/>
      <c r="L295" s="157"/>
      <c r="M295" s="162"/>
      <c r="T295" s="163"/>
      <c r="AT295" s="158" t="s">
        <v>255</v>
      </c>
      <c r="AU295" s="158" t="s">
        <v>77</v>
      </c>
      <c r="AV295" s="12" t="s">
        <v>79</v>
      </c>
      <c r="AW295" s="12" t="s">
        <v>31</v>
      </c>
      <c r="AX295" s="12" t="s">
        <v>69</v>
      </c>
      <c r="AY295" s="158" t="s">
        <v>141</v>
      </c>
    </row>
    <row r="296" spans="2:65" s="13" customFormat="1" ht="11.25">
      <c r="B296" s="164"/>
      <c r="D296" s="133" t="s">
        <v>255</v>
      </c>
      <c r="E296" s="165" t="s">
        <v>19</v>
      </c>
      <c r="F296" s="166" t="s">
        <v>262</v>
      </c>
      <c r="H296" s="167">
        <v>698</v>
      </c>
      <c r="I296" s="168"/>
      <c r="L296" s="164"/>
      <c r="M296" s="169"/>
      <c r="T296" s="170"/>
      <c r="AT296" s="165" t="s">
        <v>255</v>
      </c>
      <c r="AU296" s="165" t="s">
        <v>77</v>
      </c>
      <c r="AV296" s="13" t="s">
        <v>147</v>
      </c>
      <c r="AW296" s="13" t="s">
        <v>31</v>
      </c>
      <c r="AX296" s="13" t="s">
        <v>77</v>
      </c>
      <c r="AY296" s="165" t="s">
        <v>141</v>
      </c>
    </row>
    <row r="297" spans="2:65" s="1" customFormat="1" ht="16.5" customHeight="1">
      <c r="B297" s="31"/>
      <c r="C297" s="120" t="s">
        <v>434</v>
      </c>
      <c r="D297" s="120" t="s">
        <v>142</v>
      </c>
      <c r="E297" s="121" t="s">
        <v>660</v>
      </c>
      <c r="F297" s="122" t="s">
        <v>661</v>
      </c>
      <c r="G297" s="123" t="s">
        <v>243</v>
      </c>
      <c r="H297" s="124">
        <v>126</v>
      </c>
      <c r="I297" s="125"/>
      <c r="J297" s="126">
        <f>ROUND(I297*H297,2)</f>
        <v>0</v>
      </c>
      <c r="K297" s="122" t="s">
        <v>146</v>
      </c>
      <c r="L297" s="31"/>
      <c r="M297" s="127" t="s">
        <v>19</v>
      </c>
      <c r="N297" s="128" t="s">
        <v>40</v>
      </c>
      <c r="P297" s="129">
        <f>O297*H297</f>
        <v>0</v>
      </c>
      <c r="Q297" s="129">
        <v>0</v>
      </c>
      <c r="R297" s="129">
        <f>Q297*H297</f>
        <v>0</v>
      </c>
      <c r="S297" s="129">
        <v>0</v>
      </c>
      <c r="T297" s="130">
        <f>S297*H297</f>
        <v>0</v>
      </c>
      <c r="AR297" s="131" t="s">
        <v>147</v>
      </c>
      <c r="AT297" s="131" t="s">
        <v>142</v>
      </c>
      <c r="AU297" s="131" t="s">
        <v>77</v>
      </c>
      <c r="AY297" s="16" t="s">
        <v>141</v>
      </c>
      <c r="BE297" s="132">
        <f>IF(N297="základní",J297,0)</f>
        <v>0</v>
      </c>
      <c r="BF297" s="132">
        <f>IF(N297="snížená",J297,0)</f>
        <v>0</v>
      </c>
      <c r="BG297" s="132">
        <f>IF(N297="zákl. přenesená",J297,0)</f>
        <v>0</v>
      </c>
      <c r="BH297" s="132">
        <f>IF(N297="sníž. přenesená",J297,0)</f>
        <v>0</v>
      </c>
      <c r="BI297" s="132">
        <f>IF(N297="nulová",J297,0)</f>
        <v>0</v>
      </c>
      <c r="BJ297" s="16" t="s">
        <v>77</v>
      </c>
      <c r="BK297" s="132">
        <f>ROUND(I297*H297,2)</f>
        <v>0</v>
      </c>
      <c r="BL297" s="16" t="s">
        <v>147</v>
      </c>
      <c r="BM297" s="131" t="s">
        <v>470</v>
      </c>
    </row>
    <row r="298" spans="2:65" s="1" customFormat="1" ht="19.5">
      <c r="B298" s="31"/>
      <c r="D298" s="133" t="s">
        <v>148</v>
      </c>
      <c r="F298" s="134" t="s">
        <v>662</v>
      </c>
      <c r="I298" s="135"/>
      <c r="L298" s="31"/>
      <c r="M298" s="136"/>
      <c r="T298" s="52"/>
      <c r="AT298" s="16" t="s">
        <v>148</v>
      </c>
      <c r="AU298" s="16" t="s">
        <v>77</v>
      </c>
    </row>
    <row r="299" spans="2:65" s="1" customFormat="1" ht="29.25">
      <c r="B299" s="31"/>
      <c r="D299" s="133" t="s">
        <v>150</v>
      </c>
      <c r="F299" s="137" t="s">
        <v>663</v>
      </c>
      <c r="I299" s="135"/>
      <c r="L299" s="31"/>
      <c r="M299" s="136"/>
      <c r="T299" s="52"/>
      <c r="AT299" s="16" t="s">
        <v>150</v>
      </c>
      <c r="AU299" s="16" t="s">
        <v>77</v>
      </c>
    </row>
    <row r="300" spans="2:65" s="1" customFormat="1" ht="29.25">
      <c r="B300" s="31"/>
      <c r="D300" s="133" t="s">
        <v>152</v>
      </c>
      <c r="F300" s="137" t="s">
        <v>664</v>
      </c>
      <c r="I300" s="135"/>
      <c r="L300" s="31"/>
      <c r="M300" s="136"/>
      <c r="T300" s="52"/>
      <c r="AT300" s="16" t="s">
        <v>152</v>
      </c>
      <c r="AU300" s="16" t="s">
        <v>77</v>
      </c>
    </row>
    <row r="301" spans="2:65" s="12" customFormat="1" ht="11.25">
      <c r="B301" s="157"/>
      <c r="D301" s="133" t="s">
        <v>255</v>
      </c>
      <c r="E301" s="158" t="s">
        <v>19</v>
      </c>
      <c r="F301" s="159" t="s">
        <v>665</v>
      </c>
      <c r="H301" s="160">
        <v>126</v>
      </c>
      <c r="I301" s="161"/>
      <c r="L301" s="157"/>
      <c r="M301" s="162"/>
      <c r="T301" s="163"/>
      <c r="AT301" s="158" t="s">
        <v>255</v>
      </c>
      <c r="AU301" s="158" t="s">
        <v>77</v>
      </c>
      <c r="AV301" s="12" t="s">
        <v>79</v>
      </c>
      <c r="AW301" s="12" t="s">
        <v>31</v>
      </c>
      <c r="AX301" s="12" t="s">
        <v>69</v>
      </c>
      <c r="AY301" s="158" t="s">
        <v>141</v>
      </c>
    </row>
    <row r="302" spans="2:65" s="13" customFormat="1" ht="11.25">
      <c r="B302" s="164"/>
      <c r="D302" s="133" t="s">
        <v>255</v>
      </c>
      <c r="E302" s="165" t="s">
        <v>19</v>
      </c>
      <c r="F302" s="166" t="s">
        <v>262</v>
      </c>
      <c r="H302" s="167">
        <v>126</v>
      </c>
      <c r="I302" s="168"/>
      <c r="L302" s="164"/>
      <c r="M302" s="169"/>
      <c r="T302" s="170"/>
      <c r="AT302" s="165" t="s">
        <v>255</v>
      </c>
      <c r="AU302" s="165" t="s">
        <v>77</v>
      </c>
      <c r="AV302" s="13" t="s">
        <v>147</v>
      </c>
      <c r="AW302" s="13" t="s">
        <v>31</v>
      </c>
      <c r="AX302" s="13" t="s">
        <v>77</v>
      </c>
      <c r="AY302" s="165" t="s">
        <v>141</v>
      </c>
    </row>
    <row r="303" spans="2:65" s="1" customFormat="1" ht="16.5" customHeight="1">
      <c r="B303" s="31"/>
      <c r="C303" s="120" t="s">
        <v>348</v>
      </c>
      <c r="D303" s="120" t="s">
        <v>142</v>
      </c>
      <c r="E303" s="121" t="s">
        <v>666</v>
      </c>
      <c r="F303" s="122" t="s">
        <v>667</v>
      </c>
      <c r="G303" s="123" t="s">
        <v>243</v>
      </c>
      <c r="H303" s="124">
        <v>1200</v>
      </c>
      <c r="I303" s="125"/>
      <c r="J303" s="126">
        <f>ROUND(I303*H303,2)</f>
        <v>0</v>
      </c>
      <c r="K303" s="122" t="s">
        <v>146</v>
      </c>
      <c r="L303" s="31"/>
      <c r="M303" s="127" t="s">
        <v>19</v>
      </c>
      <c r="N303" s="128" t="s">
        <v>40</v>
      </c>
      <c r="P303" s="129">
        <f>O303*H303</f>
        <v>0</v>
      </c>
      <c r="Q303" s="129">
        <v>0</v>
      </c>
      <c r="R303" s="129">
        <f>Q303*H303</f>
        <v>0</v>
      </c>
      <c r="S303" s="129">
        <v>0</v>
      </c>
      <c r="T303" s="130">
        <f>S303*H303</f>
        <v>0</v>
      </c>
      <c r="AR303" s="131" t="s">
        <v>147</v>
      </c>
      <c r="AT303" s="131" t="s">
        <v>142</v>
      </c>
      <c r="AU303" s="131" t="s">
        <v>77</v>
      </c>
      <c r="AY303" s="16" t="s">
        <v>141</v>
      </c>
      <c r="BE303" s="132">
        <f>IF(N303="základní",J303,0)</f>
        <v>0</v>
      </c>
      <c r="BF303" s="132">
        <f>IF(N303="snížená",J303,0)</f>
        <v>0</v>
      </c>
      <c r="BG303" s="132">
        <f>IF(N303="zákl. přenesená",J303,0)</f>
        <v>0</v>
      </c>
      <c r="BH303" s="132">
        <f>IF(N303="sníž. přenesená",J303,0)</f>
        <v>0</v>
      </c>
      <c r="BI303" s="132">
        <f>IF(N303="nulová",J303,0)</f>
        <v>0</v>
      </c>
      <c r="BJ303" s="16" t="s">
        <v>77</v>
      </c>
      <c r="BK303" s="132">
        <f>ROUND(I303*H303,2)</f>
        <v>0</v>
      </c>
      <c r="BL303" s="16" t="s">
        <v>147</v>
      </c>
      <c r="BM303" s="131" t="s">
        <v>473</v>
      </c>
    </row>
    <row r="304" spans="2:65" s="1" customFormat="1" ht="19.5">
      <c r="B304" s="31"/>
      <c r="D304" s="133" t="s">
        <v>148</v>
      </c>
      <c r="F304" s="134" t="s">
        <v>668</v>
      </c>
      <c r="I304" s="135"/>
      <c r="L304" s="31"/>
      <c r="M304" s="136"/>
      <c r="T304" s="52"/>
      <c r="AT304" s="16" t="s">
        <v>148</v>
      </c>
      <c r="AU304" s="16" t="s">
        <v>77</v>
      </c>
    </row>
    <row r="305" spans="2:65" s="1" customFormat="1" ht="29.25">
      <c r="B305" s="31"/>
      <c r="D305" s="133" t="s">
        <v>150</v>
      </c>
      <c r="F305" s="137" t="s">
        <v>663</v>
      </c>
      <c r="I305" s="135"/>
      <c r="L305" s="31"/>
      <c r="M305" s="136"/>
      <c r="T305" s="52"/>
      <c r="AT305" s="16" t="s">
        <v>150</v>
      </c>
      <c r="AU305" s="16" t="s">
        <v>77</v>
      </c>
    </row>
    <row r="306" spans="2:65" s="1" customFormat="1" ht="29.25">
      <c r="B306" s="31"/>
      <c r="D306" s="133" t="s">
        <v>152</v>
      </c>
      <c r="F306" s="137" t="s">
        <v>505</v>
      </c>
      <c r="I306" s="135"/>
      <c r="L306" s="31"/>
      <c r="M306" s="136"/>
      <c r="T306" s="52"/>
      <c r="AT306" s="16" t="s">
        <v>152</v>
      </c>
      <c r="AU306" s="16" t="s">
        <v>77</v>
      </c>
    </row>
    <row r="307" spans="2:65" s="1" customFormat="1" ht="16.5" customHeight="1">
      <c r="B307" s="31"/>
      <c r="C307" s="120" t="s">
        <v>442</v>
      </c>
      <c r="D307" s="120" t="s">
        <v>142</v>
      </c>
      <c r="E307" s="121" t="s">
        <v>669</v>
      </c>
      <c r="F307" s="122" t="s">
        <v>670</v>
      </c>
      <c r="G307" s="123" t="s">
        <v>589</v>
      </c>
      <c r="H307" s="124">
        <v>0.54100000000000004</v>
      </c>
      <c r="I307" s="125"/>
      <c r="J307" s="126">
        <f>ROUND(I307*H307,2)</f>
        <v>0</v>
      </c>
      <c r="K307" s="122" t="s">
        <v>146</v>
      </c>
      <c r="L307" s="31"/>
      <c r="M307" s="127" t="s">
        <v>19</v>
      </c>
      <c r="N307" s="128" t="s">
        <v>40</v>
      </c>
      <c r="P307" s="129">
        <f>O307*H307</f>
        <v>0</v>
      </c>
      <c r="Q307" s="129">
        <v>0</v>
      </c>
      <c r="R307" s="129">
        <f>Q307*H307</f>
        <v>0</v>
      </c>
      <c r="S307" s="129">
        <v>0</v>
      </c>
      <c r="T307" s="130">
        <f>S307*H307</f>
        <v>0</v>
      </c>
      <c r="AR307" s="131" t="s">
        <v>147</v>
      </c>
      <c r="AT307" s="131" t="s">
        <v>142</v>
      </c>
      <c r="AU307" s="131" t="s">
        <v>77</v>
      </c>
      <c r="AY307" s="16" t="s">
        <v>141</v>
      </c>
      <c r="BE307" s="132">
        <f>IF(N307="základní",J307,0)</f>
        <v>0</v>
      </c>
      <c r="BF307" s="132">
        <f>IF(N307="snížená",J307,0)</f>
        <v>0</v>
      </c>
      <c r="BG307" s="132">
        <f>IF(N307="zákl. přenesená",J307,0)</f>
        <v>0</v>
      </c>
      <c r="BH307" s="132">
        <f>IF(N307="sníž. přenesená",J307,0)</f>
        <v>0</v>
      </c>
      <c r="BI307" s="132">
        <f>IF(N307="nulová",J307,0)</f>
        <v>0</v>
      </c>
      <c r="BJ307" s="16" t="s">
        <v>77</v>
      </c>
      <c r="BK307" s="132">
        <f>ROUND(I307*H307,2)</f>
        <v>0</v>
      </c>
      <c r="BL307" s="16" t="s">
        <v>147</v>
      </c>
      <c r="BM307" s="131" t="s">
        <v>671</v>
      </c>
    </row>
    <row r="308" spans="2:65" s="1" customFormat="1" ht="29.25">
      <c r="B308" s="31"/>
      <c r="D308" s="133" t="s">
        <v>148</v>
      </c>
      <c r="F308" s="134" t="s">
        <v>672</v>
      </c>
      <c r="I308" s="135"/>
      <c r="L308" s="31"/>
      <c r="M308" s="136"/>
      <c r="T308" s="52"/>
      <c r="AT308" s="16" t="s">
        <v>148</v>
      </c>
      <c r="AU308" s="16" t="s">
        <v>77</v>
      </c>
    </row>
    <row r="309" spans="2:65" s="1" customFormat="1" ht="29.25">
      <c r="B309" s="31"/>
      <c r="D309" s="133" t="s">
        <v>150</v>
      </c>
      <c r="F309" s="137" t="s">
        <v>673</v>
      </c>
      <c r="I309" s="135"/>
      <c r="L309" s="31"/>
      <c r="M309" s="136"/>
      <c r="T309" s="52"/>
      <c r="AT309" s="16" t="s">
        <v>150</v>
      </c>
      <c r="AU309" s="16" t="s">
        <v>77</v>
      </c>
    </row>
    <row r="310" spans="2:65" s="1" customFormat="1" ht="29.25">
      <c r="B310" s="31"/>
      <c r="D310" s="133" t="s">
        <v>152</v>
      </c>
      <c r="F310" s="137" t="s">
        <v>674</v>
      </c>
      <c r="I310" s="135"/>
      <c r="L310" s="31"/>
      <c r="M310" s="136"/>
      <c r="T310" s="52"/>
      <c r="AT310" s="16" t="s">
        <v>152</v>
      </c>
      <c r="AU310" s="16" t="s">
        <v>77</v>
      </c>
    </row>
    <row r="311" spans="2:65" s="12" customFormat="1" ht="11.25">
      <c r="B311" s="157"/>
      <c r="D311" s="133" t="s">
        <v>255</v>
      </c>
      <c r="E311" s="158" t="s">
        <v>19</v>
      </c>
      <c r="F311" s="159" t="s">
        <v>675</v>
      </c>
      <c r="H311" s="160">
        <v>0.54100000000000004</v>
      </c>
      <c r="I311" s="161"/>
      <c r="L311" s="157"/>
      <c r="M311" s="162"/>
      <c r="T311" s="163"/>
      <c r="AT311" s="158" t="s">
        <v>255</v>
      </c>
      <c r="AU311" s="158" t="s">
        <v>77</v>
      </c>
      <c r="AV311" s="12" t="s">
        <v>79</v>
      </c>
      <c r="AW311" s="12" t="s">
        <v>31</v>
      </c>
      <c r="AX311" s="12" t="s">
        <v>77</v>
      </c>
      <c r="AY311" s="158" t="s">
        <v>141</v>
      </c>
    </row>
    <row r="312" spans="2:65" s="1" customFormat="1" ht="16.5" customHeight="1">
      <c r="B312" s="31"/>
      <c r="C312" s="120" t="s">
        <v>351</v>
      </c>
      <c r="D312" s="120" t="s">
        <v>142</v>
      </c>
      <c r="E312" s="121" t="s">
        <v>676</v>
      </c>
      <c r="F312" s="122" t="s">
        <v>677</v>
      </c>
      <c r="G312" s="123" t="s">
        <v>174</v>
      </c>
      <c r="H312" s="124">
        <v>174.28</v>
      </c>
      <c r="I312" s="125"/>
      <c r="J312" s="126">
        <f>ROUND(I312*H312,2)</f>
        <v>0</v>
      </c>
      <c r="K312" s="122" t="s">
        <v>146</v>
      </c>
      <c r="L312" s="31"/>
      <c r="M312" s="127" t="s">
        <v>19</v>
      </c>
      <c r="N312" s="128" t="s">
        <v>40</v>
      </c>
      <c r="P312" s="129">
        <f>O312*H312</f>
        <v>0</v>
      </c>
      <c r="Q312" s="129">
        <v>0</v>
      </c>
      <c r="R312" s="129">
        <f>Q312*H312</f>
        <v>0</v>
      </c>
      <c r="S312" s="129">
        <v>0</v>
      </c>
      <c r="T312" s="130">
        <f>S312*H312</f>
        <v>0</v>
      </c>
      <c r="AR312" s="131" t="s">
        <v>147</v>
      </c>
      <c r="AT312" s="131" t="s">
        <v>142</v>
      </c>
      <c r="AU312" s="131" t="s">
        <v>77</v>
      </c>
      <c r="AY312" s="16" t="s">
        <v>141</v>
      </c>
      <c r="BE312" s="132">
        <f>IF(N312="základní",J312,0)</f>
        <v>0</v>
      </c>
      <c r="BF312" s="132">
        <f>IF(N312="snížená",J312,0)</f>
        <v>0</v>
      </c>
      <c r="BG312" s="132">
        <f>IF(N312="zákl. přenesená",J312,0)</f>
        <v>0</v>
      </c>
      <c r="BH312" s="132">
        <f>IF(N312="sníž. přenesená",J312,0)</f>
        <v>0</v>
      </c>
      <c r="BI312" s="132">
        <f>IF(N312="nulová",J312,0)</f>
        <v>0</v>
      </c>
      <c r="BJ312" s="16" t="s">
        <v>77</v>
      </c>
      <c r="BK312" s="132">
        <f>ROUND(I312*H312,2)</f>
        <v>0</v>
      </c>
      <c r="BL312" s="16" t="s">
        <v>147</v>
      </c>
      <c r="BM312" s="131" t="s">
        <v>678</v>
      </c>
    </row>
    <row r="313" spans="2:65" s="1" customFormat="1" ht="29.25">
      <c r="B313" s="31"/>
      <c r="D313" s="133" t="s">
        <v>148</v>
      </c>
      <c r="F313" s="134" t="s">
        <v>679</v>
      </c>
      <c r="I313" s="135"/>
      <c r="L313" s="31"/>
      <c r="M313" s="136"/>
      <c r="T313" s="52"/>
      <c r="AT313" s="16" t="s">
        <v>148</v>
      </c>
      <c r="AU313" s="16" t="s">
        <v>77</v>
      </c>
    </row>
    <row r="314" spans="2:65" s="1" customFormat="1" ht="39">
      <c r="B314" s="31"/>
      <c r="D314" s="133" t="s">
        <v>150</v>
      </c>
      <c r="F314" s="137" t="s">
        <v>680</v>
      </c>
      <c r="I314" s="135"/>
      <c r="L314" s="31"/>
      <c r="M314" s="136"/>
      <c r="T314" s="52"/>
      <c r="AT314" s="16" t="s">
        <v>150</v>
      </c>
      <c r="AU314" s="16" t="s">
        <v>77</v>
      </c>
    </row>
    <row r="315" spans="2:65" s="1" customFormat="1" ht="29.25">
      <c r="B315" s="31"/>
      <c r="D315" s="133" t="s">
        <v>152</v>
      </c>
      <c r="F315" s="137" t="s">
        <v>681</v>
      </c>
      <c r="I315" s="135"/>
      <c r="L315" s="31"/>
      <c r="M315" s="136"/>
      <c r="T315" s="52"/>
      <c r="AT315" s="16" t="s">
        <v>152</v>
      </c>
      <c r="AU315" s="16" t="s">
        <v>77</v>
      </c>
    </row>
    <row r="316" spans="2:65" s="12" customFormat="1" ht="11.25">
      <c r="B316" s="157"/>
      <c r="D316" s="133" t="s">
        <v>255</v>
      </c>
      <c r="E316" s="158" t="s">
        <v>19</v>
      </c>
      <c r="F316" s="159" t="s">
        <v>682</v>
      </c>
      <c r="H316" s="160">
        <v>174.28</v>
      </c>
      <c r="I316" s="161"/>
      <c r="L316" s="157"/>
      <c r="M316" s="162"/>
      <c r="T316" s="163"/>
      <c r="AT316" s="158" t="s">
        <v>255</v>
      </c>
      <c r="AU316" s="158" t="s">
        <v>77</v>
      </c>
      <c r="AV316" s="12" t="s">
        <v>79</v>
      </c>
      <c r="AW316" s="12" t="s">
        <v>31</v>
      </c>
      <c r="AX316" s="12" t="s">
        <v>69</v>
      </c>
      <c r="AY316" s="158" t="s">
        <v>141</v>
      </c>
    </row>
    <row r="317" spans="2:65" s="13" customFormat="1" ht="11.25">
      <c r="B317" s="164"/>
      <c r="D317" s="133" t="s">
        <v>255</v>
      </c>
      <c r="E317" s="165" t="s">
        <v>19</v>
      </c>
      <c r="F317" s="166" t="s">
        <v>262</v>
      </c>
      <c r="H317" s="167">
        <v>174.28</v>
      </c>
      <c r="I317" s="168"/>
      <c r="L317" s="164"/>
      <c r="M317" s="169"/>
      <c r="T317" s="170"/>
      <c r="AT317" s="165" t="s">
        <v>255</v>
      </c>
      <c r="AU317" s="165" t="s">
        <v>77</v>
      </c>
      <c r="AV317" s="13" t="s">
        <v>147</v>
      </c>
      <c r="AW317" s="13" t="s">
        <v>31</v>
      </c>
      <c r="AX317" s="13" t="s">
        <v>77</v>
      </c>
      <c r="AY317" s="165" t="s">
        <v>141</v>
      </c>
    </row>
    <row r="318" spans="2:65" s="1" customFormat="1" ht="16.5" customHeight="1">
      <c r="B318" s="31"/>
      <c r="C318" s="120" t="s">
        <v>451</v>
      </c>
      <c r="D318" s="120" t="s">
        <v>142</v>
      </c>
      <c r="E318" s="121" t="s">
        <v>683</v>
      </c>
      <c r="F318" s="122" t="s">
        <v>684</v>
      </c>
      <c r="G318" s="123" t="s">
        <v>589</v>
      </c>
      <c r="H318" s="124">
        <v>0.12</v>
      </c>
      <c r="I318" s="125"/>
      <c r="J318" s="126">
        <f>ROUND(I318*H318,2)</f>
        <v>0</v>
      </c>
      <c r="K318" s="122" t="s">
        <v>146</v>
      </c>
      <c r="L318" s="31"/>
      <c r="M318" s="127" t="s">
        <v>19</v>
      </c>
      <c r="N318" s="128" t="s">
        <v>40</v>
      </c>
      <c r="P318" s="129">
        <f>O318*H318</f>
        <v>0</v>
      </c>
      <c r="Q318" s="129">
        <v>0</v>
      </c>
      <c r="R318" s="129">
        <f>Q318*H318</f>
        <v>0</v>
      </c>
      <c r="S318" s="129">
        <v>0</v>
      </c>
      <c r="T318" s="130">
        <f>S318*H318</f>
        <v>0</v>
      </c>
      <c r="AR318" s="131" t="s">
        <v>147</v>
      </c>
      <c r="AT318" s="131" t="s">
        <v>142</v>
      </c>
      <c r="AU318" s="131" t="s">
        <v>77</v>
      </c>
      <c r="AY318" s="16" t="s">
        <v>141</v>
      </c>
      <c r="BE318" s="132">
        <f>IF(N318="základní",J318,0)</f>
        <v>0</v>
      </c>
      <c r="BF318" s="132">
        <f>IF(N318="snížená",J318,0)</f>
        <v>0</v>
      </c>
      <c r="BG318" s="132">
        <f>IF(N318="zákl. přenesená",J318,0)</f>
        <v>0</v>
      </c>
      <c r="BH318" s="132">
        <f>IF(N318="sníž. přenesená",J318,0)</f>
        <v>0</v>
      </c>
      <c r="BI318" s="132">
        <f>IF(N318="nulová",J318,0)</f>
        <v>0</v>
      </c>
      <c r="BJ318" s="16" t="s">
        <v>77</v>
      </c>
      <c r="BK318" s="132">
        <f>ROUND(I318*H318,2)</f>
        <v>0</v>
      </c>
      <c r="BL318" s="16" t="s">
        <v>147</v>
      </c>
      <c r="BM318" s="131" t="s">
        <v>685</v>
      </c>
    </row>
    <row r="319" spans="2:65" s="1" customFormat="1" ht="29.25">
      <c r="B319" s="31"/>
      <c r="D319" s="133" t="s">
        <v>148</v>
      </c>
      <c r="F319" s="134" t="s">
        <v>686</v>
      </c>
      <c r="I319" s="135"/>
      <c r="L319" s="31"/>
      <c r="M319" s="136"/>
      <c r="T319" s="52"/>
      <c r="AT319" s="16" t="s">
        <v>148</v>
      </c>
      <c r="AU319" s="16" t="s">
        <v>77</v>
      </c>
    </row>
    <row r="320" spans="2:65" s="1" customFormat="1" ht="39">
      <c r="B320" s="31"/>
      <c r="D320" s="133" t="s">
        <v>150</v>
      </c>
      <c r="F320" s="137" t="s">
        <v>687</v>
      </c>
      <c r="I320" s="135"/>
      <c r="L320" s="31"/>
      <c r="M320" s="136"/>
      <c r="T320" s="52"/>
      <c r="AT320" s="16" t="s">
        <v>150</v>
      </c>
      <c r="AU320" s="16" t="s">
        <v>77</v>
      </c>
    </row>
    <row r="321" spans="2:65" s="1" customFormat="1" ht="39">
      <c r="B321" s="31"/>
      <c r="D321" s="133" t="s">
        <v>152</v>
      </c>
      <c r="F321" s="137" t="s">
        <v>688</v>
      </c>
      <c r="I321" s="135"/>
      <c r="L321" s="31"/>
      <c r="M321" s="136"/>
      <c r="T321" s="52"/>
      <c r="AT321" s="16" t="s">
        <v>152</v>
      </c>
      <c r="AU321" s="16" t="s">
        <v>77</v>
      </c>
    </row>
    <row r="322" spans="2:65" s="1" customFormat="1" ht="16.5" customHeight="1">
      <c r="B322" s="31"/>
      <c r="C322" s="120" t="s">
        <v>355</v>
      </c>
      <c r="D322" s="120" t="s">
        <v>142</v>
      </c>
      <c r="E322" s="121" t="s">
        <v>689</v>
      </c>
      <c r="F322" s="122" t="s">
        <v>690</v>
      </c>
      <c r="G322" s="123" t="s">
        <v>589</v>
      </c>
      <c r="H322" s="124">
        <v>0.4</v>
      </c>
      <c r="I322" s="125"/>
      <c r="J322" s="126">
        <f>ROUND(I322*H322,2)</f>
        <v>0</v>
      </c>
      <c r="K322" s="122" t="s">
        <v>146</v>
      </c>
      <c r="L322" s="31"/>
      <c r="M322" s="127" t="s">
        <v>19</v>
      </c>
      <c r="N322" s="128" t="s">
        <v>40</v>
      </c>
      <c r="P322" s="129">
        <f>O322*H322</f>
        <v>0</v>
      </c>
      <c r="Q322" s="129">
        <v>0</v>
      </c>
      <c r="R322" s="129">
        <f>Q322*H322</f>
        <v>0</v>
      </c>
      <c r="S322" s="129">
        <v>0</v>
      </c>
      <c r="T322" s="130">
        <f>S322*H322</f>
        <v>0</v>
      </c>
      <c r="AR322" s="131" t="s">
        <v>147</v>
      </c>
      <c r="AT322" s="131" t="s">
        <v>142</v>
      </c>
      <c r="AU322" s="131" t="s">
        <v>77</v>
      </c>
      <c r="AY322" s="16" t="s">
        <v>141</v>
      </c>
      <c r="BE322" s="132">
        <f>IF(N322="základní",J322,0)</f>
        <v>0</v>
      </c>
      <c r="BF322" s="132">
        <f>IF(N322="snížená",J322,0)</f>
        <v>0</v>
      </c>
      <c r="BG322" s="132">
        <f>IF(N322="zákl. přenesená",J322,0)</f>
        <v>0</v>
      </c>
      <c r="BH322" s="132">
        <f>IF(N322="sníž. přenesená",J322,0)</f>
        <v>0</v>
      </c>
      <c r="BI322" s="132">
        <f>IF(N322="nulová",J322,0)</f>
        <v>0</v>
      </c>
      <c r="BJ322" s="16" t="s">
        <v>77</v>
      </c>
      <c r="BK322" s="132">
        <f>ROUND(I322*H322,2)</f>
        <v>0</v>
      </c>
      <c r="BL322" s="16" t="s">
        <v>147</v>
      </c>
      <c r="BM322" s="131" t="s">
        <v>691</v>
      </c>
    </row>
    <row r="323" spans="2:65" s="1" customFormat="1" ht="29.25">
      <c r="B323" s="31"/>
      <c r="D323" s="133" t="s">
        <v>148</v>
      </c>
      <c r="F323" s="134" t="s">
        <v>692</v>
      </c>
      <c r="I323" s="135"/>
      <c r="L323" s="31"/>
      <c r="M323" s="136"/>
      <c r="T323" s="52"/>
      <c r="AT323" s="16" t="s">
        <v>148</v>
      </c>
      <c r="AU323" s="16" t="s">
        <v>77</v>
      </c>
    </row>
    <row r="324" spans="2:65" s="1" customFormat="1" ht="39">
      <c r="B324" s="31"/>
      <c r="D324" s="133" t="s">
        <v>150</v>
      </c>
      <c r="F324" s="137" t="s">
        <v>687</v>
      </c>
      <c r="I324" s="135"/>
      <c r="L324" s="31"/>
      <c r="M324" s="136"/>
      <c r="T324" s="52"/>
      <c r="AT324" s="16" t="s">
        <v>150</v>
      </c>
      <c r="AU324" s="16" t="s">
        <v>77</v>
      </c>
    </row>
    <row r="325" spans="2:65" s="1" customFormat="1" ht="29.25">
      <c r="B325" s="31"/>
      <c r="D325" s="133" t="s">
        <v>152</v>
      </c>
      <c r="F325" s="137" t="s">
        <v>596</v>
      </c>
      <c r="I325" s="135"/>
      <c r="L325" s="31"/>
      <c r="M325" s="136"/>
      <c r="T325" s="52"/>
      <c r="AT325" s="16" t="s">
        <v>152</v>
      </c>
      <c r="AU325" s="16" t="s">
        <v>77</v>
      </c>
    </row>
    <row r="326" spans="2:65" s="1" customFormat="1" ht="16.5" customHeight="1">
      <c r="B326" s="31"/>
      <c r="C326" s="120" t="s">
        <v>693</v>
      </c>
      <c r="D326" s="120" t="s">
        <v>142</v>
      </c>
      <c r="E326" s="121" t="s">
        <v>694</v>
      </c>
      <c r="F326" s="122" t="s">
        <v>695</v>
      </c>
      <c r="G326" s="123" t="s">
        <v>589</v>
      </c>
      <c r="H326" s="124">
        <v>0.06</v>
      </c>
      <c r="I326" s="125"/>
      <c r="J326" s="126">
        <f>ROUND(I326*H326,2)</f>
        <v>0</v>
      </c>
      <c r="K326" s="122" t="s">
        <v>146</v>
      </c>
      <c r="L326" s="31"/>
      <c r="M326" s="127" t="s">
        <v>19</v>
      </c>
      <c r="N326" s="128" t="s">
        <v>40</v>
      </c>
      <c r="P326" s="129">
        <f>O326*H326</f>
        <v>0</v>
      </c>
      <c r="Q326" s="129">
        <v>0</v>
      </c>
      <c r="R326" s="129">
        <f>Q326*H326</f>
        <v>0</v>
      </c>
      <c r="S326" s="129">
        <v>0</v>
      </c>
      <c r="T326" s="130">
        <f>S326*H326</f>
        <v>0</v>
      </c>
      <c r="AR326" s="131" t="s">
        <v>147</v>
      </c>
      <c r="AT326" s="131" t="s">
        <v>142</v>
      </c>
      <c r="AU326" s="131" t="s">
        <v>77</v>
      </c>
      <c r="AY326" s="16" t="s">
        <v>141</v>
      </c>
      <c r="BE326" s="132">
        <f>IF(N326="základní",J326,0)</f>
        <v>0</v>
      </c>
      <c r="BF326" s="132">
        <f>IF(N326="snížená",J326,0)</f>
        <v>0</v>
      </c>
      <c r="BG326" s="132">
        <f>IF(N326="zákl. přenesená",J326,0)</f>
        <v>0</v>
      </c>
      <c r="BH326" s="132">
        <f>IF(N326="sníž. přenesená",J326,0)</f>
        <v>0</v>
      </c>
      <c r="BI326" s="132">
        <f>IF(N326="nulová",J326,0)</f>
        <v>0</v>
      </c>
      <c r="BJ326" s="16" t="s">
        <v>77</v>
      </c>
      <c r="BK326" s="132">
        <f>ROUND(I326*H326,2)</f>
        <v>0</v>
      </c>
      <c r="BL326" s="16" t="s">
        <v>147</v>
      </c>
      <c r="BM326" s="131" t="s">
        <v>696</v>
      </c>
    </row>
    <row r="327" spans="2:65" s="1" customFormat="1" ht="29.25">
      <c r="B327" s="31"/>
      <c r="D327" s="133" t="s">
        <v>148</v>
      </c>
      <c r="F327" s="134" t="s">
        <v>697</v>
      </c>
      <c r="I327" s="135"/>
      <c r="L327" s="31"/>
      <c r="M327" s="136"/>
      <c r="T327" s="52"/>
      <c r="AT327" s="16" t="s">
        <v>148</v>
      </c>
      <c r="AU327" s="16" t="s">
        <v>77</v>
      </c>
    </row>
    <row r="328" spans="2:65" s="1" customFormat="1" ht="39">
      <c r="B328" s="31"/>
      <c r="D328" s="133" t="s">
        <v>150</v>
      </c>
      <c r="F328" s="137" t="s">
        <v>687</v>
      </c>
      <c r="I328" s="135"/>
      <c r="L328" s="31"/>
      <c r="M328" s="136"/>
      <c r="T328" s="52"/>
      <c r="AT328" s="16" t="s">
        <v>150</v>
      </c>
      <c r="AU328" s="16" t="s">
        <v>77</v>
      </c>
    </row>
    <row r="329" spans="2:65" s="1" customFormat="1" ht="29.25">
      <c r="B329" s="31"/>
      <c r="D329" s="133" t="s">
        <v>152</v>
      </c>
      <c r="F329" s="137" t="s">
        <v>600</v>
      </c>
      <c r="I329" s="135"/>
      <c r="L329" s="31"/>
      <c r="M329" s="136"/>
      <c r="T329" s="52"/>
      <c r="AT329" s="16" t="s">
        <v>152</v>
      </c>
      <c r="AU329" s="16" t="s">
        <v>77</v>
      </c>
    </row>
    <row r="330" spans="2:65" s="1" customFormat="1" ht="16.5" customHeight="1">
      <c r="B330" s="31"/>
      <c r="C330" s="120" t="s">
        <v>360</v>
      </c>
      <c r="D330" s="120" t="s">
        <v>142</v>
      </c>
      <c r="E330" s="121" t="s">
        <v>698</v>
      </c>
      <c r="F330" s="122" t="s">
        <v>699</v>
      </c>
      <c r="G330" s="123" t="s">
        <v>174</v>
      </c>
      <c r="H330" s="124">
        <v>94.2</v>
      </c>
      <c r="I330" s="125"/>
      <c r="J330" s="126">
        <f>ROUND(I330*H330,2)</f>
        <v>0</v>
      </c>
      <c r="K330" s="122" t="s">
        <v>146</v>
      </c>
      <c r="L330" s="31"/>
      <c r="M330" s="127" t="s">
        <v>19</v>
      </c>
      <c r="N330" s="128" t="s">
        <v>40</v>
      </c>
      <c r="P330" s="129">
        <f>O330*H330</f>
        <v>0</v>
      </c>
      <c r="Q330" s="129">
        <v>0</v>
      </c>
      <c r="R330" s="129">
        <f>Q330*H330</f>
        <v>0</v>
      </c>
      <c r="S330" s="129">
        <v>0</v>
      </c>
      <c r="T330" s="130">
        <f>S330*H330</f>
        <v>0</v>
      </c>
      <c r="AR330" s="131" t="s">
        <v>147</v>
      </c>
      <c r="AT330" s="131" t="s">
        <v>142</v>
      </c>
      <c r="AU330" s="131" t="s">
        <v>77</v>
      </c>
      <c r="AY330" s="16" t="s">
        <v>141</v>
      </c>
      <c r="BE330" s="132">
        <f>IF(N330="základní",J330,0)</f>
        <v>0</v>
      </c>
      <c r="BF330" s="132">
        <f>IF(N330="snížená",J330,0)</f>
        <v>0</v>
      </c>
      <c r="BG330" s="132">
        <f>IF(N330="zákl. přenesená",J330,0)</f>
        <v>0</v>
      </c>
      <c r="BH330" s="132">
        <f>IF(N330="sníž. přenesená",J330,0)</f>
        <v>0</v>
      </c>
      <c r="BI330" s="132">
        <f>IF(N330="nulová",J330,0)</f>
        <v>0</v>
      </c>
      <c r="BJ330" s="16" t="s">
        <v>77</v>
      </c>
      <c r="BK330" s="132">
        <f>ROUND(I330*H330,2)</f>
        <v>0</v>
      </c>
      <c r="BL330" s="16" t="s">
        <v>147</v>
      </c>
      <c r="BM330" s="131" t="s">
        <v>700</v>
      </c>
    </row>
    <row r="331" spans="2:65" s="1" customFormat="1" ht="19.5">
      <c r="B331" s="31"/>
      <c r="D331" s="133" t="s">
        <v>148</v>
      </c>
      <c r="F331" s="134" t="s">
        <v>701</v>
      </c>
      <c r="I331" s="135"/>
      <c r="L331" s="31"/>
      <c r="M331" s="136"/>
      <c r="T331" s="52"/>
      <c r="AT331" s="16" t="s">
        <v>148</v>
      </c>
      <c r="AU331" s="16" t="s">
        <v>77</v>
      </c>
    </row>
    <row r="332" spans="2:65" s="1" customFormat="1" ht="29.25">
      <c r="B332" s="31"/>
      <c r="D332" s="133" t="s">
        <v>150</v>
      </c>
      <c r="F332" s="137" t="s">
        <v>702</v>
      </c>
      <c r="I332" s="135"/>
      <c r="L332" s="31"/>
      <c r="M332" s="136"/>
      <c r="T332" s="52"/>
      <c r="AT332" s="16" t="s">
        <v>150</v>
      </c>
      <c r="AU332" s="16" t="s">
        <v>77</v>
      </c>
    </row>
    <row r="333" spans="2:65" s="1" customFormat="1" ht="29.25">
      <c r="B333" s="31"/>
      <c r="D333" s="133" t="s">
        <v>152</v>
      </c>
      <c r="F333" s="137" t="s">
        <v>703</v>
      </c>
      <c r="I333" s="135"/>
      <c r="L333" s="31"/>
      <c r="M333" s="136"/>
      <c r="T333" s="52"/>
      <c r="AT333" s="16" t="s">
        <v>152</v>
      </c>
      <c r="AU333" s="16" t="s">
        <v>77</v>
      </c>
    </row>
    <row r="334" spans="2:65" s="12" customFormat="1" ht="11.25">
      <c r="B334" s="157"/>
      <c r="D334" s="133" t="s">
        <v>255</v>
      </c>
      <c r="E334" s="158" t="s">
        <v>19</v>
      </c>
      <c r="F334" s="159" t="s">
        <v>704</v>
      </c>
      <c r="H334" s="160">
        <v>94.2</v>
      </c>
      <c r="I334" s="161"/>
      <c r="L334" s="157"/>
      <c r="M334" s="162"/>
      <c r="T334" s="163"/>
      <c r="AT334" s="158" t="s">
        <v>255</v>
      </c>
      <c r="AU334" s="158" t="s">
        <v>77</v>
      </c>
      <c r="AV334" s="12" t="s">
        <v>79</v>
      </c>
      <c r="AW334" s="12" t="s">
        <v>31</v>
      </c>
      <c r="AX334" s="12" t="s">
        <v>69</v>
      </c>
      <c r="AY334" s="158" t="s">
        <v>141</v>
      </c>
    </row>
    <row r="335" spans="2:65" s="13" customFormat="1" ht="11.25">
      <c r="B335" s="164"/>
      <c r="D335" s="133" t="s">
        <v>255</v>
      </c>
      <c r="E335" s="165" t="s">
        <v>19</v>
      </c>
      <c r="F335" s="166" t="s">
        <v>262</v>
      </c>
      <c r="H335" s="167">
        <v>94.2</v>
      </c>
      <c r="I335" s="168"/>
      <c r="L335" s="164"/>
      <c r="M335" s="169"/>
      <c r="T335" s="170"/>
      <c r="AT335" s="165" t="s">
        <v>255</v>
      </c>
      <c r="AU335" s="165" t="s">
        <v>77</v>
      </c>
      <c r="AV335" s="13" t="s">
        <v>147</v>
      </c>
      <c r="AW335" s="13" t="s">
        <v>31</v>
      </c>
      <c r="AX335" s="13" t="s">
        <v>77</v>
      </c>
      <c r="AY335" s="165" t="s">
        <v>141</v>
      </c>
    </row>
    <row r="336" spans="2:65" s="1" customFormat="1" ht="16.5" customHeight="1">
      <c r="B336" s="31"/>
      <c r="C336" s="120" t="s">
        <v>469</v>
      </c>
      <c r="D336" s="120" t="s">
        <v>142</v>
      </c>
      <c r="E336" s="121" t="s">
        <v>705</v>
      </c>
      <c r="F336" s="122" t="s">
        <v>706</v>
      </c>
      <c r="G336" s="123" t="s">
        <v>174</v>
      </c>
      <c r="H336" s="124">
        <v>141.1</v>
      </c>
      <c r="I336" s="125"/>
      <c r="J336" s="126">
        <f>ROUND(I336*H336,2)</f>
        <v>0</v>
      </c>
      <c r="K336" s="122" t="s">
        <v>146</v>
      </c>
      <c r="L336" s="31"/>
      <c r="M336" s="127" t="s">
        <v>19</v>
      </c>
      <c r="N336" s="128" t="s">
        <v>40</v>
      </c>
      <c r="P336" s="129">
        <f>O336*H336</f>
        <v>0</v>
      </c>
      <c r="Q336" s="129">
        <v>0</v>
      </c>
      <c r="R336" s="129">
        <f>Q336*H336</f>
        <v>0</v>
      </c>
      <c r="S336" s="129">
        <v>0</v>
      </c>
      <c r="T336" s="130">
        <f>S336*H336</f>
        <v>0</v>
      </c>
      <c r="AR336" s="131" t="s">
        <v>147</v>
      </c>
      <c r="AT336" s="131" t="s">
        <v>142</v>
      </c>
      <c r="AU336" s="131" t="s">
        <v>77</v>
      </c>
      <c r="AY336" s="16" t="s">
        <v>141</v>
      </c>
      <c r="BE336" s="132">
        <f>IF(N336="základní",J336,0)</f>
        <v>0</v>
      </c>
      <c r="BF336" s="132">
        <f>IF(N336="snížená",J336,0)</f>
        <v>0</v>
      </c>
      <c r="BG336" s="132">
        <f>IF(N336="zákl. přenesená",J336,0)</f>
        <v>0</v>
      </c>
      <c r="BH336" s="132">
        <f>IF(N336="sníž. přenesená",J336,0)</f>
        <v>0</v>
      </c>
      <c r="BI336" s="132">
        <f>IF(N336="nulová",J336,0)</f>
        <v>0</v>
      </c>
      <c r="BJ336" s="16" t="s">
        <v>77</v>
      </c>
      <c r="BK336" s="132">
        <f>ROUND(I336*H336,2)</f>
        <v>0</v>
      </c>
      <c r="BL336" s="16" t="s">
        <v>147</v>
      </c>
      <c r="BM336" s="131" t="s">
        <v>707</v>
      </c>
    </row>
    <row r="337" spans="2:65" s="1" customFormat="1" ht="19.5">
      <c r="B337" s="31"/>
      <c r="D337" s="133" t="s">
        <v>148</v>
      </c>
      <c r="F337" s="134" t="s">
        <v>708</v>
      </c>
      <c r="I337" s="135"/>
      <c r="L337" s="31"/>
      <c r="M337" s="136"/>
      <c r="T337" s="52"/>
      <c r="AT337" s="16" t="s">
        <v>148</v>
      </c>
      <c r="AU337" s="16" t="s">
        <v>77</v>
      </c>
    </row>
    <row r="338" spans="2:65" s="1" customFormat="1" ht="29.25">
      <c r="B338" s="31"/>
      <c r="D338" s="133" t="s">
        <v>150</v>
      </c>
      <c r="F338" s="137" t="s">
        <v>702</v>
      </c>
      <c r="I338" s="135"/>
      <c r="L338" s="31"/>
      <c r="M338" s="136"/>
      <c r="T338" s="52"/>
      <c r="AT338" s="16" t="s">
        <v>150</v>
      </c>
      <c r="AU338" s="16" t="s">
        <v>77</v>
      </c>
    </row>
    <row r="339" spans="2:65" s="1" customFormat="1" ht="29.25">
      <c r="B339" s="31"/>
      <c r="D339" s="133" t="s">
        <v>152</v>
      </c>
      <c r="F339" s="137" t="s">
        <v>709</v>
      </c>
      <c r="I339" s="135"/>
      <c r="L339" s="31"/>
      <c r="M339" s="136"/>
      <c r="T339" s="52"/>
      <c r="AT339" s="16" t="s">
        <v>152</v>
      </c>
      <c r="AU339" s="16" t="s">
        <v>77</v>
      </c>
    </row>
    <row r="340" spans="2:65" s="12" customFormat="1" ht="11.25">
      <c r="B340" s="157"/>
      <c r="D340" s="133" t="s">
        <v>255</v>
      </c>
      <c r="E340" s="158" t="s">
        <v>19</v>
      </c>
      <c r="F340" s="159" t="s">
        <v>710</v>
      </c>
      <c r="H340" s="160">
        <v>141.1</v>
      </c>
      <c r="I340" s="161"/>
      <c r="L340" s="157"/>
      <c r="M340" s="162"/>
      <c r="T340" s="163"/>
      <c r="AT340" s="158" t="s">
        <v>255</v>
      </c>
      <c r="AU340" s="158" t="s">
        <v>77</v>
      </c>
      <c r="AV340" s="12" t="s">
        <v>79</v>
      </c>
      <c r="AW340" s="12" t="s">
        <v>31</v>
      </c>
      <c r="AX340" s="12" t="s">
        <v>69</v>
      </c>
      <c r="AY340" s="158" t="s">
        <v>141</v>
      </c>
    </row>
    <row r="341" spans="2:65" s="13" customFormat="1" ht="11.25">
      <c r="B341" s="164"/>
      <c r="D341" s="133" t="s">
        <v>255</v>
      </c>
      <c r="E341" s="165" t="s">
        <v>19</v>
      </c>
      <c r="F341" s="166" t="s">
        <v>262</v>
      </c>
      <c r="H341" s="167">
        <v>141.1</v>
      </c>
      <c r="I341" s="168"/>
      <c r="L341" s="164"/>
      <c r="M341" s="169"/>
      <c r="T341" s="170"/>
      <c r="AT341" s="165" t="s">
        <v>255</v>
      </c>
      <c r="AU341" s="165" t="s">
        <v>77</v>
      </c>
      <c r="AV341" s="13" t="s">
        <v>147</v>
      </c>
      <c r="AW341" s="13" t="s">
        <v>31</v>
      </c>
      <c r="AX341" s="13" t="s">
        <v>77</v>
      </c>
      <c r="AY341" s="165" t="s">
        <v>141</v>
      </c>
    </row>
    <row r="342" spans="2:65" s="1" customFormat="1" ht="16.5" customHeight="1">
      <c r="B342" s="31"/>
      <c r="C342" s="120" t="s">
        <v>365</v>
      </c>
      <c r="D342" s="120" t="s">
        <v>142</v>
      </c>
      <c r="E342" s="121" t="s">
        <v>711</v>
      </c>
      <c r="F342" s="122" t="s">
        <v>712</v>
      </c>
      <c r="G342" s="123" t="s">
        <v>174</v>
      </c>
      <c r="H342" s="124">
        <v>94.2</v>
      </c>
      <c r="I342" s="125"/>
      <c r="J342" s="126">
        <f>ROUND(I342*H342,2)</f>
        <v>0</v>
      </c>
      <c r="K342" s="122" t="s">
        <v>146</v>
      </c>
      <c r="L342" s="31"/>
      <c r="M342" s="127" t="s">
        <v>19</v>
      </c>
      <c r="N342" s="128" t="s">
        <v>40</v>
      </c>
      <c r="P342" s="129">
        <f>O342*H342</f>
        <v>0</v>
      </c>
      <c r="Q342" s="129">
        <v>0</v>
      </c>
      <c r="R342" s="129">
        <f>Q342*H342</f>
        <v>0</v>
      </c>
      <c r="S342" s="129">
        <v>0</v>
      </c>
      <c r="T342" s="130">
        <f>S342*H342</f>
        <v>0</v>
      </c>
      <c r="AR342" s="131" t="s">
        <v>147</v>
      </c>
      <c r="AT342" s="131" t="s">
        <v>142</v>
      </c>
      <c r="AU342" s="131" t="s">
        <v>77</v>
      </c>
      <c r="AY342" s="16" t="s">
        <v>141</v>
      </c>
      <c r="BE342" s="132">
        <f>IF(N342="základní",J342,0)</f>
        <v>0</v>
      </c>
      <c r="BF342" s="132">
        <f>IF(N342="snížená",J342,0)</f>
        <v>0</v>
      </c>
      <c r="BG342" s="132">
        <f>IF(N342="zákl. přenesená",J342,0)</f>
        <v>0</v>
      </c>
      <c r="BH342" s="132">
        <f>IF(N342="sníž. přenesená",J342,0)</f>
        <v>0</v>
      </c>
      <c r="BI342" s="132">
        <f>IF(N342="nulová",J342,0)</f>
        <v>0</v>
      </c>
      <c r="BJ342" s="16" t="s">
        <v>77</v>
      </c>
      <c r="BK342" s="132">
        <f>ROUND(I342*H342,2)</f>
        <v>0</v>
      </c>
      <c r="BL342" s="16" t="s">
        <v>147</v>
      </c>
      <c r="BM342" s="131" t="s">
        <v>713</v>
      </c>
    </row>
    <row r="343" spans="2:65" s="1" customFormat="1" ht="19.5">
      <c r="B343" s="31"/>
      <c r="D343" s="133" t="s">
        <v>148</v>
      </c>
      <c r="F343" s="134" t="s">
        <v>714</v>
      </c>
      <c r="I343" s="135"/>
      <c r="L343" s="31"/>
      <c r="M343" s="136"/>
      <c r="T343" s="52"/>
      <c r="AT343" s="16" t="s">
        <v>148</v>
      </c>
      <c r="AU343" s="16" t="s">
        <v>77</v>
      </c>
    </row>
    <row r="344" spans="2:65" s="1" customFormat="1" ht="19.5">
      <c r="B344" s="31"/>
      <c r="D344" s="133" t="s">
        <v>150</v>
      </c>
      <c r="F344" s="137" t="s">
        <v>715</v>
      </c>
      <c r="I344" s="135"/>
      <c r="L344" s="31"/>
      <c r="M344" s="136"/>
      <c r="T344" s="52"/>
      <c r="AT344" s="16" t="s">
        <v>150</v>
      </c>
      <c r="AU344" s="16" t="s">
        <v>77</v>
      </c>
    </row>
    <row r="345" spans="2:65" s="1" customFormat="1" ht="29.25">
      <c r="B345" s="31"/>
      <c r="D345" s="133" t="s">
        <v>152</v>
      </c>
      <c r="F345" s="137" t="s">
        <v>703</v>
      </c>
      <c r="I345" s="135"/>
      <c r="L345" s="31"/>
      <c r="M345" s="136"/>
      <c r="T345" s="52"/>
      <c r="AT345" s="16" t="s">
        <v>152</v>
      </c>
      <c r="AU345" s="16" t="s">
        <v>77</v>
      </c>
    </row>
    <row r="346" spans="2:65" s="12" customFormat="1" ht="11.25">
      <c r="B346" s="157"/>
      <c r="D346" s="133" t="s">
        <v>255</v>
      </c>
      <c r="E346" s="158" t="s">
        <v>19</v>
      </c>
      <c r="F346" s="159" t="s">
        <v>704</v>
      </c>
      <c r="H346" s="160">
        <v>94.2</v>
      </c>
      <c r="I346" s="161"/>
      <c r="L346" s="157"/>
      <c r="M346" s="162"/>
      <c r="T346" s="163"/>
      <c r="AT346" s="158" t="s">
        <v>255</v>
      </c>
      <c r="AU346" s="158" t="s">
        <v>77</v>
      </c>
      <c r="AV346" s="12" t="s">
        <v>79</v>
      </c>
      <c r="AW346" s="12" t="s">
        <v>31</v>
      </c>
      <c r="AX346" s="12" t="s">
        <v>69</v>
      </c>
      <c r="AY346" s="158" t="s">
        <v>141</v>
      </c>
    </row>
    <row r="347" spans="2:65" s="13" customFormat="1" ht="11.25">
      <c r="B347" s="164"/>
      <c r="D347" s="133" t="s">
        <v>255</v>
      </c>
      <c r="E347" s="165" t="s">
        <v>19</v>
      </c>
      <c r="F347" s="166" t="s">
        <v>262</v>
      </c>
      <c r="H347" s="167">
        <v>94.2</v>
      </c>
      <c r="I347" s="168"/>
      <c r="L347" s="164"/>
      <c r="M347" s="169"/>
      <c r="T347" s="170"/>
      <c r="AT347" s="165" t="s">
        <v>255</v>
      </c>
      <c r="AU347" s="165" t="s">
        <v>77</v>
      </c>
      <c r="AV347" s="13" t="s">
        <v>147</v>
      </c>
      <c r="AW347" s="13" t="s">
        <v>31</v>
      </c>
      <c r="AX347" s="13" t="s">
        <v>77</v>
      </c>
      <c r="AY347" s="165" t="s">
        <v>141</v>
      </c>
    </row>
    <row r="348" spans="2:65" s="1" customFormat="1" ht="16.5" customHeight="1">
      <c r="B348" s="31"/>
      <c r="C348" s="120" t="s">
        <v>263</v>
      </c>
      <c r="D348" s="120" t="s">
        <v>142</v>
      </c>
      <c r="E348" s="121" t="s">
        <v>716</v>
      </c>
      <c r="F348" s="122" t="s">
        <v>717</v>
      </c>
      <c r="G348" s="123" t="s">
        <v>174</v>
      </c>
      <c r="H348" s="124">
        <v>141.1</v>
      </c>
      <c r="I348" s="125"/>
      <c r="J348" s="126">
        <f>ROUND(I348*H348,2)</f>
        <v>0</v>
      </c>
      <c r="K348" s="122" t="s">
        <v>146</v>
      </c>
      <c r="L348" s="31"/>
      <c r="M348" s="127" t="s">
        <v>19</v>
      </c>
      <c r="N348" s="128" t="s">
        <v>40</v>
      </c>
      <c r="P348" s="129">
        <f>O348*H348</f>
        <v>0</v>
      </c>
      <c r="Q348" s="129">
        <v>0</v>
      </c>
      <c r="R348" s="129">
        <f>Q348*H348</f>
        <v>0</v>
      </c>
      <c r="S348" s="129">
        <v>0</v>
      </c>
      <c r="T348" s="130">
        <f>S348*H348</f>
        <v>0</v>
      </c>
      <c r="AR348" s="131" t="s">
        <v>147</v>
      </c>
      <c r="AT348" s="131" t="s">
        <v>142</v>
      </c>
      <c r="AU348" s="131" t="s">
        <v>77</v>
      </c>
      <c r="AY348" s="16" t="s">
        <v>141</v>
      </c>
      <c r="BE348" s="132">
        <f>IF(N348="základní",J348,0)</f>
        <v>0</v>
      </c>
      <c r="BF348" s="132">
        <f>IF(N348="snížená",J348,0)</f>
        <v>0</v>
      </c>
      <c r="BG348" s="132">
        <f>IF(N348="zákl. přenesená",J348,0)</f>
        <v>0</v>
      </c>
      <c r="BH348" s="132">
        <f>IF(N348="sníž. přenesená",J348,0)</f>
        <v>0</v>
      </c>
      <c r="BI348" s="132">
        <f>IF(N348="nulová",J348,0)</f>
        <v>0</v>
      </c>
      <c r="BJ348" s="16" t="s">
        <v>77</v>
      </c>
      <c r="BK348" s="132">
        <f>ROUND(I348*H348,2)</f>
        <v>0</v>
      </c>
      <c r="BL348" s="16" t="s">
        <v>147</v>
      </c>
      <c r="BM348" s="131" t="s">
        <v>718</v>
      </c>
    </row>
    <row r="349" spans="2:65" s="1" customFormat="1" ht="19.5">
      <c r="B349" s="31"/>
      <c r="D349" s="133" t="s">
        <v>148</v>
      </c>
      <c r="F349" s="134" t="s">
        <v>719</v>
      </c>
      <c r="I349" s="135"/>
      <c r="L349" s="31"/>
      <c r="M349" s="136"/>
      <c r="T349" s="52"/>
      <c r="AT349" s="16" t="s">
        <v>148</v>
      </c>
      <c r="AU349" s="16" t="s">
        <v>77</v>
      </c>
    </row>
    <row r="350" spans="2:65" s="1" customFormat="1" ht="19.5">
      <c r="B350" s="31"/>
      <c r="D350" s="133" t="s">
        <v>150</v>
      </c>
      <c r="F350" s="137" t="s">
        <v>715</v>
      </c>
      <c r="I350" s="135"/>
      <c r="L350" s="31"/>
      <c r="M350" s="136"/>
      <c r="T350" s="52"/>
      <c r="AT350" s="16" t="s">
        <v>150</v>
      </c>
      <c r="AU350" s="16" t="s">
        <v>77</v>
      </c>
    </row>
    <row r="351" spans="2:65" s="1" customFormat="1" ht="29.25">
      <c r="B351" s="31"/>
      <c r="D351" s="133" t="s">
        <v>152</v>
      </c>
      <c r="F351" s="137" t="s">
        <v>709</v>
      </c>
      <c r="I351" s="135"/>
      <c r="L351" s="31"/>
      <c r="M351" s="136"/>
      <c r="T351" s="52"/>
      <c r="AT351" s="16" t="s">
        <v>152</v>
      </c>
      <c r="AU351" s="16" t="s">
        <v>77</v>
      </c>
    </row>
    <row r="352" spans="2:65" s="12" customFormat="1" ht="11.25">
      <c r="B352" s="157"/>
      <c r="D352" s="133" t="s">
        <v>255</v>
      </c>
      <c r="E352" s="158" t="s">
        <v>19</v>
      </c>
      <c r="F352" s="159" t="s">
        <v>710</v>
      </c>
      <c r="H352" s="160">
        <v>141.1</v>
      </c>
      <c r="I352" s="161"/>
      <c r="L352" s="157"/>
      <c r="M352" s="162"/>
      <c r="T352" s="163"/>
      <c r="AT352" s="158" t="s">
        <v>255</v>
      </c>
      <c r="AU352" s="158" t="s">
        <v>77</v>
      </c>
      <c r="AV352" s="12" t="s">
        <v>79</v>
      </c>
      <c r="AW352" s="12" t="s">
        <v>31</v>
      </c>
      <c r="AX352" s="12" t="s">
        <v>69</v>
      </c>
      <c r="AY352" s="158" t="s">
        <v>141</v>
      </c>
    </row>
    <row r="353" spans="2:65" s="13" customFormat="1" ht="11.25">
      <c r="B353" s="164"/>
      <c r="D353" s="133" t="s">
        <v>255</v>
      </c>
      <c r="E353" s="165" t="s">
        <v>19</v>
      </c>
      <c r="F353" s="166" t="s">
        <v>262</v>
      </c>
      <c r="H353" s="167">
        <v>141.1</v>
      </c>
      <c r="I353" s="168"/>
      <c r="L353" s="164"/>
      <c r="M353" s="169"/>
      <c r="T353" s="170"/>
      <c r="AT353" s="165" t="s">
        <v>255</v>
      </c>
      <c r="AU353" s="165" t="s">
        <v>77</v>
      </c>
      <c r="AV353" s="13" t="s">
        <v>147</v>
      </c>
      <c r="AW353" s="13" t="s">
        <v>31</v>
      </c>
      <c r="AX353" s="13" t="s">
        <v>77</v>
      </c>
      <c r="AY353" s="165" t="s">
        <v>141</v>
      </c>
    </row>
    <row r="354" spans="2:65" s="1" customFormat="1" ht="16.5" customHeight="1">
      <c r="B354" s="31"/>
      <c r="C354" s="120" t="s">
        <v>369</v>
      </c>
      <c r="D354" s="120" t="s">
        <v>142</v>
      </c>
      <c r="E354" s="121" t="s">
        <v>720</v>
      </c>
      <c r="F354" s="122" t="s">
        <v>721</v>
      </c>
      <c r="G354" s="123" t="s">
        <v>243</v>
      </c>
      <c r="H354" s="124">
        <v>80</v>
      </c>
      <c r="I354" s="125"/>
      <c r="J354" s="126">
        <f>ROUND(I354*H354,2)</f>
        <v>0</v>
      </c>
      <c r="K354" s="122" t="s">
        <v>146</v>
      </c>
      <c r="L354" s="31"/>
      <c r="M354" s="127" t="s">
        <v>19</v>
      </c>
      <c r="N354" s="128" t="s">
        <v>40</v>
      </c>
      <c r="P354" s="129">
        <f>O354*H354</f>
        <v>0</v>
      </c>
      <c r="Q354" s="129">
        <v>0</v>
      </c>
      <c r="R354" s="129">
        <f>Q354*H354</f>
        <v>0</v>
      </c>
      <c r="S354" s="129">
        <v>0</v>
      </c>
      <c r="T354" s="130">
        <f>S354*H354</f>
        <v>0</v>
      </c>
      <c r="AR354" s="131" t="s">
        <v>147</v>
      </c>
      <c r="AT354" s="131" t="s">
        <v>142</v>
      </c>
      <c r="AU354" s="131" t="s">
        <v>77</v>
      </c>
      <c r="AY354" s="16" t="s">
        <v>141</v>
      </c>
      <c r="BE354" s="132">
        <f>IF(N354="základní",J354,0)</f>
        <v>0</v>
      </c>
      <c r="BF354" s="132">
        <f>IF(N354="snížená",J354,0)</f>
        <v>0</v>
      </c>
      <c r="BG354" s="132">
        <f>IF(N354="zákl. přenesená",J354,0)</f>
        <v>0</v>
      </c>
      <c r="BH354" s="132">
        <f>IF(N354="sníž. přenesená",J354,0)</f>
        <v>0</v>
      </c>
      <c r="BI354" s="132">
        <f>IF(N354="nulová",J354,0)</f>
        <v>0</v>
      </c>
      <c r="BJ354" s="16" t="s">
        <v>77</v>
      </c>
      <c r="BK354" s="132">
        <f>ROUND(I354*H354,2)</f>
        <v>0</v>
      </c>
      <c r="BL354" s="16" t="s">
        <v>147</v>
      </c>
      <c r="BM354" s="131" t="s">
        <v>722</v>
      </c>
    </row>
    <row r="355" spans="2:65" s="1" customFormat="1" ht="19.5">
      <c r="B355" s="31"/>
      <c r="D355" s="133" t="s">
        <v>148</v>
      </c>
      <c r="F355" s="134" t="s">
        <v>723</v>
      </c>
      <c r="I355" s="135"/>
      <c r="L355" s="31"/>
      <c r="M355" s="136"/>
      <c r="T355" s="52"/>
      <c r="AT355" s="16" t="s">
        <v>148</v>
      </c>
      <c r="AU355" s="16" t="s">
        <v>77</v>
      </c>
    </row>
    <row r="356" spans="2:65" s="1" customFormat="1" ht="19.5">
      <c r="B356" s="31"/>
      <c r="D356" s="133" t="s">
        <v>150</v>
      </c>
      <c r="F356" s="137" t="s">
        <v>724</v>
      </c>
      <c r="I356" s="135"/>
      <c r="L356" s="31"/>
      <c r="M356" s="136"/>
      <c r="T356" s="52"/>
      <c r="AT356" s="16" t="s">
        <v>150</v>
      </c>
      <c r="AU356" s="16" t="s">
        <v>77</v>
      </c>
    </row>
    <row r="357" spans="2:65" s="1" customFormat="1" ht="29.25">
      <c r="B357" s="31"/>
      <c r="D357" s="133" t="s">
        <v>152</v>
      </c>
      <c r="F357" s="137" t="s">
        <v>725</v>
      </c>
      <c r="I357" s="135"/>
      <c r="L357" s="31"/>
      <c r="M357" s="136"/>
      <c r="T357" s="52"/>
      <c r="AT357" s="16" t="s">
        <v>152</v>
      </c>
      <c r="AU357" s="16" t="s">
        <v>77</v>
      </c>
    </row>
    <row r="358" spans="2:65" s="12" customFormat="1" ht="11.25">
      <c r="B358" s="157"/>
      <c r="D358" s="133" t="s">
        <v>255</v>
      </c>
      <c r="E358" s="158" t="s">
        <v>19</v>
      </c>
      <c r="F358" s="159" t="s">
        <v>726</v>
      </c>
      <c r="H358" s="160">
        <v>80</v>
      </c>
      <c r="I358" s="161"/>
      <c r="L358" s="157"/>
      <c r="M358" s="162"/>
      <c r="T358" s="163"/>
      <c r="AT358" s="158" t="s">
        <v>255</v>
      </c>
      <c r="AU358" s="158" t="s">
        <v>77</v>
      </c>
      <c r="AV358" s="12" t="s">
        <v>79</v>
      </c>
      <c r="AW358" s="12" t="s">
        <v>31</v>
      </c>
      <c r="AX358" s="12" t="s">
        <v>69</v>
      </c>
      <c r="AY358" s="158" t="s">
        <v>141</v>
      </c>
    </row>
    <row r="359" spans="2:65" s="13" customFormat="1" ht="11.25">
      <c r="B359" s="164"/>
      <c r="D359" s="133" t="s">
        <v>255</v>
      </c>
      <c r="E359" s="165" t="s">
        <v>19</v>
      </c>
      <c r="F359" s="166" t="s">
        <v>262</v>
      </c>
      <c r="H359" s="167">
        <v>80</v>
      </c>
      <c r="I359" s="168"/>
      <c r="L359" s="164"/>
      <c r="M359" s="169"/>
      <c r="T359" s="170"/>
      <c r="AT359" s="165" t="s">
        <v>255</v>
      </c>
      <c r="AU359" s="165" t="s">
        <v>77</v>
      </c>
      <c r="AV359" s="13" t="s">
        <v>147</v>
      </c>
      <c r="AW359" s="13" t="s">
        <v>31</v>
      </c>
      <c r="AX359" s="13" t="s">
        <v>77</v>
      </c>
      <c r="AY359" s="165" t="s">
        <v>141</v>
      </c>
    </row>
    <row r="360" spans="2:65" s="1" customFormat="1" ht="16.5" customHeight="1">
      <c r="B360" s="31"/>
      <c r="C360" s="120" t="s">
        <v>459</v>
      </c>
      <c r="D360" s="120" t="s">
        <v>142</v>
      </c>
      <c r="E360" s="121" t="s">
        <v>727</v>
      </c>
      <c r="F360" s="122" t="s">
        <v>728</v>
      </c>
      <c r="G360" s="123" t="s">
        <v>589</v>
      </c>
      <c r="H360" s="124">
        <v>0.66100000000000003</v>
      </c>
      <c r="I360" s="125"/>
      <c r="J360" s="126">
        <f>ROUND(I360*H360,2)</f>
        <v>0</v>
      </c>
      <c r="K360" s="122" t="s">
        <v>146</v>
      </c>
      <c r="L360" s="31"/>
      <c r="M360" s="127" t="s">
        <v>19</v>
      </c>
      <c r="N360" s="128" t="s">
        <v>40</v>
      </c>
      <c r="P360" s="129">
        <f>O360*H360</f>
        <v>0</v>
      </c>
      <c r="Q360" s="129">
        <v>0</v>
      </c>
      <c r="R360" s="129">
        <f>Q360*H360</f>
        <v>0</v>
      </c>
      <c r="S360" s="129">
        <v>0</v>
      </c>
      <c r="T360" s="130">
        <f>S360*H360</f>
        <v>0</v>
      </c>
      <c r="AR360" s="131" t="s">
        <v>147</v>
      </c>
      <c r="AT360" s="131" t="s">
        <v>142</v>
      </c>
      <c r="AU360" s="131" t="s">
        <v>77</v>
      </c>
      <c r="AY360" s="16" t="s">
        <v>141</v>
      </c>
      <c r="BE360" s="132">
        <f>IF(N360="základní",J360,0)</f>
        <v>0</v>
      </c>
      <c r="BF360" s="132">
        <f>IF(N360="snížená",J360,0)</f>
        <v>0</v>
      </c>
      <c r="BG360" s="132">
        <f>IF(N360="zákl. přenesená",J360,0)</f>
        <v>0</v>
      </c>
      <c r="BH360" s="132">
        <f>IF(N360="sníž. přenesená",J360,0)</f>
        <v>0</v>
      </c>
      <c r="BI360" s="132">
        <f>IF(N360="nulová",J360,0)</f>
        <v>0</v>
      </c>
      <c r="BJ360" s="16" t="s">
        <v>77</v>
      </c>
      <c r="BK360" s="132">
        <f>ROUND(I360*H360,2)</f>
        <v>0</v>
      </c>
      <c r="BL360" s="16" t="s">
        <v>147</v>
      </c>
      <c r="BM360" s="131" t="s">
        <v>729</v>
      </c>
    </row>
    <row r="361" spans="2:65" s="1" customFormat="1" ht="58.5">
      <c r="B361" s="31"/>
      <c r="D361" s="133" t="s">
        <v>148</v>
      </c>
      <c r="F361" s="134" t="s">
        <v>730</v>
      </c>
      <c r="I361" s="135"/>
      <c r="L361" s="31"/>
      <c r="M361" s="136"/>
      <c r="T361" s="52"/>
      <c r="AT361" s="16" t="s">
        <v>148</v>
      </c>
      <c r="AU361" s="16" t="s">
        <v>77</v>
      </c>
    </row>
    <row r="362" spans="2:65" s="1" customFormat="1" ht="68.25">
      <c r="B362" s="31"/>
      <c r="D362" s="133" t="s">
        <v>150</v>
      </c>
      <c r="F362" s="137" t="s">
        <v>731</v>
      </c>
      <c r="I362" s="135"/>
      <c r="L362" s="31"/>
      <c r="M362" s="136"/>
      <c r="T362" s="52"/>
      <c r="AT362" s="16" t="s">
        <v>150</v>
      </c>
      <c r="AU362" s="16" t="s">
        <v>77</v>
      </c>
    </row>
    <row r="363" spans="2:65" s="1" customFormat="1" ht="29.25">
      <c r="B363" s="31"/>
      <c r="D363" s="133" t="s">
        <v>152</v>
      </c>
      <c r="F363" s="137" t="s">
        <v>732</v>
      </c>
      <c r="I363" s="135"/>
      <c r="L363" s="31"/>
      <c r="M363" s="136"/>
      <c r="T363" s="52"/>
      <c r="AT363" s="16" t="s">
        <v>152</v>
      </c>
      <c r="AU363" s="16" t="s">
        <v>77</v>
      </c>
    </row>
    <row r="364" spans="2:65" s="12" customFormat="1" ht="11.25">
      <c r="B364" s="157"/>
      <c r="D364" s="133" t="s">
        <v>255</v>
      </c>
      <c r="E364" s="158" t="s">
        <v>19</v>
      </c>
      <c r="F364" s="159" t="s">
        <v>733</v>
      </c>
      <c r="H364" s="160">
        <v>0.66100000000000003</v>
      </c>
      <c r="I364" s="161"/>
      <c r="L364" s="157"/>
      <c r="M364" s="162"/>
      <c r="T364" s="163"/>
      <c r="AT364" s="158" t="s">
        <v>255</v>
      </c>
      <c r="AU364" s="158" t="s">
        <v>77</v>
      </c>
      <c r="AV364" s="12" t="s">
        <v>79</v>
      </c>
      <c r="AW364" s="12" t="s">
        <v>31</v>
      </c>
      <c r="AX364" s="12" t="s">
        <v>77</v>
      </c>
      <c r="AY364" s="158" t="s">
        <v>141</v>
      </c>
    </row>
    <row r="365" spans="2:65" s="1" customFormat="1" ht="16.5" customHeight="1">
      <c r="B365" s="31"/>
      <c r="C365" s="120" t="s">
        <v>373</v>
      </c>
      <c r="D365" s="120" t="s">
        <v>142</v>
      </c>
      <c r="E365" s="121" t="s">
        <v>734</v>
      </c>
      <c r="F365" s="122" t="s">
        <v>735</v>
      </c>
      <c r="G365" s="123" t="s">
        <v>589</v>
      </c>
      <c r="H365" s="124">
        <v>3.5999999999999997E-2</v>
      </c>
      <c r="I365" s="125"/>
      <c r="J365" s="126">
        <f>ROUND(I365*H365,2)</f>
        <v>0</v>
      </c>
      <c r="K365" s="122" t="s">
        <v>146</v>
      </c>
      <c r="L365" s="31"/>
      <c r="M365" s="127" t="s">
        <v>19</v>
      </c>
      <c r="N365" s="128" t="s">
        <v>40</v>
      </c>
      <c r="P365" s="129">
        <f>O365*H365</f>
        <v>0</v>
      </c>
      <c r="Q365" s="129">
        <v>0</v>
      </c>
      <c r="R365" s="129">
        <f>Q365*H365</f>
        <v>0</v>
      </c>
      <c r="S365" s="129">
        <v>0</v>
      </c>
      <c r="T365" s="130">
        <f>S365*H365</f>
        <v>0</v>
      </c>
      <c r="AR365" s="131" t="s">
        <v>147</v>
      </c>
      <c r="AT365" s="131" t="s">
        <v>142</v>
      </c>
      <c r="AU365" s="131" t="s">
        <v>77</v>
      </c>
      <c r="AY365" s="16" t="s">
        <v>141</v>
      </c>
      <c r="BE365" s="132">
        <f>IF(N365="základní",J365,0)</f>
        <v>0</v>
      </c>
      <c r="BF365" s="132">
        <f>IF(N365="snížená",J365,0)</f>
        <v>0</v>
      </c>
      <c r="BG365" s="132">
        <f>IF(N365="zákl. přenesená",J365,0)</f>
        <v>0</v>
      </c>
      <c r="BH365" s="132">
        <f>IF(N365="sníž. přenesená",J365,0)</f>
        <v>0</v>
      </c>
      <c r="BI365" s="132">
        <f>IF(N365="nulová",J365,0)</f>
        <v>0</v>
      </c>
      <c r="BJ365" s="16" t="s">
        <v>77</v>
      </c>
      <c r="BK365" s="132">
        <f>ROUND(I365*H365,2)</f>
        <v>0</v>
      </c>
      <c r="BL365" s="16" t="s">
        <v>147</v>
      </c>
      <c r="BM365" s="131" t="s">
        <v>736</v>
      </c>
    </row>
    <row r="366" spans="2:65" s="1" customFormat="1" ht="58.5">
      <c r="B366" s="31"/>
      <c r="D366" s="133" t="s">
        <v>148</v>
      </c>
      <c r="F366" s="134" t="s">
        <v>737</v>
      </c>
      <c r="I366" s="135"/>
      <c r="L366" s="31"/>
      <c r="M366" s="136"/>
      <c r="T366" s="52"/>
      <c r="AT366" s="16" t="s">
        <v>148</v>
      </c>
      <c r="AU366" s="16" t="s">
        <v>77</v>
      </c>
    </row>
    <row r="367" spans="2:65" s="1" customFormat="1" ht="68.25">
      <c r="B367" s="31"/>
      <c r="D367" s="133" t="s">
        <v>150</v>
      </c>
      <c r="F367" s="137" t="s">
        <v>731</v>
      </c>
      <c r="I367" s="135"/>
      <c r="L367" s="31"/>
      <c r="M367" s="136"/>
      <c r="T367" s="52"/>
      <c r="AT367" s="16" t="s">
        <v>150</v>
      </c>
      <c r="AU367" s="16" t="s">
        <v>77</v>
      </c>
    </row>
    <row r="368" spans="2:65" s="1" customFormat="1" ht="29.25">
      <c r="B368" s="31"/>
      <c r="D368" s="133" t="s">
        <v>152</v>
      </c>
      <c r="F368" s="137" t="s">
        <v>738</v>
      </c>
      <c r="I368" s="135"/>
      <c r="L368" s="31"/>
      <c r="M368" s="136"/>
      <c r="T368" s="52"/>
      <c r="AT368" s="16" t="s">
        <v>152</v>
      </c>
      <c r="AU368" s="16" t="s">
        <v>77</v>
      </c>
    </row>
    <row r="369" spans="2:65" s="1" customFormat="1" ht="16.5" customHeight="1">
      <c r="B369" s="31"/>
      <c r="C369" s="120" t="s">
        <v>739</v>
      </c>
      <c r="D369" s="120" t="s">
        <v>142</v>
      </c>
      <c r="E369" s="121" t="s">
        <v>740</v>
      </c>
      <c r="F369" s="122" t="s">
        <v>741</v>
      </c>
      <c r="G369" s="123" t="s">
        <v>174</v>
      </c>
      <c r="H369" s="124">
        <v>43.75</v>
      </c>
      <c r="I369" s="125"/>
      <c r="J369" s="126">
        <f>ROUND(I369*H369,2)</f>
        <v>0</v>
      </c>
      <c r="K369" s="122" t="s">
        <v>146</v>
      </c>
      <c r="L369" s="31"/>
      <c r="M369" s="127" t="s">
        <v>19</v>
      </c>
      <c r="N369" s="128" t="s">
        <v>40</v>
      </c>
      <c r="P369" s="129">
        <f>O369*H369</f>
        <v>0</v>
      </c>
      <c r="Q369" s="129">
        <v>0</v>
      </c>
      <c r="R369" s="129">
        <f>Q369*H369</f>
        <v>0</v>
      </c>
      <c r="S369" s="129">
        <v>0</v>
      </c>
      <c r="T369" s="130">
        <f>S369*H369</f>
        <v>0</v>
      </c>
      <c r="AR369" s="131" t="s">
        <v>147</v>
      </c>
      <c r="AT369" s="131" t="s">
        <v>142</v>
      </c>
      <c r="AU369" s="131" t="s">
        <v>77</v>
      </c>
      <c r="AY369" s="16" t="s">
        <v>141</v>
      </c>
      <c r="BE369" s="132">
        <f>IF(N369="základní",J369,0)</f>
        <v>0</v>
      </c>
      <c r="BF369" s="132">
        <f>IF(N369="snížená",J369,0)</f>
        <v>0</v>
      </c>
      <c r="BG369" s="132">
        <f>IF(N369="zákl. přenesená",J369,0)</f>
        <v>0</v>
      </c>
      <c r="BH369" s="132">
        <f>IF(N369="sníž. přenesená",J369,0)</f>
        <v>0</v>
      </c>
      <c r="BI369" s="132">
        <f>IF(N369="nulová",J369,0)</f>
        <v>0</v>
      </c>
      <c r="BJ369" s="16" t="s">
        <v>77</v>
      </c>
      <c r="BK369" s="132">
        <f>ROUND(I369*H369,2)</f>
        <v>0</v>
      </c>
      <c r="BL369" s="16" t="s">
        <v>147</v>
      </c>
      <c r="BM369" s="131" t="s">
        <v>742</v>
      </c>
    </row>
    <row r="370" spans="2:65" s="1" customFormat="1" ht="58.5">
      <c r="B370" s="31"/>
      <c r="D370" s="133" t="s">
        <v>148</v>
      </c>
      <c r="F370" s="134" t="s">
        <v>743</v>
      </c>
      <c r="I370" s="135"/>
      <c r="L370" s="31"/>
      <c r="M370" s="136"/>
      <c r="T370" s="52"/>
      <c r="AT370" s="16" t="s">
        <v>148</v>
      </c>
      <c r="AU370" s="16" t="s">
        <v>77</v>
      </c>
    </row>
    <row r="371" spans="2:65" s="1" customFormat="1" ht="68.25">
      <c r="B371" s="31"/>
      <c r="D371" s="133" t="s">
        <v>150</v>
      </c>
      <c r="F371" s="137" t="s">
        <v>744</v>
      </c>
      <c r="I371" s="135"/>
      <c r="L371" s="31"/>
      <c r="M371" s="136"/>
      <c r="T371" s="52"/>
      <c r="AT371" s="16" t="s">
        <v>150</v>
      </c>
      <c r="AU371" s="16" t="s">
        <v>77</v>
      </c>
    </row>
    <row r="372" spans="2:65" s="1" customFormat="1" ht="29.25">
      <c r="B372" s="31"/>
      <c r="D372" s="133" t="s">
        <v>152</v>
      </c>
      <c r="F372" s="137" t="s">
        <v>745</v>
      </c>
      <c r="I372" s="135"/>
      <c r="L372" s="31"/>
      <c r="M372" s="136"/>
      <c r="T372" s="52"/>
      <c r="AT372" s="16" t="s">
        <v>152</v>
      </c>
      <c r="AU372" s="16" t="s">
        <v>77</v>
      </c>
    </row>
    <row r="373" spans="2:65" s="1" customFormat="1" ht="16.5" customHeight="1">
      <c r="B373" s="31"/>
      <c r="C373" s="120" t="s">
        <v>377</v>
      </c>
      <c r="D373" s="120" t="s">
        <v>142</v>
      </c>
      <c r="E373" s="121" t="s">
        <v>746</v>
      </c>
      <c r="F373" s="122" t="s">
        <v>747</v>
      </c>
      <c r="G373" s="123" t="s">
        <v>174</v>
      </c>
      <c r="H373" s="124">
        <v>174.28</v>
      </c>
      <c r="I373" s="125"/>
      <c r="J373" s="126">
        <f>ROUND(I373*H373,2)</f>
        <v>0</v>
      </c>
      <c r="K373" s="122" t="s">
        <v>146</v>
      </c>
      <c r="L373" s="31"/>
      <c r="M373" s="127" t="s">
        <v>19</v>
      </c>
      <c r="N373" s="128" t="s">
        <v>40</v>
      </c>
      <c r="P373" s="129">
        <f>O373*H373</f>
        <v>0</v>
      </c>
      <c r="Q373" s="129">
        <v>0</v>
      </c>
      <c r="R373" s="129">
        <f>Q373*H373</f>
        <v>0</v>
      </c>
      <c r="S373" s="129">
        <v>0</v>
      </c>
      <c r="T373" s="130">
        <f>S373*H373</f>
        <v>0</v>
      </c>
      <c r="AR373" s="131" t="s">
        <v>147</v>
      </c>
      <c r="AT373" s="131" t="s">
        <v>142</v>
      </c>
      <c r="AU373" s="131" t="s">
        <v>77</v>
      </c>
      <c r="AY373" s="16" t="s">
        <v>141</v>
      </c>
      <c r="BE373" s="132">
        <f>IF(N373="základní",J373,0)</f>
        <v>0</v>
      </c>
      <c r="BF373" s="132">
        <f>IF(N373="snížená",J373,0)</f>
        <v>0</v>
      </c>
      <c r="BG373" s="132">
        <f>IF(N373="zákl. přenesená",J373,0)</f>
        <v>0</v>
      </c>
      <c r="BH373" s="132">
        <f>IF(N373="sníž. přenesená",J373,0)</f>
        <v>0</v>
      </c>
      <c r="BI373" s="132">
        <f>IF(N373="nulová",J373,0)</f>
        <v>0</v>
      </c>
      <c r="BJ373" s="16" t="s">
        <v>77</v>
      </c>
      <c r="BK373" s="132">
        <f>ROUND(I373*H373,2)</f>
        <v>0</v>
      </c>
      <c r="BL373" s="16" t="s">
        <v>147</v>
      </c>
      <c r="BM373" s="131" t="s">
        <v>748</v>
      </c>
    </row>
    <row r="374" spans="2:65" s="1" customFormat="1" ht="58.5">
      <c r="B374" s="31"/>
      <c r="D374" s="133" t="s">
        <v>148</v>
      </c>
      <c r="F374" s="134" t="s">
        <v>749</v>
      </c>
      <c r="I374" s="135"/>
      <c r="L374" s="31"/>
      <c r="M374" s="136"/>
      <c r="T374" s="52"/>
      <c r="AT374" s="16" t="s">
        <v>148</v>
      </c>
      <c r="AU374" s="16" t="s">
        <v>77</v>
      </c>
    </row>
    <row r="375" spans="2:65" s="1" customFormat="1" ht="68.25">
      <c r="B375" s="31"/>
      <c r="D375" s="133" t="s">
        <v>150</v>
      </c>
      <c r="F375" s="137" t="s">
        <v>744</v>
      </c>
      <c r="I375" s="135"/>
      <c r="L375" s="31"/>
      <c r="M375" s="136"/>
      <c r="T375" s="52"/>
      <c r="AT375" s="16" t="s">
        <v>150</v>
      </c>
      <c r="AU375" s="16" t="s">
        <v>77</v>
      </c>
    </row>
    <row r="376" spans="2:65" s="1" customFormat="1" ht="29.25">
      <c r="B376" s="31"/>
      <c r="D376" s="133" t="s">
        <v>152</v>
      </c>
      <c r="F376" s="137" t="s">
        <v>681</v>
      </c>
      <c r="I376" s="135"/>
      <c r="L376" s="31"/>
      <c r="M376" s="136"/>
      <c r="T376" s="52"/>
      <c r="AT376" s="16" t="s">
        <v>152</v>
      </c>
      <c r="AU376" s="16" t="s">
        <v>77</v>
      </c>
    </row>
    <row r="377" spans="2:65" s="12" customFormat="1" ht="11.25">
      <c r="B377" s="157"/>
      <c r="D377" s="133" t="s">
        <v>255</v>
      </c>
      <c r="E377" s="158" t="s">
        <v>19</v>
      </c>
      <c r="F377" s="159" t="s">
        <v>682</v>
      </c>
      <c r="H377" s="160">
        <v>174.28</v>
      </c>
      <c r="I377" s="161"/>
      <c r="L377" s="157"/>
      <c r="M377" s="162"/>
      <c r="T377" s="163"/>
      <c r="AT377" s="158" t="s">
        <v>255</v>
      </c>
      <c r="AU377" s="158" t="s">
        <v>77</v>
      </c>
      <c r="AV377" s="12" t="s">
        <v>79</v>
      </c>
      <c r="AW377" s="12" t="s">
        <v>31</v>
      </c>
      <c r="AX377" s="12" t="s">
        <v>69</v>
      </c>
      <c r="AY377" s="158" t="s">
        <v>141</v>
      </c>
    </row>
    <row r="378" spans="2:65" s="13" customFormat="1" ht="11.25">
      <c r="B378" s="164"/>
      <c r="D378" s="133" t="s">
        <v>255</v>
      </c>
      <c r="E378" s="165" t="s">
        <v>19</v>
      </c>
      <c r="F378" s="166" t="s">
        <v>262</v>
      </c>
      <c r="H378" s="167">
        <v>174.28</v>
      </c>
      <c r="I378" s="168"/>
      <c r="L378" s="164"/>
      <c r="M378" s="169"/>
      <c r="T378" s="170"/>
      <c r="AT378" s="165" t="s">
        <v>255</v>
      </c>
      <c r="AU378" s="165" t="s">
        <v>77</v>
      </c>
      <c r="AV378" s="13" t="s">
        <v>147</v>
      </c>
      <c r="AW378" s="13" t="s">
        <v>31</v>
      </c>
      <c r="AX378" s="13" t="s">
        <v>77</v>
      </c>
      <c r="AY378" s="165" t="s">
        <v>141</v>
      </c>
    </row>
    <row r="379" spans="2:65" s="1" customFormat="1" ht="16.5" customHeight="1">
      <c r="B379" s="31"/>
      <c r="C379" s="120" t="s">
        <v>750</v>
      </c>
      <c r="D379" s="120" t="s">
        <v>142</v>
      </c>
      <c r="E379" s="121" t="s">
        <v>751</v>
      </c>
      <c r="F379" s="122" t="s">
        <v>752</v>
      </c>
      <c r="G379" s="123" t="s">
        <v>753</v>
      </c>
      <c r="H379" s="124">
        <v>12</v>
      </c>
      <c r="I379" s="125"/>
      <c r="J379" s="126">
        <f>ROUND(I379*H379,2)</f>
        <v>0</v>
      </c>
      <c r="K379" s="122" t="s">
        <v>146</v>
      </c>
      <c r="L379" s="31"/>
      <c r="M379" s="127" t="s">
        <v>19</v>
      </c>
      <c r="N379" s="128" t="s">
        <v>40</v>
      </c>
      <c r="P379" s="129">
        <f>O379*H379</f>
        <v>0</v>
      </c>
      <c r="Q379" s="129">
        <v>0</v>
      </c>
      <c r="R379" s="129">
        <f>Q379*H379</f>
        <v>0</v>
      </c>
      <c r="S379" s="129">
        <v>0</v>
      </c>
      <c r="T379" s="130">
        <f>S379*H379</f>
        <v>0</v>
      </c>
      <c r="AR379" s="131" t="s">
        <v>147</v>
      </c>
      <c r="AT379" s="131" t="s">
        <v>142</v>
      </c>
      <c r="AU379" s="131" t="s">
        <v>77</v>
      </c>
      <c r="AY379" s="16" t="s">
        <v>141</v>
      </c>
      <c r="BE379" s="132">
        <f>IF(N379="základní",J379,0)</f>
        <v>0</v>
      </c>
      <c r="BF379" s="132">
        <f>IF(N379="snížená",J379,0)</f>
        <v>0</v>
      </c>
      <c r="BG379" s="132">
        <f>IF(N379="zákl. přenesená",J379,0)</f>
        <v>0</v>
      </c>
      <c r="BH379" s="132">
        <f>IF(N379="sníž. přenesená",J379,0)</f>
        <v>0</v>
      </c>
      <c r="BI379" s="132">
        <f>IF(N379="nulová",J379,0)</f>
        <v>0</v>
      </c>
      <c r="BJ379" s="16" t="s">
        <v>77</v>
      </c>
      <c r="BK379" s="132">
        <f>ROUND(I379*H379,2)</f>
        <v>0</v>
      </c>
      <c r="BL379" s="16" t="s">
        <v>147</v>
      </c>
      <c r="BM379" s="131" t="s">
        <v>754</v>
      </c>
    </row>
    <row r="380" spans="2:65" s="1" customFormat="1" ht="39">
      <c r="B380" s="31"/>
      <c r="D380" s="133" t="s">
        <v>148</v>
      </c>
      <c r="F380" s="134" t="s">
        <v>755</v>
      </c>
      <c r="I380" s="135"/>
      <c r="L380" s="31"/>
      <c r="M380" s="136"/>
      <c r="T380" s="52"/>
      <c r="AT380" s="16" t="s">
        <v>148</v>
      </c>
      <c r="AU380" s="16" t="s">
        <v>77</v>
      </c>
    </row>
    <row r="381" spans="2:65" s="1" customFormat="1" ht="48.75">
      <c r="B381" s="31"/>
      <c r="D381" s="133" t="s">
        <v>150</v>
      </c>
      <c r="F381" s="137" t="s">
        <v>756</v>
      </c>
      <c r="I381" s="135"/>
      <c r="L381" s="31"/>
      <c r="M381" s="136"/>
      <c r="T381" s="52"/>
      <c r="AT381" s="16" t="s">
        <v>150</v>
      </c>
      <c r="AU381" s="16" t="s">
        <v>77</v>
      </c>
    </row>
    <row r="382" spans="2:65" s="1" customFormat="1" ht="29.25">
      <c r="B382" s="31"/>
      <c r="D382" s="133" t="s">
        <v>152</v>
      </c>
      <c r="F382" s="137" t="s">
        <v>757</v>
      </c>
      <c r="I382" s="135"/>
      <c r="L382" s="31"/>
      <c r="M382" s="136"/>
      <c r="T382" s="52"/>
      <c r="AT382" s="16" t="s">
        <v>152</v>
      </c>
      <c r="AU382" s="16" t="s">
        <v>77</v>
      </c>
    </row>
    <row r="383" spans="2:65" s="12" customFormat="1" ht="11.25">
      <c r="B383" s="157"/>
      <c r="D383" s="133" t="s">
        <v>255</v>
      </c>
      <c r="E383" s="158" t="s">
        <v>19</v>
      </c>
      <c r="F383" s="159" t="s">
        <v>758</v>
      </c>
      <c r="H383" s="160">
        <v>12</v>
      </c>
      <c r="I383" s="161"/>
      <c r="L383" s="157"/>
      <c r="M383" s="162"/>
      <c r="T383" s="163"/>
      <c r="AT383" s="158" t="s">
        <v>255</v>
      </c>
      <c r="AU383" s="158" t="s">
        <v>77</v>
      </c>
      <c r="AV383" s="12" t="s">
        <v>79</v>
      </c>
      <c r="AW383" s="12" t="s">
        <v>31</v>
      </c>
      <c r="AX383" s="12" t="s">
        <v>69</v>
      </c>
      <c r="AY383" s="158" t="s">
        <v>141</v>
      </c>
    </row>
    <row r="384" spans="2:65" s="13" customFormat="1" ht="11.25">
      <c r="B384" s="164"/>
      <c r="D384" s="133" t="s">
        <v>255</v>
      </c>
      <c r="E384" s="165" t="s">
        <v>19</v>
      </c>
      <c r="F384" s="166" t="s">
        <v>262</v>
      </c>
      <c r="H384" s="167">
        <v>12</v>
      </c>
      <c r="I384" s="168"/>
      <c r="L384" s="164"/>
      <c r="M384" s="169"/>
      <c r="T384" s="170"/>
      <c r="AT384" s="165" t="s">
        <v>255</v>
      </c>
      <c r="AU384" s="165" t="s">
        <v>77</v>
      </c>
      <c r="AV384" s="13" t="s">
        <v>147</v>
      </c>
      <c r="AW384" s="13" t="s">
        <v>31</v>
      </c>
      <c r="AX384" s="13" t="s">
        <v>77</v>
      </c>
      <c r="AY384" s="165" t="s">
        <v>141</v>
      </c>
    </row>
    <row r="385" spans="2:65" s="1" customFormat="1" ht="16.5" customHeight="1">
      <c r="B385" s="31"/>
      <c r="C385" s="120" t="s">
        <v>382</v>
      </c>
      <c r="D385" s="120" t="s">
        <v>142</v>
      </c>
      <c r="E385" s="121" t="s">
        <v>759</v>
      </c>
      <c r="F385" s="122" t="s">
        <v>760</v>
      </c>
      <c r="G385" s="123" t="s">
        <v>753</v>
      </c>
      <c r="H385" s="124">
        <v>54</v>
      </c>
      <c r="I385" s="125"/>
      <c r="J385" s="126">
        <f>ROUND(I385*H385,2)</f>
        <v>0</v>
      </c>
      <c r="K385" s="122" t="s">
        <v>146</v>
      </c>
      <c r="L385" s="31"/>
      <c r="M385" s="127" t="s">
        <v>19</v>
      </c>
      <c r="N385" s="128" t="s">
        <v>40</v>
      </c>
      <c r="P385" s="129">
        <f>O385*H385</f>
        <v>0</v>
      </c>
      <c r="Q385" s="129">
        <v>0</v>
      </c>
      <c r="R385" s="129">
        <f>Q385*H385</f>
        <v>0</v>
      </c>
      <c r="S385" s="129">
        <v>0</v>
      </c>
      <c r="T385" s="130">
        <f>S385*H385</f>
        <v>0</v>
      </c>
      <c r="AR385" s="131" t="s">
        <v>147</v>
      </c>
      <c r="AT385" s="131" t="s">
        <v>142</v>
      </c>
      <c r="AU385" s="131" t="s">
        <v>77</v>
      </c>
      <c r="AY385" s="16" t="s">
        <v>141</v>
      </c>
      <c r="BE385" s="132">
        <f>IF(N385="základní",J385,0)</f>
        <v>0</v>
      </c>
      <c r="BF385" s="132">
        <f>IF(N385="snížená",J385,0)</f>
        <v>0</v>
      </c>
      <c r="BG385" s="132">
        <f>IF(N385="zákl. přenesená",J385,0)</f>
        <v>0</v>
      </c>
      <c r="BH385" s="132">
        <f>IF(N385="sníž. přenesená",J385,0)</f>
        <v>0</v>
      </c>
      <c r="BI385" s="132">
        <f>IF(N385="nulová",J385,0)</f>
        <v>0</v>
      </c>
      <c r="BJ385" s="16" t="s">
        <v>77</v>
      </c>
      <c r="BK385" s="132">
        <f>ROUND(I385*H385,2)</f>
        <v>0</v>
      </c>
      <c r="BL385" s="16" t="s">
        <v>147</v>
      </c>
      <c r="BM385" s="131" t="s">
        <v>761</v>
      </c>
    </row>
    <row r="386" spans="2:65" s="1" customFormat="1" ht="39">
      <c r="B386" s="31"/>
      <c r="D386" s="133" t="s">
        <v>148</v>
      </c>
      <c r="F386" s="134" t="s">
        <v>762</v>
      </c>
      <c r="I386" s="135"/>
      <c r="L386" s="31"/>
      <c r="M386" s="136"/>
      <c r="T386" s="52"/>
      <c r="AT386" s="16" t="s">
        <v>148</v>
      </c>
      <c r="AU386" s="16" t="s">
        <v>77</v>
      </c>
    </row>
    <row r="387" spans="2:65" s="1" customFormat="1" ht="39">
      <c r="B387" s="31"/>
      <c r="D387" s="133" t="s">
        <v>150</v>
      </c>
      <c r="F387" s="137" t="s">
        <v>763</v>
      </c>
      <c r="I387" s="135"/>
      <c r="L387" s="31"/>
      <c r="M387" s="136"/>
      <c r="T387" s="52"/>
      <c r="AT387" s="16" t="s">
        <v>150</v>
      </c>
      <c r="AU387" s="16" t="s">
        <v>77</v>
      </c>
    </row>
    <row r="388" spans="2:65" s="1" customFormat="1" ht="29.25">
      <c r="B388" s="31"/>
      <c r="D388" s="133" t="s">
        <v>152</v>
      </c>
      <c r="F388" s="137" t="s">
        <v>764</v>
      </c>
      <c r="I388" s="135"/>
      <c r="L388" s="31"/>
      <c r="M388" s="136"/>
      <c r="T388" s="52"/>
      <c r="AT388" s="16" t="s">
        <v>152</v>
      </c>
      <c r="AU388" s="16" t="s">
        <v>77</v>
      </c>
    </row>
    <row r="389" spans="2:65" s="12" customFormat="1" ht="11.25">
      <c r="B389" s="157"/>
      <c r="D389" s="133" t="s">
        <v>255</v>
      </c>
      <c r="E389" s="158" t="s">
        <v>19</v>
      </c>
      <c r="F389" s="159" t="s">
        <v>765</v>
      </c>
      <c r="H389" s="160">
        <v>54</v>
      </c>
      <c r="I389" s="161"/>
      <c r="L389" s="157"/>
      <c r="M389" s="162"/>
      <c r="T389" s="163"/>
      <c r="AT389" s="158" t="s">
        <v>255</v>
      </c>
      <c r="AU389" s="158" t="s">
        <v>77</v>
      </c>
      <c r="AV389" s="12" t="s">
        <v>79</v>
      </c>
      <c r="AW389" s="12" t="s">
        <v>31</v>
      </c>
      <c r="AX389" s="12" t="s">
        <v>69</v>
      </c>
      <c r="AY389" s="158" t="s">
        <v>141</v>
      </c>
    </row>
    <row r="390" spans="2:65" s="13" customFormat="1" ht="11.25">
      <c r="B390" s="164"/>
      <c r="D390" s="133" t="s">
        <v>255</v>
      </c>
      <c r="E390" s="165" t="s">
        <v>19</v>
      </c>
      <c r="F390" s="166" t="s">
        <v>262</v>
      </c>
      <c r="H390" s="167">
        <v>54</v>
      </c>
      <c r="I390" s="168"/>
      <c r="L390" s="164"/>
      <c r="M390" s="169"/>
      <c r="T390" s="170"/>
      <c r="AT390" s="165" t="s">
        <v>255</v>
      </c>
      <c r="AU390" s="165" t="s">
        <v>77</v>
      </c>
      <c r="AV390" s="13" t="s">
        <v>147</v>
      </c>
      <c r="AW390" s="13" t="s">
        <v>31</v>
      </c>
      <c r="AX390" s="13" t="s">
        <v>77</v>
      </c>
      <c r="AY390" s="165" t="s">
        <v>141</v>
      </c>
    </row>
    <row r="391" spans="2:65" s="1" customFormat="1" ht="16.5" customHeight="1">
      <c r="B391" s="31"/>
      <c r="C391" s="120" t="s">
        <v>766</v>
      </c>
      <c r="D391" s="120" t="s">
        <v>142</v>
      </c>
      <c r="E391" s="121" t="s">
        <v>767</v>
      </c>
      <c r="F391" s="122" t="s">
        <v>768</v>
      </c>
      <c r="G391" s="123" t="s">
        <v>753</v>
      </c>
      <c r="H391" s="124">
        <v>2</v>
      </c>
      <c r="I391" s="125"/>
      <c r="J391" s="126">
        <f>ROUND(I391*H391,2)</f>
        <v>0</v>
      </c>
      <c r="K391" s="122" t="s">
        <v>146</v>
      </c>
      <c r="L391" s="31"/>
      <c r="M391" s="127" t="s">
        <v>19</v>
      </c>
      <c r="N391" s="128" t="s">
        <v>40</v>
      </c>
      <c r="P391" s="129">
        <f>O391*H391</f>
        <v>0</v>
      </c>
      <c r="Q391" s="129">
        <v>0</v>
      </c>
      <c r="R391" s="129">
        <f>Q391*H391</f>
        <v>0</v>
      </c>
      <c r="S391" s="129">
        <v>0</v>
      </c>
      <c r="T391" s="130">
        <f>S391*H391</f>
        <v>0</v>
      </c>
      <c r="AR391" s="131" t="s">
        <v>147</v>
      </c>
      <c r="AT391" s="131" t="s">
        <v>142</v>
      </c>
      <c r="AU391" s="131" t="s">
        <v>77</v>
      </c>
      <c r="AY391" s="16" t="s">
        <v>141</v>
      </c>
      <c r="BE391" s="132">
        <f>IF(N391="základní",J391,0)</f>
        <v>0</v>
      </c>
      <c r="BF391" s="132">
        <f>IF(N391="snížená",J391,0)</f>
        <v>0</v>
      </c>
      <c r="BG391" s="132">
        <f>IF(N391="zákl. přenesená",J391,0)</f>
        <v>0</v>
      </c>
      <c r="BH391" s="132">
        <f>IF(N391="sníž. přenesená",J391,0)</f>
        <v>0</v>
      </c>
      <c r="BI391" s="132">
        <f>IF(N391="nulová",J391,0)</f>
        <v>0</v>
      </c>
      <c r="BJ391" s="16" t="s">
        <v>77</v>
      </c>
      <c r="BK391" s="132">
        <f>ROUND(I391*H391,2)</f>
        <v>0</v>
      </c>
      <c r="BL391" s="16" t="s">
        <v>147</v>
      </c>
      <c r="BM391" s="131" t="s">
        <v>769</v>
      </c>
    </row>
    <row r="392" spans="2:65" s="1" customFormat="1" ht="39">
      <c r="B392" s="31"/>
      <c r="D392" s="133" t="s">
        <v>148</v>
      </c>
      <c r="F392" s="134" t="s">
        <v>770</v>
      </c>
      <c r="I392" s="135"/>
      <c r="L392" s="31"/>
      <c r="M392" s="136"/>
      <c r="T392" s="52"/>
      <c r="AT392" s="16" t="s">
        <v>148</v>
      </c>
      <c r="AU392" s="16" t="s">
        <v>77</v>
      </c>
    </row>
    <row r="393" spans="2:65" s="1" customFormat="1" ht="39">
      <c r="B393" s="31"/>
      <c r="D393" s="133" t="s">
        <v>150</v>
      </c>
      <c r="F393" s="137" t="s">
        <v>763</v>
      </c>
      <c r="I393" s="135"/>
      <c r="L393" s="31"/>
      <c r="M393" s="136"/>
      <c r="T393" s="52"/>
      <c r="AT393" s="16" t="s">
        <v>150</v>
      </c>
      <c r="AU393" s="16" t="s">
        <v>77</v>
      </c>
    </row>
    <row r="394" spans="2:65" s="1" customFormat="1" ht="29.25">
      <c r="B394" s="31"/>
      <c r="D394" s="133" t="s">
        <v>152</v>
      </c>
      <c r="F394" s="137" t="s">
        <v>771</v>
      </c>
      <c r="I394" s="135"/>
      <c r="L394" s="31"/>
      <c r="M394" s="136"/>
      <c r="T394" s="52"/>
      <c r="AT394" s="16" t="s">
        <v>152</v>
      </c>
      <c r="AU394" s="16" t="s">
        <v>77</v>
      </c>
    </row>
    <row r="395" spans="2:65" s="12" customFormat="1" ht="11.25">
      <c r="B395" s="157"/>
      <c r="D395" s="133" t="s">
        <v>255</v>
      </c>
      <c r="E395" s="158" t="s">
        <v>19</v>
      </c>
      <c r="F395" s="159" t="s">
        <v>79</v>
      </c>
      <c r="H395" s="160">
        <v>2</v>
      </c>
      <c r="I395" s="161"/>
      <c r="L395" s="157"/>
      <c r="M395" s="162"/>
      <c r="T395" s="163"/>
      <c r="AT395" s="158" t="s">
        <v>255</v>
      </c>
      <c r="AU395" s="158" t="s">
        <v>77</v>
      </c>
      <c r="AV395" s="12" t="s">
        <v>79</v>
      </c>
      <c r="AW395" s="12" t="s">
        <v>31</v>
      </c>
      <c r="AX395" s="12" t="s">
        <v>69</v>
      </c>
      <c r="AY395" s="158" t="s">
        <v>141</v>
      </c>
    </row>
    <row r="396" spans="2:65" s="13" customFormat="1" ht="11.25">
      <c r="B396" s="164"/>
      <c r="D396" s="133" t="s">
        <v>255</v>
      </c>
      <c r="E396" s="165" t="s">
        <v>19</v>
      </c>
      <c r="F396" s="166" t="s">
        <v>262</v>
      </c>
      <c r="H396" s="167">
        <v>2</v>
      </c>
      <c r="I396" s="168"/>
      <c r="L396" s="164"/>
      <c r="M396" s="169"/>
      <c r="T396" s="170"/>
      <c r="AT396" s="165" t="s">
        <v>255</v>
      </c>
      <c r="AU396" s="165" t="s">
        <v>77</v>
      </c>
      <c r="AV396" s="13" t="s">
        <v>147</v>
      </c>
      <c r="AW396" s="13" t="s">
        <v>31</v>
      </c>
      <c r="AX396" s="13" t="s">
        <v>77</v>
      </c>
      <c r="AY396" s="165" t="s">
        <v>141</v>
      </c>
    </row>
    <row r="397" spans="2:65" s="1" customFormat="1" ht="16.5" customHeight="1">
      <c r="B397" s="31"/>
      <c r="C397" s="120" t="s">
        <v>386</v>
      </c>
      <c r="D397" s="120" t="s">
        <v>142</v>
      </c>
      <c r="E397" s="121" t="s">
        <v>772</v>
      </c>
      <c r="F397" s="122" t="s">
        <v>773</v>
      </c>
      <c r="G397" s="123" t="s">
        <v>753</v>
      </c>
      <c r="H397" s="124">
        <v>14</v>
      </c>
      <c r="I397" s="125"/>
      <c r="J397" s="126">
        <f>ROUND(I397*H397,2)</f>
        <v>0</v>
      </c>
      <c r="K397" s="122" t="s">
        <v>146</v>
      </c>
      <c r="L397" s="31"/>
      <c r="M397" s="127" t="s">
        <v>19</v>
      </c>
      <c r="N397" s="128" t="s">
        <v>40</v>
      </c>
      <c r="P397" s="129">
        <f>O397*H397</f>
        <v>0</v>
      </c>
      <c r="Q397" s="129">
        <v>0</v>
      </c>
      <c r="R397" s="129">
        <f>Q397*H397</f>
        <v>0</v>
      </c>
      <c r="S397" s="129">
        <v>0</v>
      </c>
      <c r="T397" s="130">
        <f>S397*H397</f>
        <v>0</v>
      </c>
      <c r="AR397" s="131" t="s">
        <v>147</v>
      </c>
      <c r="AT397" s="131" t="s">
        <v>142</v>
      </c>
      <c r="AU397" s="131" t="s">
        <v>77</v>
      </c>
      <c r="AY397" s="16" t="s">
        <v>141</v>
      </c>
      <c r="BE397" s="132">
        <f>IF(N397="základní",J397,0)</f>
        <v>0</v>
      </c>
      <c r="BF397" s="132">
        <f>IF(N397="snížená",J397,0)</f>
        <v>0</v>
      </c>
      <c r="BG397" s="132">
        <f>IF(N397="zákl. přenesená",J397,0)</f>
        <v>0</v>
      </c>
      <c r="BH397" s="132">
        <f>IF(N397="sníž. přenesená",J397,0)</f>
        <v>0</v>
      </c>
      <c r="BI397" s="132">
        <f>IF(N397="nulová",J397,0)</f>
        <v>0</v>
      </c>
      <c r="BJ397" s="16" t="s">
        <v>77</v>
      </c>
      <c r="BK397" s="132">
        <f>ROUND(I397*H397,2)</f>
        <v>0</v>
      </c>
      <c r="BL397" s="16" t="s">
        <v>147</v>
      </c>
      <c r="BM397" s="131" t="s">
        <v>774</v>
      </c>
    </row>
    <row r="398" spans="2:65" s="1" customFormat="1" ht="29.25">
      <c r="B398" s="31"/>
      <c r="D398" s="133" t="s">
        <v>148</v>
      </c>
      <c r="F398" s="134" t="s">
        <v>775</v>
      </c>
      <c r="I398" s="135"/>
      <c r="L398" s="31"/>
      <c r="M398" s="136"/>
      <c r="T398" s="52"/>
      <c r="AT398" s="16" t="s">
        <v>148</v>
      </c>
      <c r="AU398" s="16" t="s">
        <v>77</v>
      </c>
    </row>
    <row r="399" spans="2:65" s="1" customFormat="1" ht="39">
      <c r="B399" s="31"/>
      <c r="D399" s="133" t="s">
        <v>150</v>
      </c>
      <c r="F399" s="137" t="s">
        <v>776</v>
      </c>
      <c r="I399" s="135"/>
      <c r="L399" s="31"/>
      <c r="M399" s="136"/>
      <c r="T399" s="52"/>
      <c r="AT399" s="16" t="s">
        <v>150</v>
      </c>
      <c r="AU399" s="16" t="s">
        <v>77</v>
      </c>
    </row>
    <row r="400" spans="2:65" s="1" customFormat="1" ht="19.5">
      <c r="B400" s="31"/>
      <c r="D400" s="133" t="s">
        <v>152</v>
      </c>
      <c r="F400" s="137" t="s">
        <v>166</v>
      </c>
      <c r="I400" s="135"/>
      <c r="L400" s="31"/>
      <c r="M400" s="136"/>
      <c r="T400" s="52"/>
      <c r="AT400" s="16" t="s">
        <v>152</v>
      </c>
      <c r="AU400" s="16" t="s">
        <v>77</v>
      </c>
    </row>
    <row r="401" spans="2:65" s="12" customFormat="1" ht="11.25">
      <c r="B401" s="157"/>
      <c r="D401" s="133" t="s">
        <v>255</v>
      </c>
      <c r="E401" s="158" t="s">
        <v>19</v>
      </c>
      <c r="F401" s="159" t="s">
        <v>777</v>
      </c>
      <c r="H401" s="160">
        <v>14</v>
      </c>
      <c r="I401" s="161"/>
      <c r="L401" s="157"/>
      <c r="M401" s="162"/>
      <c r="T401" s="163"/>
      <c r="AT401" s="158" t="s">
        <v>255</v>
      </c>
      <c r="AU401" s="158" t="s">
        <v>77</v>
      </c>
      <c r="AV401" s="12" t="s">
        <v>79</v>
      </c>
      <c r="AW401" s="12" t="s">
        <v>31</v>
      </c>
      <c r="AX401" s="12" t="s">
        <v>69</v>
      </c>
      <c r="AY401" s="158" t="s">
        <v>141</v>
      </c>
    </row>
    <row r="402" spans="2:65" s="13" customFormat="1" ht="11.25">
      <c r="B402" s="164"/>
      <c r="D402" s="133" t="s">
        <v>255</v>
      </c>
      <c r="E402" s="165" t="s">
        <v>19</v>
      </c>
      <c r="F402" s="166" t="s">
        <v>262</v>
      </c>
      <c r="H402" s="167">
        <v>14</v>
      </c>
      <c r="I402" s="168"/>
      <c r="L402" s="164"/>
      <c r="M402" s="169"/>
      <c r="T402" s="170"/>
      <c r="AT402" s="165" t="s">
        <v>255</v>
      </c>
      <c r="AU402" s="165" t="s">
        <v>77</v>
      </c>
      <c r="AV402" s="13" t="s">
        <v>147</v>
      </c>
      <c r="AW402" s="13" t="s">
        <v>31</v>
      </c>
      <c r="AX402" s="13" t="s">
        <v>77</v>
      </c>
      <c r="AY402" s="165" t="s">
        <v>141</v>
      </c>
    </row>
    <row r="403" spans="2:65" s="1" customFormat="1" ht="16.5" customHeight="1">
      <c r="B403" s="31"/>
      <c r="C403" s="120" t="s">
        <v>778</v>
      </c>
      <c r="D403" s="120" t="s">
        <v>142</v>
      </c>
      <c r="E403" s="121" t="s">
        <v>779</v>
      </c>
      <c r="F403" s="122" t="s">
        <v>780</v>
      </c>
      <c r="G403" s="123" t="s">
        <v>753</v>
      </c>
      <c r="H403" s="124">
        <v>30</v>
      </c>
      <c r="I403" s="125"/>
      <c r="J403" s="126">
        <f>ROUND(I403*H403,2)</f>
        <v>0</v>
      </c>
      <c r="K403" s="122" t="s">
        <v>146</v>
      </c>
      <c r="L403" s="31"/>
      <c r="M403" s="127" t="s">
        <v>19</v>
      </c>
      <c r="N403" s="128" t="s">
        <v>40</v>
      </c>
      <c r="P403" s="129">
        <f>O403*H403</f>
        <v>0</v>
      </c>
      <c r="Q403" s="129">
        <v>0</v>
      </c>
      <c r="R403" s="129">
        <f>Q403*H403</f>
        <v>0</v>
      </c>
      <c r="S403" s="129">
        <v>0</v>
      </c>
      <c r="T403" s="130">
        <f>S403*H403</f>
        <v>0</v>
      </c>
      <c r="AR403" s="131" t="s">
        <v>147</v>
      </c>
      <c r="AT403" s="131" t="s">
        <v>142</v>
      </c>
      <c r="AU403" s="131" t="s">
        <v>77</v>
      </c>
      <c r="AY403" s="16" t="s">
        <v>141</v>
      </c>
      <c r="BE403" s="132">
        <f>IF(N403="základní",J403,0)</f>
        <v>0</v>
      </c>
      <c r="BF403" s="132">
        <f>IF(N403="snížená",J403,0)</f>
        <v>0</v>
      </c>
      <c r="BG403" s="132">
        <f>IF(N403="zákl. přenesená",J403,0)</f>
        <v>0</v>
      </c>
      <c r="BH403" s="132">
        <f>IF(N403="sníž. přenesená",J403,0)</f>
        <v>0</v>
      </c>
      <c r="BI403" s="132">
        <f>IF(N403="nulová",J403,0)</f>
        <v>0</v>
      </c>
      <c r="BJ403" s="16" t="s">
        <v>77</v>
      </c>
      <c r="BK403" s="132">
        <f>ROUND(I403*H403,2)</f>
        <v>0</v>
      </c>
      <c r="BL403" s="16" t="s">
        <v>147</v>
      </c>
      <c r="BM403" s="131" t="s">
        <v>781</v>
      </c>
    </row>
    <row r="404" spans="2:65" s="1" customFormat="1" ht="29.25">
      <c r="B404" s="31"/>
      <c r="D404" s="133" t="s">
        <v>148</v>
      </c>
      <c r="F404" s="134" t="s">
        <v>782</v>
      </c>
      <c r="I404" s="135"/>
      <c r="L404" s="31"/>
      <c r="M404" s="136"/>
      <c r="T404" s="52"/>
      <c r="AT404" s="16" t="s">
        <v>148</v>
      </c>
      <c r="AU404" s="16" t="s">
        <v>77</v>
      </c>
    </row>
    <row r="405" spans="2:65" s="1" customFormat="1" ht="39">
      <c r="B405" s="31"/>
      <c r="D405" s="133" t="s">
        <v>150</v>
      </c>
      <c r="F405" s="137" t="s">
        <v>776</v>
      </c>
      <c r="I405" s="135"/>
      <c r="L405" s="31"/>
      <c r="M405" s="136"/>
      <c r="T405" s="52"/>
      <c r="AT405" s="16" t="s">
        <v>150</v>
      </c>
      <c r="AU405" s="16" t="s">
        <v>77</v>
      </c>
    </row>
    <row r="406" spans="2:65" s="1" customFormat="1" ht="19.5">
      <c r="B406" s="31"/>
      <c r="D406" s="133" t="s">
        <v>152</v>
      </c>
      <c r="F406" s="137" t="s">
        <v>166</v>
      </c>
      <c r="I406" s="135"/>
      <c r="L406" s="31"/>
      <c r="M406" s="136"/>
      <c r="T406" s="52"/>
      <c r="AT406" s="16" t="s">
        <v>152</v>
      </c>
      <c r="AU406" s="16" t="s">
        <v>77</v>
      </c>
    </row>
    <row r="407" spans="2:65" s="12" customFormat="1" ht="11.25">
      <c r="B407" s="157"/>
      <c r="D407" s="133" t="s">
        <v>255</v>
      </c>
      <c r="E407" s="158" t="s">
        <v>19</v>
      </c>
      <c r="F407" s="159" t="s">
        <v>783</v>
      </c>
      <c r="H407" s="160">
        <v>30</v>
      </c>
      <c r="I407" s="161"/>
      <c r="L407" s="157"/>
      <c r="M407" s="162"/>
      <c r="T407" s="163"/>
      <c r="AT407" s="158" t="s">
        <v>255</v>
      </c>
      <c r="AU407" s="158" t="s">
        <v>77</v>
      </c>
      <c r="AV407" s="12" t="s">
        <v>79</v>
      </c>
      <c r="AW407" s="12" t="s">
        <v>31</v>
      </c>
      <c r="AX407" s="12" t="s">
        <v>69</v>
      </c>
      <c r="AY407" s="158" t="s">
        <v>141</v>
      </c>
    </row>
    <row r="408" spans="2:65" s="13" customFormat="1" ht="11.25">
      <c r="B408" s="164"/>
      <c r="D408" s="133" t="s">
        <v>255</v>
      </c>
      <c r="E408" s="165" t="s">
        <v>19</v>
      </c>
      <c r="F408" s="166" t="s">
        <v>262</v>
      </c>
      <c r="H408" s="167">
        <v>30</v>
      </c>
      <c r="I408" s="168"/>
      <c r="L408" s="164"/>
      <c r="M408" s="169"/>
      <c r="T408" s="170"/>
      <c r="AT408" s="165" t="s">
        <v>255</v>
      </c>
      <c r="AU408" s="165" t="s">
        <v>77</v>
      </c>
      <c r="AV408" s="13" t="s">
        <v>147</v>
      </c>
      <c r="AW408" s="13" t="s">
        <v>31</v>
      </c>
      <c r="AX408" s="13" t="s">
        <v>77</v>
      </c>
      <c r="AY408" s="165" t="s">
        <v>141</v>
      </c>
    </row>
    <row r="409" spans="2:65" s="1" customFormat="1" ht="16.5" customHeight="1">
      <c r="B409" s="31"/>
      <c r="C409" s="120" t="s">
        <v>390</v>
      </c>
      <c r="D409" s="120" t="s">
        <v>142</v>
      </c>
      <c r="E409" s="121" t="s">
        <v>784</v>
      </c>
      <c r="F409" s="122" t="s">
        <v>785</v>
      </c>
      <c r="G409" s="123" t="s">
        <v>174</v>
      </c>
      <c r="H409" s="124">
        <v>661</v>
      </c>
      <c r="I409" s="125"/>
      <c r="J409" s="126">
        <f>ROUND(I409*H409,2)</f>
        <v>0</v>
      </c>
      <c r="K409" s="122" t="s">
        <v>146</v>
      </c>
      <c r="L409" s="31"/>
      <c r="M409" s="127" t="s">
        <v>19</v>
      </c>
      <c r="N409" s="128" t="s">
        <v>40</v>
      </c>
      <c r="P409" s="129">
        <f>O409*H409</f>
        <v>0</v>
      </c>
      <c r="Q409" s="129">
        <v>0</v>
      </c>
      <c r="R409" s="129">
        <f>Q409*H409</f>
        <v>0</v>
      </c>
      <c r="S409" s="129">
        <v>0</v>
      </c>
      <c r="T409" s="130">
        <f>S409*H409</f>
        <v>0</v>
      </c>
      <c r="AR409" s="131" t="s">
        <v>147</v>
      </c>
      <c r="AT409" s="131" t="s">
        <v>142</v>
      </c>
      <c r="AU409" s="131" t="s">
        <v>77</v>
      </c>
      <c r="AY409" s="16" t="s">
        <v>141</v>
      </c>
      <c r="BE409" s="132">
        <f>IF(N409="základní",J409,0)</f>
        <v>0</v>
      </c>
      <c r="BF409" s="132">
        <f>IF(N409="snížená",J409,0)</f>
        <v>0</v>
      </c>
      <c r="BG409" s="132">
        <f>IF(N409="zákl. přenesená",J409,0)</f>
        <v>0</v>
      </c>
      <c r="BH409" s="132">
        <f>IF(N409="sníž. přenesená",J409,0)</f>
        <v>0</v>
      </c>
      <c r="BI409" s="132">
        <f>IF(N409="nulová",J409,0)</f>
        <v>0</v>
      </c>
      <c r="BJ409" s="16" t="s">
        <v>77</v>
      </c>
      <c r="BK409" s="132">
        <f>ROUND(I409*H409,2)</f>
        <v>0</v>
      </c>
      <c r="BL409" s="16" t="s">
        <v>147</v>
      </c>
      <c r="BM409" s="131" t="s">
        <v>786</v>
      </c>
    </row>
    <row r="410" spans="2:65" s="1" customFormat="1" ht="29.25">
      <c r="B410" s="31"/>
      <c r="D410" s="133" t="s">
        <v>148</v>
      </c>
      <c r="F410" s="134" t="s">
        <v>787</v>
      </c>
      <c r="I410" s="135"/>
      <c r="L410" s="31"/>
      <c r="M410" s="136"/>
      <c r="T410" s="52"/>
      <c r="AT410" s="16" t="s">
        <v>148</v>
      </c>
      <c r="AU410" s="16" t="s">
        <v>77</v>
      </c>
    </row>
    <row r="411" spans="2:65" s="1" customFormat="1" ht="39">
      <c r="B411" s="31"/>
      <c r="D411" s="133" t="s">
        <v>150</v>
      </c>
      <c r="F411" s="137" t="s">
        <v>788</v>
      </c>
      <c r="I411" s="135"/>
      <c r="L411" s="31"/>
      <c r="M411" s="136"/>
      <c r="T411" s="52"/>
      <c r="AT411" s="16" t="s">
        <v>150</v>
      </c>
      <c r="AU411" s="16" t="s">
        <v>77</v>
      </c>
    </row>
    <row r="412" spans="2:65" s="1" customFormat="1" ht="19.5">
      <c r="B412" s="31"/>
      <c r="D412" s="133" t="s">
        <v>152</v>
      </c>
      <c r="F412" s="137" t="s">
        <v>166</v>
      </c>
      <c r="I412" s="135"/>
      <c r="L412" s="31"/>
      <c r="M412" s="136"/>
      <c r="T412" s="52"/>
      <c r="AT412" s="16" t="s">
        <v>152</v>
      </c>
      <c r="AU412" s="16" t="s">
        <v>77</v>
      </c>
    </row>
    <row r="413" spans="2:65" s="1" customFormat="1" ht="16.5" customHeight="1">
      <c r="B413" s="31"/>
      <c r="C413" s="120" t="s">
        <v>789</v>
      </c>
      <c r="D413" s="120" t="s">
        <v>142</v>
      </c>
      <c r="E413" s="121" t="s">
        <v>790</v>
      </c>
      <c r="F413" s="122" t="s">
        <v>791</v>
      </c>
      <c r="G413" s="123" t="s">
        <v>174</v>
      </c>
      <c r="H413" s="124">
        <v>661</v>
      </c>
      <c r="I413" s="125"/>
      <c r="J413" s="126">
        <f>ROUND(I413*H413,2)</f>
        <v>0</v>
      </c>
      <c r="K413" s="122" t="s">
        <v>146</v>
      </c>
      <c r="L413" s="31"/>
      <c r="M413" s="127" t="s">
        <v>19</v>
      </c>
      <c r="N413" s="128" t="s">
        <v>40</v>
      </c>
      <c r="P413" s="129">
        <f>O413*H413</f>
        <v>0</v>
      </c>
      <c r="Q413" s="129">
        <v>0</v>
      </c>
      <c r="R413" s="129">
        <f>Q413*H413</f>
        <v>0</v>
      </c>
      <c r="S413" s="129">
        <v>0</v>
      </c>
      <c r="T413" s="130">
        <f>S413*H413</f>
        <v>0</v>
      </c>
      <c r="AR413" s="131" t="s">
        <v>147</v>
      </c>
      <c r="AT413" s="131" t="s">
        <v>142</v>
      </c>
      <c r="AU413" s="131" t="s">
        <v>77</v>
      </c>
      <c r="AY413" s="16" t="s">
        <v>141</v>
      </c>
      <c r="BE413" s="132">
        <f>IF(N413="základní",J413,0)</f>
        <v>0</v>
      </c>
      <c r="BF413" s="132">
        <f>IF(N413="snížená",J413,0)</f>
        <v>0</v>
      </c>
      <c r="BG413" s="132">
        <f>IF(N413="zákl. přenesená",J413,0)</f>
        <v>0</v>
      </c>
      <c r="BH413" s="132">
        <f>IF(N413="sníž. přenesená",J413,0)</f>
        <v>0</v>
      </c>
      <c r="BI413" s="132">
        <f>IF(N413="nulová",J413,0)</f>
        <v>0</v>
      </c>
      <c r="BJ413" s="16" t="s">
        <v>77</v>
      </c>
      <c r="BK413" s="132">
        <f>ROUND(I413*H413,2)</f>
        <v>0</v>
      </c>
      <c r="BL413" s="16" t="s">
        <v>147</v>
      </c>
      <c r="BM413" s="131" t="s">
        <v>792</v>
      </c>
    </row>
    <row r="414" spans="2:65" s="1" customFormat="1" ht="29.25">
      <c r="B414" s="31"/>
      <c r="D414" s="133" t="s">
        <v>148</v>
      </c>
      <c r="F414" s="134" t="s">
        <v>793</v>
      </c>
      <c r="I414" s="135"/>
      <c r="L414" s="31"/>
      <c r="M414" s="136"/>
      <c r="T414" s="52"/>
      <c r="AT414" s="16" t="s">
        <v>148</v>
      </c>
      <c r="AU414" s="16" t="s">
        <v>77</v>
      </c>
    </row>
    <row r="415" spans="2:65" s="1" customFormat="1" ht="39">
      <c r="B415" s="31"/>
      <c r="D415" s="133" t="s">
        <v>150</v>
      </c>
      <c r="F415" s="137" t="s">
        <v>788</v>
      </c>
      <c r="I415" s="135"/>
      <c r="L415" s="31"/>
      <c r="M415" s="136"/>
      <c r="T415" s="52"/>
      <c r="AT415" s="16" t="s">
        <v>150</v>
      </c>
      <c r="AU415" s="16" t="s">
        <v>77</v>
      </c>
    </row>
    <row r="416" spans="2:65" s="1" customFormat="1" ht="19.5">
      <c r="B416" s="31"/>
      <c r="D416" s="133" t="s">
        <v>152</v>
      </c>
      <c r="F416" s="137" t="s">
        <v>166</v>
      </c>
      <c r="I416" s="135"/>
      <c r="L416" s="31"/>
      <c r="M416" s="136"/>
      <c r="T416" s="52"/>
      <c r="AT416" s="16" t="s">
        <v>152</v>
      </c>
      <c r="AU416" s="16" t="s">
        <v>77</v>
      </c>
    </row>
    <row r="417" spans="2:65" s="1" customFormat="1" ht="16.5" customHeight="1">
      <c r="B417" s="31"/>
      <c r="C417" s="120" t="s">
        <v>394</v>
      </c>
      <c r="D417" s="120" t="s">
        <v>142</v>
      </c>
      <c r="E417" s="121" t="s">
        <v>794</v>
      </c>
      <c r="F417" s="122" t="s">
        <v>795</v>
      </c>
      <c r="G417" s="123" t="s">
        <v>174</v>
      </c>
      <c r="H417" s="124">
        <v>218.03</v>
      </c>
      <c r="I417" s="125"/>
      <c r="J417" s="126">
        <f>ROUND(I417*H417,2)</f>
        <v>0</v>
      </c>
      <c r="K417" s="122" t="s">
        <v>146</v>
      </c>
      <c r="L417" s="31"/>
      <c r="M417" s="127" t="s">
        <v>19</v>
      </c>
      <c r="N417" s="128" t="s">
        <v>40</v>
      </c>
      <c r="P417" s="129">
        <f>O417*H417</f>
        <v>0</v>
      </c>
      <c r="Q417" s="129">
        <v>0</v>
      </c>
      <c r="R417" s="129">
        <f>Q417*H417</f>
        <v>0</v>
      </c>
      <c r="S417" s="129">
        <v>0</v>
      </c>
      <c r="T417" s="130">
        <f>S417*H417</f>
        <v>0</v>
      </c>
      <c r="AR417" s="131" t="s">
        <v>147</v>
      </c>
      <c r="AT417" s="131" t="s">
        <v>142</v>
      </c>
      <c r="AU417" s="131" t="s">
        <v>77</v>
      </c>
      <c r="AY417" s="16" t="s">
        <v>141</v>
      </c>
      <c r="BE417" s="132">
        <f>IF(N417="základní",J417,0)</f>
        <v>0</v>
      </c>
      <c r="BF417" s="132">
        <f>IF(N417="snížená",J417,0)</f>
        <v>0</v>
      </c>
      <c r="BG417" s="132">
        <f>IF(N417="zákl. přenesená",J417,0)</f>
        <v>0</v>
      </c>
      <c r="BH417" s="132">
        <f>IF(N417="sníž. přenesená",J417,0)</f>
        <v>0</v>
      </c>
      <c r="BI417" s="132">
        <f>IF(N417="nulová",J417,0)</f>
        <v>0</v>
      </c>
      <c r="BJ417" s="16" t="s">
        <v>77</v>
      </c>
      <c r="BK417" s="132">
        <f>ROUND(I417*H417,2)</f>
        <v>0</v>
      </c>
      <c r="BL417" s="16" t="s">
        <v>147</v>
      </c>
      <c r="BM417" s="131" t="s">
        <v>796</v>
      </c>
    </row>
    <row r="418" spans="2:65" s="1" customFormat="1" ht="19.5">
      <c r="B418" s="31"/>
      <c r="D418" s="133" t="s">
        <v>148</v>
      </c>
      <c r="F418" s="134" t="s">
        <v>797</v>
      </c>
      <c r="I418" s="135"/>
      <c r="L418" s="31"/>
      <c r="M418" s="136"/>
      <c r="T418" s="52"/>
      <c r="AT418" s="16" t="s">
        <v>148</v>
      </c>
      <c r="AU418" s="16" t="s">
        <v>77</v>
      </c>
    </row>
    <row r="419" spans="2:65" s="1" customFormat="1" ht="29.25">
      <c r="B419" s="31"/>
      <c r="D419" s="133" t="s">
        <v>150</v>
      </c>
      <c r="F419" s="137" t="s">
        <v>798</v>
      </c>
      <c r="I419" s="135"/>
      <c r="L419" s="31"/>
      <c r="M419" s="136"/>
      <c r="T419" s="52"/>
      <c r="AT419" s="16" t="s">
        <v>150</v>
      </c>
      <c r="AU419" s="16" t="s">
        <v>77</v>
      </c>
    </row>
    <row r="420" spans="2:65" s="1" customFormat="1" ht="29.25">
      <c r="B420" s="31"/>
      <c r="D420" s="133" t="s">
        <v>152</v>
      </c>
      <c r="F420" s="137" t="s">
        <v>799</v>
      </c>
      <c r="I420" s="135"/>
      <c r="L420" s="31"/>
      <c r="M420" s="136"/>
      <c r="T420" s="52"/>
      <c r="AT420" s="16" t="s">
        <v>152</v>
      </c>
      <c r="AU420" s="16" t="s">
        <v>77</v>
      </c>
    </row>
    <row r="421" spans="2:65" s="12" customFormat="1" ht="11.25">
      <c r="B421" s="157"/>
      <c r="D421" s="133" t="s">
        <v>255</v>
      </c>
      <c r="E421" s="158" t="s">
        <v>19</v>
      </c>
      <c r="F421" s="159" t="s">
        <v>638</v>
      </c>
      <c r="H421" s="160">
        <v>218.03</v>
      </c>
      <c r="I421" s="161"/>
      <c r="L421" s="157"/>
      <c r="M421" s="162"/>
      <c r="T421" s="163"/>
      <c r="AT421" s="158" t="s">
        <v>255</v>
      </c>
      <c r="AU421" s="158" t="s">
        <v>77</v>
      </c>
      <c r="AV421" s="12" t="s">
        <v>79</v>
      </c>
      <c r="AW421" s="12" t="s">
        <v>31</v>
      </c>
      <c r="AX421" s="12" t="s">
        <v>69</v>
      </c>
      <c r="AY421" s="158" t="s">
        <v>141</v>
      </c>
    </row>
    <row r="422" spans="2:65" s="13" customFormat="1" ht="11.25">
      <c r="B422" s="164"/>
      <c r="D422" s="133" t="s">
        <v>255</v>
      </c>
      <c r="E422" s="165" t="s">
        <v>19</v>
      </c>
      <c r="F422" s="166" t="s">
        <v>262</v>
      </c>
      <c r="H422" s="167">
        <v>218.03</v>
      </c>
      <c r="I422" s="168"/>
      <c r="L422" s="164"/>
      <c r="M422" s="169"/>
      <c r="T422" s="170"/>
      <c r="AT422" s="165" t="s">
        <v>255</v>
      </c>
      <c r="AU422" s="165" t="s">
        <v>77</v>
      </c>
      <c r="AV422" s="13" t="s">
        <v>147</v>
      </c>
      <c r="AW422" s="13" t="s">
        <v>31</v>
      </c>
      <c r="AX422" s="13" t="s">
        <v>77</v>
      </c>
      <c r="AY422" s="165" t="s">
        <v>141</v>
      </c>
    </row>
    <row r="423" spans="2:65" s="1" customFormat="1" ht="16.5" customHeight="1">
      <c r="B423" s="31"/>
      <c r="C423" s="120" t="s">
        <v>800</v>
      </c>
      <c r="D423" s="120" t="s">
        <v>142</v>
      </c>
      <c r="E423" s="121" t="s">
        <v>801</v>
      </c>
      <c r="F423" s="122" t="s">
        <v>802</v>
      </c>
      <c r="G423" s="123" t="s">
        <v>174</v>
      </c>
      <c r="H423" s="124">
        <v>218.03</v>
      </c>
      <c r="I423" s="125"/>
      <c r="J423" s="126">
        <f>ROUND(I423*H423,2)</f>
        <v>0</v>
      </c>
      <c r="K423" s="122" t="s">
        <v>146</v>
      </c>
      <c r="L423" s="31"/>
      <c r="M423" s="127" t="s">
        <v>19</v>
      </c>
      <c r="N423" s="128" t="s">
        <v>40</v>
      </c>
      <c r="P423" s="129">
        <f>O423*H423</f>
        <v>0</v>
      </c>
      <c r="Q423" s="129">
        <v>0</v>
      </c>
      <c r="R423" s="129">
        <f>Q423*H423</f>
        <v>0</v>
      </c>
      <c r="S423" s="129">
        <v>0</v>
      </c>
      <c r="T423" s="130">
        <f>S423*H423</f>
        <v>0</v>
      </c>
      <c r="AR423" s="131" t="s">
        <v>147</v>
      </c>
      <c r="AT423" s="131" t="s">
        <v>142</v>
      </c>
      <c r="AU423" s="131" t="s">
        <v>77</v>
      </c>
      <c r="AY423" s="16" t="s">
        <v>141</v>
      </c>
      <c r="BE423" s="132">
        <f>IF(N423="základní",J423,0)</f>
        <v>0</v>
      </c>
      <c r="BF423" s="132">
        <f>IF(N423="snížená",J423,0)</f>
        <v>0</v>
      </c>
      <c r="BG423" s="132">
        <f>IF(N423="zákl. přenesená",J423,0)</f>
        <v>0</v>
      </c>
      <c r="BH423" s="132">
        <f>IF(N423="sníž. přenesená",J423,0)</f>
        <v>0</v>
      </c>
      <c r="BI423" s="132">
        <f>IF(N423="nulová",J423,0)</f>
        <v>0</v>
      </c>
      <c r="BJ423" s="16" t="s">
        <v>77</v>
      </c>
      <c r="BK423" s="132">
        <f>ROUND(I423*H423,2)</f>
        <v>0</v>
      </c>
      <c r="BL423" s="16" t="s">
        <v>147</v>
      </c>
      <c r="BM423" s="131" t="s">
        <v>803</v>
      </c>
    </row>
    <row r="424" spans="2:65" s="1" customFormat="1" ht="19.5">
      <c r="B424" s="31"/>
      <c r="D424" s="133" t="s">
        <v>148</v>
      </c>
      <c r="F424" s="134" t="s">
        <v>804</v>
      </c>
      <c r="I424" s="135"/>
      <c r="L424" s="31"/>
      <c r="M424" s="136"/>
      <c r="T424" s="52"/>
      <c r="AT424" s="16" t="s">
        <v>148</v>
      </c>
      <c r="AU424" s="16" t="s">
        <v>77</v>
      </c>
    </row>
    <row r="425" spans="2:65" s="1" customFormat="1" ht="29.25">
      <c r="B425" s="31"/>
      <c r="D425" s="133" t="s">
        <v>150</v>
      </c>
      <c r="F425" s="137" t="s">
        <v>798</v>
      </c>
      <c r="I425" s="135"/>
      <c r="L425" s="31"/>
      <c r="M425" s="136"/>
      <c r="T425" s="52"/>
      <c r="AT425" s="16" t="s">
        <v>150</v>
      </c>
      <c r="AU425" s="16" t="s">
        <v>77</v>
      </c>
    </row>
    <row r="426" spans="2:65" s="1" customFormat="1" ht="29.25">
      <c r="B426" s="31"/>
      <c r="D426" s="133" t="s">
        <v>152</v>
      </c>
      <c r="F426" s="137" t="s">
        <v>799</v>
      </c>
      <c r="I426" s="135"/>
      <c r="L426" s="31"/>
      <c r="M426" s="136"/>
      <c r="T426" s="52"/>
      <c r="AT426" s="16" t="s">
        <v>152</v>
      </c>
      <c r="AU426" s="16" t="s">
        <v>77</v>
      </c>
    </row>
    <row r="427" spans="2:65" s="12" customFormat="1" ht="11.25">
      <c r="B427" s="157"/>
      <c r="D427" s="133" t="s">
        <v>255</v>
      </c>
      <c r="E427" s="158" t="s">
        <v>19</v>
      </c>
      <c r="F427" s="159" t="s">
        <v>638</v>
      </c>
      <c r="H427" s="160">
        <v>218.03</v>
      </c>
      <c r="I427" s="161"/>
      <c r="L427" s="157"/>
      <c r="M427" s="162"/>
      <c r="T427" s="163"/>
      <c r="AT427" s="158" t="s">
        <v>255</v>
      </c>
      <c r="AU427" s="158" t="s">
        <v>77</v>
      </c>
      <c r="AV427" s="12" t="s">
        <v>79</v>
      </c>
      <c r="AW427" s="12" t="s">
        <v>31</v>
      </c>
      <c r="AX427" s="12" t="s">
        <v>69</v>
      </c>
      <c r="AY427" s="158" t="s">
        <v>141</v>
      </c>
    </row>
    <row r="428" spans="2:65" s="13" customFormat="1" ht="11.25">
      <c r="B428" s="164"/>
      <c r="D428" s="133" t="s">
        <v>255</v>
      </c>
      <c r="E428" s="165" t="s">
        <v>19</v>
      </c>
      <c r="F428" s="166" t="s">
        <v>262</v>
      </c>
      <c r="H428" s="167">
        <v>218.03</v>
      </c>
      <c r="I428" s="168"/>
      <c r="L428" s="164"/>
      <c r="M428" s="169"/>
      <c r="T428" s="170"/>
      <c r="AT428" s="165" t="s">
        <v>255</v>
      </c>
      <c r="AU428" s="165" t="s">
        <v>77</v>
      </c>
      <c r="AV428" s="13" t="s">
        <v>147</v>
      </c>
      <c r="AW428" s="13" t="s">
        <v>31</v>
      </c>
      <c r="AX428" s="13" t="s">
        <v>77</v>
      </c>
      <c r="AY428" s="165" t="s">
        <v>141</v>
      </c>
    </row>
    <row r="429" spans="2:65" s="1" customFormat="1" ht="16.5" customHeight="1">
      <c r="B429" s="31"/>
      <c r="C429" s="120" t="s">
        <v>398</v>
      </c>
      <c r="D429" s="120" t="s">
        <v>142</v>
      </c>
      <c r="E429" s="121" t="s">
        <v>805</v>
      </c>
      <c r="F429" s="122" t="s">
        <v>806</v>
      </c>
      <c r="G429" s="123" t="s">
        <v>243</v>
      </c>
      <c r="H429" s="124">
        <v>5</v>
      </c>
      <c r="I429" s="125"/>
      <c r="J429" s="126">
        <f>ROUND(I429*H429,2)</f>
        <v>0</v>
      </c>
      <c r="K429" s="122" t="s">
        <v>146</v>
      </c>
      <c r="L429" s="31"/>
      <c r="M429" s="127" t="s">
        <v>19</v>
      </c>
      <c r="N429" s="128" t="s">
        <v>40</v>
      </c>
      <c r="P429" s="129">
        <f>O429*H429</f>
        <v>0</v>
      </c>
      <c r="Q429" s="129">
        <v>0</v>
      </c>
      <c r="R429" s="129">
        <f>Q429*H429</f>
        <v>0</v>
      </c>
      <c r="S429" s="129">
        <v>0</v>
      </c>
      <c r="T429" s="130">
        <f>S429*H429</f>
        <v>0</v>
      </c>
      <c r="AR429" s="131" t="s">
        <v>147</v>
      </c>
      <c r="AT429" s="131" t="s">
        <v>142</v>
      </c>
      <c r="AU429" s="131" t="s">
        <v>77</v>
      </c>
      <c r="AY429" s="16" t="s">
        <v>141</v>
      </c>
      <c r="BE429" s="132">
        <f>IF(N429="základní",J429,0)</f>
        <v>0</v>
      </c>
      <c r="BF429" s="132">
        <f>IF(N429="snížená",J429,0)</f>
        <v>0</v>
      </c>
      <c r="BG429" s="132">
        <f>IF(N429="zákl. přenesená",J429,0)</f>
        <v>0</v>
      </c>
      <c r="BH429" s="132">
        <f>IF(N429="sníž. přenesená",J429,0)</f>
        <v>0</v>
      </c>
      <c r="BI429" s="132">
        <f>IF(N429="nulová",J429,0)</f>
        <v>0</v>
      </c>
      <c r="BJ429" s="16" t="s">
        <v>77</v>
      </c>
      <c r="BK429" s="132">
        <f>ROUND(I429*H429,2)</f>
        <v>0</v>
      </c>
      <c r="BL429" s="16" t="s">
        <v>147</v>
      </c>
      <c r="BM429" s="131" t="s">
        <v>807</v>
      </c>
    </row>
    <row r="430" spans="2:65" s="1" customFormat="1" ht="19.5">
      <c r="B430" s="31"/>
      <c r="D430" s="133" t="s">
        <v>148</v>
      </c>
      <c r="F430" s="134" t="s">
        <v>808</v>
      </c>
      <c r="I430" s="135"/>
      <c r="L430" s="31"/>
      <c r="M430" s="136"/>
      <c r="T430" s="52"/>
      <c r="AT430" s="16" t="s">
        <v>148</v>
      </c>
      <c r="AU430" s="16" t="s">
        <v>77</v>
      </c>
    </row>
    <row r="431" spans="2:65" s="1" customFormat="1" ht="29.25">
      <c r="B431" s="31"/>
      <c r="D431" s="133" t="s">
        <v>150</v>
      </c>
      <c r="F431" s="137" t="s">
        <v>809</v>
      </c>
      <c r="I431" s="135"/>
      <c r="L431" s="31"/>
      <c r="M431" s="136"/>
      <c r="T431" s="52"/>
      <c r="AT431" s="16" t="s">
        <v>150</v>
      </c>
      <c r="AU431" s="16" t="s">
        <v>77</v>
      </c>
    </row>
    <row r="432" spans="2:65" s="1" customFormat="1" ht="19.5">
      <c r="B432" s="31"/>
      <c r="D432" s="133" t="s">
        <v>152</v>
      </c>
      <c r="F432" s="137" t="s">
        <v>166</v>
      </c>
      <c r="I432" s="135"/>
      <c r="L432" s="31"/>
      <c r="M432" s="136"/>
      <c r="T432" s="52"/>
      <c r="AT432" s="16" t="s">
        <v>152</v>
      </c>
      <c r="AU432" s="16" t="s">
        <v>77</v>
      </c>
    </row>
    <row r="433" spans="2:65" s="1" customFormat="1" ht="16.5" customHeight="1">
      <c r="B433" s="31"/>
      <c r="C433" s="120" t="s">
        <v>810</v>
      </c>
      <c r="D433" s="120" t="s">
        <v>142</v>
      </c>
      <c r="E433" s="121" t="s">
        <v>811</v>
      </c>
      <c r="F433" s="122" t="s">
        <v>812</v>
      </c>
      <c r="G433" s="123" t="s">
        <v>243</v>
      </c>
      <c r="H433" s="124">
        <v>1</v>
      </c>
      <c r="I433" s="125"/>
      <c r="J433" s="126">
        <f>ROUND(I433*H433,2)</f>
        <v>0</v>
      </c>
      <c r="K433" s="122" t="s">
        <v>146</v>
      </c>
      <c r="L433" s="31"/>
      <c r="M433" s="127" t="s">
        <v>19</v>
      </c>
      <c r="N433" s="128" t="s">
        <v>40</v>
      </c>
      <c r="P433" s="129">
        <f>O433*H433</f>
        <v>0</v>
      </c>
      <c r="Q433" s="129">
        <v>0</v>
      </c>
      <c r="R433" s="129">
        <f>Q433*H433</f>
        <v>0</v>
      </c>
      <c r="S433" s="129">
        <v>0</v>
      </c>
      <c r="T433" s="130">
        <f>S433*H433</f>
        <v>0</v>
      </c>
      <c r="AR433" s="131" t="s">
        <v>147</v>
      </c>
      <c r="AT433" s="131" t="s">
        <v>142</v>
      </c>
      <c r="AU433" s="131" t="s">
        <v>77</v>
      </c>
      <c r="AY433" s="16" t="s">
        <v>141</v>
      </c>
      <c r="BE433" s="132">
        <f>IF(N433="základní",J433,0)</f>
        <v>0</v>
      </c>
      <c r="BF433" s="132">
        <f>IF(N433="snížená",J433,0)</f>
        <v>0</v>
      </c>
      <c r="BG433" s="132">
        <f>IF(N433="zákl. přenesená",J433,0)</f>
        <v>0</v>
      </c>
      <c r="BH433" s="132">
        <f>IF(N433="sníž. přenesená",J433,0)</f>
        <v>0</v>
      </c>
      <c r="BI433" s="132">
        <f>IF(N433="nulová",J433,0)</f>
        <v>0</v>
      </c>
      <c r="BJ433" s="16" t="s">
        <v>77</v>
      </c>
      <c r="BK433" s="132">
        <f>ROUND(I433*H433,2)</f>
        <v>0</v>
      </c>
      <c r="BL433" s="16" t="s">
        <v>147</v>
      </c>
      <c r="BM433" s="131" t="s">
        <v>813</v>
      </c>
    </row>
    <row r="434" spans="2:65" s="1" customFormat="1" ht="19.5">
      <c r="B434" s="31"/>
      <c r="D434" s="133" t="s">
        <v>148</v>
      </c>
      <c r="F434" s="134" t="s">
        <v>814</v>
      </c>
      <c r="I434" s="135"/>
      <c r="L434" s="31"/>
      <c r="M434" s="136"/>
      <c r="T434" s="52"/>
      <c r="AT434" s="16" t="s">
        <v>148</v>
      </c>
      <c r="AU434" s="16" t="s">
        <v>77</v>
      </c>
    </row>
    <row r="435" spans="2:65" s="1" customFormat="1" ht="29.25">
      <c r="B435" s="31"/>
      <c r="D435" s="133" t="s">
        <v>150</v>
      </c>
      <c r="F435" s="137" t="s">
        <v>815</v>
      </c>
      <c r="I435" s="135"/>
      <c r="L435" s="31"/>
      <c r="M435" s="136"/>
      <c r="T435" s="52"/>
      <c r="AT435" s="16" t="s">
        <v>150</v>
      </c>
      <c r="AU435" s="16" t="s">
        <v>77</v>
      </c>
    </row>
    <row r="436" spans="2:65" s="1" customFormat="1" ht="19.5">
      <c r="B436" s="31"/>
      <c r="D436" s="133" t="s">
        <v>152</v>
      </c>
      <c r="F436" s="137" t="s">
        <v>166</v>
      </c>
      <c r="I436" s="135"/>
      <c r="L436" s="31"/>
      <c r="M436" s="136"/>
      <c r="T436" s="52"/>
      <c r="AT436" s="16" t="s">
        <v>152</v>
      </c>
      <c r="AU436" s="16" t="s">
        <v>77</v>
      </c>
    </row>
    <row r="437" spans="2:65" s="1" customFormat="1" ht="16.5" customHeight="1">
      <c r="B437" s="31"/>
      <c r="C437" s="120" t="s">
        <v>402</v>
      </c>
      <c r="D437" s="120" t="s">
        <v>142</v>
      </c>
      <c r="E437" s="121" t="s">
        <v>816</v>
      </c>
      <c r="F437" s="122" t="s">
        <v>817</v>
      </c>
      <c r="G437" s="123" t="s">
        <v>243</v>
      </c>
      <c r="H437" s="124">
        <v>1</v>
      </c>
      <c r="I437" s="125"/>
      <c r="J437" s="126">
        <f>ROUND(I437*H437,2)</f>
        <v>0</v>
      </c>
      <c r="K437" s="122" t="s">
        <v>146</v>
      </c>
      <c r="L437" s="31"/>
      <c r="M437" s="127" t="s">
        <v>19</v>
      </c>
      <c r="N437" s="128" t="s">
        <v>40</v>
      </c>
      <c r="P437" s="129">
        <f>O437*H437</f>
        <v>0</v>
      </c>
      <c r="Q437" s="129">
        <v>0</v>
      </c>
      <c r="R437" s="129">
        <f>Q437*H437</f>
        <v>0</v>
      </c>
      <c r="S437" s="129">
        <v>0</v>
      </c>
      <c r="T437" s="130">
        <f>S437*H437</f>
        <v>0</v>
      </c>
      <c r="AR437" s="131" t="s">
        <v>147</v>
      </c>
      <c r="AT437" s="131" t="s">
        <v>142</v>
      </c>
      <c r="AU437" s="131" t="s">
        <v>77</v>
      </c>
      <c r="AY437" s="16" t="s">
        <v>141</v>
      </c>
      <c r="BE437" s="132">
        <f>IF(N437="základní",J437,0)</f>
        <v>0</v>
      </c>
      <c r="BF437" s="132">
        <f>IF(N437="snížená",J437,0)</f>
        <v>0</v>
      </c>
      <c r="BG437" s="132">
        <f>IF(N437="zákl. přenesená",J437,0)</f>
        <v>0</v>
      </c>
      <c r="BH437" s="132">
        <f>IF(N437="sníž. přenesená",J437,0)</f>
        <v>0</v>
      </c>
      <c r="BI437" s="132">
        <f>IF(N437="nulová",J437,0)</f>
        <v>0</v>
      </c>
      <c r="BJ437" s="16" t="s">
        <v>77</v>
      </c>
      <c r="BK437" s="132">
        <f>ROUND(I437*H437,2)</f>
        <v>0</v>
      </c>
      <c r="BL437" s="16" t="s">
        <v>147</v>
      </c>
      <c r="BM437" s="131" t="s">
        <v>818</v>
      </c>
    </row>
    <row r="438" spans="2:65" s="1" customFormat="1" ht="19.5">
      <c r="B438" s="31"/>
      <c r="D438" s="133" t="s">
        <v>148</v>
      </c>
      <c r="F438" s="134" t="s">
        <v>819</v>
      </c>
      <c r="I438" s="135"/>
      <c r="L438" s="31"/>
      <c r="M438" s="136"/>
      <c r="T438" s="52"/>
      <c r="AT438" s="16" t="s">
        <v>148</v>
      </c>
      <c r="AU438" s="16" t="s">
        <v>77</v>
      </c>
    </row>
    <row r="439" spans="2:65" s="1" customFormat="1" ht="29.25">
      <c r="B439" s="31"/>
      <c r="D439" s="133" t="s">
        <v>150</v>
      </c>
      <c r="F439" s="137" t="s">
        <v>815</v>
      </c>
      <c r="I439" s="135"/>
      <c r="L439" s="31"/>
      <c r="M439" s="136"/>
      <c r="T439" s="52"/>
      <c r="AT439" s="16" t="s">
        <v>150</v>
      </c>
      <c r="AU439" s="16" t="s">
        <v>77</v>
      </c>
    </row>
    <row r="440" spans="2:65" s="1" customFormat="1" ht="19.5">
      <c r="B440" s="31"/>
      <c r="D440" s="133" t="s">
        <v>152</v>
      </c>
      <c r="F440" s="137" t="s">
        <v>166</v>
      </c>
      <c r="I440" s="135"/>
      <c r="L440" s="31"/>
      <c r="M440" s="136"/>
      <c r="T440" s="52"/>
      <c r="AT440" s="16" t="s">
        <v>152</v>
      </c>
      <c r="AU440" s="16" t="s">
        <v>77</v>
      </c>
    </row>
    <row r="441" spans="2:65" s="1" customFormat="1" ht="16.5" customHeight="1">
      <c r="B441" s="31"/>
      <c r="C441" s="120" t="s">
        <v>820</v>
      </c>
      <c r="D441" s="120" t="s">
        <v>142</v>
      </c>
      <c r="E441" s="121" t="s">
        <v>821</v>
      </c>
      <c r="F441" s="122" t="s">
        <v>822</v>
      </c>
      <c r="G441" s="123" t="s">
        <v>243</v>
      </c>
      <c r="H441" s="124">
        <v>2</v>
      </c>
      <c r="I441" s="125"/>
      <c r="J441" s="126">
        <f>ROUND(I441*H441,2)</f>
        <v>0</v>
      </c>
      <c r="K441" s="122" t="s">
        <v>146</v>
      </c>
      <c r="L441" s="31"/>
      <c r="M441" s="127" t="s">
        <v>19</v>
      </c>
      <c r="N441" s="128" t="s">
        <v>40</v>
      </c>
      <c r="P441" s="129">
        <f>O441*H441</f>
        <v>0</v>
      </c>
      <c r="Q441" s="129">
        <v>0</v>
      </c>
      <c r="R441" s="129">
        <f>Q441*H441</f>
        <v>0</v>
      </c>
      <c r="S441" s="129">
        <v>0</v>
      </c>
      <c r="T441" s="130">
        <f>S441*H441</f>
        <v>0</v>
      </c>
      <c r="AR441" s="131" t="s">
        <v>147</v>
      </c>
      <c r="AT441" s="131" t="s">
        <v>142</v>
      </c>
      <c r="AU441" s="131" t="s">
        <v>77</v>
      </c>
      <c r="AY441" s="16" t="s">
        <v>141</v>
      </c>
      <c r="BE441" s="132">
        <f>IF(N441="základní",J441,0)</f>
        <v>0</v>
      </c>
      <c r="BF441" s="132">
        <f>IF(N441="snížená",J441,0)</f>
        <v>0</v>
      </c>
      <c r="BG441" s="132">
        <f>IF(N441="zákl. přenesená",J441,0)</f>
        <v>0</v>
      </c>
      <c r="BH441" s="132">
        <f>IF(N441="sníž. přenesená",J441,0)</f>
        <v>0</v>
      </c>
      <c r="BI441" s="132">
        <f>IF(N441="nulová",J441,0)</f>
        <v>0</v>
      </c>
      <c r="BJ441" s="16" t="s">
        <v>77</v>
      </c>
      <c r="BK441" s="132">
        <f>ROUND(I441*H441,2)</f>
        <v>0</v>
      </c>
      <c r="BL441" s="16" t="s">
        <v>147</v>
      </c>
      <c r="BM441" s="131" t="s">
        <v>823</v>
      </c>
    </row>
    <row r="442" spans="2:65" s="1" customFormat="1" ht="19.5">
      <c r="B442" s="31"/>
      <c r="D442" s="133" t="s">
        <v>148</v>
      </c>
      <c r="F442" s="134" t="s">
        <v>824</v>
      </c>
      <c r="I442" s="135"/>
      <c r="L442" s="31"/>
      <c r="M442" s="136"/>
      <c r="T442" s="52"/>
      <c r="AT442" s="16" t="s">
        <v>148</v>
      </c>
      <c r="AU442" s="16" t="s">
        <v>77</v>
      </c>
    </row>
    <row r="443" spans="2:65" s="1" customFormat="1" ht="29.25">
      <c r="B443" s="31"/>
      <c r="D443" s="133" t="s">
        <v>150</v>
      </c>
      <c r="F443" s="137" t="s">
        <v>825</v>
      </c>
      <c r="I443" s="135"/>
      <c r="L443" s="31"/>
      <c r="M443" s="136"/>
      <c r="T443" s="52"/>
      <c r="AT443" s="16" t="s">
        <v>150</v>
      </c>
      <c r="AU443" s="16" t="s">
        <v>77</v>
      </c>
    </row>
    <row r="444" spans="2:65" s="1" customFormat="1" ht="29.25">
      <c r="B444" s="31"/>
      <c r="D444" s="133" t="s">
        <v>152</v>
      </c>
      <c r="F444" s="137" t="s">
        <v>826</v>
      </c>
      <c r="I444" s="135"/>
      <c r="L444" s="31"/>
      <c r="M444" s="136"/>
      <c r="T444" s="52"/>
      <c r="AT444" s="16" t="s">
        <v>152</v>
      </c>
      <c r="AU444" s="16" t="s">
        <v>77</v>
      </c>
    </row>
    <row r="445" spans="2:65" s="1" customFormat="1" ht="16.5" customHeight="1">
      <c r="B445" s="31"/>
      <c r="C445" s="120" t="s">
        <v>407</v>
      </c>
      <c r="D445" s="120" t="s">
        <v>142</v>
      </c>
      <c r="E445" s="121" t="s">
        <v>827</v>
      </c>
      <c r="F445" s="122" t="s">
        <v>828</v>
      </c>
      <c r="G445" s="123" t="s">
        <v>243</v>
      </c>
      <c r="H445" s="124">
        <v>5</v>
      </c>
      <c r="I445" s="125"/>
      <c r="J445" s="126">
        <f>ROUND(I445*H445,2)</f>
        <v>0</v>
      </c>
      <c r="K445" s="122" t="s">
        <v>146</v>
      </c>
      <c r="L445" s="31"/>
      <c r="M445" s="127" t="s">
        <v>19</v>
      </c>
      <c r="N445" s="128" t="s">
        <v>40</v>
      </c>
      <c r="P445" s="129">
        <f>O445*H445</f>
        <v>0</v>
      </c>
      <c r="Q445" s="129">
        <v>0</v>
      </c>
      <c r="R445" s="129">
        <f>Q445*H445</f>
        <v>0</v>
      </c>
      <c r="S445" s="129">
        <v>0</v>
      </c>
      <c r="T445" s="130">
        <f>S445*H445</f>
        <v>0</v>
      </c>
      <c r="AR445" s="131" t="s">
        <v>147</v>
      </c>
      <c r="AT445" s="131" t="s">
        <v>142</v>
      </c>
      <c r="AU445" s="131" t="s">
        <v>77</v>
      </c>
      <c r="AY445" s="16" t="s">
        <v>141</v>
      </c>
      <c r="BE445" s="132">
        <f>IF(N445="základní",J445,0)</f>
        <v>0</v>
      </c>
      <c r="BF445" s="132">
        <f>IF(N445="snížená",J445,0)</f>
        <v>0</v>
      </c>
      <c r="BG445" s="132">
        <f>IF(N445="zákl. přenesená",J445,0)</f>
        <v>0</v>
      </c>
      <c r="BH445" s="132">
        <f>IF(N445="sníž. přenesená",J445,0)</f>
        <v>0</v>
      </c>
      <c r="BI445" s="132">
        <f>IF(N445="nulová",J445,0)</f>
        <v>0</v>
      </c>
      <c r="BJ445" s="16" t="s">
        <v>77</v>
      </c>
      <c r="BK445" s="132">
        <f>ROUND(I445*H445,2)</f>
        <v>0</v>
      </c>
      <c r="BL445" s="16" t="s">
        <v>147</v>
      </c>
      <c r="BM445" s="131" t="s">
        <v>829</v>
      </c>
    </row>
    <row r="446" spans="2:65" s="1" customFormat="1" ht="19.5">
      <c r="B446" s="31"/>
      <c r="D446" s="133" t="s">
        <v>148</v>
      </c>
      <c r="F446" s="134" t="s">
        <v>830</v>
      </c>
      <c r="I446" s="135"/>
      <c r="L446" s="31"/>
      <c r="M446" s="136"/>
      <c r="T446" s="52"/>
      <c r="AT446" s="16" t="s">
        <v>148</v>
      </c>
      <c r="AU446" s="16" t="s">
        <v>77</v>
      </c>
    </row>
    <row r="447" spans="2:65" s="1" customFormat="1" ht="29.25">
      <c r="B447" s="31"/>
      <c r="D447" s="133" t="s">
        <v>150</v>
      </c>
      <c r="F447" s="137" t="s">
        <v>831</v>
      </c>
      <c r="I447" s="135"/>
      <c r="L447" s="31"/>
      <c r="M447" s="136"/>
      <c r="T447" s="52"/>
      <c r="AT447" s="16" t="s">
        <v>150</v>
      </c>
      <c r="AU447" s="16" t="s">
        <v>77</v>
      </c>
    </row>
    <row r="448" spans="2:65" s="1" customFormat="1" ht="19.5">
      <c r="B448" s="31"/>
      <c r="D448" s="133" t="s">
        <v>152</v>
      </c>
      <c r="F448" s="137" t="s">
        <v>166</v>
      </c>
      <c r="I448" s="135"/>
      <c r="L448" s="31"/>
      <c r="M448" s="136"/>
      <c r="T448" s="52"/>
      <c r="AT448" s="16" t="s">
        <v>152</v>
      </c>
      <c r="AU448" s="16" t="s">
        <v>77</v>
      </c>
    </row>
    <row r="449" spans="2:65" s="1" customFormat="1" ht="16.5" customHeight="1">
      <c r="B449" s="31"/>
      <c r="C449" s="120" t="s">
        <v>832</v>
      </c>
      <c r="D449" s="120" t="s">
        <v>142</v>
      </c>
      <c r="E449" s="121" t="s">
        <v>833</v>
      </c>
      <c r="F449" s="122" t="s">
        <v>834</v>
      </c>
      <c r="G449" s="123" t="s">
        <v>243</v>
      </c>
      <c r="H449" s="124">
        <v>6</v>
      </c>
      <c r="I449" s="125"/>
      <c r="J449" s="126">
        <f>ROUND(I449*H449,2)</f>
        <v>0</v>
      </c>
      <c r="K449" s="122" t="s">
        <v>19</v>
      </c>
      <c r="L449" s="31"/>
      <c r="M449" s="127" t="s">
        <v>19</v>
      </c>
      <c r="N449" s="128" t="s">
        <v>40</v>
      </c>
      <c r="P449" s="129">
        <f>O449*H449</f>
        <v>0</v>
      </c>
      <c r="Q449" s="129">
        <v>0</v>
      </c>
      <c r="R449" s="129">
        <f>Q449*H449</f>
        <v>0</v>
      </c>
      <c r="S449" s="129">
        <v>0</v>
      </c>
      <c r="T449" s="130">
        <f>S449*H449</f>
        <v>0</v>
      </c>
      <c r="AR449" s="131" t="s">
        <v>147</v>
      </c>
      <c r="AT449" s="131" t="s">
        <v>142</v>
      </c>
      <c r="AU449" s="131" t="s">
        <v>77</v>
      </c>
      <c r="AY449" s="16" t="s">
        <v>141</v>
      </c>
      <c r="BE449" s="132">
        <f>IF(N449="základní",J449,0)</f>
        <v>0</v>
      </c>
      <c r="BF449" s="132">
        <f>IF(N449="snížená",J449,0)</f>
        <v>0</v>
      </c>
      <c r="BG449" s="132">
        <f>IF(N449="zákl. přenesená",J449,0)</f>
        <v>0</v>
      </c>
      <c r="BH449" s="132">
        <f>IF(N449="sníž. přenesená",J449,0)</f>
        <v>0</v>
      </c>
      <c r="BI449" s="132">
        <f>IF(N449="nulová",J449,0)</f>
        <v>0</v>
      </c>
      <c r="BJ449" s="16" t="s">
        <v>77</v>
      </c>
      <c r="BK449" s="132">
        <f>ROUND(I449*H449,2)</f>
        <v>0</v>
      </c>
      <c r="BL449" s="16" t="s">
        <v>147</v>
      </c>
      <c r="BM449" s="131" t="s">
        <v>835</v>
      </c>
    </row>
    <row r="450" spans="2:65" s="1" customFormat="1" ht="11.25">
      <c r="B450" s="31"/>
      <c r="D450" s="133" t="s">
        <v>148</v>
      </c>
      <c r="F450" s="134" t="s">
        <v>834</v>
      </c>
      <c r="I450" s="135"/>
      <c r="L450" s="31"/>
      <c r="M450" s="136"/>
      <c r="T450" s="52"/>
      <c r="AT450" s="16" t="s">
        <v>148</v>
      </c>
      <c r="AU450" s="16" t="s">
        <v>77</v>
      </c>
    </row>
    <row r="451" spans="2:65" s="1" customFormat="1" ht="19.5">
      <c r="B451" s="31"/>
      <c r="D451" s="133" t="s">
        <v>152</v>
      </c>
      <c r="F451" s="137" t="s">
        <v>166</v>
      </c>
      <c r="I451" s="135"/>
      <c r="L451" s="31"/>
      <c r="M451" s="136"/>
      <c r="T451" s="52"/>
      <c r="AT451" s="16" t="s">
        <v>152</v>
      </c>
      <c r="AU451" s="16" t="s">
        <v>77</v>
      </c>
    </row>
    <row r="452" spans="2:65" s="1" customFormat="1" ht="16.5" customHeight="1">
      <c r="B452" s="31"/>
      <c r="C452" s="120" t="s">
        <v>410</v>
      </c>
      <c r="D452" s="120" t="s">
        <v>142</v>
      </c>
      <c r="E452" s="121" t="s">
        <v>836</v>
      </c>
      <c r="F452" s="122" t="s">
        <v>837</v>
      </c>
      <c r="G452" s="123" t="s">
        <v>243</v>
      </c>
      <c r="H452" s="124">
        <v>3</v>
      </c>
      <c r="I452" s="125"/>
      <c r="J452" s="126">
        <f>ROUND(I452*H452,2)</f>
        <v>0</v>
      </c>
      <c r="K452" s="122" t="s">
        <v>19</v>
      </c>
      <c r="L452" s="31"/>
      <c r="M452" s="127" t="s">
        <v>19</v>
      </c>
      <c r="N452" s="128" t="s">
        <v>40</v>
      </c>
      <c r="P452" s="129">
        <f>O452*H452</f>
        <v>0</v>
      </c>
      <c r="Q452" s="129">
        <v>0</v>
      </c>
      <c r="R452" s="129">
        <f>Q452*H452</f>
        <v>0</v>
      </c>
      <c r="S452" s="129">
        <v>0</v>
      </c>
      <c r="T452" s="130">
        <f>S452*H452</f>
        <v>0</v>
      </c>
      <c r="AR452" s="131" t="s">
        <v>147</v>
      </c>
      <c r="AT452" s="131" t="s">
        <v>142</v>
      </c>
      <c r="AU452" s="131" t="s">
        <v>77</v>
      </c>
      <c r="AY452" s="16" t="s">
        <v>141</v>
      </c>
      <c r="BE452" s="132">
        <f>IF(N452="základní",J452,0)</f>
        <v>0</v>
      </c>
      <c r="BF452" s="132">
        <f>IF(N452="snížená",J452,0)</f>
        <v>0</v>
      </c>
      <c r="BG452" s="132">
        <f>IF(N452="zákl. přenesená",J452,0)</f>
        <v>0</v>
      </c>
      <c r="BH452" s="132">
        <f>IF(N452="sníž. přenesená",J452,0)</f>
        <v>0</v>
      </c>
      <c r="BI452" s="132">
        <f>IF(N452="nulová",J452,0)</f>
        <v>0</v>
      </c>
      <c r="BJ452" s="16" t="s">
        <v>77</v>
      </c>
      <c r="BK452" s="132">
        <f>ROUND(I452*H452,2)</f>
        <v>0</v>
      </c>
      <c r="BL452" s="16" t="s">
        <v>147</v>
      </c>
      <c r="BM452" s="131" t="s">
        <v>838</v>
      </c>
    </row>
    <row r="453" spans="2:65" s="1" customFormat="1" ht="11.25">
      <c r="B453" s="31"/>
      <c r="D453" s="133" t="s">
        <v>148</v>
      </c>
      <c r="F453" s="134" t="s">
        <v>837</v>
      </c>
      <c r="I453" s="135"/>
      <c r="L453" s="31"/>
      <c r="M453" s="136"/>
      <c r="T453" s="52"/>
      <c r="AT453" s="16" t="s">
        <v>148</v>
      </c>
      <c r="AU453" s="16" t="s">
        <v>77</v>
      </c>
    </row>
    <row r="454" spans="2:65" s="1" customFormat="1" ht="19.5">
      <c r="B454" s="31"/>
      <c r="D454" s="133" t="s">
        <v>152</v>
      </c>
      <c r="F454" s="137" t="s">
        <v>166</v>
      </c>
      <c r="I454" s="135"/>
      <c r="L454" s="31"/>
      <c r="M454" s="136"/>
      <c r="T454" s="52"/>
      <c r="AT454" s="16" t="s">
        <v>152</v>
      </c>
      <c r="AU454" s="16" t="s">
        <v>77</v>
      </c>
    </row>
    <row r="455" spans="2:65" s="1" customFormat="1" ht="16.5" customHeight="1">
      <c r="B455" s="31"/>
      <c r="C455" s="120" t="s">
        <v>839</v>
      </c>
      <c r="D455" s="120" t="s">
        <v>142</v>
      </c>
      <c r="E455" s="121" t="s">
        <v>251</v>
      </c>
      <c r="F455" s="122" t="s">
        <v>252</v>
      </c>
      <c r="G455" s="123" t="s">
        <v>253</v>
      </c>
      <c r="H455" s="124">
        <v>0.5</v>
      </c>
      <c r="I455" s="125"/>
      <c r="J455" s="126">
        <f>ROUND(I455*H455,2)</f>
        <v>0</v>
      </c>
      <c r="K455" s="122" t="s">
        <v>146</v>
      </c>
      <c r="L455" s="31"/>
      <c r="M455" s="127" t="s">
        <v>19</v>
      </c>
      <c r="N455" s="128" t="s">
        <v>40</v>
      </c>
      <c r="P455" s="129">
        <f>O455*H455</f>
        <v>0</v>
      </c>
      <c r="Q455" s="129">
        <v>0</v>
      </c>
      <c r="R455" s="129">
        <f>Q455*H455</f>
        <v>0</v>
      </c>
      <c r="S455" s="129">
        <v>0</v>
      </c>
      <c r="T455" s="130">
        <f>S455*H455</f>
        <v>0</v>
      </c>
      <c r="AR455" s="131" t="s">
        <v>147</v>
      </c>
      <c r="AT455" s="131" t="s">
        <v>142</v>
      </c>
      <c r="AU455" s="131" t="s">
        <v>77</v>
      </c>
      <c r="AY455" s="16" t="s">
        <v>141</v>
      </c>
      <c r="BE455" s="132">
        <f>IF(N455="základní",J455,0)</f>
        <v>0</v>
      </c>
      <c r="BF455" s="132">
        <f>IF(N455="snížená",J455,0)</f>
        <v>0</v>
      </c>
      <c r="BG455" s="132">
        <f>IF(N455="zákl. přenesená",J455,0)</f>
        <v>0</v>
      </c>
      <c r="BH455" s="132">
        <f>IF(N455="sníž. přenesená",J455,0)</f>
        <v>0</v>
      </c>
      <c r="BI455" s="132">
        <f>IF(N455="nulová",J455,0)</f>
        <v>0</v>
      </c>
      <c r="BJ455" s="16" t="s">
        <v>77</v>
      </c>
      <c r="BK455" s="132">
        <f>ROUND(I455*H455,2)</f>
        <v>0</v>
      </c>
      <c r="BL455" s="16" t="s">
        <v>147</v>
      </c>
      <c r="BM455" s="131" t="s">
        <v>840</v>
      </c>
    </row>
    <row r="456" spans="2:65" s="1" customFormat="1" ht="19.5">
      <c r="B456" s="31"/>
      <c r="D456" s="133" t="s">
        <v>148</v>
      </c>
      <c r="F456" s="134" t="s">
        <v>254</v>
      </c>
      <c r="I456" s="135"/>
      <c r="L456" s="31"/>
      <c r="M456" s="136"/>
      <c r="T456" s="52"/>
      <c r="AT456" s="16" t="s">
        <v>148</v>
      </c>
      <c r="AU456" s="16" t="s">
        <v>77</v>
      </c>
    </row>
    <row r="457" spans="2:65" s="1" customFormat="1" ht="19.5">
      <c r="B457" s="31"/>
      <c r="D457" s="133" t="s">
        <v>150</v>
      </c>
      <c r="F457" s="137" t="s">
        <v>151</v>
      </c>
      <c r="I457" s="135"/>
      <c r="L457" s="31"/>
      <c r="M457" s="136"/>
      <c r="T457" s="52"/>
      <c r="AT457" s="16" t="s">
        <v>150</v>
      </c>
      <c r="AU457" s="16" t="s">
        <v>77</v>
      </c>
    </row>
    <row r="458" spans="2:65" s="1" customFormat="1" ht="29.25">
      <c r="B458" s="31"/>
      <c r="D458" s="133" t="s">
        <v>152</v>
      </c>
      <c r="F458" s="137" t="s">
        <v>841</v>
      </c>
      <c r="I458" s="135"/>
      <c r="L458" s="31"/>
      <c r="M458" s="136"/>
      <c r="T458" s="52"/>
      <c r="AT458" s="16" t="s">
        <v>152</v>
      </c>
      <c r="AU458" s="16" t="s">
        <v>77</v>
      </c>
    </row>
    <row r="459" spans="2:65" s="1" customFormat="1" ht="16.5" customHeight="1">
      <c r="B459" s="31"/>
      <c r="C459" s="120" t="s">
        <v>414</v>
      </c>
      <c r="D459" s="120" t="s">
        <v>142</v>
      </c>
      <c r="E459" s="121" t="s">
        <v>842</v>
      </c>
      <c r="F459" s="122" t="s">
        <v>843</v>
      </c>
      <c r="G459" s="123" t="s">
        <v>253</v>
      </c>
      <c r="H459" s="124">
        <v>847</v>
      </c>
      <c r="I459" s="125"/>
      <c r="J459" s="126">
        <f>ROUND(I459*H459,2)</f>
        <v>0</v>
      </c>
      <c r="K459" s="122" t="s">
        <v>146</v>
      </c>
      <c r="L459" s="31"/>
      <c r="M459" s="127" t="s">
        <v>19</v>
      </c>
      <c r="N459" s="128" t="s">
        <v>40</v>
      </c>
      <c r="P459" s="129">
        <f>O459*H459</f>
        <v>0</v>
      </c>
      <c r="Q459" s="129">
        <v>0</v>
      </c>
      <c r="R459" s="129">
        <f>Q459*H459</f>
        <v>0</v>
      </c>
      <c r="S459" s="129">
        <v>0</v>
      </c>
      <c r="T459" s="130">
        <f>S459*H459</f>
        <v>0</v>
      </c>
      <c r="AR459" s="131" t="s">
        <v>147</v>
      </c>
      <c r="AT459" s="131" t="s">
        <v>142</v>
      </c>
      <c r="AU459" s="131" t="s">
        <v>77</v>
      </c>
      <c r="AY459" s="16" t="s">
        <v>141</v>
      </c>
      <c r="BE459" s="132">
        <f>IF(N459="základní",J459,0)</f>
        <v>0</v>
      </c>
      <c r="BF459" s="132">
        <f>IF(N459="snížená",J459,0)</f>
        <v>0</v>
      </c>
      <c r="BG459" s="132">
        <f>IF(N459="zákl. přenesená",J459,0)</f>
        <v>0</v>
      </c>
      <c r="BH459" s="132">
        <f>IF(N459="sníž. přenesená",J459,0)</f>
        <v>0</v>
      </c>
      <c r="BI459" s="132">
        <f>IF(N459="nulová",J459,0)</f>
        <v>0</v>
      </c>
      <c r="BJ459" s="16" t="s">
        <v>77</v>
      </c>
      <c r="BK459" s="132">
        <f>ROUND(I459*H459,2)</f>
        <v>0</v>
      </c>
      <c r="BL459" s="16" t="s">
        <v>147</v>
      </c>
      <c r="BM459" s="131" t="s">
        <v>844</v>
      </c>
    </row>
    <row r="460" spans="2:65" s="1" customFormat="1" ht="19.5">
      <c r="B460" s="31"/>
      <c r="D460" s="133" t="s">
        <v>148</v>
      </c>
      <c r="F460" s="134" t="s">
        <v>845</v>
      </c>
      <c r="I460" s="135"/>
      <c r="L460" s="31"/>
      <c r="M460" s="136"/>
      <c r="T460" s="52"/>
      <c r="AT460" s="16" t="s">
        <v>148</v>
      </c>
      <c r="AU460" s="16" t="s">
        <v>77</v>
      </c>
    </row>
    <row r="461" spans="2:65" s="1" customFormat="1" ht="19.5">
      <c r="B461" s="31"/>
      <c r="D461" s="133" t="s">
        <v>150</v>
      </c>
      <c r="F461" s="137" t="s">
        <v>846</v>
      </c>
      <c r="I461" s="135"/>
      <c r="L461" s="31"/>
      <c r="M461" s="136"/>
      <c r="T461" s="52"/>
      <c r="AT461" s="16" t="s">
        <v>150</v>
      </c>
      <c r="AU461" s="16" t="s">
        <v>77</v>
      </c>
    </row>
    <row r="462" spans="2:65" s="1" customFormat="1" ht="29.25">
      <c r="B462" s="31"/>
      <c r="D462" s="133" t="s">
        <v>152</v>
      </c>
      <c r="F462" s="137" t="s">
        <v>847</v>
      </c>
      <c r="I462" s="135"/>
      <c r="L462" s="31"/>
      <c r="M462" s="136"/>
      <c r="T462" s="52"/>
      <c r="AT462" s="16" t="s">
        <v>152</v>
      </c>
      <c r="AU462" s="16" t="s">
        <v>77</v>
      </c>
    </row>
    <row r="463" spans="2:65" s="12" customFormat="1" ht="11.25">
      <c r="B463" s="157"/>
      <c r="D463" s="133" t="s">
        <v>255</v>
      </c>
      <c r="E463" s="158" t="s">
        <v>19</v>
      </c>
      <c r="F463" s="159" t="s">
        <v>848</v>
      </c>
      <c r="H463" s="160">
        <v>847</v>
      </c>
      <c r="I463" s="161"/>
      <c r="L463" s="157"/>
      <c r="M463" s="162"/>
      <c r="T463" s="163"/>
      <c r="AT463" s="158" t="s">
        <v>255</v>
      </c>
      <c r="AU463" s="158" t="s">
        <v>77</v>
      </c>
      <c r="AV463" s="12" t="s">
        <v>79</v>
      </c>
      <c r="AW463" s="12" t="s">
        <v>31</v>
      </c>
      <c r="AX463" s="12" t="s">
        <v>69</v>
      </c>
      <c r="AY463" s="158" t="s">
        <v>141</v>
      </c>
    </row>
    <row r="464" spans="2:65" s="13" customFormat="1" ht="11.25">
      <c r="B464" s="164"/>
      <c r="D464" s="133" t="s">
        <v>255</v>
      </c>
      <c r="E464" s="165" t="s">
        <v>19</v>
      </c>
      <c r="F464" s="166" t="s">
        <v>262</v>
      </c>
      <c r="H464" s="167">
        <v>847</v>
      </c>
      <c r="I464" s="168"/>
      <c r="L464" s="164"/>
      <c r="M464" s="169"/>
      <c r="T464" s="170"/>
      <c r="AT464" s="165" t="s">
        <v>255</v>
      </c>
      <c r="AU464" s="165" t="s">
        <v>77</v>
      </c>
      <c r="AV464" s="13" t="s">
        <v>147</v>
      </c>
      <c r="AW464" s="13" t="s">
        <v>31</v>
      </c>
      <c r="AX464" s="13" t="s">
        <v>77</v>
      </c>
      <c r="AY464" s="165" t="s">
        <v>141</v>
      </c>
    </row>
    <row r="465" spans="2:65" s="1" customFormat="1" ht="16.5" customHeight="1">
      <c r="B465" s="31"/>
      <c r="C465" s="120" t="s">
        <v>849</v>
      </c>
      <c r="D465" s="120" t="s">
        <v>142</v>
      </c>
      <c r="E465" s="121" t="s">
        <v>850</v>
      </c>
      <c r="F465" s="122" t="s">
        <v>851</v>
      </c>
      <c r="G465" s="123" t="s">
        <v>266</v>
      </c>
      <c r="H465" s="124">
        <v>162.27000000000001</v>
      </c>
      <c r="I465" s="125"/>
      <c r="J465" s="126">
        <f>ROUND(I465*H465,2)</f>
        <v>0</v>
      </c>
      <c r="K465" s="122" t="s">
        <v>146</v>
      </c>
      <c r="L465" s="31"/>
      <c r="M465" s="127" t="s">
        <v>19</v>
      </c>
      <c r="N465" s="128" t="s">
        <v>40</v>
      </c>
      <c r="P465" s="129">
        <f>O465*H465</f>
        <v>0</v>
      </c>
      <c r="Q465" s="129">
        <v>0</v>
      </c>
      <c r="R465" s="129">
        <f>Q465*H465</f>
        <v>0</v>
      </c>
      <c r="S465" s="129">
        <v>0</v>
      </c>
      <c r="T465" s="130">
        <f>S465*H465</f>
        <v>0</v>
      </c>
      <c r="AR465" s="131" t="s">
        <v>147</v>
      </c>
      <c r="AT465" s="131" t="s">
        <v>142</v>
      </c>
      <c r="AU465" s="131" t="s">
        <v>77</v>
      </c>
      <c r="AY465" s="16" t="s">
        <v>141</v>
      </c>
      <c r="BE465" s="132">
        <f>IF(N465="základní",J465,0)</f>
        <v>0</v>
      </c>
      <c r="BF465" s="132">
        <f>IF(N465="snížená",J465,0)</f>
        <v>0</v>
      </c>
      <c r="BG465" s="132">
        <f>IF(N465="zákl. přenesená",J465,0)</f>
        <v>0</v>
      </c>
      <c r="BH465" s="132">
        <f>IF(N465="sníž. přenesená",J465,0)</f>
        <v>0</v>
      </c>
      <c r="BI465" s="132">
        <f>IF(N465="nulová",J465,0)</f>
        <v>0</v>
      </c>
      <c r="BJ465" s="16" t="s">
        <v>77</v>
      </c>
      <c r="BK465" s="132">
        <f>ROUND(I465*H465,2)</f>
        <v>0</v>
      </c>
      <c r="BL465" s="16" t="s">
        <v>147</v>
      </c>
      <c r="BM465" s="131" t="s">
        <v>852</v>
      </c>
    </row>
    <row r="466" spans="2:65" s="1" customFormat="1" ht="19.5">
      <c r="B466" s="31"/>
      <c r="D466" s="133" t="s">
        <v>148</v>
      </c>
      <c r="F466" s="134" t="s">
        <v>853</v>
      </c>
      <c r="I466" s="135"/>
      <c r="L466" s="31"/>
      <c r="M466" s="136"/>
      <c r="T466" s="52"/>
      <c r="AT466" s="16" t="s">
        <v>148</v>
      </c>
      <c r="AU466" s="16" t="s">
        <v>77</v>
      </c>
    </row>
    <row r="467" spans="2:65" s="1" customFormat="1" ht="19.5">
      <c r="B467" s="31"/>
      <c r="D467" s="133" t="s">
        <v>150</v>
      </c>
      <c r="F467" s="137" t="s">
        <v>854</v>
      </c>
      <c r="I467" s="135"/>
      <c r="L467" s="31"/>
      <c r="M467" s="136"/>
      <c r="T467" s="52"/>
      <c r="AT467" s="16" t="s">
        <v>150</v>
      </c>
      <c r="AU467" s="16" t="s">
        <v>77</v>
      </c>
    </row>
    <row r="468" spans="2:65" s="1" customFormat="1" ht="29.25">
      <c r="B468" s="31"/>
      <c r="D468" s="133" t="s">
        <v>152</v>
      </c>
      <c r="F468" s="137" t="s">
        <v>855</v>
      </c>
      <c r="I468" s="135"/>
      <c r="L468" s="31"/>
      <c r="M468" s="136"/>
      <c r="T468" s="52"/>
      <c r="AT468" s="16" t="s">
        <v>152</v>
      </c>
      <c r="AU468" s="16" t="s">
        <v>77</v>
      </c>
    </row>
    <row r="469" spans="2:65" s="12" customFormat="1" ht="11.25">
      <c r="B469" s="157"/>
      <c r="D469" s="133" t="s">
        <v>255</v>
      </c>
      <c r="E469" s="158" t="s">
        <v>19</v>
      </c>
      <c r="F469" s="159" t="s">
        <v>856</v>
      </c>
      <c r="H469" s="160">
        <v>162.27000000000001</v>
      </c>
      <c r="I469" s="161"/>
      <c r="L469" s="157"/>
      <c r="M469" s="162"/>
      <c r="T469" s="163"/>
      <c r="AT469" s="158" t="s">
        <v>255</v>
      </c>
      <c r="AU469" s="158" t="s">
        <v>77</v>
      </c>
      <c r="AV469" s="12" t="s">
        <v>79</v>
      </c>
      <c r="AW469" s="12" t="s">
        <v>31</v>
      </c>
      <c r="AX469" s="12" t="s">
        <v>69</v>
      </c>
      <c r="AY469" s="158" t="s">
        <v>141</v>
      </c>
    </row>
    <row r="470" spans="2:65" s="13" customFormat="1" ht="11.25">
      <c r="B470" s="164"/>
      <c r="D470" s="133" t="s">
        <v>255</v>
      </c>
      <c r="E470" s="165" t="s">
        <v>19</v>
      </c>
      <c r="F470" s="166" t="s">
        <v>262</v>
      </c>
      <c r="H470" s="167">
        <v>162.27000000000001</v>
      </c>
      <c r="I470" s="168"/>
      <c r="L470" s="164"/>
      <c r="M470" s="169"/>
      <c r="T470" s="170"/>
      <c r="AT470" s="165" t="s">
        <v>255</v>
      </c>
      <c r="AU470" s="165" t="s">
        <v>77</v>
      </c>
      <c r="AV470" s="13" t="s">
        <v>147</v>
      </c>
      <c r="AW470" s="13" t="s">
        <v>31</v>
      </c>
      <c r="AX470" s="13" t="s">
        <v>77</v>
      </c>
      <c r="AY470" s="165" t="s">
        <v>141</v>
      </c>
    </row>
    <row r="471" spans="2:65" s="1" customFormat="1" ht="16.5" customHeight="1">
      <c r="B471" s="31"/>
      <c r="C471" s="120" t="s">
        <v>417</v>
      </c>
      <c r="D471" s="120" t="s">
        <v>142</v>
      </c>
      <c r="E471" s="121" t="s">
        <v>857</v>
      </c>
      <c r="F471" s="122" t="s">
        <v>858</v>
      </c>
      <c r="G471" s="123" t="s">
        <v>266</v>
      </c>
      <c r="H471" s="124">
        <v>55.86</v>
      </c>
      <c r="I471" s="125"/>
      <c r="J471" s="126">
        <f>ROUND(I471*H471,2)</f>
        <v>0</v>
      </c>
      <c r="K471" s="122" t="s">
        <v>146</v>
      </c>
      <c r="L471" s="31"/>
      <c r="M471" s="127" t="s">
        <v>19</v>
      </c>
      <c r="N471" s="128" t="s">
        <v>40</v>
      </c>
      <c r="P471" s="129">
        <f>O471*H471</f>
        <v>0</v>
      </c>
      <c r="Q471" s="129">
        <v>0</v>
      </c>
      <c r="R471" s="129">
        <f>Q471*H471</f>
        <v>0</v>
      </c>
      <c r="S471" s="129">
        <v>0</v>
      </c>
      <c r="T471" s="130">
        <f>S471*H471</f>
        <v>0</v>
      </c>
      <c r="AR471" s="131" t="s">
        <v>147</v>
      </c>
      <c r="AT471" s="131" t="s">
        <v>142</v>
      </c>
      <c r="AU471" s="131" t="s">
        <v>77</v>
      </c>
      <c r="AY471" s="16" t="s">
        <v>141</v>
      </c>
      <c r="BE471" s="132">
        <f>IF(N471="základní",J471,0)</f>
        <v>0</v>
      </c>
      <c r="BF471" s="132">
        <f>IF(N471="snížená",J471,0)</f>
        <v>0</v>
      </c>
      <c r="BG471" s="132">
        <f>IF(N471="zákl. přenesená",J471,0)</f>
        <v>0</v>
      </c>
      <c r="BH471" s="132">
        <f>IF(N471="sníž. přenesená",J471,0)</f>
        <v>0</v>
      </c>
      <c r="BI471" s="132">
        <f>IF(N471="nulová",J471,0)</f>
        <v>0</v>
      </c>
      <c r="BJ471" s="16" t="s">
        <v>77</v>
      </c>
      <c r="BK471" s="132">
        <f>ROUND(I471*H471,2)</f>
        <v>0</v>
      </c>
      <c r="BL471" s="16" t="s">
        <v>147</v>
      </c>
      <c r="BM471" s="131" t="s">
        <v>859</v>
      </c>
    </row>
    <row r="472" spans="2:65" s="1" customFormat="1" ht="11.25">
      <c r="B472" s="31"/>
      <c r="D472" s="133" t="s">
        <v>148</v>
      </c>
      <c r="F472" s="134" t="s">
        <v>860</v>
      </c>
      <c r="I472" s="135"/>
      <c r="L472" s="31"/>
      <c r="M472" s="136"/>
      <c r="T472" s="52"/>
      <c r="AT472" s="16" t="s">
        <v>148</v>
      </c>
      <c r="AU472" s="16" t="s">
        <v>77</v>
      </c>
    </row>
    <row r="473" spans="2:65" s="1" customFormat="1" ht="19.5">
      <c r="B473" s="31"/>
      <c r="D473" s="133" t="s">
        <v>150</v>
      </c>
      <c r="F473" s="137" t="s">
        <v>854</v>
      </c>
      <c r="I473" s="135"/>
      <c r="L473" s="31"/>
      <c r="M473" s="136"/>
      <c r="T473" s="52"/>
      <c r="AT473" s="16" t="s">
        <v>150</v>
      </c>
      <c r="AU473" s="16" t="s">
        <v>77</v>
      </c>
    </row>
    <row r="474" spans="2:65" s="1" customFormat="1" ht="29.25">
      <c r="B474" s="31"/>
      <c r="D474" s="133" t="s">
        <v>152</v>
      </c>
      <c r="F474" s="137" t="s">
        <v>861</v>
      </c>
      <c r="I474" s="135"/>
      <c r="L474" s="31"/>
      <c r="M474" s="136"/>
      <c r="T474" s="52"/>
      <c r="AT474" s="16" t="s">
        <v>152</v>
      </c>
      <c r="AU474" s="16" t="s">
        <v>77</v>
      </c>
    </row>
    <row r="475" spans="2:65" s="12" customFormat="1" ht="11.25">
      <c r="B475" s="157"/>
      <c r="D475" s="133" t="s">
        <v>255</v>
      </c>
      <c r="E475" s="158" t="s">
        <v>19</v>
      </c>
      <c r="F475" s="159" t="s">
        <v>862</v>
      </c>
      <c r="H475" s="160">
        <v>55.86</v>
      </c>
      <c r="I475" s="161"/>
      <c r="L475" s="157"/>
      <c r="M475" s="162"/>
      <c r="T475" s="163"/>
      <c r="AT475" s="158" t="s">
        <v>255</v>
      </c>
      <c r="AU475" s="158" t="s">
        <v>77</v>
      </c>
      <c r="AV475" s="12" t="s">
        <v>79</v>
      </c>
      <c r="AW475" s="12" t="s">
        <v>31</v>
      </c>
      <c r="AX475" s="12" t="s">
        <v>69</v>
      </c>
      <c r="AY475" s="158" t="s">
        <v>141</v>
      </c>
    </row>
    <row r="476" spans="2:65" s="13" customFormat="1" ht="11.25">
      <c r="B476" s="164"/>
      <c r="D476" s="133" t="s">
        <v>255</v>
      </c>
      <c r="E476" s="165" t="s">
        <v>19</v>
      </c>
      <c r="F476" s="166" t="s">
        <v>262</v>
      </c>
      <c r="H476" s="167">
        <v>55.86</v>
      </c>
      <c r="I476" s="168"/>
      <c r="L476" s="164"/>
      <c r="M476" s="169"/>
      <c r="T476" s="170"/>
      <c r="AT476" s="165" t="s">
        <v>255</v>
      </c>
      <c r="AU476" s="165" t="s">
        <v>77</v>
      </c>
      <c r="AV476" s="13" t="s">
        <v>147</v>
      </c>
      <c r="AW476" s="13" t="s">
        <v>31</v>
      </c>
      <c r="AX476" s="13" t="s">
        <v>77</v>
      </c>
      <c r="AY476" s="165" t="s">
        <v>141</v>
      </c>
    </row>
    <row r="477" spans="2:65" s="1" customFormat="1" ht="16.5" customHeight="1">
      <c r="B477" s="31"/>
      <c r="C477" s="120" t="s">
        <v>863</v>
      </c>
      <c r="D477" s="120" t="s">
        <v>142</v>
      </c>
      <c r="E477" s="121" t="s">
        <v>864</v>
      </c>
      <c r="F477" s="122" t="s">
        <v>865</v>
      </c>
      <c r="G477" s="123" t="s">
        <v>266</v>
      </c>
      <c r="H477" s="124">
        <v>148.5</v>
      </c>
      <c r="I477" s="125"/>
      <c r="J477" s="126">
        <f>ROUND(I477*H477,2)</f>
        <v>0</v>
      </c>
      <c r="K477" s="122" t="s">
        <v>146</v>
      </c>
      <c r="L477" s="31"/>
      <c r="M477" s="127" t="s">
        <v>19</v>
      </c>
      <c r="N477" s="128" t="s">
        <v>40</v>
      </c>
      <c r="P477" s="129">
        <f>O477*H477</f>
        <v>0</v>
      </c>
      <c r="Q477" s="129">
        <v>0</v>
      </c>
      <c r="R477" s="129">
        <f>Q477*H477</f>
        <v>0</v>
      </c>
      <c r="S477" s="129">
        <v>0</v>
      </c>
      <c r="T477" s="130">
        <f>S477*H477</f>
        <v>0</v>
      </c>
      <c r="AR477" s="131" t="s">
        <v>147</v>
      </c>
      <c r="AT477" s="131" t="s">
        <v>142</v>
      </c>
      <c r="AU477" s="131" t="s">
        <v>77</v>
      </c>
      <c r="AY477" s="16" t="s">
        <v>141</v>
      </c>
      <c r="BE477" s="132">
        <f>IF(N477="základní",J477,0)</f>
        <v>0</v>
      </c>
      <c r="BF477" s="132">
        <f>IF(N477="snížená",J477,0)</f>
        <v>0</v>
      </c>
      <c r="BG477" s="132">
        <f>IF(N477="zákl. přenesená",J477,0)</f>
        <v>0</v>
      </c>
      <c r="BH477" s="132">
        <f>IF(N477="sníž. přenesená",J477,0)</f>
        <v>0</v>
      </c>
      <c r="BI477" s="132">
        <f>IF(N477="nulová",J477,0)</f>
        <v>0</v>
      </c>
      <c r="BJ477" s="16" t="s">
        <v>77</v>
      </c>
      <c r="BK477" s="132">
        <f>ROUND(I477*H477,2)</f>
        <v>0</v>
      </c>
      <c r="BL477" s="16" t="s">
        <v>147</v>
      </c>
      <c r="BM477" s="131" t="s">
        <v>866</v>
      </c>
    </row>
    <row r="478" spans="2:65" s="1" customFormat="1" ht="19.5">
      <c r="B478" s="31"/>
      <c r="D478" s="133" t="s">
        <v>148</v>
      </c>
      <c r="F478" s="134" t="s">
        <v>867</v>
      </c>
      <c r="I478" s="135"/>
      <c r="L478" s="31"/>
      <c r="M478" s="136"/>
      <c r="T478" s="52"/>
      <c r="AT478" s="16" t="s">
        <v>148</v>
      </c>
      <c r="AU478" s="16" t="s">
        <v>77</v>
      </c>
    </row>
    <row r="479" spans="2:65" s="1" customFormat="1" ht="29.25">
      <c r="B479" s="31"/>
      <c r="D479" s="133" t="s">
        <v>150</v>
      </c>
      <c r="F479" s="137" t="s">
        <v>868</v>
      </c>
      <c r="I479" s="135"/>
      <c r="L479" s="31"/>
      <c r="M479" s="136"/>
      <c r="T479" s="52"/>
      <c r="AT479" s="16" t="s">
        <v>150</v>
      </c>
      <c r="AU479" s="16" t="s">
        <v>77</v>
      </c>
    </row>
    <row r="480" spans="2:65" s="1" customFormat="1" ht="29.25">
      <c r="B480" s="31"/>
      <c r="D480" s="133" t="s">
        <v>152</v>
      </c>
      <c r="F480" s="137" t="s">
        <v>869</v>
      </c>
      <c r="I480" s="135"/>
      <c r="L480" s="31"/>
      <c r="M480" s="136"/>
      <c r="T480" s="52"/>
      <c r="AT480" s="16" t="s">
        <v>152</v>
      </c>
      <c r="AU480" s="16" t="s">
        <v>77</v>
      </c>
    </row>
    <row r="481" spans="2:65" s="12" customFormat="1" ht="11.25">
      <c r="B481" s="157"/>
      <c r="D481" s="133" t="s">
        <v>255</v>
      </c>
      <c r="E481" s="158" t="s">
        <v>19</v>
      </c>
      <c r="F481" s="159" t="s">
        <v>870</v>
      </c>
      <c r="H481" s="160">
        <v>148.5</v>
      </c>
      <c r="I481" s="161"/>
      <c r="L481" s="157"/>
      <c r="M481" s="162"/>
      <c r="T481" s="163"/>
      <c r="AT481" s="158" t="s">
        <v>255</v>
      </c>
      <c r="AU481" s="158" t="s">
        <v>77</v>
      </c>
      <c r="AV481" s="12" t="s">
        <v>79</v>
      </c>
      <c r="AW481" s="12" t="s">
        <v>31</v>
      </c>
      <c r="AX481" s="12" t="s">
        <v>69</v>
      </c>
      <c r="AY481" s="158" t="s">
        <v>141</v>
      </c>
    </row>
    <row r="482" spans="2:65" s="13" customFormat="1" ht="11.25">
      <c r="B482" s="164"/>
      <c r="D482" s="133" t="s">
        <v>255</v>
      </c>
      <c r="E482" s="165" t="s">
        <v>19</v>
      </c>
      <c r="F482" s="166" t="s">
        <v>262</v>
      </c>
      <c r="H482" s="167">
        <v>148.5</v>
      </c>
      <c r="I482" s="168"/>
      <c r="L482" s="164"/>
      <c r="M482" s="169"/>
      <c r="T482" s="170"/>
      <c r="AT482" s="165" t="s">
        <v>255</v>
      </c>
      <c r="AU482" s="165" t="s">
        <v>77</v>
      </c>
      <c r="AV482" s="13" t="s">
        <v>147</v>
      </c>
      <c r="AW482" s="13" t="s">
        <v>31</v>
      </c>
      <c r="AX482" s="13" t="s">
        <v>77</v>
      </c>
      <c r="AY482" s="165" t="s">
        <v>141</v>
      </c>
    </row>
    <row r="483" spans="2:65" s="1" customFormat="1" ht="16.5" customHeight="1">
      <c r="B483" s="31"/>
      <c r="C483" s="120" t="s">
        <v>421</v>
      </c>
      <c r="D483" s="120" t="s">
        <v>142</v>
      </c>
      <c r="E483" s="121" t="s">
        <v>871</v>
      </c>
      <c r="F483" s="122" t="s">
        <v>872</v>
      </c>
      <c r="G483" s="123" t="s">
        <v>174</v>
      </c>
      <c r="H483" s="124">
        <v>190</v>
      </c>
      <c r="I483" s="125"/>
      <c r="J483" s="126">
        <f>ROUND(I483*H483,2)</f>
        <v>0</v>
      </c>
      <c r="K483" s="122" t="s">
        <v>146</v>
      </c>
      <c r="L483" s="31"/>
      <c r="M483" s="127" t="s">
        <v>19</v>
      </c>
      <c r="N483" s="128" t="s">
        <v>40</v>
      </c>
      <c r="P483" s="129">
        <f>O483*H483</f>
        <v>0</v>
      </c>
      <c r="Q483" s="129">
        <v>0</v>
      </c>
      <c r="R483" s="129">
        <f>Q483*H483</f>
        <v>0</v>
      </c>
      <c r="S483" s="129">
        <v>0</v>
      </c>
      <c r="T483" s="130">
        <f>S483*H483</f>
        <v>0</v>
      </c>
      <c r="AR483" s="131" t="s">
        <v>147</v>
      </c>
      <c r="AT483" s="131" t="s">
        <v>142</v>
      </c>
      <c r="AU483" s="131" t="s">
        <v>77</v>
      </c>
      <c r="AY483" s="16" t="s">
        <v>141</v>
      </c>
      <c r="BE483" s="132">
        <f>IF(N483="základní",J483,0)</f>
        <v>0</v>
      </c>
      <c r="BF483" s="132">
        <f>IF(N483="snížená",J483,0)</f>
        <v>0</v>
      </c>
      <c r="BG483" s="132">
        <f>IF(N483="zákl. přenesená",J483,0)</f>
        <v>0</v>
      </c>
      <c r="BH483" s="132">
        <f>IF(N483="sníž. přenesená",J483,0)</f>
        <v>0</v>
      </c>
      <c r="BI483" s="132">
        <f>IF(N483="nulová",J483,0)</f>
        <v>0</v>
      </c>
      <c r="BJ483" s="16" t="s">
        <v>77</v>
      </c>
      <c r="BK483" s="132">
        <f>ROUND(I483*H483,2)</f>
        <v>0</v>
      </c>
      <c r="BL483" s="16" t="s">
        <v>147</v>
      </c>
      <c r="BM483" s="131" t="s">
        <v>873</v>
      </c>
    </row>
    <row r="484" spans="2:65" s="1" customFormat="1" ht="19.5">
      <c r="B484" s="31"/>
      <c r="D484" s="133" t="s">
        <v>148</v>
      </c>
      <c r="F484" s="134" t="s">
        <v>874</v>
      </c>
      <c r="I484" s="135"/>
      <c r="L484" s="31"/>
      <c r="M484" s="136"/>
      <c r="T484" s="52"/>
      <c r="AT484" s="16" t="s">
        <v>148</v>
      </c>
      <c r="AU484" s="16" t="s">
        <v>77</v>
      </c>
    </row>
    <row r="485" spans="2:65" s="1" customFormat="1" ht="29.25">
      <c r="B485" s="31"/>
      <c r="D485" s="133" t="s">
        <v>150</v>
      </c>
      <c r="F485" s="137" t="s">
        <v>875</v>
      </c>
      <c r="I485" s="135"/>
      <c r="L485" s="31"/>
      <c r="M485" s="136"/>
      <c r="T485" s="52"/>
      <c r="AT485" s="16" t="s">
        <v>150</v>
      </c>
      <c r="AU485" s="16" t="s">
        <v>77</v>
      </c>
    </row>
    <row r="486" spans="2:65" s="1" customFormat="1" ht="29.25">
      <c r="B486" s="31"/>
      <c r="D486" s="133" t="s">
        <v>152</v>
      </c>
      <c r="F486" s="137" t="s">
        <v>876</v>
      </c>
      <c r="I486" s="135"/>
      <c r="L486" s="31"/>
      <c r="M486" s="136"/>
      <c r="T486" s="52"/>
      <c r="AT486" s="16" t="s">
        <v>152</v>
      </c>
      <c r="AU486" s="16" t="s">
        <v>77</v>
      </c>
    </row>
    <row r="487" spans="2:65" s="1" customFormat="1" ht="16.5" customHeight="1">
      <c r="B487" s="31"/>
      <c r="C487" s="120" t="s">
        <v>877</v>
      </c>
      <c r="D487" s="120" t="s">
        <v>142</v>
      </c>
      <c r="E487" s="121" t="s">
        <v>878</v>
      </c>
      <c r="F487" s="122" t="s">
        <v>879</v>
      </c>
      <c r="G487" s="123" t="s">
        <v>243</v>
      </c>
      <c r="H487" s="124">
        <v>1</v>
      </c>
      <c r="I487" s="125"/>
      <c r="J487" s="126">
        <f>ROUND(I487*H487,2)</f>
        <v>0</v>
      </c>
      <c r="K487" s="122" t="s">
        <v>19</v>
      </c>
      <c r="L487" s="31"/>
      <c r="M487" s="127" t="s">
        <v>19</v>
      </c>
      <c r="N487" s="128" t="s">
        <v>40</v>
      </c>
      <c r="P487" s="129">
        <f>O487*H487</f>
        <v>0</v>
      </c>
      <c r="Q487" s="129">
        <v>0</v>
      </c>
      <c r="R487" s="129">
        <f>Q487*H487</f>
        <v>0</v>
      </c>
      <c r="S487" s="129">
        <v>0</v>
      </c>
      <c r="T487" s="130">
        <f>S487*H487</f>
        <v>0</v>
      </c>
      <c r="AR487" s="131" t="s">
        <v>147</v>
      </c>
      <c r="AT487" s="131" t="s">
        <v>142</v>
      </c>
      <c r="AU487" s="131" t="s">
        <v>77</v>
      </c>
      <c r="AY487" s="16" t="s">
        <v>141</v>
      </c>
      <c r="BE487" s="132">
        <f>IF(N487="základní",J487,0)</f>
        <v>0</v>
      </c>
      <c r="BF487" s="132">
        <f>IF(N487="snížená",J487,0)</f>
        <v>0</v>
      </c>
      <c r="BG487" s="132">
        <f>IF(N487="zákl. přenesená",J487,0)</f>
        <v>0</v>
      </c>
      <c r="BH487" s="132">
        <f>IF(N487="sníž. přenesená",J487,0)</f>
        <v>0</v>
      </c>
      <c r="BI487" s="132">
        <f>IF(N487="nulová",J487,0)</f>
        <v>0</v>
      </c>
      <c r="BJ487" s="16" t="s">
        <v>77</v>
      </c>
      <c r="BK487" s="132">
        <f>ROUND(I487*H487,2)</f>
        <v>0</v>
      </c>
      <c r="BL487" s="16" t="s">
        <v>147</v>
      </c>
      <c r="BM487" s="131" t="s">
        <v>880</v>
      </c>
    </row>
    <row r="488" spans="2:65" s="1" customFormat="1" ht="11.25">
      <c r="B488" s="31"/>
      <c r="D488" s="133" t="s">
        <v>148</v>
      </c>
      <c r="F488" s="134" t="s">
        <v>879</v>
      </c>
      <c r="I488" s="135"/>
      <c r="L488" s="31"/>
      <c r="M488" s="136"/>
      <c r="T488" s="52"/>
      <c r="AT488" s="16" t="s">
        <v>148</v>
      </c>
      <c r="AU488" s="16" t="s">
        <v>77</v>
      </c>
    </row>
    <row r="489" spans="2:65" s="1" customFormat="1" ht="29.25">
      <c r="B489" s="31"/>
      <c r="D489" s="133" t="s">
        <v>152</v>
      </c>
      <c r="F489" s="137" t="s">
        <v>881</v>
      </c>
      <c r="I489" s="135"/>
      <c r="L489" s="31"/>
      <c r="M489" s="136"/>
      <c r="T489" s="52"/>
      <c r="AT489" s="16" t="s">
        <v>152</v>
      </c>
      <c r="AU489" s="16" t="s">
        <v>77</v>
      </c>
    </row>
    <row r="490" spans="2:65" s="1" customFormat="1" ht="16.5" customHeight="1">
      <c r="B490" s="31"/>
      <c r="C490" s="120" t="s">
        <v>424</v>
      </c>
      <c r="D490" s="120" t="s">
        <v>142</v>
      </c>
      <c r="E490" s="121" t="s">
        <v>882</v>
      </c>
      <c r="F490" s="122" t="s">
        <v>883</v>
      </c>
      <c r="G490" s="123" t="s">
        <v>243</v>
      </c>
      <c r="H490" s="124">
        <v>1</v>
      </c>
      <c r="I490" s="125"/>
      <c r="J490" s="126">
        <f>ROUND(I490*H490,2)</f>
        <v>0</v>
      </c>
      <c r="K490" s="122" t="s">
        <v>19</v>
      </c>
      <c r="L490" s="31"/>
      <c r="M490" s="127" t="s">
        <v>19</v>
      </c>
      <c r="N490" s="128" t="s">
        <v>40</v>
      </c>
      <c r="P490" s="129">
        <f>O490*H490</f>
        <v>0</v>
      </c>
      <c r="Q490" s="129">
        <v>0</v>
      </c>
      <c r="R490" s="129">
        <f>Q490*H490</f>
        <v>0</v>
      </c>
      <c r="S490" s="129">
        <v>0</v>
      </c>
      <c r="T490" s="130">
        <f>S490*H490</f>
        <v>0</v>
      </c>
      <c r="AR490" s="131" t="s">
        <v>147</v>
      </c>
      <c r="AT490" s="131" t="s">
        <v>142</v>
      </c>
      <c r="AU490" s="131" t="s">
        <v>77</v>
      </c>
      <c r="AY490" s="16" t="s">
        <v>141</v>
      </c>
      <c r="BE490" s="132">
        <f>IF(N490="základní",J490,0)</f>
        <v>0</v>
      </c>
      <c r="BF490" s="132">
        <f>IF(N490="snížená",J490,0)</f>
        <v>0</v>
      </c>
      <c r="BG490" s="132">
        <f>IF(N490="zákl. přenesená",J490,0)</f>
        <v>0</v>
      </c>
      <c r="BH490" s="132">
        <f>IF(N490="sníž. přenesená",J490,0)</f>
        <v>0</v>
      </c>
      <c r="BI490" s="132">
        <f>IF(N490="nulová",J490,0)</f>
        <v>0</v>
      </c>
      <c r="BJ490" s="16" t="s">
        <v>77</v>
      </c>
      <c r="BK490" s="132">
        <f>ROUND(I490*H490,2)</f>
        <v>0</v>
      </c>
      <c r="BL490" s="16" t="s">
        <v>147</v>
      </c>
      <c r="BM490" s="131" t="s">
        <v>884</v>
      </c>
    </row>
    <row r="491" spans="2:65" s="1" customFormat="1" ht="11.25">
      <c r="B491" s="31"/>
      <c r="D491" s="133" t="s">
        <v>148</v>
      </c>
      <c r="F491" s="134" t="s">
        <v>883</v>
      </c>
      <c r="I491" s="135"/>
      <c r="L491" s="31"/>
      <c r="M491" s="136"/>
      <c r="T491" s="52"/>
      <c r="AT491" s="16" t="s">
        <v>148</v>
      </c>
      <c r="AU491" s="16" t="s">
        <v>77</v>
      </c>
    </row>
    <row r="492" spans="2:65" s="1" customFormat="1" ht="29.25">
      <c r="B492" s="31"/>
      <c r="D492" s="133" t="s">
        <v>152</v>
      </c>
      <c r="F492" s="137" t="s">
        <v>881</v>
      </c>
      <c r="I492" s="135"/>
      <c r="L492" s="31"/>
      <c r="M492" s="136"/>
      <c r="T492" s="52"/>
      <c r="AT492" s="16" t="s">
        <v>152</v>
      </c>
      <c r="AU492" s="16" t="s">
        <v>77</v>
      </c>
    </row>
    <row r="493" spans="2:65" s="1" customFormat="1" ht="16.5" customHeight="1">
      <c r="B493" s="31"/>
      <c r="C493" s="120" t="s">
        <v>885</v>
      </c>
      <c r="D493" s="120" t="s">
        <v>142</v>
      </c>
      <c r="E493" s="121" t="s">
        <v>886</v>
      </c>
      <c r="F493" s="122" t="s">
        <v>887</v>
      </c>
      <c r="G493" s="123" t="s">
        <v>243</v>
      </c>
      <c r="H493" s="124">
        <v>8</v>
      </c>
      <c r="I493" s="125"/>
      <c r="J493" s="126">
        <f>ROUND(I493*H493,2)</f>
        <v>0</v>
      </c>
      <c r="K493" s="122" t="s">
        <v>19</v>
      </c>
      <c r="L493" s="31"/>
      <c r="M493" s="127" t="s">
        <v>19</v>
      </c>
      <c r="N493" s="128" t="s">
        <v>40</v>
      </c>
      <c r="P493" s="129">
        <f>O493*H493</f>
        <v>0</v>
      </c>
      <c r="Q493" s="129">
        <v>0</v>
      </c>
      <c r="R493" s="129">
        <f>Q493*H493</f>
        <v>0</v>
      </c>
      <c r="S493" s="129">
        <v>0</v>
      </c>
      <c r="T493" s="130">
        <f>S493*H493</f>
        <v>0</v>
      </c>
      <c r="AR493" s="131" t="s">
        <v>147</v>
      </c>
      <c r="AT493" s="131" t="s">
        <v>142</v>
      </c>
      <c r="AU493" s="131" t="s">
        <v>77</v>
      </c>
      <c r="AY493" s="16" t="s">
        <v>141</v>
      </c>
      <c r="BE493" s="132">
        <f>IF(N493="základní",J493,0)</f>
        <v>0</v>
      </c>
      <c r="BF493" s="132">
        <f>IF(N493="snížená",J493,0)</f>
        <v>0</v>
      </c>
      <c r="BG493" s="132">
        <f>IF(N493="zákl. přenesená",J493,0)</f>
        <v>0</v>
      </c>
      <c r="BH493" s="132">
        <f>IF(N493="sníž. přenesená",J493,0)</f>
        <v>0</v>
      </c>
      <c r="BI493" s="132">
        <f>IF(N493="nulová",J493,0)</f>
        <v>0</v>
      </c>
      <c r="BJ493" s="16" t="s">
        <v>77</v>
      </c>
      <c r="BK493" s="132">
        <f>ROUND(I493*H493,2)</f>
        <v>0</v>
      </c>
      <c r="BL493" s="16" t="s">
        <v>147</v>
      </c>
      <c r="BM493" s="131" t="s">
        <v>888</v>
      </c>
    </row>
    <row r="494" spans="2:65" s="1" customFormat="1" ht="11.25">
      <c r="B494" s="31"/>
      <c r="D494" s="133" t="s">
        <v>148</v>
      </c>
      <c r="F494" s="134" t="s">
        <v>887</v>
      </c>
      <c r="I494" s="135"/>
      <c r="L494" s="31"/>
      <c r="M494" s="136"/>
      <c r="T494" s="52"/>
      <c r="AT494" s="16" t="s">
        <v>148</v>
      </c>
      <c r="AU494" s="16" t="s">
        <v>77</v>
      </c>
    </row>
    <row r="495" spans="2:65" s="1" customFormat="1" ht="29.25">
      <c r="B495" s="31"/>
      <c r="D495" s="133" t="s">
        <v>152</v>
      </c>
      <c r="F495" s="137" t="s">
        <v>577</v>
      </c>
      <c r="I495" s="135"/>
      <c r="L495" s="31"/>
      <c r="M495" s="136"/>
      <c r="T495" s="52"/>
      <c r="AT495" s="16" t="s">
        <v>152</v>
      </c>
      <c r="AU495" s="16" t="s">
        <v>77</v>
      </c>
    </row>
    <row r="496" spans="2:65" s="12" customFormat="1" ht="11.25">
      <c r="B496" s="157"/>
      <c r="D496" s="133" t="s">
        <v>255</v>
      </c>
      <c r="E496" s="158" t="s">
        <v>19</v>
      </c>
      <c r="F496" s="159" t="s">
        <v>578</v>
      </c>
      <c r="H496" s="160">
        <v>8</v>
      </c>
      <c r="I496" s="161"/>
      <c r="L496" s="157"/>
      <c r="M496" s="162"/>
      <c r="T496" s="163"/>
      <c r="AT496" s="158" t="s">
        <v>255</v>
      </c>
      <c r="AU496" s="158" t="s">
        <v>77</v>
      </c>
      <c r="AV496" s="12" t="s">
        <v>79</v>
      </c>
      <c r="AW496" s="12" t="s">
        <v>31</v>
      </c>
      <c r="AX496" s="12" t="s">
        <v>69</v>
      </c>
      <c r="AY496" s="158" t="s">
        <v>141</v>
      </c>
    </row>
    <row r="497" spans="2:65" s="13" customFormat="1" ht="11.25">
      <c r="B497" s="164"/>
      <c r="D497" s="133" t="s">
        <v>255</v>
      </c>
      <c r="E497" s="165" t="s">
        <v>19</v>
      </c>
      <c r="F497" s="166" t="s">
        <v>262</v>
      </c>
      <c r="H497" s="167">
        <v>8</v>
      </c>
      <c r="I497" s="168"/>
      <c r="L497" s="164"/>
      <c r="M497" s="169"/>
      <c r="T497" s="170"/>
      <c r="AT497" s="165" t="s">
        <v>255</v>
      </c>
      <c r="AU497" s="165" t="s">
        <v>77</v>
      </c>
      <c r="AV497" s="13" t="s">
        <v>147</v>
      </c>
      <c r="AW497" s="13" t="s">
        <v>31</v>
      </c>
      <c r="AX497" s="13" t="s">
        <v>77</v>
      </c>
      <c r="AY497" s="165" t="s">
        <v>141</v>
      </c>
    </row>
    <row r="498" spans="2:65" s="1" customFormat="1" ht="16.5" customHeight="1">
      <c r="B498" s="31"/>
      <c r="C498" s="120" t="s">
        <v>428</v>
      </c>
      <c r="D498" s="120" t="s">
        <v>142</v>
      </c>
      <c r="E498" s="121" t="s">
        <v>229</v>
      </c>
      <c r="F498" s="122" t="s">
        <v>889</v>
      </c>
      <c r="G498" s="123" t="s">
        <v>243</v>
      </c>
      <c r="H498" s="124">
        <v>4</v>
      </c>
      <c r="I498" s="125"/>
      <c r="J498" s="126">
        <f>ROUND(I498*H498,2)</f>
        <v>0</v>
      </c>
      <c r="K498" s="122" t="s">
        <v>580</v>
      </c>
      <c r="L498" s="31"/>
      <c r="M498" s="127" t="s">
        <v>19</v>
      </c>
      <c r="N498" s="128" t="s">
        <v>40</v>
      </c>
      <c r="P498" s="129">
        <f>O498*H498</f>
        <v>0</v>
      </c>
      <c r="Q498" s="129">
        <v>0</v>
      </c>
      <c r="R498" s="129">
        <f>Q498*H498</f>
        <v>0</v>
      </c>
      <c r="S498" s="129">
        <v>0</v>
      </c>
      <c r="T498" s="130">
        <f>S498*H498</f>
        <v>0</v>
      </c>
      <c r="AR498" s="131" t="s">
        <v>147</v>
      </c>
      <c r="AT498" s="131" t="s">
        <v>142</v>
      </c>
      <c r="AU498" s="131" t="s">
        <v>77</v>
      </c>
      <c r="AY498" s="16" t="s">
        <v>141</v>
      </c>
      <c r="BE498" s="132">
        <f>IF(N498="základní",J498,0)</f>
        <v>0</v>
      </c>
      <c r="BF498" s="132">
        <f>IF(N498="snížená",J498,0)</f>
        <v>0</v>
      </c>
      <c r="BG498" s="132">
        <f>IF(N498="zákl. přenesená",J498,0)</f>
        <v>0</v>
      </c>
      <c r="BH498" s="132">
        <f>IF(N498="sníž. přenesená",J498,0)</f>
        <v>0</v>
      </c>
      <c r="BI498" s="132">
        <f>IF(N498="nulová",J498,0)</f>
        <v>0</v>
      </c>
      <c r="BJ498" s="16" t="s">
        <v>77</v>
      </c>
      <c r="BK498" s="132">
        <f>ROUND(I498*H498,2)</f>
        <v>0</v>
      </c>
      <c r="BL498" s="16" t="s">
        <v>147</v>
      </c>
      <c r="BM498" s="131" t="s">
        <v>890</v>
      </c>
    </row>
    <row r="499" spans="2:65" s="1" customFormat="1" ht="11.25">
      <c r="B499" s="31"/>
      <c r="D499" s="133" t="s">
        <v>148</v>
      </c>
      <c r="F499" s="134" t="s">
        <v>889</v>
      </c>
      <c r="I499" s="135"/>
      <c r="L499" s="31"/>
      <c r="M499" s="136"/>
      <c r="T499" s="52"/>
      <c r="AT499" s="16" t="s">
        <v>148</v>
      </c>
      <c r="AU499" s="16" t="s">
        <v>77</v>
      </c>
    </row>
    <row r="500" spans="2:65" s="1" customFormat="1" ht="29.25">
      <c r="B500" s="31"/>
      <c r="D500" s="133" t="s">
        <v>152</v>
      </c>
      <c r="F500" s="137" t="s">
        <v>891</v>
      </c>
      <c r="I500" s="135"/>
      <c r="L500" s="31"/>
      <c r="M500" s="136"/>
      <c r="T500" s="52"/>
      <c r="AT500" s="16" t="s">
        <v>152</v>
      </c>
      <c r="AU500" s="16" t="s">
        <v>77</v>
      </c>
    </row>
    <row r="501" spans="2:65" s="10" customFormat="1" ht="25.9" customHeight="1">
      <c r="B501" s="110"/>
      <c r="D501" s="111" t="s">
        <v>68</v>
      </c>
      <c r="E501" s="112" t="s">
        <v>160</v>
      </c>
      <c r="F501" s="112" t="s">
        <v>892</v>
      </c>
      <c r="I501" s="113"/>
      <c r="J501" s="114">
        <f>BK501</f>
        <v>0</v>
      </c>
      <c r="L501" s="110"/>
      <c r="M501" s="115"/>
      <c r="P501" s="116">
        <f>SUM(P502:P559)</f>
        <v>0</v>
      </c>
      <c r="R501" s="116">
        <f>SUM(R502:R559)</f>
        <v>0</v>
      </c>
      <c r="T501" s="117">
        <f>SUM(T502:T559)</f>
        <v>0</v>
      </c>
      <c r="AR501" s="111" t="s">
        <v>77</v>
      </c>
      <c r="AT501" s="118" t="s">
        <v>68</v>
      </c>
      <c r="AU501" s="118" t="s">
        <v>69</v>
      </c>
      <c r="AY501" s="111" t="s">
        <v>141</v>
      </c>
      <c r="BK501" s="119">
        <f>SUM(BK502:BK559)</f>
        <v>0</v>
      </c>
    </row>
    <row r="502" spans="2:65" s="1" customFormat="1" ht="16.5" customHeight="1">
      <c r="B502" s="31"/>
      <c r="C502" s="120" t="s">
        <v>893</v>
      </c>
      <c r="D502" s="120" t="s">
        <v>142</v>
      </c>
      <c r="E502" s="121" t="s">
        <v>894</v>
      </c>
      <c r="F502" s="122" t="s">
        <v>895</v>
      </c>
      <c r="G502" s="123" t="s">
        <v>266</v>
      </c>
      <c r="H502" s="124">
        <v>130.06</v>
      </c>
      <c r="I502" s="125"/>
      <c r="J502" s="126">
        <f>ROUND(I502*H502,2)</f>
        <v>0</v>
      </c>
      <c r="K502" s="122" t="s">
        <v>146</v>
      </c>
      <c r="L502" s="31"/>
      <c r="M502" s="127" t="s">
        <v>19</v>
      </c>
      <c r="N502" s="128" t="s">
        <v>40</v>
      </c>
      <c r="P502" s="129">
        <f>O502*H502</f>
        <v>0</v>
      </c>
      <c r="Q502" s="129">
        <v>0</v>
      </c>
      <c r="R502" s="129">
        <f>Q502*H502</f>
        <v>0</v>
      </c>
      <c r="S502" s="129">
        <v>0</v>
      </c>
      <c r="T502" s="130">
        <f>S502*H502</f>
        <v>0</v>
      </c>
      <c r="AR502" s="131" t="s">
        <v>147</v>
      </c>
      <c r="AT502" s="131" t="s">
        <v>142</v>
      </c>
      <c r="AU502" s="131" t="s">
        <v>77</v>
      </c>
      <c r="AY502" s="16" t="s">
        <v>141</v>
      </c>
      <c r="BE502" s="132">
        <f>IF(N502="základní",J502,0)</f>
        <v>0</v>
      </c>
      <c r="BF502" s="132">
        <f>IF(N502="snížená",J502,0)</f>
        <v>0</v>
      </c>
      <c r="BG502" s="132">
        <f>IF(N502="zákl. přenesená",J502,0)</f>
        <v>0</v>
      </c>
      <c r="BH502" s="132">
        <f>IF(N502="sníž. přenesená",J502,0)</f>
        <v>0</v>
      </c>
      <c r="BI502" s="132">
        <f>IF(N502="nulová",J502,0)</f>
        <v>0</v>
      </c>
      <c r="BJ502" s="16" t="s">
        <v>77</v>
      </c>
      <c r="BK502" s="132">
        <f>ROUND(I502*H502,2)</f>
        <v>0</v>
      </c>
      <c r="BL502" s="16" t="s">
        <v>147</v>
      </c>
      <c r="BM502" s="131" t="s">
        <v>896</v>
      </c>
    </row>
    <row r="503" spans="2:65" s="1" customFormat="1" ht="29.25">
      <c r="B503" s="31"/>
      <c r="D503" s="133" t="s">
        <v>148</v>
      </c>
      <c r="F503" s="134" t="s">
        <v>897</v>
      </c>
      <c r="I503" s="135"/>
      <c r="L503" s="31"/>
      <c r="M503" s="136"/>
      <c r="T503" s="52"/>
      <c r="AT503" s="16" t="s">
        <v>148</v>
      </c>
      <c r="AU503" s="16" t="s">
        <v>77</v>
      </c>
    </row>
    <row r="504" spans="2:65" s="1" customFormat="1" ht="39">
      <c r="B504" s="31"/>
      <c r="D504" s="133" t="s">
        <v>150</v>
      </c>
      <c r="F504" s="137" t="s">
        <v>898</v>
      </c>
      <c r="I504" s="135"/>
      <c r="L504" s="31"/>
      <c r="M504" s="136"/>
      <c r="T504" s="52"/>
      <c r="AT504" s="16" t="s">
        <v>150</v>
      </c>
      <c r="AU504" s="16" t="s">
        <v>77</v>
      </c>
    </row>
    <row r="505" spans="2:65" s="1" customFormat="1" ht="29.25">
      <c r="B505" s="31"/>
      <c r="D505" s="133" t="s">
        <v>152</v>
      </c>
      <c r="F505" s="137" t="s">
        <v>899</v>
      </c>
      <c r="I505" s="135"/>
      <c r="L505" s="31"/>
      <c r="M505" s="136"/>
      <c r="T505" s="52"/>
      <c r="AT505" s="16" t="s">
        <v>152</v>
      </c>
      <c r="AU505" s="16" t="s">
        <v>77</v>
      </c>
    </row>
    <row r="506" spans="2:65" s="12" customFormat="1" ht="11.25">
      <c r="B506" s="157"/>
      <c r="D506" s="133" t="s">
        <v>255</v>
      </c>
      <c r="E506" s="158" t="s">
        <v>19</v>
      </c>
      <c r="F506" s="159" t="s">
        <v>900</v>
      </c>
      <c r="H506" s="160">
        <v>130.06</v>
      </c>
      <c r="I506" s="161"/>
      <c r="L506" s="157"/>
      <c r="M506" s="162"/>
      <c r="T506" s="163"/>
      <c r="AT506" s="158" t="s">
        <v>255</v>
      </c>
      <c r="AU506" s="158" t="s">
        <v>77</v>
      </c>
      <c r="AV506" s="12" t="s">
        <v>79</v>
      </c>
      <c r="AW506" s="12" t="s">
        <v>31</v>
      </c>
      <c r="AX506" s="12" t="s">
        <v>69</v>
      </c>
      <c r="AY506" s="158" t="s">
        <v>141</v>
      </c>
    </row>
    <row r="507" spans="2:65" s="13" customFormat="1" ht="11.25">
      <c r="B507" s="164"/>
      <c r="D507" s="133" t="s">
        <v>255</v>
      </c>
      <c r="E507" s="165" t="s">
        <v>19</v>
      </c>
      <c r="F507" s="166" t="s">
        <v>262</v>
      </c>
      <c r="H507" s="167">
        <v>130.06</v>
      </c>
      <c r="I507" s="168"/>
      <c r="L507" s="164"/>
      <c r="M507" s="169"/>
      <c r="T507" s="170"/>
      <c r="AT507" s="165" t="s">
        <v>255</v>
      </c>
      <c r="AU507" s="165" t="s">
        <v>77</v>
      </c>
      <c r="AV507" s="13" t="s">
        <v>147</v>
      </c>
      <c r="AW507" s="13" t="s">
        <v>31</v>
      </c>
      <c r="AX507" s="13" t="s">
        <v>77</v>
      </c>
      <c r="AY507" s="165" t="s">
        <v>141</v>
      </c>
    </row>
    <row r="508" spans="2:65" s="1" customFormat="1" ht="16.5" customHeight="1">
      <c r="B508" s="31"/>
      <c r="C508" s="120" t="s">
        <v>432</v>
      </c>
      <c r="D508" s="120" t="s">
        <v>142</v>
      </c>
      <c r="E508" s="121" t="s">
        <v>901</v>
      </c>
      <c r="F508" s="122" t="s">
        <v>902</v>
      </c>
      <c r="G508" s="123" t="s">
        <v>266</v>
      </c>
      <c r="H508" s="124">
        <v>1789.66</v>
      </c>
      <c r="I508" s="125"/>
      <c r="J508" s="126">
        <f>ROUND(I508*H508,2)</f>
        <v>0</v>
      </c>
      <c r="K508" s="122" t="s">
        <v>146</v>
      </c>
      <c r="L508" s="31"/>
      <c r="M508" s="127" t="s">
        <v>19</v>
      </c>
      <c r="N508" s="128" t="s">
        <v>40</v>
      </c>
      <c r="P508" s="129">
        <f>O508*H508</f>
        <v>0</v>
      </c>
      <c r="Q508" s="129">
        <v>0</v>
      </c>
      <c r="R508" s="129">
        <f>Q508*H508</f>
        <v>0</v>
      </c>
      <c r="S508" s="129">
        <v>0</v>
      </c>
      <c r="T508" s="130">
        <f>S508*H508</f>
        <v>0</v>
      </c>
      <c r="AR508" s="131" t="s">
        <v>147</v>
      </c>
      <c r="AT508" s="131" t="s">
        <v>142</v>
      </c>
      <c r="AU508" s="131" t="s">
        <v>77</v>
      </c>
      <c r="AY508" s="16" t="s">
        <v>141</v>
      </c>
      <c r="BE508" s="132">
        <f>IF(N508="základní",J508,0)</f>
        <v>0</v>
      </c>
      <c r="BF508" s="132">
        <f>IF(N508="snížená",J508,0)</f>
        <v>0</v>
      </c>
      <c r="BG508" s="132">
        <f>IF(N508="zákl. přenesená",J508,0)</f>
        <v>0</v>
      </c>
      <c r="BH508" s="132">
        <f>IF(N508="sníž. přenesená",J508,0)</f>
        <v>0</v>
      </c>
      <c r="BI508" s="132">
        <f>IF(N508="nulová",J508,0)</f>
        <v>0</v>
      </c>
      <c r="BJ508" s="16" t="s">
        <v>77</v>
      </c>
      <c r="BK508" s="132">
        <f>ROUND(I508*H508,2)</f>
        <v>0</v>
      </c>
      <c r="BL508" s="16" t="s">
        <v>147</v>
      </c>
      <c r="BM508" s="131" t="s">
        <v>903</v>
      </c>
    </row>
    <row r="509" spans="2:65" s="1" customFormat="1" ht="29.25">
      <c r="B509" s="31"/>
      <c r="D509" s="133" t="s">
        <v>148</v>
      </c>
      <c r="F509" s="134" t="s">
        <v>904</v>
      </c>
      <c r="I509" s="135"/>
      <c r="L509" s="31"/>
      <c r="M509" s="136"/>
      <c r="T509" s="52"/>
      <c r="AT509" s="16" t="s">
        <v>148</v>
      </c>
      <c r="AU509" s="16" t="s">
        <v>77</v>
      </c>
    </row>
    <row r="510" spans="2:65" s="1" customFormat="1" ht="39">
      <c r="B510" s="31"/>
      <c r="D510" s="133" t="s">
        <v>150</v>
      </c>
      <c r="F510" s="137" t="s">
        <v>898</v>
      </c>
      <c r="I510" s="135"/>
      <c r="L510" s="31"/>
      <c r="M510" s="136"/>
      <c r="T510" s="52"/>
      <c r="AT510" s="16" t="s">
        <v>150</v>
      </c>
      <c r="AU510" s="16" t="s">
        <v>77</v>
      </c>
    </row>
    <row r="511" spans="2:65" s="1" customFormat="1" ht="29.25">
      <c r="B511" s="31"/>
      <c r="D511" s="133" t="s">
        <v>152</v>
      </c>
      <c r="F511" s="137" t="s">
        <v>905</v>
      </c>
      <c r="I511" s="135"/>
      <c r="L511" s="31"/>
      <c r="M511" s="136"/>
      <c r="T511" s="52"/>
      <c r="AT511" s="16" t="s">
        <v>152</v>
      </c>
      <c r="AU511" s="16" t="s">
        <v>77</v>
      </c>
    </row>
    <row r="512" spans="2:65" s="12" customFormat="1" ht="11.25">
      <c r="B512" s="157"/>
      <c r="D512" s="133" t="s">
        <v>255</v>
      </c>
      <c r="E512" s="158" t="s">
        <v>19</v>
      </c>
      <c r="F512" s="159" t="s">
        <v>906</v>
      </c>
      <c r="H512" s="160">
        <v>1789.66</v>
      </c>
      <c r="I512" s="161"/>
      <c r="L512" s="157"/>
      <c r="M512" s="162"/>
      <c r="T512" s="163"/>
      <c r="AT512" s="158" t="s">
        <v>255</v>
      </c>
      <c r="AU512" s="158" t="s">
        <v>77</v>
      </c>
      <c r="AV512" s="12" t="s">
        <v>79</v>
      </c>
      <c r="AW512" s="12" t="s">
        <v>31</v>
      </c>
      <c r="AX512" s="12" t="s">
        <v>69</v>
      </c>
      <c r="AY512" s="158" t="s">
        <v>141</v>
      </c>
    </row>
    <row r="513" spans="2:65" s="13" customFormat="1" ht="11.25">
      <c r="B513" s="164"/>
      <c r="D513" s="133" t="s">
        <v>255</v>
      </c>
      <c r="E513" s="165" t="s">
        <v>19</v>
      </c>
      <c r="F513" s="166" t="s">
        <v>262</v>
      </c>
      <c r="H513" s="167">
        <v>1789.66</v>
      </c>
      <c r="I513" s="168"/>
      <c r="L513" s="164"/>
      <c r="M513" s="169"/>
      <c r="T513" s="170"/>
      <c r="AT513" s="165" t="s">
        <v>255</v>
      </c>
      <c r="AU513" s="165" t="s">
        <v>77</v>
      </c>
      <c r="AV513" s="13" t="s">
        <v>147</v>
      </c>
      <c r="AW513" s="13" t="s">
        <v>31</v>
      </c>
      <c r="AX513" s="13" t="s">
        <v>77</v>
      </c>
      <c r="AY513" s="165" t="s">
        <v>141</v>
      </c>
    </row>
    <row r="514" spans="2:65" s="1" customFormat="1" ht="24.2" customHeight="1">
      <c r="B514" s="31"/>
      <c r="C514" s="120" t="s">
        <v>907</v>
      </c>
      <c r="D514" s="120" t="s">
        <v>142</v>
      </c>
      <c r="E514" s="121" t="s">
        <v>908</v>
      </c>
      <c r="F514" s="122" t="s">
        <v>909</v>
      </c>
      <c r="G514" s="123" t="s">
        <v>266</v>
      </c>
      <c r="H514" s="124">
        <v>8838.4</v>
      </c>
      <c r="I514" s="125"/>
      <c r="J514" s="126">
        <f>ROUND(I514*H514,2)</f>
        <v>0</v>
      </c>
      <c r="K514" s="122" t="s">
        <v>146</v>
      </c>
      <c r="L514" s="31"/>
      <c r="M514" s="127" t="s">
        <v>19</v>
      </c>
      <c r="N514" s="128" t="s">
        <v>40</v>
      </c>
      <c r="P514" s="129">
        <f>O514*H514</f>
        <v>0</v>
      </c>
      <c r="Q514" s="129">
        <v>0</v>
      </c>
      <c r="R514" s="129">
        <f>Q514*H514</f>
        <v>0</v>
      </c>
      <c r="S514" s="129">
        <v>0</v>
      </c>
      <c r="T514" s="130">
        <f>S514*H514</f>
        <v>0</v>
      </c>
      <c r="AR514" s="131" t="s">
        <v>147</v>
      </c>
      <c r="AT514" s="131" t="s">
        <v>142</v>
      </c>
      <c r="AU514" s="131" t="s">
        <v>77</v>
      </c>
      <c r="AY514" s="16" t="s">
        <v>141</v>
      </c>
      <c r="BE514" s="132">
        <f>IF(N514="základní",J514,0)</f>
        <v>0</v>
      </c>
      <c r="BF514" s="132">
        <f>IF(N514="snížená",J514,0)</f>
        <v>0</v>
      </c>
      <c r="BG514" s="132">
        <f>IF(N514="zákl. přenesená",J514,0)</f>
        <v>0</v>
      </c>
      <c r="BH514" s="132">
        <f>IF(N514="sníž. přenesená",J514,0)</f>
        <v>0</v>
      </c>
      <c r="BI514" s="132">
        <f>IF(N514="nulová",J514,0)</f>
        <v>0</v>
      </c>
      <c r="BJ514" s="16" t="s">
        <v>77</v>
      </c>
      <c r="BK514" s="132">
        <f>ROUND(I514*H514,2)</f>
        <v>0</v>
      </c>
      <c r="BL514" s="16" t="s">
        <v>147</v>
      </c>
      <c r="BM514" s="131" t="s">
        <v>910</v>
      </c>
    </row>
    <row r="515" spans="2:65" s="1" customFormat="1" ht="29.25">
      <c r="B515" s="31"/>
      <c r="D515" s="133" t="s">
        <v>148</v>
      </c>
      <c r="F515" s="134" t="s">
        <v>911</v>
      </c>
      <c r="I515" s="135"/>
      <c r="L515" s="31"/>
      <c r="M515" s="136"/>
      <c r="T515" s="52"/>
      <c r="AT515" s="16" t="s">
        <v>148</v>
      </c>
      <c r="AU515" s="16" t="s">
        <v>77</v>
      </c>
    </row>
    <row r="516" spans="2:65" s="11" customFormat="1" ht="11.25">
      <c r="B516" s="151"/>
      <c r="D516" s="133" t="s">
        <v>255</v>
      </c>
      <c r="E516" s="152" t="s">
        <v>19</v>
      </c>
      <c r="F516" s="153" t="s">
        <v>912</v>
      </c>
      <c r="H516" s="152" t="s">
        <v>19</v>
      </c>
      <c r="I516" s="154"/>
      <c r="L516" s="151"/>
      <c r="M516" s="155"/>
      <c r="T516" s="156"/>
      <c r="AT516" s="152" t="s">
        <v>255</v>
      </c>
      <c r="AU516" s="152" t="s">
        <v>77</v>
      </c>
      <c r="AV516" s="11" t="s">
        <v>77</v>
      </c>
      <c r="AW516" s="11" t="s">
        <v>31</v>
      </c>
      <c r="AX516" s="11" t="s">
        <v>69</v>
      </c>
      <c r="AY516" s="152" t="s">
        <v>141</v>
      </c>
    </row>
    <row r="517" spans="2:65" s="12" customFormat="1" ht="11.25">
      <c r="B517" s="157"/>
      <c r="D517" s="133" t="s">
        <v>255</v>
      </c>
      <c r="E517" s="158" t="s">
        <v>19</v>
      </c>
      <c r="F517" s="159" t="s">
        <v>913</v>
      </c>
      <c r="H517" s="160">
        <v>2535.7800000000002</v>
      </c>
      <c r="I517" s="161"/>
      <c r="L517" s="157"/>
      <c r="M517" s="162"/>
      <c r="T517" s="163"/>
      <c r="AT517" s="158" t="s">
        <v>255</v>
      </c>
      <c r="AU517" s="158" t="s">
        <v>77</v>
      </c>
      <c r="AV517" s="12" t="s">
        <v>79</v>
      </c>
      <c r="AW517" s="12" t="s">
        <v>31</v>
      </c>
      <c r="AX517" s="12" t="s">
        <v>69</v>
      </c>
      <c r="AY517" s="158" t="s">
        <v>141</v>
      </c>
    </row>
    <row r="518" spans="2:65" s="11" customFormat="1" ht="11.25">
      <c r="B518" s="151"/>
      <c r="D518" s="133" t="s">
        <v>255</v>
      </c>
      <c r="E518" s="152" t="s">
        <v>19</v>
      </c>
      <c r="F518" s="153" t="s">
        <v>914</v>
      </c>
      <c r="H518" s="152" t="s">
        <v>19</v>
      </c>
      <c r="I518" s="154"/>
      <c r="L518" s="151"/>
      <c r="M518" s="155"/>
      <c r="T518" s="156"/>
      <c r="AT518" s="152" t="s">
        <v>255</v>
      </c>
      <c r="AU518" s="152" t="s">
        <v>77</v>
      </c>
      <c r="AV518" s="11" t="s">
        <v>77</v>
      </c>
      <c r="AW518" s="11" t="s">
        <v>31</v>
      </c>
      <c r="AX518" s="11" t="s">
        <v>69</v>
      </c>
      <c r="AY518" s="152" t="s">
        <v>141</v>
      </c>
    </row>
    <row r="519" spans="2:65" s="12" customFormat="1" ht="11.25">
      <c r="B519" s="157"/>
      <c r="D519" s="133" t="s">
        <v>255</v>
      </c>
      <c r="E519" s="158" t="s">
        <v>19</v>
      </c>
      <c r="F519" s="159" t="s">
        <v>915</v>
      </c>
      <c r="H519" s="160">
        <v>2903.44</v>
      </c>
      <c r="I519" s="161"/>
      <c r="L519" s="157"/>
      <c r="M519" s="162"/>
      <c r="T519" s="163"/>
      <c r="AT519" s="158" t="s">
        <v>255</v>
      </c>
      <c r="AU519" s="158" t="s">
        <v>77</v>
      </c>
      <c r="AV519" s="12" t="s">
        <v>79</v>
      </c>
      <c r="AW519" s="12" t="s">
        <v>31</v>
      </c>
      <c r="AX519" s="12" t="s">
        <v>69</v>
      </c>
      <c r="AY519" s="158" t="s">
        <v>141</v>
      </c>
    </row>
    <row r="520" spans="2:65" s="11" customFormat="1" ht="11.25">
      <c r="B520" s="151"/>
      <c r="D520" s="133" t="s">
        <v>255</v>
      </c>
      <c r="E520" s="152" t="s">
        <v>19</v>
      </c>
      <c r="F520" s="153" t="s">
        <v>916</v>
      </c>
      <c r="H520" s="152" t="s">
        <v>19</v>
      </c>
      <c r="I520" s="154"/>
      <c r="L520" s="151"/>
      <c r="M520" s="155"/>
      <c r="T520" s="156"/>
      <c r="AT520" s="152" t="s">
        <v>255</v>
      </c>
      <c r="AU520" s="152" t="s">
        <v>77</v>
      </c>
      <c r="AV520" s="11" t="s">
        <v>77</v>
      </c>
      <c r="AW520" s="11" t="s">
        <v>31</v>
      </c>
      <c r="AX520" s="11" t="s">
        <v>69</v>
      </c>
      <c r="AY520" s="152" t="s">
        <v>141</v>
      </c>
    </row>
    <row r="521" spans="2:65" s="12" customFormat="1" ht="11.25">
      <c r="B521" s="157"/>
      <c r="D521" s="133" t="s">
        <v>255</v>
      </c>
      <c r="E521" s="158" t="s">
        <v>19</v>
      </c>
      <c r="F521" s="159" t="s">
        <v>917</v>
      </c>
      <c r="H521" s="160">
        <v>3399.18</v>
      </c>
      <c r="I521" s="161"/>
      <c r="L521" s="157"/>
      <c r="M521" s="162"/>
      <c r="T521" s="163"/>
      <c r="AT521" s="158" t="s">
        <v>255</v>
      </c>
      <c r="AU521" s="158" t="s">
        <v>77</v>
      </c>
      <c r="AV521" s="12" t="s">
        <v>79</v>
      </c>
      <c r="AW521" s="12" t="s">
        <v>31</v>
      </c>
      <c r="AX521" s="12" t="s">
        <v>69</v>
      </c>
      <c r="AY521" s="158" t="s">
        <v>141</v>
      </c>
    </row>
    <row r="522" spans="2:65" s="13" customFormat="1" ht="11.25">
      <c r="B522" s="164"/>
      <c r="D522" s="133" t="s">
        <v>255</v>
      </c>
      <c r="E522" s="165" t="s">
        <v>19</v>
      </c>
      <c r="F522" s="166" t="s">
        <v>262</v>
      </c>
      <c r="H522" s="167">
        <v>8838.4</v>
      </c>
      <c r="I522" s="168"/>
      <c r="L522" s="164"/>
      <c r="M522" s="169"/>
      <c r="T522" s="170"/>
      <c r="AT522" s="165" t="s">
        <v>255</v>
      </c>
      <c r="AU522" s="165" t="s">
        <v>77</v>
      </c>
      <c r="AV522" s="13" t="s">
        <v>147</v>
      </c>
      <c r="AW522" s="13" t="s">
        <v>31</v>
      </c>
      <c r="AX522" s="13" t="s">
        <v>77</v>
      </c>
      <c r="AY522" s="165" t="s">
        <v>141</v>
      </c>
    </row>
    <row r="523" spans="2:65" s="1" customFormat="1" ht="24.2" customHeight="1">
      <c r="B523" s="31"/>
      <c r="C523" s="120" t="s">
        <v>437</v>
      </c>
      <c r="D523" s="120" t="s">
        <v>142</v>
      </c>
      <c r="E523" s="121" t="s">
        <v>918</v>
      </c>
      <c r="F523" s="122" t="s">
        <v>919</v>
      </c>
      <c r="G523" s="123" t="s">
        <v>266</v>
      </c>
      <c r="H523" s="124">
        <v>16317.66</v>
      </c>
      <c r="I523" s="125"/>
      <c r="J523" s="126">
        <f>ROUND(I523*H523,2)</f>
        <v>0</v>
      </c>
      <c r="K523" s="122" t="s">
        <v>146</v>
      </c>
      <c r="L523" s="31"/>
      <c r="M523" s="127" t="s">
        <v>19</v>
      </c>
      <c r="N523" s="128" t="s">
        <v>40</v>
      </c>
      <c r="P523" s="129">
        <f>O523*H523</f>
        <v>0</v>
      </c>
      <c r="Q523" s="129">
        <v>0</v>
      </c>
      <c r="R523" s="129">
        <f>Q523*H523</f>
        <v>0</v>
      </c>
      <c r="S523" s="129">
        <v>0</v>
      </c>
      <c r="T523" s="130">
        <f>S523*H523</f>
        <v>0</v>
      </c>
      <c r="AR523" s="131" t="s">
        <v>147</v>
      </c>
      <c r="AT523" s="131" t="s">
        <v>142</v>
      </c>
      <c r="AU523" s="131" t="s">
        <v>77</v>
      </c>
      <c r="AY523" s="16" t="s">
        <v>141</v>
      </c>
      <c r="BE523" s="132">
        <f>IF(N523="základní",J523,0)</f>
        <v>0</v>
      </c>
      <c r="BF523" s="132">
        <f>IF(N523="snížená",J523,0)</f>
        <v>0</v>
      </c>
      <c r="BG523" s="132">
        <f>IF(N523="zákl. přenesená",J523,0)</f>
        <v>0</v>
      </c>
      <c r="BH523" s="132">
        <f>IF(N523="sníž. přenesená",J523,0)</f>
        <v>0</v>
      </c>
      <c r="BI523" s="132">
        <f>IF(N523="nulová",J523,0)</f>
        <v>0</v>
      </c>
      <c r="BJ523" s="16" t="s">
        <v>77</v>
      </c>
      <c r="BK523" s="132">
        <f>ROUND(I523*H523,2)</f>
        <v>0</v>
      </c>
      <c r="BL523" s="16" t="s">
        <v>147</v>
      </c>
      <c r="BM523" s="131" t="s">
        <v>920</v>
      </c>
    </row>
    <row r="524" spans="2:65" s="1" customFormat="1" ht="29.25">
      <c r="B524" s="31"/>
      <c r="D524" s="133" t="s">
        <v>148</v>
      </c>
      <c r="F524" s="134" t="s">
        <v>921</v>
      </c>
      <c r="I524" s="135"/>
      <c r="L524" s="31"/>
      <c r="M524" s="136"/>
      <c r="T524" s="52"/>
      <c r="AT524" s="16" t="s">
        <v>148</v>
      </c>
      <c r="AU524" s="16" t="s">
        <v>77</v>
      </c>
    </row>
    <row r="525" spans="2:65" s="11" customFormat="1" ht="11.25">
      <c r="B525" s="151"/>
      <c r="D525" s="133" t="s">
        <v>255</v>
      </c>
      <c r="E525" s="152" t="s">
        <v>19</v>
      </c>
      <c r="F525" s="153" t="s">
        <v>914</v>
      </c>
      <c r="H525" s="152" t="s">
        <v>19</v>
      </c>
      <c r="I525" s="154"/>
      <c r="L525" s="151"/>
      <c r="M525" s="155"/>
      <c r="T525" s="156"/>
      <c r="AT525" s="152" t="s">
        <v>255</v>
      </c>
      <c r="AU525" s="152" t="s">
        <v>77</v>
      </c>
      <c r="AV525" s="11" t="s">
        <v>77</v>
      </c>
      <c r="AW525" s="11" t="s">
        <v>31</v>
      </c>
      <c r="AX525" s="11" t="s">
        <v>69</v>
      </c>
      <c r="AY525" s="152" t="s">
        <v>141</v>
      </c>
    </row>
    <row r="526" spans="2:65" s="12" customFormat="1" ht="11.25">
      <c r="B526" s="157"/>
      <c r="D526" s="133" t="s">
        <v>255</v>
      </c>
      <c r="E526" s="158" t="s">
        <v>19</v>
      </c>
      <c r="F526" s="159" t="s">
        <v>922</v>
      </c>
      <c r="H526" s="160">
        <v>8710.32</v>
      </c>
      <c r="I526" s="161"/>
      <c r="L526" s="157"/>
      <c r="M526" s="162"/>
      <c r="T526" s="163"/>
      <c r="AT526" s="158" t="s">
        <v>255</v>
      </c>
      <c r="AU526" s="158" t="s">
        <v>77</v>
      </c>
      <c r="AV526" s="12" t="s">
        <v>79</v>
      </c>
      <c r="AW526" s="12" t="s">
        <v>31</v>
      </c>
      <c r="AX526" s="12" t="s">
        <v>69</v>
      </c>
      <c r="AY526" s="158" t="s">
        <v>141</v>
      </c>
    </row>
    <row r="527" spans="2:65" s="11" customFormat="1" ht="11.25">
      <c r="B527" s="151"/>
      <c r="D527" s="133" t="s">
        <v>255</v>
      </c>
      <c r="E527" s="152" t="s">
        <v>19</v>
      </c>
      <c r="F527" s="153" t="s">
        <v>912</v>
      </c>
      <c r="H527" s="152" t="s">
        <v>19</v>
      </c>
      <c r="I527" s="154"/>
      <c r="L527" s="151"/>
      <c r="M527" s="155"/>
      <c r="T527" s="156"/>
      <c r="AT527" s="152" t="s">
        <v>255</v>
      </c>
      <c r="AU527" s="152" t="s">
        <v>77</v>
      </c>
      <c r="AV527" s="11" t="s">
        <v>77</v>
      </c>
      <c r="AW527" s="11" t="s">
        <v>31</v>
      </c>
      <c r="AX527" s="11" t="s">
        <v>69</v>
      </c>
      <c r="AY527" s="152" t="s">
        <v>141</v>
      </c>
    </row>
    <row r="528" spans="2:65" s="12" customFormat="1" ht="11.25">
      <c r="B528" s="157"/>
      <c r="D528" s="133" t="s">
        <v>255</v>
      </c>
      <c r="E528" s="158" t="s">
        <v>19</v>
      </c>
      <c r="F528" s="159" t="s">
        <v>923</v>
      </c>
      <c r="H528" s="160">
        <v>7607.34</v>
      </c>
      <c r="I528" s="161"/>
      <c r="L528" s="157"/>
      <c r="M528" s="162"/>
      <c r="T528" s="163"/>
      <c r="AT528" s="158" t="s">
        <v>255</v>
      </c>
      <c r="AU528" s="158" t="s">
        <v>77</v>
      </c>
      <c r="AV528" s="12" t="s">
        <v>79</v>
      </c>
      <c r="AW528" s="12" t="s">
        <v>31</v>
      </c>
      <c r="AX528" s="12" t="s">
        <v>69</v>
      </c>
      <c r="AY528" s="158" t="s">
        <v>141</v>
      </c>
    </row>
    <row r="529" spans="2:65" s="13" customFormat="1" ht="11.25">
      <c r="B529" s="164"/>
      <c r="D529" s="133" t="s">
        <v>255</v>
      </c>
      <c r="E529" s="165" t="s">
        <v>19</v>
      </c>
      <c r="F529" s="166" t="s">
        <v>262</v>
      </c>
      <c r="H529" s="167">
        <v>16317.66</v>
      </c>
      <c r="I529" s="168"/>
      <c r="L529" s="164"/>
      <c r="M529" s="169"/>
      <c r="T529" s="170"/>
      <c r="AT529" s="165" t="s">
        <v>255</v>
      </c>
      <c r="AU529" s="165" t="s">
        <v>77</v>
      </c>
      <c r="AV529" s="13" t="s">
        <v>147</v>
      </c>
      <c r="AW529" s="13" t="s">
        <v>31</v>
      </c>
      <c r="AX529" s="13" t="s">
        <v>77</v>
      </c>
      <c r="AY529" s="165" t="s">
        <v>141</v>
      </c>
    </row>
    <row r="530" spans="2:65" s="1" customFormat="1" ht="24.2" customHeight="1">
      <c r="B530" s="31"/>
      <c r="C530" s="120" t="s">
        <v>924</v>
      </c>
      <c r="D530" s="120" t="s">
        <v>142</v>
      </c>
      <c r="E530" s="121" t="s">
        <v>307</v>
      </c>
      <c r="F530" s="122" t="s">
        <v>308</v>
      </c>
      <c r="G530" s="123" t="s">
        <v>266</v>
      </c>
      <c r="H530" s="124">
        <v>409.71600000000001</v>
      </c>
      <c r="I530" s="125"/>
      <c r="J530" s="126">
        <f>ROUND(I530*H530,2)</f>
        <v>0</v>
      </c>
      <c r="K530" s="122" t="s">
        <v>146</v>
      </c>
      <c r="L530" s="31"/>
      <c r="M530" s="127" t="s">
        <v>19</v>
      </c>
      <c r="N530" s="128" t="s">
        <v>40</v>
      </c>
      <c r="P530" s="129">
        <f>O530*H530</f>
        <v>0</v>
      </c>
      <c r="Q530" s="129">
        <v>0</v>
      </c>
      <c r="R530" s="129">
        <f>Q530*H530</f>
        <v>0</v>
      </c>
      <c r="S530" s="129">
        <v>0</v>
      </c>
      <c r="T530" s="130">
        <f>S530*H530</f>
        <v>0</v>
      </c>
      <c r="AR530" s="131" t="s">
        <v>147</v>
      </c>
      <c r="AT530" s="131" t="s">
        <v>142</v>
      </c>
      <c r="AU530" s="131" t="s">
        <v>77</v>
      </c>
      <c r="AY530" s="16" t="s">
        <v>141</v>
      </c>
      <c r="BE530" s="132">
        <f>IF(N530="základní",J530,0)</f>
        <v>0</v>
      </c>
      <c r="BF530" s="132">
        <f>IF(N530="snížená",J530,0)</f>
        <v>0</v>
      </c>
      <c r="BG530" s="132">
        <f>IF(N530="zákl. přenesená",J530,0)</f>
        <v>0</v>
      </c>
      <c r="BH530" s="132">
        <f>IF(N530="sníž. přenesená",J530,0)</f>
        <v>0</v>
      </c>
      <c r="BI530" s="132">
        <f>IF(N530="nulová",J530,0)</f>
        <v>0</v>
      </c>
      <c r="BJ530" s="16" t="s">
        <v>77</v>
      </c>
      <c r="BK530" s="132">
        <f>ROUND(I530*H530,2)</f>
        <v>0</v>
      </c>
      <c r="BL530" s="16" t="s">
        <v>147</v>
      </c>
      <c r="BM530" s="131" t="s">
        <v>925</v>
      </c>
    </row>
    <row r="531" spans="2:65" s="1" customFormat="1" ht="29.25">
      <c r="B531" s="31"/>
      <c r="D531" s="133" t="s">
        <v>148</v>
      </c>
      <c r="F531" s="134" t="s">
        <v>309</v>
      </c>
      <c r="I531" s="135"/>
      <c r="L531" s="31"/>
      <c r="M531" s="136"/>
      <c r="T531" s="52"/>
      <c r="AT531" s="16" t="s">
        <v>148</v>
      </c>
      <c r="AU531" s="16" t="s">
        <v>77</v>
      </c>
    </row>
    <row r="532" spans="2:65" s="11" customFormat="1" ht="11.25">
      <c r="B532" s="151"/>
      <c r="D532" s="133" t="s">
        <v>255</v>
      </c>
      <c r="E532" s="152" t="s">
        <v>19</v>
      </c>
      <c r="F532" s="153" t="s">
        <v>926</v>
      </c>
      <c r="H532" s="152" t="s">
        <v>19</v>
      </c>
      <c r="I532" s="154"/>
      <c r="L532" s="151"/>
      <c r="M532" s="155"/>
      <c r="T532" s="156"/>
      <c r="AT532" s="152" t="s">
        <v>255</v>
      </c>
      <c r="AU532" s="152" t="s">
        <v>77</v>
      </c>
      <c r="AV532" s="11" t="s">
        <v>77</v>
      </c>
      <c r="AW532" s="11" t="s">
        <v>31</v>
      </c>
      <c r="AX532" s="11" t="s">
        <v>69</v>
      </c>
      <c r="AY532" s="152" t="s">
        <v>141</v>
      </c>
    </row>
    <row r="533" spans="2:65" s="12" customFormat="1" ht="11.25">
      <c r="B533" s="157"/>
      <c r="D533" s="133" t="s">
        <v>255</v>
      </c>
      <c r="E533" s="158" t="s">
        <v>19</v>
      </c>
      <c r="F533" s="159" t="s">
        <v>927</v>
      </c>
      <c r="H533" s="160">
        <v>151.596</v>
      </c>
      <c r="I533" s="161"/>
      <c r="L533" s="157"/>
      <c r="M533" s="162"/>
      <c r="T533" s="163"/>
      <c r="AT533" s="158" t="s">
        <v>255</v>
      </c>
      <c r="AU533" s="158" t="s">
        <v>77</v>
      </c>
      <c r="AV533" s="12" t="s">
        <v>79</v>
      </c>
      <c r="AW533" s="12" t="s">
        <v>31</v>
      </c>
      <c r="AX533" s="12" t="s">
        <v>69</v>
      </c>
      <c r="AY533" s="158" t="s">
        <v>141</v>
      </c>
    </row>
    <row r="534" spans="2:65" s="11" customFormat="1" ht="11.25">
      <c r="B534" s="151"/>
      <c r="D534" s="133" t="s">
        <v>255</v>
      </c>
      <c r="E534" s="152" t="s">
        <v>19</v>
      </c>
      <c r="F534" s="153" t="s">
        <v>928</v>
      </c>
      <c r="H534" s="152" t="s">
        <v>19</v>
      </c>
      <c r="I534" s="154"/>
      <c r="L534" s="151"/>
      <c r="M534" s="155"/>
      <c r="T534" s="156"/>
      <c r="AT534" s="152" t="s">
        <v>255</v>
      </c>
      <c r="AU534" s="152" t="s">
        <v>77</v>
      </c>
      <c r="AV534" s="11" t="s">
        <v>77</v>
      </c>
      <c r="AW534" s="11" t="s">
        <v>31</v>
      </c>
      <c r="AX534" s="11" t="s">
        <v>69</v>
      </c>
      <c r="AY534" s="152" t="s">
        <v>141</v>
      </c>
    </row>
    <row r="535" spans="2:65" s="12" customFormat="1" ht="11.25">
      <c r="B535" s="157"/>
      <c r="D535" s="133" t="s">
        <v>255</v>
      </c>
      <c r="E535" s="158" t="s">
        <v>19</v>
      </c>
      <c r="F535" s="159" t="s">
        <v>212</v>
      </c>
      <c r="H535" s="160">
        <v>15</v>
      </c>
      <c r="I535" s="161"/>
      <c r="L535" s="157"/>
      <c r="M535" s="162"/>
      <c r="T535" s="163"/>
      <c r="AT535" s="158" t="s">
        <v>255</v>
      </c>
      <c r="AU535" s="158" t="s">
        <v>77</v>
      </c>
      <c r="AV535" s="12" t="s">
        <v>79</v>
      </c>
      <c r="AW535" s="12" t="s">
        <v>31</v>
      </c>
      <c r="AX535" s="12" t="s">
        <v>69</v>
      </c>
      <c r="AY535" s="158" t="s">
        <v>141</v>
      </c>
    </row>
    <row r="536" spans="2:65" s="11" customFormat="1" ht="11.25">
      <c r="B536" s="151"/>
      <c r="D536" s="133" t="s">
        <v>255</v>
      </c>
      <c r="E536" s="152" t="s">
        <v>19</v>
      </c>
      <c r="F536" s="153" t="s">
        <v>929</v>
      </c>
      <c r="H536" s="152" t="s">
        <v>19</v>
      </c>
      <c r="I536" s="154"/>
      <c r="L536" s="151"/>
      <c r="M536" s="155"/>
      <c r="T536" s="156"/>
      <c r="AT536" s="152" t="s">
        <v>255</v>
      </c>
      <c r="AU536" s="152" t="s">
        <v>77</v>
      </c>
      <c r="AV536" s="11" t="s">
        <v>77</v>
      </c>
      <c r="AW536" s="11" t="s">
        <v>31</v>
      </c>
      <c r="AX536" s="11" t="s">
        <v>69</v>
      </c>
      <c r="AY536" s="152" t="s">
        <v>141</v>
      </c>
    </row>
    <row r="537" spans="2:65" s="12" customFormat="1" ht="11.25">
      <c r="B537" s="157"/>
      <c r="D537" s="133" t="s">
        <v>255</v>
      </c>
      <c r="E537" s="158" t="s">
        <v>19</v>
      </c>
      <c r="F537" s="159" t="s">
        <v>930</v>
      </c>
      <c r="H537" s="160">
        <v>151.19999999999999</v>
      </c>
      <c r="I537" s="161"/>
      <c r="L537" s="157"/>
      <c r="M537" s="162"/>
      <c r="T537" s="163"/>
      <c r="AT537" s="158" t="s">
        <v>255</v>
      </c>
      <c r="AU537" s="158" t="s">
        <v>77</v>
      </c>
      <c r="AV537" s="12" t="s">
        <v>79</v>
      </c>
      <c r="AW537" s="12" t="s">
        <v>31</v>
      </c>
      <c r="AX537" s="12" t="s">
        <v>69</v>
      </c>
      <c r="AY537" s="158" t="s">
        <v>141</v>
      </c>
    </row>
    <row r="538" spans="2:65" s="11" customFormat="1" ht="11.25">
      <c r="B538" s="151"/>
      <c r="D538" s="133" t="s">
        <v>255</v>
      </c>
      <c r="E538" s="152" t="s">
        <v>19</v>
      </c>
      <c r="F538" s="153" t="s">
        <v>931</v>
      </c>
      <c r="H538" s="152" t="s">
        <v>19</v>
      </c>
      <c r="I538" s="154"/>
      <c r="L538" s="151"/>
      <c r="M538" s="155"/>
      <c r="T538" s="156"/>
      <c r="AT538" s="152" t="s">
        <v>255</v>
      </c>
      <c r="AU538" s="152" t="s">
        <v>77</v>
      </c>
      <c r="AV538" s="11" t="s">
        <v>77</v>
      </c>
      <c r="AW538" s="11" t="s">
        <v>31</v>
      </c>
      <c r="AX538" s="11" t="s">
        <v>69</v>
      </c>
      <c r="AY538" s="152" t="s">
        <v>141</v>
      </c>
    </row>
    <row r="539" spans="2:65" s="12" customFormat="1" ht="11.25">
      <c r="B539" s="157"/>
      <c r="D539" s="133" t="s">
        <v>255</v>
      </c>
      <c r="E539" s="158" t="s">
        <v>19</v>
      </c>
      <c r="F539" s="159" t="s">
        <v>932</v>
      </c>
      <c r="H539" s="160">
        <v>2.84</v>
      </c>
      <c r="I539" s="161"/>
      <c r="L539" s="157"/>
      <c r="M539" s="162"/>
      <c r="T539" s="163"/>
      <c r="AT539" s="158" t="s">
        <v>255</v>
      </c>
      <c r="AU539" s="158" t="s">
        <v>77</v>
      </c>
      <c r="AV539" s="12" t="s">
        <v>79</v>
      </c>
      <c r="AW539" s="12" t="s">
        <v>31</v>
      </c>
      <c r="AX539" s="12" t="s">
        <v>69</v>
      </c>
      <c r="AY539" s="158" t="s">
        <v>141</v>
      </c>
    </row>
    <row r="540" spans="2:65" s="11" customFormat="1" ht="11.25">
      <c r="B540" s="151"/>
      <c r="D540" s="133" t="s">
        <v>255</v>
      </c>
      <c r="E540" s="152" t="s">
        <v>19</v>
      </c>
      <c r="F540" s="153" t="s">
        <v>933</v>
      </c>
      <c r="H540" s="152" t="s">
        <v>19</v>
      </c>
      <c r="I540" s="154"/>
      <c r="L540" s="151"/>
      <c r="M540" s="155"/>
      <c r="T540" s="156"/>
      <c r="AT540" s="152" t="s">
        <v>255</v>
      </c>
      <c r="AU540" s="152" t="s">
        <v>77</v>
      </c>
      <c r="AV540" s="11" t="s">
        <v>77</v>
      </c>
      <c r="AW540" s="11" t="s">
        <v>31</v>
      </c>
      <c r="AX540" s="11" t="s">
        <v>69</v>
      </c>
      <c r="AY540" s="152" t="s">
        <v>141</v>
      </c>
    </row>
    <row r="541" spans="2:65" s="12" customFormat="1" ht="11.25">
      <c r="B541" s="157"/>
      <c r="D541" s="133" t="s">
        <v>255</v>
      </c>
      <c r="E541" s="158" t="s">
        <v>19</v>
      </c>
      <c r="F541" s="159" t="s">
        <v>934</v>
      </c>
      <c r="H541" s="160">
        <v>75.599999999999994</v>
      </c>
      <c r="I541" s="161"/>
      <c r="L541" s="157"/>
      <c r="M541" s="162"/>
      <c r="T541" s="163"/>
      <c r="AT541" s="158" t="s">
        <v>255</v>
      </c>
      <c r="AU541" s="158" t="s">
        <v>77</v>
      </c>
      <c r="AV541" s="12" t="s">
        <v>79</v>
      </c>
      <c r="AW541" s="12" t="s">
        <v>31</v>
      </c>
      <c r="AX541" s="12" t="s">
        <v>69</v>
      </c>
      <c r="AY541" s="158" t="s">
        <v>141</v>
      </c>
    </row>
    <row r="542" spans="2:65" s="11" customFormat="1" ht="11.25">
      <c r="B542" s="151"/>
      <c r="D542" s="133" t="s">
        <v>255</v>
      </c>
      <c r="E542" s="152" t="s">
        <v>19</v>
      </c>
      <c r="F542" s="153" t="s">
        <v>935</v>
      </c>
      <c r="H542" s="152" t="s">
        <v>19</v>
      </c>
      <c r="I542" s="154"/>
      <c r="L542" s="151"/>
      <c r="M542" s="155"/>
      <c r="T542" s="156"/>
      <c r="AT542" s="152" t="s">
        <v>255</v>
      </c>
      <c r="AU542" s="152" t="s">
        <v>77</v>
      </c>
      <c r="AV542" s="11" t="s">
        <v>77</v>
      </c>
      <c r="AW542" s="11" t="s">
        <v>31</v>
      </c>
      <c r="AX542" s="11" t="s">
        <v>69</v>
      </c>
      <c r="AY542" s="152" t="s">
        <v>141</v>
      </c>
    </row>
    <row r="543" spans="2:65" s="12" customFormat="1" ht="11.25">
      <c r="B543" s="157"/>
      <c r="D543" s="133" t="s">
        <v>255</v>
      </c>
      <c r="E543" s="158" t="s">
        <v>19</v>
      </c>
      <c r="F543" s="159" t="s">
        <v>936</v>
      </c>
      <c r="H543" s="160">
        <v>13.48</v>
      </c>
      <c r="I543" s="161"/>
      <c r="L543" s="157"/>
      <c r="M543" s="162"/>
      <c r="T543" s="163"/>
      <c r="AT543" s="158" t="s">
        <v>255</v>
      </c>
      <c r="AU543" s="158" t="s">
        <v>77</v>
      </c>
      <c r="AV543" s="12" t="s">
        <v>79</v>
      </c>
      <c r="AW543" s="12" t="s">
        <v>31</v>
      </c>
      <c r="AX543" s="12" t="s">
        <v>69</v>
      </c>
      <c r="AY543" s="158" t="s">
        <v>141</v>
      </c>
    </row>
    <row r="544" spans="2:65" s="13" customFormat="1" ht="11.25">
      <c r="B544" s="164"/>
      <c r="D544" s="133" t="s">
        <v>255</v>
      </c>
      <c r="E544" s="165" t="s">
        <v>19</v>
      </c>
      <c r="F544" s="166" t="s">
        <v>262</v>
      </c>
      <c r="H544" s="167">
        <v>409.71600000000001</v>
      </c>
      <c r="I544" s="168"/>
      <c r="L544" s="164"/>
      <c r="M544" s="169"/>
      <c r="T544" s="170"/>
      <c r="AT544" s="165" t="s">
        <v>255</v>
      </c>
      <c r="AU544" s="165" t="s">
        <v>77</v>
      </c>
      <c r="AV544" s="13" t="s">
        <v>147</v>
      </c>
      <c r="AW544" s="13" t="s">
        <v>31</v>
      </c>
      <c r="AX544" s="13" t="s">
        <v>77</v>
      </c>
      <c r="AY544" s="165" t="s">
        <v>141</v>
      </c>
    </row>
    <row r="545" spans="2:65" s="1" customFormat="1" ht="33" customHeight="1">
      <c r="B545" s="31"/>
      <c r="C545" s="120" t="s">
        <v>441</v>
      </c>
      <c r="D545" s="120" t="s">
        <v>142</v>
      </c>
      <c r="E545" s="121" t="s">
        <v>937</v>
      </c>
      <c r="F545" s="122" t="s">
        <v>938</v>
      </c>
      <c r="G545" s="123" t="s">
        <v>266</v>
      </c>
      <c r="H545" s="124">
        <v>9734.8439999999991</v>
      </c>
      <c r="I545" s="125"/>
      <c r="J545" s="126">
        <f>ROUND(I545*H545,2)</f>
        <v>0</v>
      </c>
      <c r="K545" s="122" t="s">
        <v>146</v>
      </c>
      <c r="L545" s="31"/>
      <c r="M545" s="127" t="s">
        <v>19</v>
      </c>
      <c r="N545" s="128" t="s">
        <v>40</v>
      </c>
      <c r="P545" s="129">
        <f>O545*H545</f>
        <v>0</v>
      </c>
      <c r="Q545" s="129">
        <v>0</v>
      </c>
      <c r="R545" s="129">
        <f>Q545*H545</f>
        <v>0</v>
      </c>
      <c r="S545" s="129">
        <v>0</v>
      </c>
      <c r="T545" s="130">
        <f>S545*H545</f>
        <v>0</v>
      </c>
      <c r="AR545" s="131" t="s">
        <v>147</v>
      </c>
      <c r="AT545" s="131" t="s">
        <v>142</v>
      </c>
      <c r="AU545" s="131" t="s">
        <v>77</v>
      </c>
      <c r="AY545" s="16" t="s">
        <v>141</v>
      </c>
      <c r="BE545" s="132">
        <f>IF(N545="základní",J545,0)</f>
        <v>0</v>
      </c>
      <c r="BF545" s="132">
        <f>IF(N545="snížená",J545,0)</f>
        <v>0</v>
      </c>
      <c r="BG545" s="132">
        <f>IF(N545="zákl. přenesená",J545,0)</f>
        <v>0</v>
      </c>
      <c r="BH545" s="132">
        <f>IF(N545="sníž. přenesená",J545,0)</f>
        <v>0</v>
      </c>
      <c r="BI545" s="132">
        <f>IF(N545="nulová",J545,0)</f>
        <v>0</v>
      </c>
      <c r="BJ545" s="16" t="s">
        <v>77</v>
      </c>
      <c r="BK545" s="132">
        <f>ROUND(I545*H545,2)</f>
        <v>0</v>
      </c>
      <c r="BL545" s="16" t="s">
        <v>147</v>
      </c>
      <c r="BM545" s="131" t="s">
        <v>939</v>
      </c>
    </row>
    <row r="546" spans="2:65" s="1" customFormat="1" ht="29.25">
      <c r="B546" s="31"/>
      <c r="D546" s="133" t="s">
        <v>148</v>
      </c>
      <c r="F546" s="134" t="s">
        <v>940</v>
      </c>
      <c r="I546" s="135"/>
      <c r="L546" s="31"/>
      <c r="M546" s="136"/>
      <c r="T546" s="52"/>
      <c r="AT546" s="16" t="s">
        <v>148</v>
      </c>
      <c r="AU546" s="16" t="s">
        <v>77</v>
      </c>
    </row>
    <row r="547" spans="2:65" s="11" customFormat="1" ht="11.25">
      <c r="B547" s="151"/>
      <c r="D547" s="133" t="s">
        <v>255</v>
      </c>
      <c r="E547" s="152" t="s">
        <v>19</v>
      </c>
      <c r="F547" s="153" t="s">
        <v>926</v>
      </c>
      <c r="H547" s="152" t="s">
        <v>19</v>
      </c>
      <c r="I547" s="154"/>
      <c r="L547" s="151"/>
      <c r="M547" s="155"/>
      <c r="T547" s="156"/>
      <c r="AT547" s="152" t="s">
        <v>255</v>
      </c>
      <c r="AU547" s="152" t="s">
        <v>77</v>
      </c>
      <c r="AV547" s="11" t="s">
        <v>77</v>
      </c>
      <c r="AW547" s="11" t="s">
        <v>31</v>
      </c>
      <c r="AX547" s="11" t="s">
        <v>69</v>
      </c>
      <c r="AY547" s="152" t="s">
        <v>141</v>
      </c>
    </row>
    <row r="548" spans="2:65" s="12" customFormat="1" ht="11.25">
      <c r="B548" s="157"/>
      <c r="D548" s="133" t="s">
        <v>255</v>
      </c>
      <c r="E548" s="158" t="s">
        <v>19</v>
      </c>
      <c r="F548" s="159" t="s">
        <v>941</v>
      </c>
      <c r="H548" s="160">
        <v>4396.2839999999997</v>
      </c>
      <c r="I548" s="161"/>
      <c r="L548" s="157"/>
      <c r="M548" s="162"/>
      <c r="T548" s="163"/>
      <c r="AT548" s="158" t="s">
        <v>255</v>
      </c>
      <c r="AU548" s="158" t="s">
        <v>77</v>
      </c>
      <c r="AV548" s="12" t="s">
        <v>79</v>
      </c>
      <c r="AW548" s="12" t="s">
        <v>31</v>
      </c>
      <c r="AX548" s="12" t="s">
        <v>69</v>
      </c>
      <c r="AY548" s="158" t="s">
        <v>141</v>
      </c>
    </row>
    <row r="549" spans="2:65" s="11" customFormat="1" ht="11.25">
      <c r="B549" s="151"/>
      <c r="D549" s="133" t="s">
        <v>255</v>
      </c>
      <c r="E549" s="152" t="s">
        <v>19</v>
      </c>
      <c r="F549" s="153" t="s">
        <v>942</v>
      </c>
      <c r="H549" s="152" t="s">
        <v>19</v>
      </c>
      <c r="I549" s="154"/>
      <c r="L549" s="151"/>
      <c r="M549" s="155"/>
      <c r="T549" s="156"/>
      <c r="AT549" s="152" t="s">
        <v>255</v>
      </c>
      <c r="AU549" s="152" t="s">
        <v>77</v>
      </c>
      <c r="AV549" s="11" t="s">
        <v>77</v>
      </c>
      <c r="AW549" s="11" t="s">
        <v>31</v>
      </c>
      <c r="AX549" s="11" t="s">
        <v>69</v>
      </c>
      <c r="AY549" s="152" t="s">
        <v>141</v>
      </c>
    </row>
    <row r="550" spans="2:65" s="12" customFormat="1" ht="11.25">
      <c r="B550" s="157"/>
      <c r="D550" s="133" t="s">
        <v>255</v>
      </c>
      <c r="E550" s="158" t="s">
        <v>19</v>
      </c>
      <c r="F550" s="159" t="s">
        <v>212</v>
      </c>
      <c r="H550" s="160">
        <v>15</v>
      </c>
      <c r="I550" s="161"/>
      <c r="L550" s="157"/>
      <c r="M550" s="162"/>
      <c r="T550" s="163"/>
      <c r="AT550" s="158" t="s">
        <v>255</v>
      </c>
      <c r="AU550" s="158" t="s">
        <v>77</v>
      </c>
      <c r="AV550" s="12" t="s">
        <v>79</v>
      </c>
      <c r="AW550" s="12" t="s">
        <v>31</v>
      </c>
      <c r="AX550" s="12" t="s">
        <v>69</v>
      </c>
      <c r="AY550" s="158" t="s">
        <v>141</v>
      </c>
    </row>
    <row r="551" spans="2:65" s="11" customFormat="1" ht="11.25">
      <c r="B551" s="151"/>
      <c r="D551" s="133" t="s">
        <v>255</v>
      </c>
      <c r="E551" s="152" t="s">
        <v>19</v>
      </c>
      <c r="F551" s="153" t="s">
        <v>929</v>
      </c>
      <c r="H551" s="152" t="s">
        <v>19</v>
      </c>
      <c r="I551" s="154"/>
      <c r="L551" s="151"/>
      <c r="M551" s="155"/>
      <c r="T551" s="156"/>
      <c r="AT551" s="152" t="s">
        <v>255</v>
      </c>
      <c r="AU551" s="152" t="s">
        <v>77</v>
      </c>
      <c r="AV551" s="11" t="s">
        <v>77</v>
      </c>
      <c r="AW551" s="11" t="s">
        <v>31</v>
      </c>
      <c r="AX551" s="11" t="s">
        <v>69</v>
      </c>
      <c r="AY551" s="152" t="s">
        <v>141</v>
      </c>
    </row>
    <row r="552" spans="2:65" s="12" customFormat="1" ht="11.25">
      <c r="B552" s="157"/>
      <c r="D552" s="133" t="s">
        <v>255</v>
      </c>
      <c r="E552" s="158" t="s">
        <v>19</v>
      </c>
      <c r="F552" s="159" t="s">
        <v>943</v>
      </c>
      <c r="H552" s="160">
        <v>5140.8</v>
      </c>
      <c r="I552" s="161"/>
      <c r="L552" s="157"/>
      <c r="M552" s="162"/>
      <c r="T552" s="163"/>
      <c r="AT552" s="158" t="s">
        <v>255</v>
      </c>
      <c r="AU552" s="158" t="s">
        <v>77</v>
      </c>
      <c r="AV552" s="12" t="s">
        <v>79</v>
      </c>
      <c r="AW552" s="12" t="s">
        <v>31</v>
      </c>
      <c r="AX552" s="12" t="s">
        <v>69</v>
      </c>
      <c r="AY552" s="158" t="s">
        <v>141</v>
      </c>
    </row>
    <row r="553" spans="2:65" s="11" customFormat="1" ht="11.25">
      <c r="B553" s="151"/>
      <c r="D553" s="133" t="s">
        <v>255</v>
      </c>
      <c r="E553" s="152" t="s">
        <v>19</v>
      </c>
      <c r="F553" s="153" t="s">
        <v>931</v>
      </c>
      <c r="H553" s="152" t="s">
        <v>19</v>
      </c>
      <c r="I553" s="154"/>
      <c r="L553" s="151"/>
      <c r="M553" s="155"/>
      <c r="T553" s="156"/>
      <c r="AT553" s="152" t="s">
        <v>255</v>
      </c>
      <c r="AU553" s="152" t="s">
        <v>77</v>
      </c>
      <c r="AV553" s="11" t="s">
        <v>77</v>
      </c>
      <c r="AW553" s="11" t="s">
        <v>31</v>
      </c>
      <c r="AX553" s="11" t="s">
        <v>69</v>
      </c>
      <c r="AY553" s="152" t="s">
        <v>141</v>
      </c>
    </row>
    <row r="554" spans="2:65" s="12" customFormat="1" ht="11.25">
      <c r="B554" s="157"/>
      <c r="D554" s="133" t="s">
        <v>255</v>
      </c>
      <c r="E554" s="158" t="s">
        <v>19</v>
      </c>
      <c r="F554" s="159" t="s">
        <v>944</v>
      </c>
      <c r="H554" s="160">
        <v>39.76</v>
      </c>
      <c r="I554" s="161"/>
      <c r="L554" s="157"/>
      <c r="M554" s="162"/>
      <c r="T554" s="163"/>
      <c r="AT554" s="158" t="s">
        <v>255</v>
      </c>
      <c r="AU554" s="158" t="s">
        <v>77</v>
      </c>
      <c r="AV554" s="12" t="s">
        <v>79</v>
      </c>
      <c r="AW554" s="12" t="s">
        <v>31</v>
      </c>
      <c r="AX554" s="12" t="s">
        <v>69</v>
      </c>
      <c r="AY554" s="158" t="s">
        <v>141</v>
      </c>
    </row>
    <row r="555" spans="2:65" s="11" customFormat="1" ht="11.25">
      <c r="B555" s="151"/>
      <c r="D555" s="133" t="s">
        <v>255</v>
      </c>
      <c r="E555" s="152" t="s">
        <v>19</v>
      </c>
      <c r="F555" s="153" t="s">
        <v>933</v>
      </c>
      <c r="H555" s="152" t="s">
        <v>19</v>
      </c>
      <c r="I555" s="154"/>
      <c r="L555" s="151"/>
      <c r="M555" s="155"/>
      <c r="T555" s="156"/>
      <c r="AT555" s="152" t="s">
        <v>255</v>
      </c>
      <c r="AU555" s="152" t="s">
        <v>77</v>
      </c>
      <c r="AV555" s="11" t="s">
        <v>77</v>
      </c>
      <c r="AW555" s="11" t="s">
        <v>31</v>
      </c>
      <c r="AX555" s="11" t="s">
        <v>69</v>
      </c>
      <c r="AY555" s="152" t="s">
        <v>141</v>
      </c>
    </row>
    <row r="556" spans="2:65" s="12" customFormat="1" ht="11.25">
      <c r="B556" s="157"/>
      <c r="D556" s="133" t="s">
        <v>255</v>
      </c>
      <c r="E556" s="158" t="s">
        <v>19</v>
      </c>
      <c r="F556" s="159" t="s">
        <v>934</v>
      </c>
      <c r="H556" s="160">
        <v>75.599999999999994</v>
      </c>
      <c r="I556" s="161"/>
      <c r="L556" s="157"/>
      <c r="M556" s="162"/>
      <c r="T556" s="163"/>
      <c r="AT556" s="158" t="s">
        <v>255</v>
      </c>
      <c r="AU556" s="158" t="s">
        <v>77</v>
      </c>
      <c r="AV556" s="12" t="s">
        <v>79</v>
      </c>
      <c r="AW556" s="12" t="s">
        <v>31</v>
      </c>
      <c r="AX556" s="12" t="s">
        <v>69</v>
      </c>
      <c r="AY556" s="158" t="s">
        <v>141</v>
      </c>
    </row>
    <row r="557" spans="2:65" s="11" customFormat="1" ht="11.25">
      <c r="B557" s="151"/>
      <c r="D557" s="133" t="s">
        <v>255</v>
      </c>
      <c r="E557" s="152" t="s">
        <v>19</v>
      </c>
      <c r="F557" s="153" t="s">
        <v>935</v>
      </c>
      <c r="H557" s="152" t="s">
        <v>19</v>
      </c>
      <c r="I557" s="154"/>
      <c r="L557" s="151"/>
      <c r="M557" s="155"/>
      <c r="T557" s="156"/>
      <c r="AT557" s="152" t="s">
        <v>255</v>
      </c>
      <c r="AU557" s="152" t="s">
        <v>77</v>
      </c>
      <c r="AV557" s="11" t="s">
        <v>77</v>
      </c>
      <c r="AW557" s="11" t="s">
        <v>31</v>
      </c>
      <c r="AX557" s="11" t="s">
        <v>69</v>
      </c>
      <c r="AY557" s="152" t="s">
        <v>141</v>
      </c>
    </row>
    <row r="558" spans="2:65" s="12" customFormat="1" ht="11.25">
      <c r="B558" s="157"/>
      <c r="D558" s="133" t="s">
        <v>255</v>
      </c>
      <c r="E558" s="158" t="s">
        <v>19</v>
      </c>
      <c r="F558" s="159" t="s">
        <v>945</v>
      </c>
      <c r="H558" s="160">
        <v>67.400000000000006</v>
      </c>
      <c r="I558" s="161"/>
      <c r="L558" s="157"/>
      <c r="M558" s="162"/>
      <c r="T558" s="163"/>
      <c r="AT558" s="158" t="s">
        <v>255</v>
      </c>
      <c r="AU558" s="158" t="s">
        <v>77</v>
      </c>
      <c r="AV558" s="12" t="s">
        <v>79</v>
      </c>
      <c r="AW558" s="12" t="s">
        <v>31</v>
      </c>
      <c r="AX558" s="12" t="s">
        <v>69</v>
      </c>
      <c r="AY558" s="158" t="s">
        <v>141</v>
      </c>
    </row>
    <row r="559" spans="2:65" s="13" customFormat="1" ht="11.25">
      <c r="B559" s="164"/>
      <c r="D559" s="133" t="s">
        <v>255</v>
      </c>
      <c r="E559" s="165" t="s">
        <v>19</v>
      </c>
      <c r="F559" s="166" t="s">
        <v>262</v>
      </c>
      <c r="H559" s="167">
        <v>9734.8439999999991</v>
      </c>
      <c r="I559" s="168"/>
      <c r="L559" s="164"/>
      <c r="M559" s="169"/>
      <c r="T559" s="170"/>
      <c r="AT559" s="165" t="s">
        <v>255</v>
      </c>
      <c r="AU559" s="165" t="s">
        <v>77</v>
      </c>
      <c r="AV559" s="13" t="s">
        <v>147</v>
      </c>
      <c r="AW559" s="13" t="s">
        <v>31</v>
      </c>
      <c r="AX559" s="13" t="s">
        <v>77</v>
      </c>
      <c r="AY559" s="165" t="s">
        <v>141</v>
      </c>
    </row>
    <row r="560" spans="2:65" s="10" customFormat="1" ht="25.9" customHeight="1">
      <c r="B560" s="110"/>
      <c r="D560" s="111" t="s">
        <v>68</v>
      </c>
      <c r="E560" s="112" t="s">
        <v>147</v>
      </c>
      <c r="F560" s="112" t="s">
        <v>946</v>
      </c>
      <c r="I560" s="113"/>
      <c r="J560" s="114">
        <f>BK560</f>
        <v>0</v>
      </c>
      <c r="L560" s="110"/>
      <c r="M560" s="115"/>
      <c r="P560" s="116">
        <f>SUM(P561:P580)</f>
        <v>0</v>
      </c>
      <c r="R560" s="116">
        <f>SUM(R561:R580)</f>
        <v>0</v>
      </c>
      <c r="T560" s="117">
        <f>SUM(T561:T580)</f>
        <v>0</v>
      </c>
      <c r="AR560" s="111" t="s">
        <v>77</v>
      </c>
      <c r="AT560" s="118" t="s">
        <v>68</v>
      </c>
      <c r="AU560" s="118" t="s">
        <v>69</v>
      </c>
      <c r="AY560" s="111" t="s">
        <v>141</v>
      </c>
      <c r="BK560" s="119">
        <f>SUM(BK561:BK580)</f>
        <v>0</v>
      </c>
    </row>
    <row r="561" spans="2:65" s="1" customFormat="1" ht="16.5" customHeight="1">
      <c r="B561" s="31"/>
      <c r="C561" s="120" t="s">
        <v>947</v>
      </c>
      <c r="D561" s="120" t="s">
        <v>142</v>
      </c>
      <c r="E561" s="121" t="s">
        <v>948</v>
      </c>
      <c r="F561" s="122" t="s">
        <v>949</v>
      </c>
      <c r="G561" s="123" t="s">
        <v>266</v>
      </c>
      <c r="H561" s="124">
        <v>2407.3000000000002</v>
      </c>
      <c r="I561" s="125"/>
      <c r="J561" s="126">
        <f>ROUND(I561*H561,2)</f>
        <v>0</v>
      </c>
      <c r="K561" s="122" t="s">
        <v>146</v>
      </c>
      <c r="L561" s="31"/>
      <c r="M561" s="127" t="s">
        <v>19</v>
      </c>
      <c r="N561" s="128" t="s">
        <v>40</v>
      </c>
      <c r="P561" s="129">
        <f>O561*H561</f>
        <v>0</v>
      </c>
      <c r="Q561" s="129">
        <v>0</v>
      </c>
      <c r="R561" s="129">
        <f>Q561*H561</f>
        <v>0</v>
      </c>
      <c r="S561" s="129">
        <v>0</v>
      </c>
      <c r="T561" s="130">
        <f>S561*H561</f>
        <v>0</v>
      </c>
      <c r="AR561" s="131" t="s">
        <v>147</v>
      </c>
      <c r="AT561" s="131" t="s">
        <v>142</v>
      </c>
      <c r="AU561" s="131" t="s">
        <v>77</v>
      </c>
      <c r="AY561" s="16" t="s">
        <v>141</v>
      </c>
      <c r="BE561" s="132">
        <f>IF(N561="základní",J561,0)</f>
        <v>0</v>
      </c>
      <c r="BF561" s="132">
        <f>IF(N561="snížená",J561,0)</f>
        <v>0</v>
      </c>
      <c r="BG561" s="132">
        <f>IF(N561="zákl. přenesená",J561,0)</f>
        <v>0</v>
      </c>
      <c r="BH561" s="132">
        <f>IF(N561="sníž. přenesená",J561,0)</f>
        <v>0</v>
      </c>
      <c r="BI561" s="132">
        <f>IF(N561="nulová",J561,0)</f>
        <v>0</v>
      </c>
      <c r="BJ561" s="16" t="s">
        <v>77</v>
      </c>
      <c r="BK561" s="132">
        <f>ROUND(I561*H561,2)</f>
        <v>0</v>
      </c>
      <c r="BL561" s="16" t="s">
        <v>147</v>
      </c>
      <c r="BM561" s="131" t="s">
        <v>950</v>
      </c>
    </row>
    <row r="562" spans="2:65" s="1" customFormat="1" ht="29.25">
      <c r="B562" s="31"/>
      <c r="D562" s="133" t="s">
        <v>148</v>
      </c>
      <c r="F562" s="134" t="s">
        <v>951</v>
      </c>
      <c r="I562" s="135"/>
      <c r="L562" s="31"/>
      <c r="M562" s="136"/>
      <c r="T562" s="52"/>
      <c r="AT562" s="16" t="s">
        <v>148</v>
      </c>
      <c r="AU562" s="16" t="s">
        <v>77</v>
      </c>
    </row>
    <row r="563" spans="2:65" s="1" customFormat="1" ht="39">
      <c r="B563" s="31"/>
      <c r="D563" s="133" t="s">
        <v>150</v>
      </c>
      <c r="F563" s="137" t="s">
        <v>239</v>
      </c>
      <c r="I563" s="135"/>
      <c r="L563" s="31"/>
      <c r="M563" s="136"/>
      <c r="T563" s="52"/>
      <c r="AT563" s="16" t="s">
        <v>150</v>
      </c>
      <c r="AU563" s="16" t="s">
        <v>77</v>
      </c>
    </row>
    <row r="564" spans="2:65" s="1" customFormat="1" ht="29.25">
      <c r="B564" s="31"/>
      <c r="D564" s="133" t="s">
        <v>152</v>
      </c>
      <c r="F564" s="137" t="s">
        <v>952</v>
      </c>
      <c r="I564" s="135"/>
      <c r="L564" s="31"/>
      <c r="M564" s="136"/>
      <c r="T564" s="52"/>
      <c r="AT564" s="16" t="s">
        <v>152</v>
      </c>
      <c r="AU564" s="16" t="s">
        <v>77</v>
      </c>
    </row>
    <row r="565" spans="2:65" s="12" customFormat="1" ht="11.25">
      <c r="B565" s="157"/>
      <c r="D565" s="133" t="s">
        <v>255</v>
      </c>
      <c r="E565" s="158" t="s">
        <v>19</v>
      </c>
      <c r="F565" s="159" t="s">
        <v>953</v>
      </c>
      <c r="H565" s="160">
        <v>2407.3000000000002</v>
      </c>
      <c r="I565" s="161"/>
      <c r="L565" s="157"/>
      <c r="M565" s="162"/>
      <c r="T565" s="163"/>
      <c r="AT565" s="158" t="s">
        <v>255</v>
      </c>
      <c r="AU565" s="158" t="s">
        <v>77</v>
      </c>
      <c r="AV565" s="12" t="s">
        <v>79</v>
      </c>
      <c r="AW565" s="12" t="s">
        <v>31</v>
      </c>
      <c r="AX565" s="12" t="s">
        <v>69</v>
      </c>
      <c r="AY565" s="158" t="s">
        <v>141</v>
      </c>
    </row>
    <row r="566" spans="2:65" s="13" customFormat="1" ht="11.25">
      <c r="B566" s="164"/>
      <c r="D566" s="133" t="s">
        <v>255</v>
      </c>
      <c r="E566" s="165" t="s">
        <v>19</v>
      </c>
      <c r="F566" s="166" t="s">
        <v>262</v>
      </c>
      <c r="H566" s="167">
        <v>2407.3000000000002</v>
      </c>
      <c r="I566" s="168"/>
      <c r="L566" s="164"/>
      <c r="M566" s="169"/>
      <c r="T566" s="170"/>
      <c r="AT566" s="165" t="s">
        <v>255</v>
      </c>
      <c r="AU566" s="165" t="s">
        <v>77</v>
      </c>
      <c r="AV566" s="13" t="s">
        <v>147</v>
      </c>
      <c r="AW566" s="13" t="s">
        <v>31</v>
      </c>
      <c r="AX566" s="13" t="s">
        <v>77</v>
      </c>
      <c r="AY566" s="165" t="s">
        <v>141</v>
      </c>
    </row>
    <row r="567" spans="2:65" s="1" customFormat="1" ht="16.5" customHeight="1">
      <c r="B567" s="31"/>
      <c r="C567" s="120" t="s">
        <v>445</v>
      </c>
      <c r="D567" s="120" t="s">
        <v>142</v>
      </c>
      <c r="E567" s="121" t="s">
        <v>234</v>
      </c>
      <c r="F567" s="122" t="s">
        <v>235</v>
      </c>
      <c r="G567" s="123" t="s">
        <v>266</v>
      </c>
      <c r="H567" s="124">
        <v>2535.7800000000002</v>
      </c>
      <c r="I567" s="125"/>
      <c r="J567" s="126">
        <f>ROUND(I567*H567,2)</f>
        <v>0</v>
      </c>
      <c r="K567" s="122" t="s">
        <v>146</v>
      </c>
      <c r="L567" s="31"/>
      <c r="M567" s="127" t="s">
        <v>19</v>
      </c>
      <c r="N567" s="128" t="s">
        <v>40</v>
      </c>
      <c r="P567" s="129">
        <f>O567*H567</f>
        <v>0</v>
      </c>
      <c r="Q567" s="129">
        <v>0</v>
      </c>
      <c r="R567" s="129">
        <f>Q567*H567</f>
        <v>0</v>
      </c>
      <c r="S567" s="129">
        <v>0</v>
      </c>
      <c r="T567" s="130">
        <f>S567*H567</f>
        <v>0</v>
      </c>
      <c r="AR567" s="131" t="s">
        <v>147</v>
      </c>
      <c r="AT567" s="131" t="s">
        <v>142</v>
      </c>
      <c r="AU567" s="131" t="s">
        <v>77</v>
      </c>
      <c r="AY567" s="16" t="s">
        <v>141</v>
      </c>
      <c r="BE567" s="132">
        <f>IF(N567="základní",J567,0)</f>
        <v>0</v>
      </c>
      <c r="BF567" s="132">
        <f>IF(N567="snížená",J567,0)</f>
        <v>0</v>
      </c>
      <c r="BG567" s="132">
        <f>IF(N567="zákl. přenesená",J567,0)</f>
        <v>0</v>
      </c>
      <c r="BH567" s="132">
        <f>IF(N567="sníž. přenesená",J567,0)</f>
        <v>0</v>
      </c>
      <c r="BI567" s="132">
        <f>IF(N567="nulová",J567,0)</f>
        <v>0</v>
      </c>
      <c r="BJ567" s="16" t="s">
        <v>77</v>
      </c>
      <c r="BK567" s="132">
        <f>ROUND(I567*H567,2)</f>
        <v>0</v>
      </c>
      <c r="BL567" s="16" t="s">
        <v>147</v>
      </c>
      <c r="BM567" s="131" t="s">
        <v>954</v>
      </c>
    </row>
    <row r="568" spans="2:65" s="1" customFormat="1" ht="29.25">
      <c r="B568" s="31"/>
      <c r="D568" s="133" t="s">
        <v>148</v>
      </c>
      <c r="F568" s="134" t="s">
        <v>238</v>
      </c>
      <c r="I568" s="135"/>
      <c r="L568" s="31"/>
      <c r="M568" s="136"/>
      <c r="T568" s="52"/>
      <c r="AT568" s="16" t="s">
        <v>148</v>
      </c>
      <c r="AU568" s="16" t="s">
        <v>77</v>
      </c>
    </row>
    <row r="569" spans="2:65" s="1" customFormat="1" ht="39">
      <c r="B569" s="31"/>
      <c r="D569" s="133" t="s">
        <v>150</v>
      </c>
      <c r="F569" s="137" t="s">
        <v>239</v>
      </c>
      <c r="I569" s="135"/>
      <c r="L569" s="31"/>
      <c r="M569" s="136"/>
      <c r="T569" s="52"/>
      <c r="AT569" s="16" t="s">
        <v>150</v>
      </c>
      <c r="AU569" s="16" t="s">
        <v>77</v>
      </c>
    </row>
    <row r="570" spans="2:65" s="1" customFormat="1" ht="29.25">
      <c r="B570" s="31"/>
      <c r="D570" s="133" t="s">
        <v>152</v>
      </c>
      <c r="F570" s="137" t="s">
        <v>955</v>
      </c>
      <c r="I570" s="135"/>
      <c r="L570" s="31"/>
      <c r="M570" s="136"/>
      <c r="T570" s="52"/>
      <c r="AT570" s="16" t="s">
        <v>152</v>
      </c>
      <c r="AU570" s="16" t="s">
        <v>77</v>
      </c>
    </row>
    <row r="571" spans="2:65" s="1" customFormat="1" ht="16.5" customHeight="1">
      <c r="B571" s="31"/>
      <c r="C571" s="120" t="s">
        <v>956</v>
      </c>
      <c r="D571" s="120" t="s">
        <v>142</v>
      </c>
      <c r="E571" s="121" t="s">
        <v>957</v>
      </c>
      <c r="F571" s="122" t="s">
        <v>958</v>
      </c>
      <c r="G571" s="123" t="s">
        <v>266</v>
      </c>
      <c r="H571" s="124">
        <v>11.48</v>
      </c>
      <c r="I571" s="125"/>
      <c r="J571" s="126">
        <f>ROUND(I571*H571,2)</f>
        <v>0</v>
      </c>
      <c r="K571" s="122" t="s">
        <v>146</v>
      </c>
      <c r="L571" s="31"/>
      <c r="M571" s="127" t="s">
        <v>19</v>
      </c>
      <c r="N571" s="128" t="s">
        <v>40</v>
      </c>
      <c r="P571" s="129">
        <f>O571*H571</f>
        <v>0</v>
      </c>
      <c r="Q571" s="129">
        <v>0</v>
      </c>
      <c r="R571" s="129">
        <f>Q571*H571</f>
        <v>0</v>
      </c>
      <c r="S571" s="129">
        <v>0</v>
      </c>
      <c r="T571" s="130">
        <f>S571*H571</f>
        <v>0</v>
      </c>
      <c r="AR571" s="131" t="s">
        <v>147</v>
      </c>
      <c r="AT571" s="131" t="s">
        <v>142</v>
      </c>
      <c r="AU571" s="131" t="s">
        <v>77</v>
      </c>
      <c r="AY571" s="16" t="s">
        <v>141</v>
      </c>
      <c r="BE571" s="132">
        <f>IF(N571="základní",J571,0)</f>
        <v>0</v>
      </c>
      <c r="BF571" s="132">
        <f>IF(N571="snížená",J571,0)</f>
        <v>0</v>
      </c>
      <c r="BG571" s="132">
        <f>IF(N571="zákl. přenesená",J571,0)</f>
        <v>0</v>
      </c>
      <c r="BH571" s="132">
        <f>IF(N571="sníž. přenesená",J571,0)</f>
        <v>0</v>
      </c>
      <c r="BI571" s="132">
        <f>IF(N571="nulová",J571,0)</f>
        <v>0</v>
      </c>
      <c r="BJ571" s="16" t="s">
        <v>77</v>
      </c>
      <c r="BK571" s="132">
        <f>ROUND(I571*H571,2)</f>
        <v>0</v>
      </c>
      <c r="BL571" s="16" t="s">
        <v>147</v>
      </c>
      <c r="BM571" s="131" t="s">
        <v>959</v>
      </c>
    </row>
    <row r="572" spans="2:65" s="1" customFormat="1" ht="29.25">
      <c r="B572" s="31"/>
      <c r="D572" s="133" t="s">
        <v>148</v>
      </c>
      <c r="F572" s="134" t="s">
        <v>960</v>
      </c>
      <c r="I572" s="135"/>
      <c r="L572" s="31"/>
      <c r="M572" s="136"/>
      <c r="T572" s="52"/>
      <c r="AT572" s="16" t="s">
        <v>148</v>
      </c>
      <c r="AU572" s="16" t="s">
        <v>77</v>
      </c>
    </row>
    <row r="573" spans="2:65" s="1" customFormat="1" ht="39">
      <c r="B573" s="31"/>
      <c r="D573" s="133" t="s">
        <v>150</v>
      </c>
      <c r="F573" s="137" t="s">
        <v>239</v>
      </c>
      <c r="I573" s="135"/>
      <c r="L573" s="31"/>
      <c r="M573" s="136"/>
      <c r="T573" s="52"/>
      <c r="AT573" s="16" t="s">
        <v>150</v>
      </c>
      <c r="AU573" s="16" t="s">
        <v>77</v>
      </c>
    </row>
    <row r="574" spans="2:65" s="1" customFormat="1" ht="29.25">
      <c r="B574" s="31"/>
      <c r="D574" s="133" t="s">
        <v>152</v>
      </c>
      <c r="F574" s="137" t="s">
        <v>961</v>
      </c>
      <c r="I574" s="135"/>
      <c r="L574" s="31"/>
      <c r="M574" s="136"/>
      <c r="T574" s="52"/>
      <c r="AT574" s="16" t="s">
        <v>152</v>
      </c>
      <c r="AU574" s="16" t="s">
        <v>77</v>
      </c>
    </row>
    <row r="575" spans="2:65" s="12" customFormat="1" ht="11.25">
      <c r="B575" s="157"/>
      <c r="D575" s="133" t="s">
        <v>255</v>
      </c>
      <c r="E575" s="158" t="s">
        <v>19</v>
      </c>
      <c r="F575" s="159" t="s">
        <v>962</v>
      </c>
      <c r="H575" s="160">
        <v>11.48</v>
      </c>
      <c r="I575" s="161"/>
      <c r="L575" s="157"/>
      <c r="M575" s="162"/>
      <c r="T575" s="163"/>
      <c r="AT575" s="158" t="s">
        <v>255</v>
      </c>
      <c r="AU575" s="158" t="s">
        <v>77</v>
      </c>
      <c r="AV575" s="12" t="s">
        <v>79</v>
      </c>
      <c r="AW575" s="12" t="s">
        <v>31</v>
      </c>
      <c r="AX575" s="12" t="s">
        <v>69</v>
      </c>
      <c r="AY575" s="158" t="s">
        <v>141</v>
      </c>
    </row>
    <row r="576" spans="2:65" s="13" customFormat="1" ht="11.25">
      <c r="B576" s="164"/>
      <c r="D576" s="133" t="s">
        <v>255</v>
      </c>
      <c r="E576" s="165" t="s">
        <v>19</v>
      </c>
      <c r="F576" s="166" t="s">
        <v>262</v>
      </c>
      <c r="H576" s="167">
        <v>11.48</v>
      </c>
      <c r="I576" s="168"/>
      <c r="L576" s="164"/>
      <c r="M576" s="169"/>
      <c r="T576" s="170"/>
      <c r="AT576" s="165" t="s">
        <v>255</v>
      </c>
      <c r="AU576" s="165" t="s">
        <v>77</v>
      </c>
      <c r="AV576" s="13" t="s">
        <v>147</v>
      </c>
      <c r="AW576" s="13" t="s">
        <v>31</v>
      </c>
      <c r="AX576" s="13" t="s">
        <v>77</v>
      </c>
      <c r="AY576" s="165" t="s">
        <v>141</v>
      </c>
    </row>
    <row r="577" spans="2:65" s="1" customFormat="1" ht="16.5" customHeight="1">
      <c r="B577" s="31"/>
      <c r="C577" s="120" t="s">
        <v>449</v>
      </c>
      <c r="D577" s="120" t="s">
        <v>142</v>
      </c>
      <c r="E577" s="121" t="s">
        <v>963</v>
      </c>
      <c r="F577" s="122" t="s">
        <v>964</v>
      </c>
      <c r="G577" s="123" t="s">
        <v>266</v>
      </c>
      <c r="H577" s="124">
        <v>2</v>
      </c>
      <c r="I577" s="125"/>
      <c r="J577" s="126">
        <f>ROUND(I577*H577,2)</f>
        <v>0</v>
      </c>
      <c r="K577" s="122" t="s">
        <v>146</v>
      </c>
      <c r="L577" s="31"/>
      <c r="M577" s="127" t="s">
        <v>19</v>
      </c>
      <c r="N577" s="128" t="s">
        <v>40</v>
      </c>
      <c r="P577" s="129">
        <f>O577*H577</f>
        <v>0</v>
      </c>
      <c r="Q577" s="129">
        <v>0</v>
      </c>
      <c r="R577" s="129">
        <f>Q577*H577</f>
        <v>0</v>
      </c>
      <c r="S577" s="129">
        <v>0</v>
      </c>
      <c r="T577" s="130">
        <f>S577*H577</f>
        <v>0</v>
      </c>
      <c r="AR577" s="131" t="s">
        <v>147</v>
      </c>
      <c r="AT577" s="131" t="s">
        <v>142</v>
      </c>
      <c r="AU577" s="131" t="s">
        <v>77</v>
      </c>
      <c r="AY577" s="16" t="s">
        <v>141</v>
      </c>
      <c r="BE577" s="132">
        <f>IF(N577="základní",J577,0)</f>
        <v>0</v>
      </c>
      <c r="BF577" s="132">
        <f>IF(N577="snížená",J577,0)</f>
        <v>0</v>
      </c>
      <c r="BG577" s="132">
        <f>IF(N577="zákl. přenesená",J577,0)</f>
        <v>0</v>
      </c>
      <c r="BH577" s="132">
        <f>IF(N577="sníž. přenesená",J577,0)</f>
        <v>0</v>
      </c>
      <c r="BI577" s="132">
        <f>IF(N577="nulová",J577,0)</f>
        <v>0</v>
      </c>
      <c r="BJ577" s="16" t="s">
        <v>77</v>
      </c>
      <c r="BK577" s="132">
        <f>ROUND(I577*H577,2)</f>
        <v>0</v>
      </c>
      <c r="BL577" s="16" t="s">
        <v>147</v>
      </c>
      <c r="BM577" s="131" t="s">
        <v>965</v>
      </c>
    </row>
    <row r="578" spans="2:65" s="1" customFormat="1" ht="29.25">
      <c r="B578" s="31"/>
      <c r="D578" s="133" t="s">
        <v>148</v>
      </c>
      <c r="F578" s="134" t="s">
        <v>966</v>
      </c>
      <c r="I578" s="135"/>
      <c r="L578" s="31"/>
      <c r="M578" s="136"/>
      <c r="T578" s="52"/>
      <c r="AT578" s="16" t="s">
        <v>148</v>
      </c>
      <c r="AU578" s="16" t="s">
        <v>77</v>
      </c>
    </row>
    <row r="579" spans="2:65" s="1" customFormat="1" ht="39">
      <c r="B579" s="31"/>
      <c r="D579" s="133" t="s">
        <v>150</v>
      </c>
      <c r="F579" s="137" t="s">
        <v>239</v>
      </c>
      <c r="I579" s="135"/>
      <c r="L579" s="31"/>
      <c r="M579" s="136"/>
      <c r="T579" s="52"/>
      <c r="AT579" s="16" t="s">
        <v>150</v>
      </c>
      <c r="AU579" s="16" t="s">
        <v>77</v>
      </c>
    </row>
    <row r="580" spans="2:65" s="1" customFormat="1" ht="19.5">
      <c r="B580" s="31"/>
      <c r="D580" s="133" t="s">
        <v>152</v>
      </c>
      <c r="F580" s="137" t="s">
        <v>166</v>
      </c>
      <c r="I580" s="135"/>
      <c r="L580" s="31"/>
      <c r="M580" s="148"/>
      <c r="N580" s="149"/>
      <c r="O580" s="149"/>
      <c r="P580" s="149"/>
      <c r="Q580" s="149"/>
      <c r="R580" s="149"/>
      <c r="S580" s="149"/>
      <c r="T580" s="150"/>
      <c r="AT580" s="16" t="s">
        <v>152</v>
      </c>
      <c r="AU580" s="16" t="s">
        <v>77</v>
      </c>
    </row>
    <row r="581" spans="2:65" s="1" customFormat="1" ht="6.95" customHeight="1">
      <c r="B581" s="40"/>
      <c r="C581" s="41"/>
      <c r="D581" s="41"/>
      <c r="E581" s="41"/>
      <c r="F581" s="41"/>
      <c r="G581" s="41"/>
      <c r="H581" s="41"/>
      <c r="I581" s="41"/>
      <c r="J581" s="41"/>
      <c r="K581" s="41"/>
      <c r="L581" s="31"/>
    </row>
  </sheetData>
  <sheetProtection formatColumns="0" formatRows="0" autoFilter="0"/>
  <autoFilter ref="C82:K580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55"/>
  <sheetViews>
    <sheetView showGridLines="0" topLeftCell="A83" workbookViewId="0">
      <selection activeCell="I90" sqref="I90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967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ROUND((SUM(BE83:BE254)),  2)</f>
        <v>0</v>
      </c>
      <c r="I33" s="88">
        <v>0.21</v>
      </c>
      <c r="J33" s="87">
        <f>ROUND(((SUM(BE83:BE254))*I33),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ROUND((SUM(BF83:BF254)),  2)</f>
        <v>0</v>
      </c>
      <c r="I34" s="88">
        <v>0.12</v>
      </c>
      <c r="J34" s="87">
        <f>ROUND(((SUM(BF83:BF254))*I34),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ROUND((SUM(BG83:BG254)),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ROUND((SUM(BH83:BH254)),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ROUND((SUM(BI83:BI254)),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03 - Železniční spodek A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J83</f>
        <v>0</v>
      </c>
      <c r="L59" s="31"/>
      <c r="AU59" s="16" t="s">
        <v>122</v>
      </c>
    </row>
    <row r="60" spans="2:47" s="8" customFormat="1" ht="24.95" customHeight="1">
      <c r="B60" s="98"/>
      <c r="D60" s="99" t="s">
        <v>475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8" customFormat="1" ht="24.95" customHeight="1">
      <c r="B61" s="98"/>
      <c r="D61" s="99" t="s">
        <v>476</v>
      </c>
      <c r="E61" s="100"/>
      <c r="F61" s="100"/>
      <c r="G61" s="100"/>
      <c r="H61" s="100"/>
      <c r="I61" s="100"/>
      <c r="J61" s="101">
        <f>J155</f>
        <v>0</v>
      </c>
      <c r="L61" s="98"/>
    </row>
    <row r="62" spans="2:47" s="8" customFormat="1" ht="24.95" customHeight="1">
      <c r="B62" s="98"/>
      <c r="D62" s="99" t="s">
        <v>477</v>
      </c>
      <c r="E62" s="100"/>
      <c r="F62" s="100"/>
      <c r="G62" s="100"/>
      <c r="H62" s="100"/>
      <c r="I62" s="100"/>
      <c r="J62" s="101">
        <f>J221</f>
        <v>0</v>
      </c>
      <c r="L62" s="98"/>
    </row>
    <row r="63" spans="2:47" s="8" customFormat="1" ht="24.95" customHeight="1">
      <c r="B63" s="98"/>
      <c r="D63" s="99" t="s">
        <v>478</v>
      </c>
      <c r="E63" s="100"/>
      <c r="F63" s="100"/>
      <c r="G63" s="100"/>
      <c r="H63" s="100"/>
      <c r="I63" s="100"/>
      <c r="J63" s="101">
        <f>J250</f>
        <v>0</v>
      </c>
      <c r="L63" s="98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127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99" t="str">
        <f>E7</f>
        <v>Oprava kolejí a výhybek v dopravně Kořenov</v>
      </c>
      <c r="F73" s="300"/>
      <c r="G73" s="300"/>
      <c r="H73" s="300"/>
      <c r="L73" s="31"/>
    </row>
    <row r="74" spans="2:12" s="1" customFormat="1" ht="12" customHeight="1">
      <c r="B74" s="31"/>
      <c r="C74" s="26" t="s">
        <v>117</v>
      </c>
      <c r="L74" s="31"/>
    </row>
    <row r="75" spans="2:12" s="1" customFormat="1" ht="16.5" customHeight="1">
      <c r="B75" s="31"/>
      <c r="E75" s="266" t="str">
        <f>E9</f>
        <v>SO 03 - Železniční spodek A</v>
      </c>
      <c r="F75" s="301"/>
      <c r="G75" s="301"/>
      <c r="H75" s="301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23. 1. 2024</v>
      </c>
      <c r="L77" s="31"/>
    </row>
    <row r="78" spans="2:12" s="1" customFormat="1" ht="6.95" customHeight="1">
      <c r="B78" s="31"/>
      <c r="L78" s="31"/>
    </row>
    <row r="79" spans="2:12" s="1" customFormat="1" ht="15.2" customHeight="1">
      <c r="B79" s="31"/>
      <c r="C79" s="26" t="s">
        <v>25</v>
      </c>
      <c r="F79" s="24" t="str">
        <f>E15</f>
        <v xml:space="preserve"> </v>
      </c>
      <c r="I79" s="26" t="s">
        <v>30</v>
      </c>
      <c r="J79" s="29" t="str">
        <f>E21</f>
        <v xml:space="preserve"> </v>
      </c>
      <c r="L79" s="31"/>
    </row>
    <row r="80" spans="2:12" s="1" customFormat="1" ht="15.2" customHeight="1">
      <c r="B80" s="31"/>
      <c r="C80" s="26" t="s">
        <v>28</v>
      </c>
      <c r="F80" s="24" t="str">
        <f>IF(E18="","",E18)</f>
        <v>Vyplň údaj</v>
      </c>
      <c r="I80" s="26" t="s">
        <v>32</v>
      </c>
      <c r="J80" s="29" t="str">
        <f>E24</f>
        <v xml:space="preserve"> </v>
      </c>
      <c r="L80" s="31"/>
    </row>
    <row r="81" spans="2:65" s="1" customFormat="1" ht="10.35" customHeight="1">
      <c r="B81" s="31"/>
      <c r="L81" s="31"/>
    </row>
    <row r="82" spans="2:65" s="9" customFormat="1" ht="29.25" customHeight="1">
      <c r="B82" s="102"/>
      <c r="C82" s="103" t="s">
        <v>128</v>
      </c>
      <c r="D82" s="104" t="s">
        <v>54</v>
      </c>
      <c r="E82" s="104" t="s">
        <v>50</v>
      </c>
      <c r="F82" s="104" t="s">
        <v>51</v>
      </c>
      <c r="G82" s="104" t="s">
        <v>129</v>
      </c>
      <c r="H82" s="104" t="s">
        <v>130</v>
      </c>
      <c r="I82" s="104" t="s">
        <v>131</v>
      </c>
      <c r="J82" s="104" t="s">
        <v>121</v>
      </c>
      <c r="K82" s="105" t="s">
        <v>132</v>
      </c>
      <c r="L82" s="102"/>
      <c r="M82" s="55" t="s">
        <v>19</v>
      </c>
      <c r="N82" s="56" t="s">
        <v>39</v>
      </c>
      <c r="O82" s="56" t="s">
        <v>133</v>
      </c>
      <c r="P82" s="56" t="s">
        <v>134</v>
      </c>
      <c r="Q82" s="56" t="s">
        <v>135</v>
      </c>
      <c r="R82" s="56" t="s">
        <v>136</v>
      </c>
      <c r="S82" s="56" t="s">
        <v>137</v>
      </c>
      <c r="T82" s="57" t="s">
        <v>138</v>
      </c>
    </row>
    <row r="83" spans="2:65" s="1" customFormat="1" ht="22.9" customHeight="1">
      <c r="B83" s="31"/>
      <c r="C83" s="60" t="s">
        <v>139</v>
      </c>
      <c r="J83" s="106">
        <f>BK83</f>
        <v>0</v>
      </c>
      <c r="L83" s="31"/>
      <c r="M83" s="58"/>
      <c r="N83" s="49"/>
      <c r="O83" s="49"/>
      <c r="P83" s="107">
        <f>P84+P155+P221+P250</f>
        <v>0</v>
      </c>
      <c r="Q83" s="49"/>
      <c r="R83" s="107">
        <f>R84+R155+R221+R250</f>
        <v>1417.5805499999999</v>
      </c>
      <c r="S83" s="49"/>
      <c r="T83" s="108">
        <f>T84+T155+T221+T250</f>
        <v>0</v>
      </c>
      <c r="AT83" s="16" t="s">
        <v>68</v>
      </c>
      <c r="AU83" s="16" t="s">
        <v>122</v>
      </c>
      <c r="BK83" s="109">
        <f>BK84+BK155+BK221+BK250</f>
        <v>0</v>
      </c>
    </row>
    <row r="84" spans="2:65" s="10" customFormat="1" ht="25.9" customHeight="1">
      <c r="B84" s="110"/>
      <c r="D84" s="111" t="s">
        <v>68</v>
      </c>
      <c r="E84" s="112" t="s">
        <v>77</v>
      </c>
      <c r="F84" s="112" t="s">
        <v>479</v>
      </c>
      <c r="I84" s="113"/>
      <c r="J84" s="114">
        <f>BK84</f>
        <v>0</v>
      </c>
      <c r="L84" s="110"/>
      <c r="M84" s="115"/>
      <c r="P84" s="116">
        <f>SUM(P85:P154)</f>
        <v>0</v>
      </c>
      <c r="R84" s="116">
        <f>SUM(R85:R154)</f>
        <v>1417.5805499999999</v>
      </c>
      <c r="T84" s="117">
        <f>SUM(T85:T154)</f>
        <v>0</v>
      </c>
      <c r="AR84" s="111" t="s">
        <v>77</v>
      </c>
      <c r="AT84" s="118" t="s">
        <v>68</v>
      </c>
      <c r="AU84" s="118" t="s">
        <v>69</v>
      </c>
      <c r="AY84" s="111" t="s">
        <v>141</v>
      </c>
      <c r="BK84" s="119">
        <f>SUM(BK85:BK154)</f>
        <v>0</v>
      </c>
    </row>
    <row r="85" spans="2:65" s="1" customFormat="1" ht="16.5" customHeight="1">
      <c r="B85" s="31"/>
      <c r="C85" s="138" t="s">
        <v>77</v>
      </c>
      <c r="D85" s="138" t="s">
        <v>171</v>
      </c>
      <c r="E85" s="139" t="s">
        <v>264</v>
      </c>
      <c r="F85" s="140" t="s">
        <v>265</v>
      </c>
      <c r="G85" s="141" t="s">
        <v>266</v>
      </c>
      <c r="H85" s="142">
        <v>26.428999999999998</v>
      </c>
      <c r="I85" s="143"/>
      <c r="J85" s="144">
        <f>ROUND(I85*H85,2)</f>
        <v>0</v>
      </c>
      <c r="K85" s="140" t="s">
        <v>146</v>
      </c>
      <c r="L85" s="145"/>
      <c r="M85" s="146" t="s">
        <v>19</v>
      </c>
      <c r="N85" s="147" t="s">
        <v>40</v>
      </c>
      <c r="P85" s="129">
        <f>O85*H85</f>
        <v>0</v>
      </c>
      <c r="Q85" s="129">
        <v>1</v>
      </c>
      <c r="R85" s="129">
        <f>Q85*H85</f>
        <v>26.428999999999998</v>
      </c>
      <c r="S85" s="129">
        <v>0</v>
      </c>
      <c r="T85" s="130">
        <f>S85*H85</f>
        <v>0</v>
      </c>
      <c r="AR85" s="131" t="s">
        <v>169</v>
      </c>
      <c r="AT85" s="131" t="s">
        <v>171</v>
      </c>
      <c r="AU85" s="131" t="s">
        <v>77</v>
      </c>
      <c r="AY85" s="16" t="s">
        <v>141</v>
      </c>
      <c r="BE85" s="132">
        <f>IF(N85="základní",J85,0)</f>
        <v>0</v>
      </c>
      <c r="BF85" s="132">
        <f>IF(N85="snížená",J85,0)</f>
        <v>0</v>
      </c>
      <c r="BG85" s="132">
        <f>IF(N85="zákl. přenesená",J85,0)</f>
        <v>0</v>
      </c>
      <c r="BH85" s="132">
        <f>IF(N85="sníž. přenesená",J85,0)</f>
        <v>0</v>
      </c>
      <c r="BI85" s="132">
        <f>IF(N85="nulová",J85,0)</f>
        <v>0</v>
      </c>
      <c r="BJ85" s="16" t="s">
        <v>77</v>
      </c>
      <c r="BK85" s="132">
        <f>ROUND(I85*H85,2)</f>
        <v>0</v>
      </c>
      <c r="BL85" s="16" t="s">
        <v>147</v>
      </c>
      <c r="BM85" s="131" t="s">
        <v>79</v>
      </c>
    </row>
    <row r="86" spans="2:65" s="1" customFormat="1" ht="11.25">
      <c r="B86" s="31"/>
      <c r="D86" s="133" t="s">
        <v>148</v>
      </c>
      <c r="F86" s="134" t="s">
        <v>265</v>
      </c>
      <c r="I86" s="135"/>
      <c r="L86" s="31"/>
      <c r="M86" s="136"/>
      <c r="T86" s="52"/>
      <c r="AT86" s="16" t="s">
        <v>148</v>
      </c>
      <c r="AU86" s="16" t="s">
        <v>77</v>
      </c>
    </row>
    <row r="87" spans="2:65" s="1" customFormat="1" ht="29.25">
      <c r="B87" s="31"/>
      <c r="D87" s="133" t="s">
        <v>152</v>
      </c>
      <c r="F87" s="137" t="s">
        <v>968</v>
      </c>
      <c r="I87" s="135"/>
      <c r="L87" s="31"/>
      <c r="M87" s="136"/>
      <c r="T87" s="52"/>
      <c r="AT87" s="16" t="s">
        <v>152</v>
      </c>
      <c r="AU87" s="16" t="s">
        <v>77</v>
      </c>
    </row>
    <row r="88" spans="2:65" s="12" customFormat="1" ht="11.25">
      <c r="B88" s="157"/>
      <c r="D88" s="133" t="s">
        <v>255</v>
      </c>
      <c r="E88" s="158" t="s">
        <v>19</v>
      </c>
      <c r="F88" s="159" t="s">
        <v>969</v>
      </c>
      <c r="H88" s="160">
        <v>26.428999999999998</v>
      </c>
      <c r="I88" s="161"/>
      <c r="L88" s="157"/>
      <c r="M88" s="162"/>
      <c r="T88" s="163"/>
      <c r="AT88" s="158" t="s">
        <v>255</v>
      </c>
      <c r="AU88" s="158" t="s">
        <v>77</v>
      </c>
      <c r="AV88" s="12" t="s">
        <v>79</v>
      </c>
      <c r="AW88" s="12" t="s">
        <v>31</v>
      </c>
      <c r="AX88" s="12" t="s">
        <v>69</v>
      </c>
      <c r="AY88" s="158" t="s">
        <v>141</v>
      </c>
    </row>
    <row r="89" spans="2:65" s="13" customFormat="1" ht="11.25">
      <c r="B89" s="164"/>
      <c r="D89" s="133" t="s">
        <v>255</v>
      </c>
      <c r="E89" s="165" t="s">
        <v>19</v>
      </c>
      <c r="F89" s="166" t="s">
        <v>262</v>
      </c>
      <c r="H89" s="167">
        <v>26.428999999999998</v>
      </c>
      <c r="I89" s="168"/>
      <c r="L89" s="164"/>
      <c r="M89" s="169"/>
      <c r="T89" s="170"/>
      <c r="AT89" s="165" t="s">
        <v>255</v>
      </c>
      <c r="AU89" s="165" t="s">
        <v>77</v>
      </c>
      <c r="AV89" s="13" t="s">
        <v>147</v>
      </c>
      <c r="AW89" s="13" t="s">
        <v>31</v>
      </c>
      <c r="AX89" s="13" t="s">
        <v>77</v>
      </c>
      <c r="AY89" s="165" t="s">
        <v>141</v>
      </c>
    </row>
    <row r="90" spans="2:65" s="1" customFormat="1" ht="16.5" customHeight="1">
      <c r="B90" s="31"/>
      <c r="C90" s="138" t="s">
        <v>79</v>
      </c>
      <c r="D90" s="138" t="s">
        <v>171</v>
      </c>
      <c r="E90" s="139" t="s">
        <v>541</v>
      </c>
      <c r="F90" s="140" t="s">
        <v>542</v>
      </c>
      <c r="G90" s="141" t="s">
        <v>266</v>
      </c>
      <c r="H90" s="142">
        <v>502.142</v>
      </c>
      <c r="I90" s="311">
        <v>0</v>
      </c>
      <c r="J90" s="144">
        <f>ROUND(I90*H90,2)</f>
        <v>0</v>
      </c>
      <c r="K90" s="140" t="s">
        <v>19</v>
      </c>
      <c r="L90" s="145"/>
      <c r="M90" s="146" t="s">
        <v>19</v>
      </c>
      <c r="N90" s="147" t="s">
        <v>40</v>
      </c>
      <c r="P90" s="129">
        <f>O90*H90</f>
        <v>0</v>
      </c>
      <c r="Q90" s="129">
        <v>1</v>
      </c>
      <c r="R90" s="129">
        <f>Q90*H90</f>
        <v>502.142</v>
      </c>
      <c r="S90" s="129">
        <v>0</v>
      </c>
      <c r="T90" s="130">
        <f>S90*H90</f>
        <v>0</v>
      </c>
      <c r="AR90" s="131" t="s">
        <v>169</v>
      </c>
      <c r="AT90" s="131" t="s">
        <v>171</v>
      </c>
      <c r="AU90" s="131" t="s">
        <v>77</v>
      </c>
      <c r="AY90" s="16" t="s">
        <v>141</v>
      </c>
      <c r="BE90" s="132">
        <f>IF(N90="základní",J90,0)</f>
        <v>0</v>
      </c>
      <c r="BF90" s="132">
        <f>IF(N90="snížená",J90,0)</f>
        <v>0</v>
      </c>
      <c r="BG90" s="132">
        <f>IF(N90="zákl. přenesená",J90,0)</f>
        <v>0</v>
      </c>
      <c r="BH90" s="132">
        <f>IF(N90="sníž. přenesená",J90,0)</f>
        <v>0</v>
      </c>
      <c r="BI90" s="132">
        <f>IF(N90="nulová",J90,0)</f>
        <v>0</v>
      </c>
      <c r="BJ90" s="16" t="s">
        <v>77</v>
      </c>
      <c r="BK90" s="132">
        <f>ROUND(I90*H90,2)</f>
        <v>0</v>
      </c>
      <c r="BL90" s="16" t="s">
        <v>147</v>
      </c>
      <c r="BM90" s="131" t="s">
        <v>147</v>
      </c>
    </row>
    <row r="91" spans="2:65" s="1" customFormat="1" ht="11.25">
      <c r="B91" s="31"/>
      <c r="D91" s="133" t="s">
        <v>148</v>
      </c>
      <c r="F91" s="134" t="s">
        <v>542</v>
      </c>
      <c r="I91" s="135"/>
      <c r="L91" s="31"/>
      <c r="M91" s="136"/>
      <c r="T91" s="52"/>
      <c r="AT91" s="16" t="s">
        <v>148</v>
      </c>
      <c r="AU91" s="16" t="s">
        <v>77</v>
      </c>
    </row>
    <row r="92" spans="2:65" s="1" customFormat="1" ht="29.25">
      <c r="B92" s="31"/>
      <c r="D92" s="133" t="s">
        <v>152</v>
      </c>
      <c r="F92" s="137" t="s">
        <v>970</v>
      </c>
      <c r="I92" s="135"/>
      <c r="L92" s="31"/>
      <c r="M92" s="136"/>
      <c r="T92" s="52"/>
      <c r="AT92" s="16" t="s">
        <v>152</v>
      </c>
      <c r="AU92" s="16" t="s">
        <v>77</v>
      </c>
    </row>
    <row r="93" spans="2:65" s="12" customFormat="1" ht="11.25">
      <c r="B93" s="157"/>
      <c r="D93" s="133" t="s">
        <v>255</v>
      </c>
      <c r="E93" s="158" t="s">
        <v>19</v>
      </c>
      <c r="F93" s="159" t="s">
        <v>971</v>
      </c>
      <c r="H93" s="160">
        <v>502.142</v>
      </c>
      <c r="I93" s="161"/>
      <c r="L93" s="157"/>
      <c r="M93" s="162"/>
      <c r="T93" s="163"/>
      <c r="AT93" s="158" t="s">
        <v>255</v>
      </c>
      <c r="AU93" s="158" t="s">
        <v>77</v>
      </c>
      <c r="AV93" s="12" t="s">
        <v>79</v>
      </c>
      <c r="AW93" s="12" t="s">
        <v>31</v>
      </c>
      <c r="AX93" s="12" t="s">
        <v>69</v>
      </c>
      <c r="AY93" s="158" t="s">
        <v>141</v>
      </c>
    </row>
    <row r="94" spans="2:65" s="13" customFormat="1" ht="11.25">
      <c r="B94" s="164"/>
      <c r="D94" s="133" t="s">
        <v>255</v>
      </c>
      <c r="E94" s="165" t="s">
        <v>19</v>
      </c>
      <c r="F94" s="166" t="s">
        <v>262</v>
      </c>
      <c r="H94" s="167">
        <v>502.142</v>
      </c>
      <c r="I94" s="168"/>
      <c r="L94" s="164"/>
      <c r="M94" s="169"/>
      <c r="T94" s="170"/>
      <c r="AT94" s="165" t="s">
        <v>255</v>
      </c>
      <c r="AU94" s="165" t="s">
        <v>77</v>
      </c>
      <c r="AV94" s="13" t="s">
        <v>147</v>
      </c>
      <c r="AW94" s="13" t="s">
        <v>31</v>
      </c>
      <c r="AX94" s="13" t="s">
        <v>77</v>
      </c>
      <c r="AY94" s="165" t="s">
        <v>141</v>
      </c>
    </row>
    <row r="95" spans="2:65" s="1" customFormat="1" ht="16.5" customHeight="1">
      <c r="B95" s="31"/>
      <c r="C95" s="138" t="s">
        <v>160</v>
      </c>
      <c r="D95" s="138" t="s">
        <v>171</v>
      </c>
      <c r="E95" s="139" t="s">
        <v>972</v>
      </c>
      <c r="F95" s="140" t="s">
        <v>973</v>
      </c>
      <c r="G95" s="141" t="s">
        <v>266</v>
      </c>
      <c r="H95" s="142">
        <v>768.36</v>
      </c>
      <c r="I95" s="143"/>
      <c r="J95" s="144">
        <f>ROUND(I95*H95,2)</f>
        <v>0</v>
      </c>
      <c r="K95" s="140" t="s">
        <v>146</v>
      </c>
      <c r="L95" s="145"/>
      <c r="M95" s="146" t="s">
        <v>19</v>
      </c>
      <c r="N95" s="147" t="s">
        <v>40</v>
      </c>
      <c r="P95" s="129">
        <f>O95*H95</f>
        <v>0</v>
      </c>
      <c r="Q95" s="129">
        <v>1</v>
      </c>
      <c r="R95" s="129">
        <f>Q95*H95</f>
        <v>768.36</v>
      </c>
      <c r="S95" s="129">
        <v>0</v>
      </c>
      <c r="T95" s="130">
        <f>S95*H95</f>
        <v>0</v>
      </c>
      <c r="AR95" s="131" t="s">
        <v>169</v>
      </c>
      <c r="AT95" s="131" t="s">
        <v>171</v>
      </c>
      <c r="AU95" s="131" t="s">
        <v>77</v>
      </c>
      <c r="AY95" s="16" t="s">
        <v>141</v>
      </c>
      <c r="BE95" s="132">
        <f>IF(N95="základní",J95,0)</f>
        <v>0</v>
      </c>
      <c r="BF95" s="132">
        <f>IF(N95="snížená",J95,0)</f>
        <v>0</v>
      </c>
      <c r="BG95" s="132">
        <f>IF(N95="zákl. přenesená",J95,0)</f>
        <v>0</v>
      </c>
      <c r="BH95" s="132">
        <f>IF(N95="sníž. přenesená",J95,0)</f>
        <v>0</v>
      </c>
      <c r="BI95" s="132">
        <f>IF(N95="nulová",J95,0)</f>
        <v>0</v>
      </c>
      <c r="BJ95" s="16" t="s">
        <v>77</v>
      </c>
      <c r="BK95" s="132">
        <f>ROUND(I95*H95,2)</f>
        <v>0</v>
      </c>
      <c r="BL95" s="16" t="s">
        <v>147</v>
      </c>
      <c r="BM95" s="131" t="s">
        <v>164</v>
      </c>
    </row>
    <row r="96" spans="2:65" s="1" customFormat="1" ht="11.25">
      <c r="B96" s="31"/>
      <c r="D96" s="133" t="s">
        <v>148</v>
      </c>
      <c r="F96" s="134" t="s">
        <v>973</v>
      </c>
      <c r="I96" s="135"/>
      <c r="L96" s="31"/>
      <c r="M96" s="136"/>
      <c r="T96" s="52"/>
      <c r="AT96" s="16" t="s">
        <v>148</v>
      </c>
      <c r="AU96" s="16" t="s">
        <v>77</v>
      </c>
    </row>
    <row r="97" spans="2:65" s="1" customFormat="1" ht="29.25">
      <c r="B97" s="31"/>
      <c r="D97" s="133" t="s">
        <v>152</v>
      </c>
      <c r="F97" s="137" t="s">
        <v>974</v>
      </c>
      <c r="I97" s="135"/>
      <c r="L97" s="31"/>
      <c r="M97" s="136"/>
      <c r="T97" s="52"/>
      <c r="AT97" s="16" t="s">
        <v>152</v>
      </c>
      <c r="AU97" s="16" t="s">
        <v>77</v>
      </c>
    </row>
    <row r="98" spans="2:65" s="12" customFormat="1" ht="11.25">
      <c r="B98" s="157"/>
      <c r="D98" s="133" t="s">
        <v>255</v>
      </c>
      <c r="E98" s="158" t="s">
        <v>19</v>
      </c>
      <c r="F98" s="159" t="s">
        <v>975</v>
      </c>
      <c r="H98" s="160">
        <v>768.36</v>
      </c>
      <c r="I98" s="161"/>
      <c r="L98" s="157"/>
      <c r="M98" s="162"/>
      <c r="T98" s="163"/>
      <c r="AT98" s="158" t="s">
        <v>255</v>
      </c>
      <c r="AU98" s="158" t="s">
        <v>77</v>
      </c>
      <c r="AV98" s="12" t="s">
        <v>79</v>
      </c>
      <c r="AW98" s="12" t="s">
        <v>31</v>
      </c>
      <c r="AX98" s="12" t="s">
        <v>69</v>
      </c>
      <c r="AY98" s="158" t="s">
        <v>141</v>
      </c>
    </row>
    <row r="99" spans="2:65" s="13" customFormat="1" ht="11.25">
      <c r="B99" s="164"/>
      <c r="D99" s="133" t="s">
        <v>255</v>
      </c>
      <c r="E99" s="165" t="s">
        <v>19</v>
      </c>
      <c r="F99" s="166" t="s">
        <v>262</v>
      </c>
      <c r="H99" s="167">
        <v>768.36</v>
      </c>
      <c r="I99" s="168"/>
      <c r="L99" s="164"/>
      <c r="M99" s="169"/>
      <c r="T99" s="170"/>
      <c r="AT99" s="165" t="s">
        <v>255</v>
      </c>
      <c r="AU99" s="165" t="s">
        <v>77</v>
      </c>
      <c r="AV99" s="13" t="s">
        <v>147</v>
      </c>
      <c r="AW99" s="13" t="s">
        <v>31</v>
      </c>
      <c r="AX99" s="13" t="s">
        <v>77</v>
      </c>
      <c r="AY99" s="165" t="s">
        <v>141</v>
      </c>
    </row>
    <row r="100" spans="2:65" s="1" customFormat="1" ht="16.5" customHeight="1">
      <c r="B100" s="31"/>
      <c r="C100" s="138" t="s">
        <v>147</v>
      </c>
      <c r="D100" s="138" t="s">
        <v>171</v>
      </c>
      <c r="E100" s="139" t="s">
        <v>976</v>
      </c>
      <c r="F100" s="140" t="s">
        <v>977</v>
      </c>
      <c r="G100" s="141" t="s">
        <v>266</v>
      </c>
      <c r="H100" s="142">
        <v>16.434999999999999</v>
      </c>
      <c r="I100" s="311">
        <v>0</v>
      </c>
      <c r="J100" s="144">
        <f>ROUND(I100*H100,2)</f>
        <v>0</v>
      </c>
      <c r="K100" s="140" t="s">
        <v>146</v>
      </c>
      <c r="L100" s="145"/>
      <c r="M100" s="146" t="s">
        <v>19</v>
      </c>
      <c r="N100" s="147" t="s">
        <v>40</v>
      </c>
      <c r="P100" s="129">
        <f>O100*H100</f>
        <v>0</v>
      </c>
      <c r="Q100" s="129">
        <v>1</v>
      </c>
      <c r="R100" s="129">
        <f>Q100*H100</f>
        <v>16.434999999999999</v>
      </c>
      <c r="S100" s="129">
        <v>0</v>
      </c>
      <c r="T100" s="130">
        <f>S100*H100</f>
        <v>0</v>
      </c>
      <c r="AR100" s="131" t="s">
        <v>169</v>
      </c>
      <c r="AT100" s="131" t="s">
        <v>171</v>
      </c>
      <c r="AU100" s="131" t="s">
        <v>77</v>
      </c>
      <c r="AY100" s="16" t="s">
        <v>141</v>
      </c>
      <c r="BE100" s="132">
        <f>IF(N100="základní",J100,0)</f>
        <v>0</v>
      </c>
      <c r="BF100" s="132">
        <f>IF(N100="snížená",J100,0)</f>
        <v>0</v>
      </c>
      <c r="BG100" s="132">
        <f>IF(N100="zákl. přenesená",J100,0)</f>
        <v>0</v>
      </c>
      <c r="BH100" s="132">
        <f>IF(N100="sníž. přenesená",J100,0)</f>
        <v>0</v>
      </c>
      <c r="BI100" s="132">
        <f>IF(N100="nulová",J100,0)</f>
        <v>0</v>
      </c>
      <c r="BJ100" s="16" t="s">
        <v>77</v>
      </c>
      <c r="BK100" s="132">
        <f>ROUND(I100*H100,2)</f>
        <v>0</v>
      </c>
      <c r="BL100" s="16" t="s">
        <v>147</v>
      </c>
      <c r="BM100" s="131" t="s">
        <v>169</v>
      </c>
    </row>
    <row r="101" spans="2:65" s="1" customFormat="1" ht="11.25">
      <c r="B101" s="31"/>
      <c r="D101" s="133" t="s">
        <v>148</v>
      </c>
      <c r="F101" s="134" t="s">
        <v>977</v>
      </c>
      <c r="I101" s="135"/>
      <c r="L101" s="31"/>
      <c r="M101" s="136"/>
      <c r="T101" s="52"/>
      <c r="AT101" s="16" t="s">
        <v>148</v>
      </c>
      <c r="AU101" s="16" t="s">
        <v>77</v>
      </c>
    </row>
    <row r="102" spans="2:65" s="1" customFormat="1" ht="29.25">
      <c r="B102" s="31"/>
      <c r="D102" s="133" t="s">
        <v>152</v>
      </c>
      <c r="F102" s="137" t="s">
        <v>978</v>
      </c>
      <c r="I102" s="135"/>
      <c r="L102" s="31"/>
      <c r="M102" s="136"/>
      <c r="T102" s="52"/>
      <c r="AT102" s="16" t="s">
        <v>152</v>
      </c>
      <c r="AU102" s="16" t="s">
        <v>77</v>
      </c>
    </row>
    <row r="103" spans="2:65" s="12" customFormat="1" ht="11.25">
      <c r="B103" s="157"/>
      <c r="D103" s="133" t="s">
        <v>255</v>
      </c>
      <c r="E103" s="158" t="s">
        <v>19</v>
      </c>
      <c r="F103" s="159" t="s">
        <v>979</v>
      </c>
      <c r="H103" s="160">
        <v>16.434999999999999</v>
      </c>
      <c r="I103" s="161"/>
      <c r="L103" s="157"/>
      <c r="M103" s="162"/>
      <c r="T103" s="163"/>
      <c r="AT103" s="158" t="s">
        <v>255</v>
      </c>
      <c r="AU103" s="158" t="s">
        <v>77</v>
      </c>
      <c r="AV103" s="12" t="s">
        <v>79</v>
      </c>
      <c r="AW103" s="12" t="s">
        <v>31</v>
      </c>
      <c r="AX103" s="12" t="s">
        <v>69</v>
      </c>
      <c r="AY103" s="158" t="s">
        <v>141</v>
      </c>
    </row>
    <row r="104" spans="2:65" s="13" customFormat="1" ht="11.25">
      <c r="B104" s="164"/>
      <c r="D104" s="133" t="s">
        <v>255</v>
      </c>
      <c r="E104" s="165" t="s">
        <v>19</v>
      </c>
      <c r="F104" s="166" t="s">
        <v>262</v>
      </c>
      <c r="H104" s="167">
        <v>16.434999999999999</v>
      </c>
      <c r="I104" s="168"/>
      <c r="L104" s="164"/>
      <c r="M104" s="169"/>
      <c r="T104" s="170"/>
      <c r="AT104" s="165" t="s">
        <v>255</v>
      </c>
      <c r="AU104" s="165" t="s">
        <v>77</v>
      </c>
      <c r="AV104" s="13" t="s">
        <v>147</v>
      </c>
      <c r="AW104" s="13" t="s">
        <v>31</v>
      </c>
      <c r="AX104" s="13" t="s">
        <v>77</v>
      </c>
      <c r="AY104" s="165" t="s">
        <v>141</v>
      </c>
    </row>
    <row r="105" spans="2:65" s="1" customFormat="1" ht="16.5" customHeight="1">
      <c r="B105" s="31"/>
      <c r="C105" s="138" t="s">
        <v>170</v>
      </c>
      <c r="D105" s="138" t="s">
        <v>171</v>
      </c>
      <c r="E105" s="139" t="s">
        <v>544</v>
      </c>
      <c r="F105" s="140" t="s">
        <v>545</v>
      </c>
      <c r="G105" s="141" t="s">
        <v>266</v>
      </c>
      <c r="H105" s="142">
        <v>95.135000000000005</v>
      </c>
      <c r="I105" s="311">
        <v>0</v>
      </c>
      <c r="J105" s="144">
        <f>ROUND(I105*H105,2)</f>
        <v>0</v>
      </c>
      <c r="K105" s="140" t="s">
        <v>146</v>
      </c>
      <c r="L105" s="145"/>
      <c r="M105" s="146" t="s">
        <v>19</v>
      </c>
      <c r="N105" s="147" t="s">
        <v>40</v>
      </c>
      <c r="P105" s="129">
        <f>O105*H105</f>
        <v>0</v>
      </c>
      <c r="Q105" s="129">
        <v>1</v>
      </c>
      <c r="R105" s="129">
        <f>Q105*H105</f>
        <v>95.135000000000005</v>
      </c>
      <c r="S105" s="129">
        <v>0</v>
      </c>
      <c r="T105" s="130">
        <f>S105*H105</f>
        <v>0</v>
      </c>
      <c r="AR105" s="131" t="s">
        <v>169</v>
      </c>
      <c r="AT105" s="131" t="s">
        <v>171</v>
      </c>
      <c r="AU105" s="131" t="s">
        <v>77</v>
      </c>
      <c r="AY105" s="16" t="s">
        <v>141</v>
      </c>
      <c r="BE105" s="132">
        <f>IF(N105="základní",J105,0)</f>
        <v>0</v>
      </c>
      <c r="BF105" s="132">
        <f>IF(N105="snížená",J105,0)</f>
        <v>0</v>
      </c>
      <c r="BG105" s="132">
        <f>IF(N105="zákl. přenesená",J105,0)</f>
        <v>0</v>
      </c>
      <c r="BH105" s="132">
        <f>IF(N105="sníž. přenesená",J105,0)</f>
        <v>0</v>
      </c>
      <c r="BI105" s="132">
        <f>IF(N105="nulová",J105,0)</f>
        <v>0</v>
      </c>
      <c r="BJ105" s="16" t="s">
        <v>77</v>
      </c>
      <c r="BK105" s="132">
        <f>ROUND(I105*H105,2)</f>
        <v>0</v>
      </c>
      <c r="BL105" s="16" t="s">
        <v>147</v>
      </c>
      <c r="BM105" s="131" t="s">
        <v>193</v>
      </c>
    </row>
    <row r="106" spans="2:65" s="1" customFormat="1" ht="11.25">
      <c r="B106" s="31"/>
      <c r="D106" s="133" t="s">
        <v>148</v>
      </c>
      <c r="F106" s="134" t="s">
        <v>545</v>
      </c>
      <c r="I106" s="135"/>
      <c r="L106" s="31"/>
      <c r="M106" s="136"/>
      <c r="T106" s="52"/>
      <c r="AT106" s="16" t="s">
        <v>148</v>
      </c>
      <c r="AU106" s="16" t="s">
        <v>77</v>
      </c>
    </row>
    <row r="107" spans="2:65" s="1" customFormat="1" ht="29.25">
      <c r="B107" s="31"/>
      <c r="D107" s="133" t="s">
        <v>152</v>
      </c>
      <c r="F107" s="137" t="s">
        <v>980</v>
      </c>
      <c r="I107" s="135"/>
      <c r="L107" s="31"/>
      <c r="M107" s="136"/>
      <c r="T107" s="52"/>
      <c r="AT107" s="16" t="s">
        <v>152</v>
      </c>
      <c r="AU107" s="16" t="s">
        <v>77</v>
      </c>
    </row>
    <row r="108" spans="2:65" s="12" customFormat="1" ht="11.25">
      <c r="B108" s="157"/>
      <c r="D108" s="133" t="s">
        <v>255</v>
      </c>
      <c r="E108" s="158" t="s">
        <v>19</v>
      </c>
      <c r="F108" s="159" t="s">
        <v>981</v>
      </c>
      <c r="H108" s="160">
        <v>95.135000000000005</v>
      </c>
      <c r="I108" s="161"/>
      <c r="L108" s="157"/>
      <c r="M108" s="162"/>
      <c r="T108" s="163"/>
      <c r="AT108" s="158" t="s">
        <v>255</v>
      </c>
      <c r="AU108" s="158" t="s">
        <v>77</v>
      </c>
      <c r="AV108" s="12" t="s">
        <v>79</v>
      </c>
      <c r="AW108" s="12" t="s">
        <v>31</v>
      </c>
      <c r="AX108" s="12" t="s">
        <v>69</v>
      </c>
      <c r="AY108" s="158" t="s">
        <v>141</v>
      </c>
    </row>
    <row r="109" spans="2:65" s="13" customFormat="1" ht="11.25">
      <c r="B109" s="164"/>
      <c r="D109" s="133" t="s">
        <v>255</v>
      </c>
      <c r="E109" s="165" t="s">
        <v>19</v>
      </c>
      <c r="F109" s="166" t="s">
        <v>262</v>
      </c>
      <c r="H109" s="167">
        <v>95.135000000000005</v>
      </c>
      <c r="I109" s="168"/>
      <c r="L109" s="164"/>
      <c r="M109" s="169"/>
      <c r="T109" s="170"/>
      <c r="AT109" s="165" t="s">
        <v>255</v>
      </c>
      <c r="AU109" s="165" t="s">
        <v>77</v>
      </c>
      <c r="AV109" s="13" t="s">
        <v>147</v>
      </c>
      <c r="AW109" s="13" t="s">
        <v>31</v>
      </c>
      <c r="AX109" s="13" t="s">
        <v>77</v>
      </c>
      <c r="AY109" s="165" t="s">
        <v>141</v>
      </c>
    </row>
    <row r="110" spans="2:65" s="1" customFormat="1" ht="16.5" customHeight="1">
      <c r="B110" s="31"/>
      <c r="C110" s="138" t="s">
        <v>164</v>
      </c>
      <c r="D110" s="138" t="s">
        <v>171</v>
      </c>
      <c r="E110" s="139" t="s">
        <v>982</v>
      </c>
      <c r="F110" s="140" t="s">
        <v>983</v>
      </c>
      <c r="G110" s="141" t="s">
        <v>174</v>
      </c>
      <c r="H110" s="142">
        <v>277</v>
      </c>
      <c r="I110" s="143"/>
      <c r="J110" s="144">
        <f>ROUND(I110*H110,2)</f>
        <v>0</v>
      </c>
      <c r="K110" s="140" t="s">
        <v>146</v>
      </c>
      <c r="L110" s="145"/>
      <c r="M110" s="146" t="s">
        <v>19</v>
      </c>
      <c r="N110" s="147" t="s">
        <v>40</v>
      </c>
      <c r="P110" s="129">
        <f>O110*H110</f>
        <v>0</v>
      </c>
      <c r="Q110" s="129">
        <v>0</v>
      </c>
      <c r="R110" s="129">
        <f>Q110*H110</f>
        <v>0</v>
      </c>
      <c r="S110" s="129">
        <v>0</v>
      </c>
      <c r="T110" s="130">
        <f>S110*H110</f>
        <v>0</v>
      </c>
      <c r="AR110" s="131" t="s">
        <v>169</v>
      </c>
      <c r="AT110" s="131" t="s">
        <v>171</v>
      </c>
      <c r="AU110" s="131" t="s">
        <v>77</v>
      </c>
      <c r="AY110" s="16" t="s">
        <v>141</v>
      </c>
      <c r="BE110" s="132">
        <f>IF(N110="základní",J110,0)</f>
        <v>0</v>
      </c>
      <c r="BF110" s="132">
        <f>IF(N110="snížená",J110,0)</f>
        <v>0</v>
      </c>
      <c r="BG110" s="132">
        <f>IF(N110="zákl. přenesená",J110,0)</f>
        <v>0</v>
      </c>
      <c r="BH110" s="132">
        <f>IF(N110="sníž. přenesená",J110,0)</f>
        <v>0</v>
      </c>
      <c r="BI110" s="132">
        <f>IF(N110="nulová",J110,0)</f>
        <v>0</v>
      </c>
      <c r="BJ110" s="16" t="s">
        <v>77</v>
      </c>
      <c r="BK110" s="132">
        <f>ROUND(I110*H110,2)</f>
        <v>0</v>
      </c>
      <c r="BL110" s="16" t="s">
        <v>147</v>
      </c>
      <c r="BM110" s="131" t="s">
        <v>8</v>
      </c>
    </row>
    <row r="111" spans="2:65" s="1" customFormat="1" ht="11.25">
      <c r="B111" s="31"/>
      <c r="D111" s="133" t="s">
        <v>148</v>
      </c>
      <c r="F111" s="134" t="s">
        <v>983</v>
      </c>
      <c r="I111" s="135"/>
      <c r="L111" s="31"/>
      <c r="M111" s="136"/>
      <c r="T111" s="52"/>
      <c r="AT111" s="16" t="s">
        <v>148</v>
      </c>
      <c r="AU111" s="16" t="s">
        <v>77</v>
      </c>
    </row>
    <row r="112" spans="2:65" s="1" customFormat="1" ht="19.5">
      <c r="B112" s="31"/>
      <c r="D112" s="133" t="s">
        <v>152</v>
      </c>
      <c r="F112" s="137" t="s">
        <v>166</v>
      </c>
      <c r="I112" s="135"/>
      <c r="L112" s="31"/>
      <c r="M112" s="136"/>
      <c r="T112" s="52"/>
      <c r="AT112" s="16" t="s">
        <v>152</v>
      </c>
      <c r="AU112" s="16" t="s">
        <v>77</v>
      </c>
    </row>
    <row r="113" spans="2:65" s="1" customFormat="1" ht="16.5" customHeight="1">
      <c r="B113" s="31"/>
      <c r="C113" s="138" t="s">
        <v>179</v>
      </c>
      <c r="D113" s="138" t="s">
        <v>171</v>
      </c>
      <c r="E113" s="139" t="s">
        <v>984</v>
      </c>
      <c r="F113" s="140" t="s">
        <v>985</v>
      </c>
      <c r="G113" s="141" t="s">
        <v>243</v>
      </c>
      <c r="H113" s="142">
        <v>8</v>
      </c>
      <c r="I113" s="143"/>
      <c r="J113" s="144">
        <f>ROUND(I113*H113,2)</f>
        <v>0</v>
      </c>
      <c r="K113" s="140" t="s">
        <v>146</v>
      </c>
      <c r="L113" s="145"/>
      <c r="M113" s="146" t="s">
        <v>19</v>
      </c>
      <c r="N113" s="147" t="s">
        <v>40</v>
      </c>
      <c r="P113" s="129">
        <f>O113*H113</f>
        <v>0</v>
      </c>
      <c r="Q113" s="129">
        <v>0</v>
      </c>
      <c r="R113" s="129">
        <f>Q113*H113</f>
        <v>0</v>
      </c>
      <c r="S113" s="129">
        <v>0</v>
      </c>
      <c r="T113" s="130">
        <f>S113*H113</f>
        <v>0</v>
      </c>
      <c r="AR113" s="131" t="s">
        <v>169</v>
      </c>
      <c r="AT113" s="131" t="s">
        <v>171</v>
      </c>
      <c r="AU113" s="131" t="s">
        <v>77</v>
      </c>
      <c r="AY113" s="16" t="s">
        <v>141</v>
      </c>
      <c r="BE113" s="132">
        <f>IF(N113="základní",J113,0)</f>
        <v>0</v>
      </c>
      <c r="BF113" s="132">
        <f>IF(N113="snížená",J113,0)</f>
        <v>0</v>
      </c>
      <c r="BG113" s="132">
        <f>IF(N113="zákl. přenesená",J113,0)</f>
        <v>0</v>
      </c>
      <c r="BH113" s="132">
        <f>IF(N113="sníž. přenesená",J113,0)</f>
        <v>0</v>
      </c>
      <c r="BI113" s="132">
        <f>IF(N113="nulová",J113,0)</f>
        <v>0</v>
      </c>
      <c r="BJ113" s="16" t="s">
        <v>77</v>
      </c>
      <c r="BK113" s="132">
        <f>ROUND(I113*H113,2)</f>
        <v>0</v>
      </c>
      <c r="BL113" s="16" t="s">
        <v>147</v>
      </c>
      <c r="BM113" s="131" t="s">
        <v>183</v>
      </c>
    </row>
    <row r="114" spans="2:65" s="1" customFormat="1" ht="11.25">
      <c r="B114" s="31"/>
      <c r="D114" s="133" t="s">
        <v>148</v>
      </c>
      <c r="F114" s="134" t="s">
        <v>985</v>
      </c>
      <c r="I114" s="135"/>
      <c r="L114" s="31"/>
      <c r="M114" s="136"/>
      <c r="T114" s="52"/>
      <c r="AT114" s="16" t="s">
        <v>148</v>
      </c>
      <c r="AU114" s="16" t="s">
        <v>77</v>
      </c>
    </row>
    <row r="115" spans="2:65" s="1" customFormat="1" ht="19.5">
      <c r="B115" s="31"/>
      <c r="D115" s="133" t="s">
        <v>152</v>
      </c>
      <c r="F115" s="137" t="s">
        <v>166</v>
      </c>
      <c r="I115" s="135"/>
      <c r="L115" s="31"/>
      <c r="M115" s="136"/>
      <c r="T115" s="52"/>
      <c r="AT115" s="16" t="s">
        <v>152</v>
      </c>
      <c r="AU115" s="16" t="s">
        <v>77</v>
      </c>
    </row>
    <row r="116" spans="2:65" s="1" customFormat="1" ht="16.5" customHeight="1">
      <c r="B116" s="31"/>
      <c r="C116" s="138" t="s">
        <v>169</v>
      </c>
      <c r="D116" s="138" t="s">
        <v>171</v>
      </c>
      <c r="E116" s="139" t="s">
        <v>986</v>
      </c>
      <c r="F116" s="140" t="s">
        <v>987</v>
      </c>
      <c r="G116" s="141" t="s">
        <v>243</v>
      </c>
      <c r="H116" s="142">
        <v>1</v>
      </c>
      <c r="I116" s="143"/>
      <c r="J116" s="144">
        <f>ROUND(I116*H116,2)</f>
        <v>0</v>
      </c>
      <c r="K116" s="140" t="s">
        <v>19</v>
      </c>
      <c r="L116" s="145"/>
      <c r="M116" s="146" t="s">
        <v>19</v>
      </c>
      <c r="N116" s="147" t="s">
        <v>40</v>
      </c>
      <c r="P116" s="129">
        <f>O116*H116</f>
        <v>0</v>
      </c>
      <c r="Q116" s="129">
        <v>0.06</v>
      </c>
      <c r="R116" s="129">
        <f>Q116*H116</f>
        <v>0.06</v>
      </c>
      <c r="S116" s="129">
        <v>0</v>
      </c>
      <c r="T116" s="130">
        <f>S116*H116</f>
        <v>0</v>
      </c>
      <c r="AR116" s="131" t="s">
        <v>169</v>
      </c>
      <c r="AT116" s="131" t="s">
        <v>171</v>
      </c>
      <c r="AU116" s="131" t="s">
        <v>77</v>
      </c>
      <c r="AY116" s="16" t="s">
        <v>141</v>
      </c>
      <c r="BE116" s="132">
        <f>IF(N116="základní",J116,0)</f>
        <v>0</v>
      </c>
      <c r="BF116" s="132">
        <f>IF(N116="snížená",J116,0)</f>
        <v>0</v>
      </c>
      <c r="BG116" s="132">
        <f>IF(N116="zákl. přenesená",J116,0)</f>
        <v>0</v>
      </c>
      <c r="BH116" s="132">
        <f>IF(N116="sníž. přenesená",J116,0)</f>
        <v>0</v>
      </c>
      <c r="BI116" s="132">
        <f>IF(N116="nulová",J116,0)</f>
        <v>0</v>
      </c>
      <c r="BJ116" s="16" t="s">
        <v>77</v>
      </c>
      <c r="BK116" s="132">
        <f>ROUND(I116*H116,2)</f>
        <v>0</v>
      </c>
      <c r="BL116" s="16" t="s">
        <v>147</v>
      </c>
      <c r="BM116" s="131" t="s">
        <v>186</v>
      </c>
    </row>
    <row r="117" spans="2:65" s="1" customFormat="1" ht="11.25">
      <c r="B117" s="31"/>
      <c r="D117" s="133" t="s">
        <v>148</v>
      </c>
      <c r="F117" s="134" t="s">
        <v>987</v>
      </c>
      <c r="I117" s="135"/>
      <c r="L117" s="31"/>
      <c r="M117" s="136"/>
      <c r="T117" s="52"/>
      <c r="AT117" s="16" t="s">
        <v>148</v>
      </c>
      <c r="AU117" s="16" t="s">
        <v>77</v>
      </c>
    </row>
    <row r="118" spans="2:65" s="1" customFormat="1" ht="19.5">
      <c r="B118" s="31"/>
      <c r="D118" s="133" t="s">
        <v>152</v>
      </c>
      <c r="F118" s="137" t="s">
        <v>166</v>
      </c>
      <c r="I118" s="135"/>
      <c r="L118" s="31"/>
      <c r="M118" s="136"/>
      <c r="T118" s="52"/>
      <c r="AT118" s="16" t="s">
        <v>152</v>
      </c>
      <c r="AU118" s="16" t="s">
        <v>77</v>
      </c>
    </row>
    <row r="119" spans="2:65" s="1" customFormat="1" ht="16.5" customHeight="1">
      <c r="B119" s="31"/>
      <c r="C119" s="138" t="s">
        <v>187</v>
      </c>
      <c r="D119" s="138" t="s">
        <v>171</v>
      </c>
      <c r="E119" s="139" t="s">
        <v>988</v>
      </c>
      <c r="F119" s="140" t="s">
        <v>989</v>
      </c>
      <c r="G119" s="141" t="s">
        <v>243</v>
      </c>
      <c r="H119" s="142">
        <v>8</v>
      </c>
      <c r="I119" s="143"/>
      <c r="J119" s="144">
        <f>ROUND(I119*H119,2)</f>
        <v>0</v>
      </c>
      <c r="K119" s="140" t="s">
        <v>146</v>
      </c>
      <c r="L119" s="145"/>
      <c r="M119" s="146" t="s">
        <v>19</v>
      </c>
      <c r="N119" s="147" t="s">
        <v>40</v>
      </c>
      <c r="P119" s="129">
        <f>O119*H119</f>
        <v>0</v>
      </c>
      <c r="Q119" s="129">
        <v>0</v>
      </c>
      <c r="R119" s="129">
        <f>Q119*H119</f>
        <v>0</v>
      </c>
      <c r="S119" s="129">
        <v>0</v>
      </c>
      <c r="T119" s="130">
        <f>S119*H119</f>
        <v>0</v>
      </c>
      <c r="AR119" s="131" t="s">
        <v>169</v>
      </c>
      <c r="AT119" s="131" t="s">
        <v>171</v>
      </c>
      <c r="AU119" s="131" t="s">
        <v>77</v>
      </c>
      <c r="AY119" s="16" t="s">
        <v>141</v>
      </c>
      <c r="BE119" s="132">
        <f>IF(N119="základní",J119,0)</f>
        <v>0</v>
      </c>
      <c r="BF119" s="132">
        <f>IF(N119="snížená",J119,0)</f>
        <v>0</v>
      </c>
      <c r="BG119" s="132">
        <f>IF(N119="zákl. přenesená",J119,0)</f>
        <v>0</v>
      </c>
      <c r="BH119" s="132">
        <f>IF(N119="sníž. přenesená",J119,0)</f>
        <v>0</v>
      </c>
      <c r="BI119" s="132">
        <f>IF(N119="nulová",J119,0)</f>
        <v>0</v>
      </c>
      <c r="BJ119" s="16" t="s">
        <v>77</v>
      </c>
      <c r="BK119" s="132">
        <f>ROUND(I119*H119,2)</f>
        <v>0</v>
      </c>
      <c r="BL119" s="16" t="s">
        <v>147</v>
      </c>
      <c r="BM119" s="131" t="s">
        <v>191</v>
      </c>
    </row>
    <row r="120" spans="2:65" s="1" customFormat="1" ht="11.25">
      <c r="B120" s="31"/>
      <c r="D120" s="133" t="s">
        <v>148</v>
      </c>
      <c r="F120" s="134" t="s">
        <v>989</v>
      </c>
      <c r="I120" s="135"/>
      <c r="L120" s="31"/>
      <c r="M120" s="136"/>
      <c r="T120" s="52"/>
      <c r="AT120" s="16" t="s">
        <v>148</v>
      </c>
      <c r="AU120" s="16" t="s">
        <v>77</v>
      </c>
    </row>
    <row r="121" spans="2:65" s="1" customFormat="1" ht="19.5">
      <c r="B121" s="31"/>
      <c r="D121" s="133" t="s">
        <v>152</v>
      </c>
      <c r="F121" s="137" t="s">
        <v>166</v>
      </c>
      <c r="I121" s="135"/>
      <c r="L121" s="31"/>
      <c r="M121" s="136"/>
      <c r="T121" s="52"/>
      <c r="AT121" s="16" t="s">
        <v>152</v>
      </c>
      <c r="AU121" s="16" t="s">
        <v>77</v>
      </c>
    </row>
    <row r="122" spans="2:65" s="1" customFormat="1" ht="16.5" customHeight="1">
      <c r="B122" s="31"/>
      <c r="C122" s="138" t="s">
        <v>193</v>
      </c>
      <c r="D122" s="138" t="s">
        <v>171</v>
      </c>
      <c r="E122" s="139" t="s">
        <v>990</v>
      </c>
      <c r="F122" s="140" t="s">
        <v>991</v>
      </c>
      <c r="G122" s="141" t="s">
        <v>243</v>
      </c>
      <c r="H122" s="142">
        <v>1</v>
      </c>
      <c r="I122" s="143"/>
      <c r="J122" s="144">
        <f>ROUND(I122*H122,2)</f>
        <v>0</v>
      </c>
      <c r="K122" s="140" t="s">
        <v>19</v>
      </c>
      <c r="L122" s="145"/>
      <c r="M122" s="146" t="s">
        <v>19</v>
      </c>
      <c r="N122" s="147" t="s">
        <v>40</v>
      </c>
      <c r="P122" s="129">
        <f>O122*H122</f>
        <v>0</v>
      </c>
      <c r="Q122" s="129">
        <v>3.0000000000000001E-3</v>
      </c>
      <c r="R122" s="129">
        <f>Q122*H122</f>
        <v>3.0000000000000001E-3</v>
      </c>
      <c r="S122" s="129">
        <v>0</v>
      </c>
      <c r="T122" s="130">
        <f>S122*H122</f>
        <v>0</v>
      </c>
      <c r="AR122" s="131" t="s">
        <v>169</v>
      </c>
      <c r="AT122" s="131" t="s">
        <v>171</v>
      </c>
      <c r="AU122" s="131" t="s">
        <v>77</v>
      </c>
      <c r="AY122" s="16" t="s">
        <v>141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6" t="s">
        <v>77</v>
      </c>
      <c r="BK122" s="132">
        <f>ROUND(I122*H122,2)</f>
        <v>0</v>
      </c>
      <c r="BL122" s="16" t="s">
        <v>147</v>
      </c>
      <c r="BM122" s="131" t="s">
        <v>197</v>
      </c>
    </row>
    <row r="123" spans="2:65" s="1" customFormat="1" ht="11.25">
      <c r="B123" s="31"/>
      <c r="D123" s="133" t="s">
        <v>148</v>
      </c>
      <c r="F123" s="134" t="s">
        <v>991</v>
      </c>
      <c r="I123" s="135"/>
      <c r="L123" s="31"/>
      <c r="M123" s="136"/>
      <c r="T123" s="52"/>
      <c r="AT123" s="16" t="s">
        <v>148</v>
      </c>
      <c r="AU123" s="16" t="s">
        <v>77</v>
      </c>
    </row>
    <row r="124" spans="2:65" s="1" customFormat="1" ht="19.5">
      <c r="B124" s="31"/>
      <c r="D124" s="133" t="s">
        <v>152</v>
      </c>
      <c r="F124" s="137" t="s">
        <v>166</v>
      </c>
      <c r="I124" s="135"/>
      <c r="L124" s="31"/>
      <c r="M124" s="136"/>
      <c r="T124" s="52"/>
      <c r="AT124" s="16" t="s">
        <v>152</v>
      </c>
      <c r="AU124" s="16" t="s">
        <v>77</v>
      </c>
    </row>
    <row r="125" spans="2:65" s="1" customFormat="1" ht="16.5" customHeight="1">
      <c r="B125" s="31"/>
      <c r="C125" s="138" t="s">
        <v>198</v>
      </c>
      <c r="D125" s="138" t="s">
        <v>171</v>
      </c>
      <c r="E125" s="139" t="s">
        <v>992</v>
      </c>
      <c r="F125" s="140" t="s">
        <v>993</v>
      </c>
      <c r="G125" s="141" t="s">
        <v>174</v>
      </c>
      <c r="H125" s="142">
        <v>33</v>
      </c>
      <c r="I125" s="143"/>
      <c r="J125" s="144">
        <f>ROUND(I125*H125,2)</f>
        <v>0</v>
      </c>
      <c r="K125" s="140" t="s">
        <v>146</v>
      </c>
      <c r="L125" s="145"/>
      <c r="M125" s="146" t="s">
        <v>19</v>
      </c>
      <c r="N125" s="147" t="s">
        <v>40</v>
      </c>
      <c r="P125" s="129">
        <f>O125*H125</f>
        <v>0</v>
      </c>
      <c r="Q125" s="129">
        <v>7.1300000000000001E-3</v>
      </c>
      <c r="R125" s="129">
        <f>Q125*H125</f>
        <v>0.23529</v>
      </c>
      <c r="S125" s="129">
        <v>0</v>
      </c>
      <c r="T125" s="130">
        <f>S125*H125</f>
        <v>0</v>
      </c>
      <c r="AR125" s="131" t="s">
        <v>169</v>
      </c>
      <c r="AT125" s="131" t="s">
        <v>171</v>
      </c>
      <c r="AU125" s="131" t="s">
        <v>77</v>
      </c>
      <c r="AY125" s="16" t="s">
        <v>141</v>
      </c>
      <c r="BE125" s="132">
        <f>IF(N125="základní",J125,0)</f>
        <v>0</v>
      </c>
      <c r="BF125" s="132">
        <f>IF(N125="snížená",J125,0)</f>
        <v>0</v>
      </c>
      <c r="BG125" s="132">
        <f>IF(N125="zákl. přenesená",J125,0)</f>
        <v>0</v>
      </c>
      <c r="BH125" s="132">
        <f>IF(N125="sníž. přenesená",J125,0)</f>
        <v>0</v>
      </c>
      <c r="BI125" s="132">
        <f>IF(N125="nulová",J125,0)</f>
        <v>0</v>
      </c>
      <c r="BJ125" s="16" t="s">
        <v>77</v>
      </c>
      <c r="BK125" s="132">
        <f>ROUND(I125*H125,2)</f>
        <v>0</v>
      </c>
      <c r="BL125" s="16" t="s">
        <v>147</v>
      </c>
      <c r="BM125" s="131" t="s">
        <v>201</v>
      </c>
    </row>
    <row r="126" spans="2:65" s="1" customFormat="1" ht="11.25">
      <c r="B126" s="31"/>
      <c r="D126" s="133" t="s">
        <v>148</v>
      </c>
      <c r="F126" s="134" t="s">
        <v>993</v>
      </c>
      <c r="I126" s="135"/>
      <c r="L126" s="31"/>
      <c r="M126" s="136"/>
      <c r="T126" s="52"/>
      <c r="AT126" s="16" t="s">
        <v>148</v>
      </c>
      <c r="AU126" s="16" t="s">
        <v>77</v>
      </c>
    </row>
    <row r="127" spans="2:65" s="1" customFormat="1" ht="19.5">
      <c r="B127" s="31"/>
      <c r="D127" s="133" t="s">
        <v>152</v>
      </c>
      <c r="F127" s="137" t="s">
        <v>166</v>
      </c>
      <c r="I127" s="135"/>
      <c r="L127" s="31"/>
      <c r="M127" s="136"/>
      <c r="T127" s="52"/>
      <c r="AT127" s="16" t="s">
        <v>152</v>
      </c>
      <c r="AU127" s="16" t="s">
        <v>77</v>
      </c>
    </row>
    <row r="128" spans="2:65" s="12" customFormat="1" ht="11.25">
      <c r="B128" s="157"/>
      <c r="D128" s="133" t="s">
        <v>255</v>
      </c>
      <c r="E128" s="158" t="s">
        <v>19</v>
      </c>
      <c r="F128" s="159" t="s">
        <v>994</v>
      </c>
      <c r="H128" s="160">
        <v>33</v>
      </c>
      <c r="I128" s="161"/>
      <c r="L128" s="157"/>
      <c r="M128" s="162"/>
      <c r="T128" s="163"/>
      <c r="AT128" s="158" t="s">
        <v>255</v>
      </c>
      <c r="AU128" s="158" t="s">
        <v>77</v>
      </c>
      <c r="AV128" s="12" t="s">
        <v>79</v>
      </c>
      <c r="AW128" s="12" t="s">
        <v>31</v>
      </c>
      <c r="AX128" s="12" t="s">
        <v>69</v>
      </c>
      <c r="AY128" s="158" t="s">
        <v>141</v>
      </c>
    </row>
    <row r="129" spans="2:65" s="13" customFormat="1" ht="11.25">
      <c r="B129" s="164"/>
      <c r="D129" s="133" t="s">
        <v>255</v>
      </c>
      <c r="E129" s="165" t="s">
        <v>19</v>
      </c>
      <c r="F129" s="166" t="s">
        <v>262</v>
      </c>
      <c r="H129" s="167">
        <v>33</v>
      </c>
      <c r="I129" s="168"/>
      <c r="L129" s="164"/>
      <c r="M129" s="169"/>
      <c r="T129" s="170"/>
      <c r="AT129" s="165" t="s">
        <v>255</v>
      </c>
      <c r="AU129" s="165" t="s">
        <v>77</v>
      </c>
      <c r="AV129" s="13" t="s">
        <v>147</v>
      </c>
      <c r="AW129" s="13" t="s">
        <v>31</v>
      </c>
      <c r="AX129" s="13" t="s">
        <v>77</v>
      </c>
      <c r="AY129" s="165" t="s">
        <v>141</v>
      </c>
    </row>
    <row r="130" spans="2:65" s="1" customFormat="1" ht="16.5" customHeight="1">
      <c r="B130" s="31"/>
      <c r="C130" s="138" t="s">
        <v>8</v>
      </c>
      <c r="D130" s="138" t="s">
        <v>171</v>
      </c>
      <c r="E130" s="139" t="s">
        <v>995</v>
      </c>
      <c r="F130" s="140" t="s">
        <v>996</v>
      </c>
      <c r="G130" s="141" t="s">
        <v>243</v>
      </c>
      <c r="H130" s="142">
        <v>4</v>
      </c>
      <c r="I130" s="143"/>
      <c r="J130" s="144">
        <f>ROUND(I130*H130,2)</f>
        <v>0</v>
      </c>
      <c r="K130" s="140" t="s">
        <v>146</v>
      </c>
      <c r="L130" s="145"/>
      <c r="M130" s="146" t="s">
        <v>19</v>
      </c>
      <c r="N130" s="147" t="s">
        <v>40</v>
      </c>
      <c r="P130" s="129">
        <f>O130*H130</f>
        <v>0</v>
      </c>
      <c r="Q130" s="129">
        <v>0</v>
      </c>
      <c r="R130" s="129">
        <f>Q130*H130</f>
        <v>0</v>
      </c>
      <c r="S130" s="129">
        <v>0</v>
      </c>
      <c r="T130" s="130">
        <f>S130*H130</f>
        <v>0</v>
      </c>
      <c r="AR130" s="131" t="s">
        <v>169</v>
      </c>
      <c r="AT130" s="131" t="s">
        <v>171</v>
      </c>
      <c r="AU130" s="131" t="s">
        <v>77</v>
      </c>
      <c r="AY130" s="16" t="s">
        <v>141</v>
      </c>
      <c r="BE130" s="132">
        <f>IF(N130="základní",J130,0)</f>
        <v>0</v>
      </c>
      <c r="BF130" s="132">
        <f>IF(N130="snížená",J130,0)</f>
        <v>0</v>
      </c>
      <c r="BG130" s="132">
        <f>IF(N130="zákl. přenesená",J130,0)</f>
        <v>0</v>
      </c>
      <c r="BH130" s="132">
        <f>IF(N130="sníž. přenesená",J130,0)</f>
        <v>0</v>
      </c>
      <c r="BI130" s="132">
        <f>IF(N130="nulová",J130,0)</f>
        <v>0</v>
      </c>
      <c r="BJ130" s="16" t="s">
        <v>77</v>
      </c>
      <c r="BK130" s="132">
        <f>ROUND(I130*H130,2)</f>
        <v>0</v>
      </c>
      <c r="BL130" s="16" t="s">
        <v>147</v>
      </c>
      <c r="BM130" s="131" t="s">
        <v>204</v>
      </c>
    </row>
    <row r="131" spans="2:65" s="1" customFormat="1" ht="11.25">
      <c r="B131" s="31"/>
      <c r="D131" s="133" t="s">
        <v>148</v>
      </c>
      <c r="F131" s="134" t="s">
        <v>996</v>
      </c>
      <c r="I131" s="135"/>
      <c r="L131" s="31"/>
      <c r="M131" s="136"/>
      <c r="T131" s="52"/>
      <c r="AT131" s="16" t="s">
        <v>148</v>
      </c>
      <c r="AU131" s="16" t="s">
        <v>77</v>
      </c>
    </row>
    <row r="132" spans="2:65" s="1" customFormat="1" ht="19.5">
      <c r="B132" s="31"/>
      <c r="D132" s="133" t="s">
        <v>152</v>
      </c>
      <c r="F132" s="137" t="s">
        <v>166</v>
      </c>
      <c r="I132" s="135"/>
      <c r="L132" s="31"/>
      <c r="M132" s="136"/>
      <c r="T132" s="52"/>
      <c r="AT132" s="16" t="s">
        <v>152</v>
      </c>
      <c r="AU132" s="16" t="s">
        <v>77</v>
      </c>
    </row>
    <row r="133" spans="2:65" s="1" customFormat="1" ht="16.5" customHeight="1">
      <c r="B133" s="31"/>
      <c r="C133" s="138" t="s">
        <v>205</v>
      </c>
      <c r="D133" s="138" t="s">
        <v>171</v>
      </c>
      <c r="E133" s="139" t="s">
        <v>997</v>
      </c>
      <c r="F133" s="140" t="s">
        <v>998</v>
      </c>
      <c r="G133" s="141" t="s">
        <v>243</v>
      </c>
      <c r="H133" s="142">
        <v>1</v>
      </c>
      <c r="I133" s="143"/>
      <c r="J133" s="144">
        <f>ROUND(I133*H133,2)</f>
        <v>0</v>
      </c>
      <c r="K133" s="140" t="s">
        <v>146</v>
      </c>
      <c r="L133" s="145"/>
      <c r="M133" s="146" t="s">
        <v>19</v>
      </c>
      <c r="N133" s="147" t="s">
        <v>40</v>
      </c>
      <c r="P133" s="129">
        <f>O133*H133</f>
        <v>0</v>
      </c>
      <c r="Q133" s="129">
        <v>0</v>
      </c>
      <c r="R133" s="129">
        <f>Q133*H133</f>
        <v>0</v>
      </c>
      <c r="S133" s="129">
        <v>0</v>
      </c>
      <c r="T133" s="130">
        <f>S133*H133</f>
        <v>0</v>
      </c>
      <c r="AR133" s="131" t="s">
        <v>169</v>
      </c>
      <c r="AT133" s="131" t="s">
        <v>171</v>
      </c>
      <c r="AU133" s="131" t="s">
        <v>77</v>
      </c>
      <c r="AY133" s="16" t="s">
        <v>141</v>
      </c>
      <c r="BE133" s="132">
        <f>IF(N133="základní",J133,0)</f>
        <v>0</v>
      </c>
      <c r="BF133" s="132">
        <f>IF(N133="snížená",J133,0)</f>
        <v>0</v>
      </c>
      <c r="BG133" s="132">
        <f>IF(N133="zákl. přenesená",J133,0)</f>
        <v>0</v>
      </c>
      <c r="BH133" s="132">
        <f>IF(N133="sníž. přenesená",J133,0)</f>
        <v>0</v>
      </c>
      <c r="BI133" s="132">
        <f>IF(N133="nulová",J133,0)</f>
        <v>0</v>
      </c>
      <c r="BJ133" s="16" t="s">
        <v>77</v>
      </c>
      <c r="BK133" s="132">
        <f>ROUND(I133*H133,2)</f>
        <v>0</v>
      </c>
      <c r="BL133" s="16" t="s">
        <v>147</v>
      </c>
      <c r="BM133" s="131" t="s">
        <v>208</v>
      </c>
    </row>
    <row r="134" spans="2:65" s="1" customFormat="1" ht="11.25">
      <c r="B134" s="31"/>
      <c r="D134" s="133" t="s">
        <v>148</v>
      </c>
      <c r="F134" s="134" t="s">
        <v>998</v>
      </c>
      <c r="I134" s="135"/>
      <c r="L134" s="31"/>
      <c r="M134" s="136"/>
      <c r="T134" s="52"/>
      <c r="AT134" s="16" t="s">
        <v>148</v>
      </c>
      <c r="AU134" s="16" t="s">
        <v>77</v>
      </c>
    </row>
    <row r="135" spans="2:65" s="1" customFormat="1" ht="19.5">
      <c r="B135" s="31"/>
      <c r="D135" s="133" t="s">
        <v>152</v>
      </c>
      <c r="F135" s="137" t="s">
        <v>166</v>
      </c>
      <c r="I135" s="135"/>
      <c r="L135" s="31"/>
      <c r="M135" s="136"/>
      <c r="T135" s="52"/>
      <c r="AT135" s="16" t="s">
        <v>152</v>
      </c>
      <c r="AU135" s="16" t="s">
        <v>77</v>
      </c>
    </row>
    <row r="136" spans="2:65" s="1" customFormat="1" ht="16.5" customHeight="1">
      <c r="B136" s="31"/>
      <c r="C136" s="138" t="s">
        <v>183</v>
      </c>
      <c r="D136" s="138" t="s">
        <v>171</v>
      </c>
      <c r="E136" s="139" t="s">
        <v>999</v>
      </c>
      <c r="F136" s="140" t="s">
        <v>1000</v>
      </c>
      <c r="G136" s="141" t="s">
        <v>284</v>
      </c>
      <c r="H136" s="142">
        <v>1353.99</v>
      </c>
      <c r="I136" s="143"/>
      <c r="J136" s="144">
        <f>ROUND(I136*H136,2)</f>
        <v>0</v>
      </c>
      <c r="K136" s="140" t="s">
        <v>146</v>
      </c>
      <c r="L136" s="145"/>
      <c r="M136" s="146" t="s">
        <v>19</v>
      </c>
      <c r="N136" s="147" t="s">
        <v>40</v>
      </c>
      <c r="P136" s="129">
        <f>O136*H136</f>
        <v>0</v>
      </c>
      <c r="Q136" s="129">
        <v>0</v>
      </c>
      <c r="R136" s="129">
        <f>Q136*H136</f>
        <v>0</v>
      </c>
      <c r="S136" s="129">
        <v>0</v>
      </c>
      <c r="T136" s="130">
        <f>S136*H136</f>
        <v>0</v>
      </c>
      <c r="AR136" s="131" t="s">
        <v>169</v>
      </c>
      <c r="AT136" s="131" t="s">
        <v>171</v>
      </c>
      <c r="AU136" s="131" t="s">
        <v>77</v>
      </c>
      <c r="AY136" s="16" t="s">
        <v>141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6" t="s">
        <v>77</v>
      </c>
      <c r="BK136" s="132">
        <f>ROUND(I136*H136,2)</f>
        <v>0</v>
      </c>
      <c r="BL136" s="16" t="s">
        <v>147</v>
      </c>
      <c r="BM136" s="131" t="s">
        <v>211</v>
      </c>
    </row>
    <row r="137" spans="2:65" s="1" customFormat="1" ht="11.25">
      <c r="B137" s="31"/>
      <c r="D137" s="133" t="s">
        <v>148</v>
      </c>
      <c r="F137" s="134" t="s">
        <v>1000</v>
      </c>
      <c r="I137" s="135"/>
      <c r="L137" s="31"/>
      <c r="M137" s="136"/>
      <c r="T137" s="52"/>
      <c r="AT137" s="16" t="s">
        <v>148</v>
      </c>
      <c r="AU137" s="16" t="s">
        <v>77</v>
      </c>
    </row>
    <row r="138" spans="2:65" s="1" customFormat="1" ht="29.25">
      <c r="B138" s="31"/>
      <c r="D138" s="133" t="s">
        <v>152</v>
      </c>
      <c r="F138" s="137" t="s">
        <v>1001</v>
      </c>
      <c r="I138" s="135"/>
      <c r="L138" s="31"/>
      <c r="M138" s="136"/>
      <c r="T138" s="52"/>
      <c r="AT138" s="16" t="s">
        <v>152</v>
      </c>
      <c r="AU138" s="16" t="s">
        <v>77</v>
      </c>
    </row>
    <row r="139" spans="2:65" s="12" customFormat="1" ht="11.25">
      <c r="B139" s="157"/>
      <c r="D139" s="133" t="s">
        <v>255</v>
      </c>
      <c r="E139" s="158" t="s">
        <v>19</v>
      </c>
      <c r="F139" s="159" t="s">
        <v>1002</v>
      </c>
      <c r="H139" s="160">
        <v>1353.99</v>
      </c>
      <c r="I139" s="161"/>
      <c r="L139" s="157"/>
      <c r="M139" s="162"/>
      <c r="T139" s="163"/>
      <c r="AT139" s="158" t="s">
        <v>255</v>
      </c>
      <c r="AU139" s="158" t="s">
        <v>77</v>
      </c>
      <c r="AV139" s="12" t="s">
        <v>79</v>
      </c>
      <c r="AW139" s="12" t="s">
        <v>31</v>
      </c>
      <c r="AX139" s="12" t="s">
        <v>69</v>
      </c>
      <c r="AY139" s="158" t="s">
        <v>141</v>
      </c>
    </row>
    <row r="140" spans="2:65" s="13" customFormat="1" ht="11.25">
      <c r="B140" s="164"/>
      <c r="D140" s="133" t="s">
        <v>255</v>
      </c>
      <c r="E140" s="165" t="s">
        <v>19</v>
      </c>
      <c r="F140" s="166" t="s">
        <v>262</v>
      </c>
      <c r="H140" s="167">
        <v>1353.99</v>
      </c>
      <c r="I140" s="168"/>
      <c r="L140" s="164"/>
      <c r="M140" s="169"/>
      <c r="T140" s="170"/>
      <c r="AT140" s="165" t="s">
        <v>255</v>
      </c>
      <c r="AU140" s="165" t="s">
        <v>77</v>
      </c>
      <c r="AV140" s="13" t="s">
        <v>147</v>
      </c>
      <c r="AW140" s="13" t="s">
        <v>31</v>
      </c>
      <c r="AX140" s="13" t="s">
        <v>77</v>
      </c>
      <c r="AY140" s="165" t="s">
        <v>141</v>
      </c>
    </row>
    <row r="141" spans="2:65" s="1" customFormat="1" ht="16.5" customHeight="1">
      <c r="B141" s="31"/>
      <c r="C141" s="138" t="s">
        <v>212</v>
      </c>
      <c r="D141" s="138" t="s">
        <v>171</v>
      </c>
      <c r="E141" s="139" t="s">
        <v>1003</v>
      </c>
      <c r="F141" s="140" t="s">
        <v>1004</v>
      </c>
      <c r="G141" s="141" t="s">
        <v>284</v>
      </c>
      <c r="H141" s="142">
        <v>2224.1999999999998</v>
      </c>
      <c r="I141" s="143"/>
      <c r="J141" s="144">
        <f>ROUND(I141*H141,2)</f>
        <v>0</v>
      </c>
      <c r="K141" s="140" t="s">
        <v>19</v>
      </c>
      <c r="L141" s="145"/>
      <c r="M141" s="146" t="s">
        <v>19</v>
      </c>
      <c r="N141" s="147" t="s">
        <v>40</v>
      </c>
      <c r="P141" s="129">
        <f>O141*H141</f>
        <v>0</v>
      </c>
      <c r="Q141" s="129">
        <v>2.9999999999999997E-4</v>
      </c>
      <c r="R141" s="129">
        <f>Q141*H141</f>
        <v>0.66725999999999985</v>
      </c>
      <c r="S141" s="129">
        <v>0</v>
      </c>
      <c r="T141" s="130">
        <f>S141*H141</f>
        <v>0</v>
      </c>
      <c r="AR141" s="131" t="s">
        <v>169</v>
      </c>
      <c r="AT141" s="131" t="s">
        <v>171</v>
      </c>
      <c r="AU141" s="131" t="s">
        <v>77</v>
      </c>
      <c r="AY141" s="16" t="s">
        <v>141</v>
      </c>
      <c r="BE141" s="132">
        <f>IF(N141="základní",J141,0)</f>
        <v>0</v>
      </c>
      <c r="BF141" s="132">
        <f>IF(N141="snížená",J141,0)</f>
        <v>0</v>
      </c>
      <c r="BG141" s="132">
        <f>IF(N141="zákl. přenesená",J141,0)</f>
        <v>0</v>
      </c>
      <c r="BH141" s="132">
        <f>IF(N141="sníž. přenesená",J141,0)</f>
        <v>0</v>
      </c>
      <c r="BI141" s="132">
        <f>IF(N141="nulová",J141,0)</f>
        <v>0</v>
      </c>
      <c r="BJ141" s="16" t="s">
        <v>77</v>
      </c>
      <c r="BK141" s="132">
        <f>ROUND(I141*H141,2)</f>
        <v>0</v>
      </c>
      <c r="BL141" s="16" t="s">
        <v>147</v>
      </c>
      <c r="BM141" s="131" t="s">
        <v>215</v>
      </c>
    </row>
    <row r="142" spans="2:65" s="1" customFormat="1" ht="11.25">
      <c r="B142" s="31"/>
      <c r="D142" s="133" t="s">
        <v>148</v>
      </c>
      <c r="F142" s="134" t="s">
        <v>1004</v>
      </c>
      <c r="I142" s="135"/>
      <c r="L142" s="31"/>
      <c r="M142" s="136"/>
      <c r="T142" s="52"/>
      <c r="AT142" s="16" t="s">
        <v>148</v>
      </c>
      <c r="AU142" s="16" t="s">
        <v>77</v>
      </c>
    </row>
    <row r="143" spans="2:65" s="1" customFormat="1" ht="29.25">
      <c r="B143" s="31"/>
      <c r="D143" s="133" t="s">
        <v>152</v>
      </c>
      <c r="F143" s="137" t="s">
        <v>974</v>
      </c>
      <c r="I143" s="135"/>
      <c r="L143" s="31"/>
      <c r="M143" s="136"/>
      <c r="T143" s="52"/>
      <c r="AT143" s="16" t="s">
        <v>152</v>
      </c>
      <c r="AU143" s="16" t="s">
        <v>77</v>
      </c>
    </row>
    <row r="144" spans="2:65" s="12" customFormat="1" ht="11.25">
      <c r="B144" s="157"/>
      <c r="D144" s="133" t="s">
        <v>255</v>
      </c>
      <c r="E144" s="158" t="s">
        <v>19</v>
      </c>
      <c r="F144" s="159" t="s">
        <v>1005</v>
      </c>
      <c r="H144" s="160">
        <v>2224.1999999999998</v>
      </c>
      <c r="I144" s="161"/>
      <c r="L144" s="157"/>
      <c r="M144" s="162"/>
      <c r="T144" s="163"/>
      <c r="AT144" s="158" t="s">
        <v>255</v>
      </c>
      <c r="AU144" s="158" t="s">
        <v>77</v>
      </c>
      <c r="AV144" s="12" t="s">
        <v>79</v>
      </c>
      <c r="AW144" s="12" t="s">
        <v>31</v>
      </c>
      <c r="AX144" s="12" t="s">
        <v>69</v>
      </c>
      <c r="AY144" s="158" t="s">
        <v>141</v>
      </c>
    </row>
    <row r="145" spans="2:65" s="13" customFormat="1" ht="11.25">
      <c r="B145" s="164"/>
      <c r="D145" s="133" t="s">
        <v>255</v>
      </c>
      <c r="E145" s="165" t="s">
        <v>19</v>
      </c>
      <c r="F145" s="166" t="s">
        <v>262</v>
      </c>
      <c r="H145" s="167">
        <v>2224.1999999999998</v>
      </c>
      <c r="I145" s="168"/>
      <c r="L145" s="164"/>
      <c r="M145" s="169"/>
      <c r="T145" s="170"/>
      <c r="AT145" s="165" t="s">
        <v>255</v>
      </c>
      <c r="AU145" s="165" t="s">
        <v>77</v>
      </c>
      <c r="AV145" s="13" t="s">
        <v>147</v>
      </c>
      <c r="AW145" s="13" t="s">
        <v>31</v>
      </c>
      <c r="AX145" s="13" t="s">
        <v>77</v>
      </c>
      <c r="AY145" s="165" t="s">
        <v>141</v>
      </c>
    </row>
    <row r="146" spans="2:65" s="1" customFormat="1" ht="16.5" customHeight="1">
      <c r="B146" s="31"/>
      <c r="C146" s="138" t="s">
        <v>186</v>
      </c>
      <c r="D146" s="138" t="s">
        <v>171</v>
      </c>
      <c r="E146" s="139" t="s">
        <v>1006</v>
      </c>
      <c r="F146" s="140" t="s">
        <v>1007</v>
      </c>
      <c r="G146" s="141" t="s">
        <v>243</v>
      </c>
      <c r="H146" s="142">
        <v>1188</v>
      </c>
      <c r="I146" s="143"/>
      <c r="J146" s="144">
        <f>ROUND(I146*H146,2)</f>
        <v>0</v>
      </c>
      <c r="K146" s="140" t="s">
        <v>146</v>
      </c>
      <c r="L146" s="145"/>
      <c r="M146" s="146" t="s">
        <v>19</v>
      </c>
      <c r="N146" s="147" t="s">
        <v>40</v>
      </c>
      <c r="P146" s="129">
        <f>O146*H146</f>
        <v>0</v>
      </c>
      <c r="Q146" s="129">
        <v>0</v>
      </c>
      <c r="R146" s="129">
        <f>Q146*H146</f>
        <v>0</v>
      </c>
      <c r="S146" s="129">
        <v>0</v>
      </c>
      <c r="T146" s="130">
        <f>S146*H146</f>
        <v>0</v>
      </c>
      <c r="AR146" s="131" t="s">
        <v>169</v>
      </c>
      <c r="AT146" s="131" t="s">
        <v>171</v>
      </c>
      <c r="AU146" s="131" t="s">
        <v>77</v>
      </c>
      <c r="AY146" s="16" t="s">
        <v>141</v>
      </c>
      <c r="BE146" s="132">
        <f>IF(N146="základní",J146,0)</f>
        <v>0</v>
      </c>
      <c r="BF146" s="132">
        <f>IF(N146="snížená",J146,0)</f>
        <v>0</v>
      </c>
      <c r="BG146" s="132">
        <f>IF(N146="zákl. přenesená",J146,0)</f>
        <v>0</v>
      </c>
      <c r="BH146" s="132">
        <f>IF(N146="sníž. přenesená",J146,0)</f>
        <v>0</v>
      </c>
      <c r="BI146" s="132">
        <f>IF(N146="nulová",J146,0)</f>
        <v>0</v>
      </c>
      <c r="BJ146" s="16" t="s">
        <v>77</v>
      </c>
      <c r="BK146" s="132">
        <f>ROUND(I146*H146,2)</f>
        <v>0</v>
      </c>
      <c r="BL146" s="16" t="s">
        <v>147</v>
      </c>
      <c r="BM146" s="131" t="s">
        <v>219</v>
      </c>
    </row>
    <row r="147" spans="2:65" s="1" customFormat="1" ht="11.25">
      <c r="B147" s="31"/>
      <c r="D147" s="133" t="s">
        <v>148</v>
      </c>
      <c r="F147" s="134" t="s">
        <v>1007</v>
      </c>
      <c r="I147" s="135"/>
      <c r="L147" s="31"/>
      <c r="M147" s="136"/>
      <c r="T147" s="52"/>
      <c r="AT147" s="16" t="s">
        <v>148</v>
      </c>
      <c r="AU147" s="16" t="s">
        <v>77</v>
      </c>
    </row>
    <row r="148" spans="2:65" s="1" customFormat="1" ht="29.25">
      <c r="B148" s="31"/>
      <c r="D148" s="133" t="s">
        <v>152</v>
      </c>
      <c r="F148" s="137" t="s">
        <v>1008</v>
      </c>
      <c r="I148" s="135"/>
      <c r="L148" s="31"/>
      <c r="M148" s="136"/>
      <c r="T148" s="52"/>
      <c r="AT148" s="16" t="s">
        <v>152</v>
      </c>
      <c r="AU148" s="16" t="s">
        <v>77</v>
      </c>
    </row>
    <row r="149" spans="2:65" s="1" customFormat="1" ht="16.5" customHeight="1">
      <c r="B149" s="31"/>
      <c r="C149" s="138" t="s">
        <v>222</v>
      </c>
      <c r="D149" s="138" t="s">
        <v>171</v>
      </c>
      <c r="E149" s="139" t="s">
        <v>1009</v>
      </c>
      <c r="F149" s="140" t="s">
        <v>1010</v>
      </c>
      <c r="G149" s="141" t="s">
        <v>243</v>
      </c>
      <c r="H149" s="142">
        <v>5</v>
      </c>
      <c r="I149" s="143"/>
      <c r="J149" s="144">
        <f>ROUND(I149*H149,2)</f>
        <v>0</v>
      </c>
      <c r="K149" s="140" t="s">
        <v>146</v>
      </c>
      <c r="L149" s="145"/>
      <c r="M149" s="146" t="s">
        <v>19</v>
      </c>
      <c r="N149" s="147" t="s">
        <v>40</v>
      </c>
      <c r="P149" s="129">
        <f>O149*H149</f>
        <v>0</v>
      </c>
      <c r="Q149" s="129">
        <v>5.8999999999999997E-2</v>
      </c>
      <c r="R149" s="129">
        <f>Q149*H149</f>
        <v>0.29499999999999998</v>
      </c>
      <c r="S149" s="129">
        <v>0</v>
      </c>
      <c r="T149" s="130">
        <f>S149*H149</f>
        <v>0</v>
      </c>
      <c r="AR149" s="131" t="s">
        <v>169</v>
      </c>
      <c r="AT149" s="131" t="s">
        <v>171</v>
      </c>
      <c r="AU149" s="131" t="s">
        <v>77</v>
      </c>
      <c r="AY149" s="16" t="s">
        <v>141</v>
      </c>
      <c r="BE149" s="132">
        <f>IF(N149="základní",J149,0)</f>
        <v>0</v>
      </c>
      <c r="BF149" s="132">
        <f>IF(N149="snížená",J149,0)</f>
        <v>0</v>
      </c>
      <c r="BG149" s="132">
        <f>IF(N149="zákl. přenesená",J149,0)</f>
        <v>0</v>
      </c>
      <c r="BH149" s="132">
        <f>IF(N149="sníž. přenesená",J149,0)</f>
        <v>0</v>
      </c>
      <c r="BI149" s="132">
        <f>IF(N149="nulová",J149,0)</f>
        <v>0</v>
      </c>
      <c r="BJ149" s="16" t="s">
        <v>77</v>
      </c>
      <c r="BK149" s="132">
        <f>ROUND(I149*H149,2)</f>
        <v>0</v>
      </c>
      <c r="BL149" s="16" t="s">
        <v>147</v>
      </c>
      <c r="BM149" s="131" t="s">
        <v>227</v>
      </c>
    </row>
    <row r="150" spans="2:65" s="1" customFormat="1" ht="11.25">
      <c r="B150" s="31"/>
      <c r="D150" s="133" t="s">
        <v>148</v>
      </c>
      <c r="F150" s="134" t="s">
        <v>1010</v>
      </c>
      <c r="I150" s="135"/>
      <c r="L150" s="31"/>
      <c r="M150" s="136"/>
      <c r="T150" s="52"/>
      <c r="AT150" s="16" t="s">
        <v>148</v>
      </c>
      <c r="AU150" s="16" t="s">
        <v>77</v>
      </c>
    </row>
    <row r="151" spans="2:65" s="1" customFormat="1" ht="29.25">
      <c r="B151" s="31"/>
      <c r="D151" s="133" t="s">
        <v>152</v>
      </c>
      <c r="F151" s="137" t="s">
        <v>1011</v>
      </c>
      <c r="I151" s="135"/>
      <c r="L151" s="31"/>
      <c r="M151" s="136"/>
      <c r="T151" s="52"/>
      <c r="AT151" s="16" t="s">
        <v>152</v>
      </c>
      <c r="AU151" s="16" t="s">
        <v>77</v>
      </c>
    </row>
    <row r="152" spans="2:65" s="1" customFormat="1" ht="16.5" customHeight="1">
      <c r="B152" s="31"/>
      <c r="C152" s="138" t="s">
        <v>191</v>
      </c>
      <c r="D152" s="138" t="s">
        <v>171</v>
      </c>
      <c r="E152" s="139" t="s">
        <v>572</v>
      </c>
      <c r="F152" s="140" t="s">
        <v>573</v>
      </c>
      <c r="G152" s="141" t="s">
        <v>253</v>
      </c>
      <c r="H152" s="142">
        <v>3.5</v>
      </c>
      <c r="I152" s="143"/>
      <c r="J152" s="144">
        <f>ROUND(I152*H152,2)</f>
        <v>0</v>
      </c>
      <c r="K152" s="140" t="s">
        <v>146</v>
      </c>
      <c r="L152" s="145"/>
      <c r="M152" s="146" t="s">
        <v>19</v>
      </c>
      <c r="N152" s="147" t="s">
        <v>40</v>
      </c>
      <c r="P152" s="129">
        <f>O152*H152</f>
        <v>0</v>
      </c>
      <c r="Q152" s="129">
        <v>2.234</v>
      </c>
      <c r="R152" s="129">
        <f>Q152*H152</f>
        <v>7.819</v>
      </c>
      <c r="S152" s="129">
        <v>0</v>
      </c>
      <c r="T152" s="130">
        <f>S152*H152</f>
        <v>0</v>
      </c>
      <c r="AR152" s="131" t="s">
        <v>169</v>
      </c>
      <c r="AT152" s="131" t="s">
        <v>171</v>
      </c>
      <c r="AU152" s="131" t="s">
        <v>77</v>
      </c>
      <c r="AY152" s="16" t="s">
        <v>141</v>
      </c>
      <c r="BE152" s="132">
        <f>IF(N152="základní",J152,0)</f>
        <v>0</v>
      </c>
      <c r="BF152" s="132">
        <f>IF(N152="snížená",J152,0)</f>
        <v>0</v>
      </c>
      <c r="BG152" s="132">
        <f>IF(N152="zákl. přenesená",J152,0)</f>
        <v>0</v>
      </c>
      <c r="BH152" s="132">
        <f>IF(N152="sníž. přenesená",J152,0)</f>
        <v>0</v>
      </c>
      <c r="BI152" s="132">
        <f>IF(N152="nulová",J152,0)</f>
        <v>0</v>
      </c>
      <c r="BJ152" s="16" t="s">
        <v>77</v>
      </c>
      <c r="BK152" s="132">
        <f>ROUND(I152*H152,2)</f>
        <v>0</v>
      </c>
      <c r="BL152" s="16" t="s">
        <v>147</v>
      </c>
      <c r="BM152" s="131" t="s">
        <v>231</v>
      </c>
    </row>
    <row r="153" spans="2:65" s="1" customFormat="1" ht="11.25">
      <c r="B153" s="31"/>
      <c r="D153" s="133" t="s">
        <v>148</v>
      </c>
      <c r="F153" s="134" t="s">
        <v>573</v>
      </c>
      <c r="I153" s="135"/>
      <c r="L153" s="31"/>
      <c r="M153" s="136"/>
      <c r="T153" s="52"/>
      <c r="AT153" s="16" t="s">
        <v>148</v>
      </c>
      <c r="AU153" s="16" t="s">
        <v>77</v>
      </c>
    </row>
    <row r="154" spans="2:65" s="1" customFormat="1" ht="29.25">
      <c r="B154" s="31"/>
      <c r="D154" s="133" t="s">
        <v>152</v>
      </c>
      <c r="F154" s="137" t="s">
        <v>1012</v>
      </c>
      <c r="I154" s="135"/>
      <c r="L154" s="31"/>
      <c r="M154" s="136"/>
      <c r="T154" s="52"/>
      <c r="AT154" s="16" t="s">
        <v>152</v>
      </c>
      <c r="AU154" s="16" t="s">
        <v>77</v>
      </c>
    </row>
    <row r="155" spans="2:65" s="10" customFormat="1" ht="25.9" customHeight="1">
      <c r="B155" s="110"/>
      <c r="D155" s="111" t="s">
        <v>68</v>
      </c>
      <c r="E155" s="112" t="s">
        <v>79</v>
      </c>
      <c r="F155" s="112" t="s">
        <v>582</v>
      </c>
      <c r="I155" s="113"/>
      <c r="J155" s="114">
        <f>BK155</f>
        <v>0</v>
      </c>
      <c r="L155" s="110"/>
      <c r="M155" s="115"/>
      <c r="P155" s="116">
        <f>SUM(P156:P220)</f>
        <v>0</v>
      </c>
      <c r="R155" s="116">
        <f>SUM(R156:R220)</f>
        <v>0</v>
      </c>
      <c r="T155" s="117">
        <f>SUM(T156:T220)</f>
        <v>0</v>
      </c>
      <c r="AR155" s="111" t="s">
        <v>77</v>
      </c>
      <c r="AT155" s="118" t="s">
        <v>68</v>
      </c>
      <c r="AU155" s="118" t="s">
        <v>69</v>
      </c>
      <c r="AY155" s="111" t="s">
        <v>141</v>
      </c>
      <c r="BK155" s="119">
        <f>SUM(BK156:BK220)</f>
        <v>0</v>
      </c>
    </row>
    <row r="156" spans="2:65" s="1" customFormat="1" ht="16.5" customHeight="1">
      <c r="B156" s="31"/>
      <c r="C156" s="120" t="s">
        <v>233</v>
      </c>
      <c r="D156" s="120" t="s">
        <v>142</v>
      </c>
      <c r="E156" s="121" t="s">
        <v>1013</v>
      </c>
      <c r="F156" s="122" t="s">
        <v>1014</v>
      </c>
      <c r="G156" s="123" t="s">
        <v>174</v>
      </c>
      <c r="H156" s="124">
        <v>10</v>
      </c>
      <c r="I156" s="125"/>
      <c r="J156" s="126">
        <f>ROUND(I156*H156,2)</f>
        <v>0</v>
      </c>
      <c r="K156" s="122" t="s">
        <v>146</v>
      </c>
      <c r="L156" s="31"/>
      <c r="M156" s="127" t="s">
        <v>19</v>
      </c>
      <c r="N156" s="128" t="s">
        <v>40</v>
      </c>
      <c r="P156" s="129">
        <f>O156*H156</f>
        <v>0</v>
      </c>
      <c r="Q156" s="129">
        <v>0</v>
      </c>
      <c r="R156" s="129">
        <f>Q156*H156</f>
        <v>0</v>
      </c>
      <c r="S156" s="129">
        <v>0</v>
      </c>
      <c r="T156" s="130">
        <f>S156*H156</f>
        <v>0</v>
      </c>
      <c r="AR156" s="131" t="s">
        <v>147</v>
      </c>
      <c r="AT156" s="131" t="s">
        <v>142</v>
      </c>
      <c r="AU156" s="131" t="s">
        <v>77</v>
      </c>
      <c r="AY156" s="16" t="s">
        <v>141</v>
      </c>
      <c r="BE156" s="132">
        <f>IF(N156="základní",J156,0)</f>
        <v>0</v>
      </c>
      <c r="BF156" s="132">
        <f>IF(N156="snížená",J156,0)</f>
        <v>0</v>
      </c>
      <c r="BG156" s="132">
        <f>IF(N156="zákl. přenesená",J156,0)</f>
        <v>0</v>
      </c>
      <c r="BH156" s="132">
        <f>IF(N156="sníž. přenesená",J156,0)</f>
        <v>0</v>
      </c>
      <c r="BI156" s="132">
        <f>IF(N156="nulová",J156,0)</f>
        <v>0</v>
      </c>
      <c r="BJ156" s="16" t="s">
        <v>77</v>
      </c>
      <c r="BK156" s="132">
        <f>ROUND(I156*H156,2)</f>
        <v>0</v>
      </c>
      <c r="BL156" s="16" t="s">
        <v>147</v>
      </c>
      <c r="BM156" s="131" t="s">
        <v>237</v>
      </c>
    </row>
    <row r="157" spans="2:65" s="1" customFormat="1" ht="29.25">
      <c r="B157" s="31"/>
      <c r="D157" s="133" t="s">
        <v>148</v>
      </c>
      <c r="F157" s="134" t="s">
        <v>1015</v>
      </c>
      <c r="I157" s="135"/>
      <c r="L157" s="31"/>
      <c r="M157" s="136"/>
      <c r="T157" s="52"/>
      <c r="AT157" s="16" t="s">
        <v>148</v>
      </c>
      <c r="AU157" s="16" t="s">
        <v>77</v>
      </c>
    </row>
    <row r="158" spans="2:65" s="1" customFormat="1" ht="29.25">
      <c r="B158" s="31"/>
      <c r="D158" s="133" t="s">
        <v>150</v>
      </c>
      <c r="F158" s="137" t="s">
        <v>1016</v>
      </c>
      <c r="I158" s="135"/>
      <c r="L158" s="31"/>
      <c r="M158" s="136"/>
      <c r="T158" s="52"/>
      <c r="AT158" s="16" t="s">
        <v>150</v>
      </c>
      <c r="AU158" s="16" t="s">
        <v>77</v>
      </c>
    </row>
    <row r="159" spans="2:65" s="1" customFormat="1" ht="29.25">
      <c r="B159" s="31"/>
      <c r="D159" s="133" t="s">
        <v>152</v>
      </c>
      <c r="F159" s="137" t="s">
        <v>1017</v>
      </c>
      <c r="I159" s="135"/>
      <c r="L159" s="31"/>
      <c r="M159" s="136"/>
      <c r="T159" s="52"/>
      <c r="AT159" s="16" t="s">
        <v>152</v>
      </c>
      <c r="AU159" s="16" t="s">
        <v>77</v>
      </c>
    </row>
    <row r="160" spans="2:65" s="1" customFormat="1" ht="16.5" customHeight="1">
      <c r="B160" s="31"/>
      <c r="C160" s="120" t="s">
        <v>197</v>
      </c>
      <c r="D160" s="120" t="s">
        <v>142</v>
      </c>
      <c r="E160" s="121" t="s">
        <v>1018</v>
      </c>
      <c r="F160" s="122" t="s">
        <v>1019</v>
      </c>
      <c r="G160" s="123" t="s">
        <v>174</v>
      </c>
      <c r="H160" s="124">
        <v>10</v>
      </c>
      <c r="I160" s="125"/>
      <c r="J160" s="126">
        <f>ROUND(I160*H160,2)</f>
        <v>0</v>
      </c>
      <c r="K160" s="122" t="s">
        <v>146</v>
      </c>
      <c r="L160" s="31"/>
      <c r="M160" s="127" t="s">
        <v>19</v>
      </c>
      <c r="N160" s="128" t="s">
        <v>40</v>
      </c>
      <c r="P160" s="129">
        <f>O160*H160</f>
        <v>0</v>
      </c>
      <c r="Q160" s="129">
        <v>0</v>
      </c>
      <c r="R160" s="129">
        <f>Q160*H160</f>
        <v>0</v>
      </c>
      <c r="S160" s="129">
        <v>0</v>
      </c>
      <c r="T160" s="130">
        <f>S160*H160</f>
        <v>0</v>
      </c>
      <c r="AR160" s="131" t="s">
        <v>147</v>
      </c>
      <c r="AT160" s="131" t="s">
        <v>142</v>
      </c>
      <c r="AU160" s="131" t="s">
        <v>77</v>
      </c>
      <c r="AY160" s="16" t="s">
        <v>141</v>
      </c>
      <c r="BE160" s="132">
        <f>IF(N160="základní",J160,0)</f>
        <v>0</v>
      </c>
      <c r="BF160" s="132">
        <f>IF(N160="snížená",J160,0)</f>
        <v>0</v>
      </c>
      <c r="BG160" s="132">
        <f>IF(N160="zákl. přenesená",J160,0)</f>
        <v>0</v>
      </c>
      <c r="BH160" s="132">
        <f>IF(N160="sníž. přenesená",J160,0)</f>
        <v>0</v>
      </c>
      <c r="BI160" s="132">
        <f>IF(N160="nulová",J160,0)</f>
        <v>0</v>
      </c>
      <c r="BJ160" s="16" t="s">
        <v>77</v>
      </c>
      <c r="BK160" s="132">
        <f>ROUND(I160*H160,2)</f>
        <v>0</v>
      </c>
      <c r="BL160" s="16" t="s">
        <v>147</v>
      </c>
      <c r="BM160" s="131" t="s">
        <v>328</v>
      </c>
    </row>
    <row r="161" spans="2:65" s="1" customFormat="1" ht="29.25">
      <c r="B161" s="31"/>
      <c r="D161" s="133" t="s">
        <v>148</v>
      </c>
      <c r="F161" s="134" t="s">
        <v>1020</v>
      </c>
      <c r="I161" s="135"/>
      <c r="L161" s="31"/>
      <c r="M161" s="136"/>
      <c r="T161" s="52"/>
      <c r="AT161" s="16" t="s">
        <v>148</v>
      </c>
      <c r="AU161" s="16" t="s">
        <v>77</v>
      </c>
    </row>
    <row r="162" spans="2:65" s="1" customFormat="1" ht="39">
      <c r="B162" s="31"/>
      <c r="D162" s="133" t="s">
        <v>150</v>
      </c>
      <c r="F162" s="137" t="s">
        <v>1021</v>
      </c>
      <c r="I162" s="135"/>
      <c r="L162" s="31"/>
      <c r="M162" s="136"/>
      <c r="T162" s="52"/>
      <c r="AT162" s="16" t="s">
        <v>150</v>
      </c>
      <c r="AU162" s="16" t="s">
        <v>77</v>
      </c>
    </row>
    <row r="163" spans="2:65" s="1" customFormat="1" ht="29.25">
      <c r="B163" s="31"/>
      <c r="D163" s="133" t="s">
        <v>152</v>
      </c>
      <c r="F163" s="137" t="s">
        <v>1017</v>
      </c>
      <c r="I163" s="135"/>
      <c r="L163" s="31"/>
      <c r="M163" s="136"/>
      <c r="T163" s="52"/>
      <c r="AT163" s="16" t="s">
        <v>152</v>
      </c>
      <c r="AU163" s="16" t="s">
        <v>77</v>
      </c>
    </row>
    <row r="164" spans="2:65" s="1" customFormat="1" ht="16.5" customHeight="1">
      <c r="B164" s="31"/>
      <c r="C164" s="120" t="s">
        <v>7</v>
      </c>
      <c r="D164" s="120" t="s">
        <v>142</v>
      </c>
      <c r="E164" s="121" t="s">
        <v>1022</v>
      </c>
      <c r="F164" s="122" t="s">
        <v>1023</v>
      </c>
      <c r="G164" s="123" t="s">
        <v>243</v>
      </c>
      <c r="H164" s="124">
        <v>1</v>
      </c>
      <c r="I164" s="125"/>
      <c r="J164" s="126">
        <f>ROUND(I164*H164,2)</f>
        <v>0</v>
      </c>
      <c r="K164" s="122" t="s">
        <v>146</v>
      </c>
      <c r="L164" s="31"/>
      <c r="M164" s="127" t="s">
        <v>19</v>
      </c>
      <c r="N164" s="128" t="s">
        <v>40</v>
      </c>
      <c r="P164" s="129">
        <f>O164*H164</f>
        <v>0</v>
      </c>
      <c r="Q164" s="129">
        <v>0</v>
      </c>
      <c r="R164" s="129">
        <f>Q164*H164</f>
        <v>0</v>
      </c>
      <c r="S164" s="129">
        <v>0</v>
      </c>
      <c r="T164" s="130">
        <f>S164*H164</f>
        <v>0</v>
      </c>
      <c r="AR164" s="131" t="s">
        <v>147</v>
      </c>
      <c r="AT164" s="131" t="s">
        <v>142</v>
      </c>
      <c r="AU164" s="131" t="s">
        <v>77</v>
      </c>
      <c r="AY164" s="16" t="s">
        <v>141</v>
      </c>
      <c r="BE164" s="132">
        <f>IF(N164="základní",J164,0)</f>
        <v>0</v>
      </c>
      <c r="BF164" s="132">
        <f>IF(N164="snížená",J164,0)</f>
        <v>0</v>
      </c>
      <c r="BG164" s="132">
        <f>IF(N164="zákl. přenesená",J164,0)</f>
        <v>0</v>
      </c>
      <c r="BH164" s="132">
        <f>IF(N164="sníž. přenesená",J164,0)</f>
        <v>0</v>
      </c>
      <c r="BI164" s="132">
        <f>IF(N164="nulová",J164,0)</f>
        <v>0</v>
      </c>
      <c r="BJ164" s="16" t="s">
        <v>77</v>
      </c>
      <c r="BK164" s="132">
        <f>ROUND(I164*H164,2)</f>
        <v>0</v>
      </c>
      <c r="BL164" s="16" t="s">
        <v>147</v>
      </c>
      <c r="BM164" s="131" t="s">
        <v>332</v>
      </c>
    </row>
    <row r="165" spans="2:65" s="1" customFormat="1" ht="29.25">
      <c r="B165" s="31"/>
      <c r="D165" s="133" t="s">
        <v>148</v>
      </c>
      <c r="F165" s="134" t="s">
        <v>1024</v>
      </c>
      <c r="I165" s="135"/>
      <c r="L165" s="31"/>
      <c r="M165" s="136"/>
      <c r="T165" s="52"/>
      <c r="AT165" s="16" t="s">
        <v>148</v>
      </c>
      <c r="AU165" s="16" t="s">
        <v>77</v>
      </c>
    </row>
    <row r="166" spans="2:65" s="1" customFormat="1" ht="39">
      <c r="B166" s="31"/>
      <c r="D166" s="133" t="s">
        <v>150</v>
      </c>
      <c r="F166" s="137" t="s">
        <v>1021</v>
      </c>
      <c r="I166" s="135"/>
      <c r="L166" s="31"/>
      <c r="M166" s="136"/>
      <c r="T166" s="52"/>
      <c r="AT166" s="16" t="s">
        <v>150</v>
      </c>
      <c r="AU166" s="16" t="s">
        <v>77</v>
      </c>
    </row>
    <row r="167" spans="2:65" s="1" customFormat="1" ht="29.25">
      <c r="B167" s="31"/>
      <c r="D167" s="133" t="s">
        <v>152</v>
      </c>
      <c r="F167" s="137" t="s">
        <v>1025</v>
      </c>
      <c r="I167" s="135"/>
      <c r="L167" s="31"/>
      <c r="M167" s="136"/>
      <c r="T167" s="52"/>
      <c r="AT167" s="16" t="s">
        <v>152</v>
      </c>
      <c r="AU167" s="16" t="s">
        <v>77</v>
      </c>
    </row>
    <row r="168" spans="2:65" s="1" customFormat="1" ht="16.5" customHeight="1">
      <c r="B168" s="31"/>
      <c r="C168" s="120" t="s">
        <v>201</v>
      </c>
      <c r="D168" s="120" t="s">
        <v>142</v>
      </c>
      <c r="E168" s="121" t="s">
        <v>1026</v>
      </c>
      <c r="F168" s="122" t="s">
        <v>1027</v>
      </c>
      <c r="G168" s="123" t="s">
        <v>174</v>
      </c>
      <c r="H168" s="124">
        <v>277</v>
      </c>
      <c r="I168" s="125"/>
      <c r="J168" s="126">
        <f>ROUND(I168*H168,2)</f>
        <v>0</v>
      </c>
      <c r="K168" s="122" t="s">
        <v>146</v>
      </c>
      <c r="L168" s="31"/>
      <c r="M168" s="127" t="s">
        <v>19</v>
      </c>
      <c r="N168" s="128" t="s">
        <v>40</v>
      </c>
      <c r="P168" s="129">
        <f>O168*H168</f>
        <v>0</v>
      </c>
      <c r="Q168" s="129">
        <v>0</v>
      </c>
      <c r="R168" s="129">
        <f>Q168*H168</f>
        <v>0</v>
      </c>
      <c r="S168" s="129">
        <v>0</v>
      </c>
      <c r="T168" s="130">
        <f>S168*H168</f>
        <v>0</v>
      </c>
      <c r="AR168" s="131" t="s">
        <v>147</v>
      </c>
      <c r="AT168" s="131" t="s">
        <v>142</v>
      </c>
      <c r="AU168" s="131" t="s">
        <v>77</v>
      </c>
      <c r="AY168" s="16" t="s">
        <v>141</v>
      </c>
      <c r="BE168" s="132">
        <f>IF(N168="základní",J168,0)</f>
        <v>0</v>
      </c>
      <c r="BF168" s="132">
        <f>IF(N168="snížená",J168,0)</f>
        <v>0</v>
      </c>
      <c r="BG168" s="132">
        <f>IF(N168="zákl. přenesená",J168,0)</f>
        <v>0</v>
      </c>
      <c r="BH168" s="132">
        <f>IF(N168="sníž. přenesená",J168,0)</f>
        <v>0</v>
      </c>
      <c r="BI168" s="132">
        <f>IF(N168="nulová",J168,0)</f>
        <v>0</v>
      </c>
      <c r="BJ168" s="16" t="s">
        <v>77</v>
      </c>
      <c r="BK168" s="132">
        <f>ROUND(I168*H168,2)</f>
        <v>0</v>
      </c>
      <c r="BL168" s="16" t="s">
        <v>147</v>
      </c>
      <c r="BM168" s="131" t="s">
        <v>336</v>
      </c>
    </row>
    <row r="169" spans="2:65" s="1" customFormat="1" ht="29.25">
      <c r="B169" s="31"/>
      <c r="D169" s="133" t="s">
        <v>148</v>
      </c>
      <c r="F169" s="134" t="s">
        <v>1028</v>
      </c>
      <c r="I169" s="135"/>
      <c r="L169" s="31"/>
      <c r="M169" s="136"/>
      <c r="T169" s="52"/>
      <c r="AT169" s="16" t="s">
        <v>148</v>
      </c>
      <c r="AU169" s="16" t="s">
        <v>77</v>
      </c>
    </row>
    <row r="170" spans="2:65" s="1" customFormat="1" ht="39">
      <c r="B170" s="31"/>
      <c r="D170" s="133" t="s">
        <v>150</v>
      </c>
      <c r="F170" s="137" t="s">
        <v>1029</v>
      </c>
      <c r="I170" s="135"/>
      <c r="L170" s="31"/>
      <c r="M170" s="136"/>
      <c r="T170" s="52"/>
      <c r="AT170" s="16" t="s">
        <v>150</v>
      </c>
      <c r="AU170" s="16" t="s">
        <v>77</v>
      </c>
    </row>
    <row r="171" spans="2:65" s="1" customFormat="1" ht="19.5">
      <c r="B171" s="31"/>
      <c r="D171" s="133" t="s">
        <v>152</v>
      </c>
      <c r="F171" s="137" t="s">
        <v>166</v>
      </c>
      <c r="I171" s="135"/>
      <c r="L171" s="31"/>
      <c r="M171" s="136"/>
      <c r="T171" s="52"/>
      <c r="AT171" s="16" t="s">
        <v>152</v>
      </c>
      <c r="AU171" s="16" t="s">
        <v>77</v>
      </c>
    </row>
    <row r="172" spans="2:65" s="1" customFormat="1" ht="16.5" customHeight="1">
      <c r="B172" s="31"/>
      <c r="C172" s="120" t="s">
        <v>329</v>
      </c>
      <c r="D172" s="120" t="s">
        <v>142</v>
      </c>
      <c r="E172" s="121" t="s">
        <v>1030</v>
      </c>
      <c r="F172" s="122" t="s">
        <v>1031</v>
      </c>
      <c r="G172" s="123" t="s">
        <v>243</v>
      </c>
      <c r="H172" s="124">
        <v>8</v>
      </c>
      <c r="I172" s="125"/>
      <c r="J172" s="126">
        <f>ROUND(I172*H172,2)</f>
        <v>0</v>
      </c>
      <c r="K172" s="122" t="s">
        <v>146</v>
      </c>
      <c r="L172" s="31"/>
      <c r="M172" s="127" t="s">
        <v>19</v>
      </c>
      <c r="N172" s="128" t="s">
        <v>40</v>
      </c>
      <c r="P172" s="129">
        <f>O172*H172</f>
        <v>0</v>
      </c>
      <c r="Q172" s="129">
        <v>0</v>
      </c>
      <c r="R172" s="129">
        <f>Q172*H172</f>
        <v>0</v>
      </c>
      <c r="S172" s="129">
        <v>0</v>
      </c>
      <c r="T172" s="130">
        <f>S172*H172</f>
        <v>0</v>
      </c>
      <c r="AR172" s="131" t="s">
        <v>147</v>
      </c>
      <c r="AT172" s="131" t="s">
        <v>142</v>
      </c>
      <c r="AU172" s="131" t="s">
        <v>77</v>
      </c>
      <c r="AY172" s="16" t="s">
        <v>141</v>
      </c>
      <c r="BE172" s="132">
        <f>IF(N172="základní",J172,0)</f>
        <v>0</v>
      </c>
      <c r="BF172" s="132">
        <f>IF(N172="snížená",J172,0)</f>
        <v>0</v>
      </c>
      <c r="BG172" s="132">
        <f>IF(N172="zákl. přenesená",J172,0)</f>
        <v>0</v>
      </c>
      <c r="BH172" s="132">
        <f>IF(N172="sníž. přenesená",J172,0)</f>
        <v>0</v>
      </c>
      <c r="BI172" s="132">
        <f>IF(N172="nulová",J172,0)</f>
        <v>0</v>
      </c>
      <c r="BJ172" s="16" t="s">
        <v>77</v>
      </c>
      <c r="BK172" s="132">
        <f>ROUND(I172*H172,2)</f>
        <v>0</v>
      </c>
      <c r="BL172" s="16" t="s">
        <v>147</v>
      </c>
      <c r="BM172" s="131" t="s">
        <v>340</v>
      </c>
    </row>
    <row r="173" spans="2:65" s="1" customFormat="1" ht="29.25">
      <c r="B173" s="31"/>
      <c r="D173" s="133" t="s">
        <v>148</v>
      </c>
      <c r="F173" s="134" t="s">
        <v>1032</v>
      </c>
      <c r="I173" s="135"/>
      <c r="L173" s="31"/>
      <c r="M173" s="136"/>
      <c r="T173" s="52"/>
      <c r="AT173" s="16" t="s">
        <v>148</v>
      </c>
      <c r="AU173" s="16" t="s">
        <v>77</v>
      </c>
    </row>
    <row r="174" spans="2:65" s="1" customFormat="1" ht="39">
      <c r="B174" s="31"/>
      <c r="D174" s="133" t="s">
        <v>150</v>
      </c>
      <c r="F174" s="137" t="s">
        <v>1029</v>
      </c>
      <c r="I174" s="135"/>
      <c r="L174" s="31"/>
      <c r="M174" s="136"/>
      <c r="T174" s="52"/>
      <c r="AT174" s="16" t="s">
        <v>150</v>
      </c>
      <c r="AU174" s="16" t="s">
        <v>77</v>
      </c>
    </row>
    <row r="175" spans="2:65" s="1" customFormat="1" ht="19.5">
      <c r="B175" s="31"/>
      <c r="D175" s="133" t="s">
        <v>152</v>
      </c>
      <c r="F175" s="137" t="s">
        <v>166</v>
      </c>
      <c r="I175" s="135"/>
      <c r="L175" s="31"/>
      <c r="M175" s="136"/>
      <c r="T175" s="52"/>
      <c r="AT175" s="16" t="s">
        <v>152</v>
      </c>
      <c r="AU175" s="16" t="s">
        <v>77</v>
      </c>
    </row>
    <row r="176" spans="2:65" s="1" customFormat="1" ht="16.5" customHeight="1">
      <c r="B176" s="31"/>
      <c r="C176" s="120" t="s">
        <v>204</v>
      </c>
      <c r="D176" s="120" t="s">
        <v>142</v>
      </c>
      <c r="E176" s="121" t="s">
        <v>1033</v>
      </c>
      <c r="F176" s="122" t="s">
        <v>1034</v>
      </c>
      <c r="G176" s="123" t="s">
        <v>174</v>
      </c>
      <c r="H176" s="124">
        <v>33</v>
      </c>
      <c r="I176" s="125"/>
      <c r="J176" s="126">
        <f>ROUND(I176*H176,2)</f>
        <v>0</v>
      </c>
      <c r="K176" s="122" t="s">
        <v>146</v>
      </c>
      <c r="L176" s="31"/>
      <c r="M176" s="127" t="s">
        <v>19</v>
      </c>
      <c r="N176" s="128" t="s">
        <v>40</v>
      </c>
      <c r="P176" s="129">
        <f>O176*H176</f>
        <v>0</v>
      </c>
      <c r="Q176" s="129">
        <v>0</v>
      </c>
      <c r="R176" s="129">
        <f>Q176*H176</f>
        <v>0</v>
      </c>
      <c r="S176" s="129">
        <v>0</v>
      </c>
      <c r="T176" s="130">
        <f>S176*H176</f>
        <v>0</v>
      </c>
      <c r="AR176" s="131" t="s">
        <v>147</v>
      </c>
      <c r="AT176" s="131" t="s">
        <v>142</v>
      </c>
      <c r="AU176" s="131" t="s">
        <v>77</v>
      </c>
      <c r="AY176" s="16" t="s">
        <v>141</v>
      </c>
      <c r="BE176" s="132">
        <f>IF(N176="základní",J176,0)</f>
        <v>0</v>
      </c>
      <c r="BF176" s="132">
        <f>IF(N176="snížená",J176,0)</f>
        <v>0</v>
      </c>
      <c r="BG176" s="132">
        <f>IF(N176="zákl. přenesená",J176,0)</f>
        <v>0</v>
      </c>
      <c r="BH176" s="132">
        <f>IF(N176="sníž. přenesená",J176,0)</f>
        <v>0</v>
      </c>
      <c r="BI176" s="132">
        <f>IF(N176="nulová",J176,0)</f>
        <v>0</v>
      </c>
      <c r="BJ176" s="16" t="s">
        <v>77</v>
      </c>
      <c r="BK176" s="132">
        <f>ROUND(I176*H176,2)</f>
        <v>0</v>
      </c>
      <c r="BL176" s="16" t="s">
        <v>147</v>
      </c>
      <c r="BM176" s="131" t="s">
        <v>344</v>
      </c>
    </row>
    <row r="177" spans="2:65" s="1" customFormat="1" ht="29.25">
      <c r="B177" s="31"/>
      <c r="D177" s="133" t="s">
        <v>148</v>
      </c>
      <c r="F177" s="134" t="s">
        <v>1035</v>
      </c>
      <c r="I177" s="135"/>
      <c r="L177" s="31"/>
      <c r="M177" s="136"/>
      <c r="T177" s="52"/>
      <c r="AT177" s="16" t="s">
        <v>148</v>
      </c>
      <c r="AU177" s="16" t="s">
        <v>77</v>
      </c>
    </row>
    <row r="178" spans="2:65" s="1" customFormat="1" ht="39">
      <c r="B178" s="31"/>
      <c r="D178" s="133" t="s">
        <v>150</v>
      </c>
      <c r="F178" s="137" t="s">
        <v>1029</v>
      </c>
      <c r="I178" s="135"/>
      <c r="L178" s="31"/>
      <c r="M178" s="136"/>
      <c r="T178" s="52"/>
      <c r="AT178" s="16" t="s">
        <v>150</v>
      </c>
      <c r="AU178" s="16" t="s">
        <v>77</v>
      </c>
    </row>
    <row r="179" spans="2:65" s="1" customFormat="1" ht="19.5">
      <c r="B179" s="31"/>
      <c r="D179" s="133" t="s">
        <v>152</v>
      </c>
      <c r="F179" s="137" t="s">
        <v>166</v>
      </c>
      <c r="I179" s="135"/>
      <c r="L179" s="31"/>
      <c r="M179" s="136"/>
      <c r="T179" s="52"/>
      <c r="AT179" s="16" t="s">
        <v>152</v>
      </c>
      <c r="AU179" s="16" t="s">
        <v>77</v>
      </c>
    </row>
    <row r="180" spans="2:65" s="1" customFormat="1" ht="16.5" customHeight="1">
      <c r="B180" s="31"/>
      <c r="C180" s="120" t="s">
        <v>337</v>
      </c>
      <c r="D180" s="120" t="s">
        <v>142</v>
      </c>
      <c r="E180" s="121" t="s">
        <v>1036</v>
      </c>
      <c r="F180" s="122" t="s">
        <v>1037</v>
      </c>
      <c r="G180" s="123" t="s">
        <v>243</v>
      </c>
      <c r="H180" s="124">
        <v>1</v>
      </c>
      <c r="I180" s="125"/>
      <c r="J180" s="126">
        <f>ROUND(I180*H180,2)</f>
        <v>0</v>
      </c>
      <c r="K180" s="122" t="s">
        <v>146</v>
      </c>
      <c r="L180" s="31"/>
      <c r="M180" s="127" t="s">
        <v>19</v>
      </c>
      <c r="N180" s="128" t="s">
        <v>40</v>
      </c>
      <c r="P180" s="129">
        <f>O180*H180</f>
        <v>0</v>
      </c>
      <c r="Q180" s="129">
        <v>0</v>
      </c>
      <c r="R180" s="129">
        <f>Q180*H180</f>
        <v>0</v>
      </c>
      <c r="S180" s="129">
        <v>0</v>
      </c>
      <c r="T180" s="130">
        <f>S180*H180</f>
        <v>0</v>
      </c>
      <c r="AR180" s="131" t="s">
        <v>147</v>
      </c>
      <c r="AT180" s="131" t="s">
        <v>142</v>
      </c>
      <c r="AU180" s="131" t="s">
        <v>77</v>
      </c>
      <c r="AY180" s="16" t="s">
        <v>141</v>
      </c>
      <c r="BE180" s="132">
        <f>IF(N180="základní",J180,0)</f>
        <v>0</v>
      </c>
      <c r="BF180" s="132">
        <f>IF(N180="snížená",J180,0)</f>
        <v>0</v>
      </c>
      <c r="BG180" s="132">
        <f>IF(N180="zákl. přenesená",J180,0)</f>
        <v>0</v>
      </c>
      <c r="BH180" s="132">
        <f>IF(N180="sníž. přenesená",J180,0)</f>
        <v>0</v>
      </c>
      <c r="BI180" s="132">
        <f>IF(N180="nulová",J180,0)</f>
        <v>0</v>
      </c>
      <c r="BJ180" s="16" t="s">
        <v>77</v>
      </c>
      <c r="BK180" s="132">
        <f>ROUND(I180*H180,2)</f>
        <v>0</v>
      </c>
      <c r="BL180" s="16" t="s">
        <v>147</v>
      </c>
      <c r="BM180" s="131" t="s">
        <v>348</v>
      </c>
    </row>
    <row r="181" spans="2:65" s="1" customFormat="1" ht="29.25">
      <c r="B181" s="31"/>
      <c r="D181" s="133" t="s">
        <v>148</v>
      </c>
      <c r="F181" s="134" t="s">
        <v>1038</v>
      </c>
      <c r="I181" s="135"/>
      <c r="L181" s="31"/>
      <c r="M181" s="136"/>
      <c r="T181" s="52"/>
      <c r="AT181" s="16" t="s">
        <v>148</v>
      </c>
      <c r="AU181" s="16" t="s">
        <v>77</v>
      </c>
    </row>
    <row r="182" spans="2:65" s="1" customFormat="1" ht="39">
      <c r="B182" s="31"/>
      <c r="D182" s="133" t="s">
        <v>150</v>
      </c>
      <c r="F182" s="137" t="s">
        <v>1029</v>
      </c>
      <c r="I182" s="135"/>
      <c r="L182" s="31"/>
      <c r="M182" s="136"/>
      <c r="T182" s="52"/>
      <c r="AT182" s="16" t="s">
        <v>150</v>
      </c>
      <c r="AU182" s="16" t="s">
        <v>77</v>
      </c>
    </row>
    <row r="183" spans="2:65" s="1" customFormat="1" ht="19.5">
      <c r="B183" s="31"/>
      <c r="D183" s="133" t="s">
        <v>152</v>
      </c>
      <c r="F183" s="137" t="s">
        <v>166</v>
      </c>
      <c r="I183" s="135"/>
      <c r="L183" s="31"/>
      <c r="M183" s="136"/>
      <c r="T183" s="52"/>
      <c r="AT183" s="16" t="s">
        <v>152</v>
      </c>
      <c r="AU183" s="16" t="s">
        <v>77</v>
      </c>
    </row>
    <row r="184" spans="2:65" s="1" customFormat="1" ht="16.5" customHeight="1">
      <c r="B184" s="31"/>
      <c r="C184" s="120" t="s">
        <v>208</v>
      </c>
      <c r="D184" s="120" t="s">
        <v>142</v>
      </c>
      <c r="E184" s="121" t="s">
        <v>1039</v>
      </c>
      <c r="F184" s="122" t="s">
        <v>1040</v>
      </c>
      <c r="G184" s="123" t="s">
        <v>243</v>
      </c>
      <c r="H184" s="124">
        <v>1</v>
      </c>
      <c r="I184" s="125"/>
      <c r="J184" s="126">
        <f>ROUND(I184*H184,2)</f>
        <v>0</v>
      </c>
      <c r="K184" s="122" t="s">
        <v>146</v>
      </c>
      <c r="L184" s="31"/>
      <c r="M184" s="127" t="s">
        <v>19</v>
      </c>
      <c r="N184" s="128" t="s">
        <v>40</v>
      </c>
      <c r="P184" s="129">
        <f>O184*H184</f>
        <v>0</v>
      </c>
      <c r="Q184" s="129">
        <v>0</v>
      </c>
      <c r="R184" s="129">
        <f>Q184*H184</f>
        <v>0</v>
      </c>
      <c r="S184" s="129">
        <v>0</v>
      </c>
      <c r="T184" s="130">
        <f>S184*H184</f>
        <v>0</v>
      </c>
      <c r="AR184" s="131" t="s">
        <v>147</v>
      </c>
      <c r="AT184" s="131" t="s">
        <v>142</v>
      </c>
      <c r="AU184" s="131" t="s">
        <v>77</v>
      </c>
      <c r="AY184" s="16" t="s">
        <v>141</v>
      </c>
      <c r="BE184" s="132">
        <f>IF(N184="základní",J184,0)</f>
        <v>0</v>
      </c>
      <c r="BF184" s="132">
        <f>IF(N184="snížená",J184,0)</f>
        <v>0</v>
      </c>
      <c r="BG184" s="132">
        <f>IF(N184="zákl. přenesená",J184,0)</f>
        <v>0</v>
      </c>
      <c r="BH184" s="132">
        <f>IF(N184="sníž. přenesená",J184,0)</f>
        <v>0</v>
      </c>
      <c r="BI184" s="132">
        <f>IF(N184="nulová",J184,0)</f>
        <v>0</v>
      </c>
      <c r="BJ184" s="16" t="s">
        <v>77</v>
      </c>
      <c r="BK184" s="132">
        <f>ROUND(I184*H184,2)</f>
        <v>0</v>
      </c>
      <c r="BL184" s="16" t="s">
        <v>147</v>
      </c>
      <c r="BM184" s="131" t="s">
        <v>351</v>
      </c>
    </row>
    <row r="185" spans="2:65" s="1" customFormat="1" ht="29.25">
      <c r="B185" s="31"/>
      <c r="D185" s="133" t="s">
        <v>148</v>
      </c>
      <c r="F185" s="134" t="s">
        <v>1041</v>
      </c>
      <c r="I185" s="135"/>
      <c r="L185" s="31"/>
      <c r="M185" s="136"/>
      <c r="T185" s="52"/>
      <c r="AT185" s="16" t="s">
        <v>148</v>
      </c>
      <c r="AU185" s="16" t="s">
        <v>77</v>
      </c>
    </row>
    <row r="186" spans="2:65" s="1" customFormat="1" ht="39">
      <c r="B186" s="31"/>
      <c r="D186" s="133" t="s">
        <v>150</v>
      </c>
      <c r="F186" s="137" t="s">
        <v>1029</v>
      </c>
      <c r="I186" s="135"/>
      <c r="L186" s="31"/>
      <c r="M186" s="136"/>
      <c r="T186" s="52"/>
      <c r="AT186" s="16" t="s">
        <v>150</v>
      </c>
      <c r="AU186" s="16" t="s">
        <v>77</v>
      </c>
    </row>
    <row r="187" spans="2:65" s="1" customFormat="1" ht="19.5">
      <c r="B187" s="31"/>
      <c r="D187" s="133" t="s">
        <v>152</v>
      </c>
      <c r="F187" s="137" t="s">
        <v>166</v>
      </c>
      <c r="I187" s="135"/>
      <c r="L187" s="31"/>
      <c r="M187" s="136"/>
      <c r="T187" s="52"/>
      <c r="AT187" s="16" t="s">
        <v>152</v>
      </c>
      <c r="AU187" s="16" t="s">
        <v>77</v>
      </c>
    </row>
    <row r="188" spans="2:65" s="1" customFormat="1" ht="16.5" customHeight="1">
      <c r="B188" s="31"/>
      <c r="C188" s="120" t="s">
        <v>345</v>
      </c>
      <c r="D188" s="120" t="s">
        <v>142</v>
      </c>
      <c r="E188" s="121" t="s">
        <v>1042</v>
      </c>
      <c r="F188" s="122" t="s">
        <v>1043</v>
      </c>
      <c r="G188" s="123" t="s">
        <v>174</v>
      </c>
      <c r="H188" s="124">
        <v>276.60000000000002</v>
      </c>
      <c r="I188" s="125"/>
      <c r="J188" s="126">
        <f>ROUND(I188*H188,2)</f>
        <v>0</v>
      </c>
      <c r="K188" s="122" t="s">
        <v>146</v>
      </c>
      <c r="L188" s="31"/>
      <c r="M188" s="127" t="s">
        <v>19</v>
      </c>
      <c r="N188" s="128" t="s">
        <v>40</v>
      </c>
      <c r="P188" s="129">
        <f>O188*H188</f>
        <v>0</v>
      </c>
      <c r="Q188" s="129">
        <v>0</v>
      </c>
      <c r="R188" s="129">
        <f>Q188*H188</f>
        <v>0</v>
      </c>
      <c r="S188" s="129">
        <v>0</v>
      </c>
      <c r="T188" s="130">
        <f>S188*H188</f>
        <v>0</v>
      </c>
      <c r="AR188" s="131" t="s">
        <v>147</v>
      </c>
      <c r="AT188" s="131" t="s">
        <v>142</v>
      </c>
      <c r="AU188" s="131" t="s">
        <v>77</v>
      </c>
      <c r="AY188" s="16" t="s">
        <v>141</v>
      </c>
      <c r="BE188" s="132">
        <f>IF(N188="základní",J188,0)</f>
        <v>0</v>
      </c>
      <c r="BF188" s="132">
        <f>IF(N188="snížená",J188,0)</f>
        <v>0</v>
      </c>
      <c r="BG188" s="132">
        <f>IF(N188="zákl. přenesená",J188,0)</f>
        <v>0</v>
      </c>
      <c r="BH188" s="132">
        <f>IF(N188="sníž. přenesená",J188,0)</f>
        <v>0</v>
      </c>
      <c r="BI188" s="132">
        <f>IF(N188="nulová",J188,0)</f>
        <v>0</v>
      </c>
      <c r="BJ188" s="16" t="s">
        <v>77</v>
      </c>
      <c r="BK188" s="132">
        <f>ROUND(I188*H188,2)</f>
        <v>0</v>
      </c>
      <c r="BL188" s="16" t="s">
        <v>147</v>
      </c>
      <c r="BM188" s="131" t="s">
        <v>355</v>
      </c>
    </row>
    <row r="189" spans="2:65" s="1" customFormat="1" ht="29.25">
      <c r="B189" s="31"/>
      <c r="D189" s="133" t="s">
        <v>148</v>
      </c>
      <c r="F189" s="134" t="s">
        <v>1044</v>
      </c>
      <c r="I189" s="135"/>
      <c r="L189" s="31"/>
      <c r="M189" s="136"/>
      <c r="T189" s="52"/>
      <c r="AT189" s="16" t="s">
        <v>148</v>
      </c>
      <c r="AU189" s="16" t="s">
        <v>77</v>
      </c>
    </row>
    <row r="190" spans="2:65" s="1" customFormat="1" ht="39">
      <c r="B190" s="31"/>
      <c r="D190" s="133" t="s">
        <v>150</v>
      </c>
      <c r="F190" s="137" t="s">
        <v>1029</v>
      </c>
      <c r="I190" s="135"/>
      <c r="L190" s="31"/>
      <c r="M190" s="136"/>
      <c r="T190" s="52"/>
      <c r="AT190" s="16" t="s">
        <v>150</v>
      </c>
      <c r="AU190" s="16" t="s">
        <v>77</v>
      </c>
    </row>
    <row r="191" spans="2:65" s="1" customFormat="1" ht="19.5">
      <c r="B191" s="31"/>
      <c r="D191" s="133" t="s">
        <v>152</v>
      </c>
      <c r="F191" s="137" t="s">
        <v>166</v>
      </c>
      <c r="I191" s="135"/>
      <c r="L191" s="31"/>
      <c r="M191" s="136"/>
      <c r="T191" s="52"/>
      <c r="AT191" s="16" t="s">
        <v>152</v>
      </c>
      <c r="AU191" s="16" t="s">
        <v>77</v>
      </c>
    </row>
    <row r="192" spans="2:65" s="12" customFormat="1" ht="11.25">
      <c r="B192" s="157"/>
      <c r="D192" s="133" t="s">
        <v>255</v>
      </c>
      <c r="E192" s="158" t="s">
        <v>19</v>
      </c>
      <c r="F192" s="159" t="s">
        <v>1045</v>
      </c>
      <c r="H192" s="160">
        <v>276.60000000000002</v>
      </c>
      <c r="I192" s="161"/>
      <c r="L192" s="157"/>
      <c r="M192" s="162"/>
      <c r="T192" s="163"/>
      <c r="AT192" s="158" t="s">
        <v>255</v>
      </c>
      <c r="AU192" s="158" t="s">
        <v>77</v>
      </c>
      <c r="AV192" s="12" t="s">
        <v>79</v>
      </c>
      <c r="AW192" s="12" t="s">
        <v>31</v>
      </c>
      <c r="AX192" s="12" t="s">
        <v>69</v>
      </c>
      <c r="AY192" s="158" t="s">
        <v>141</v>
      </c>
    </row>
    <row r="193" spans="2:65" s="13" customFormat="1" ht="11.25">
      <c r="B193" s="164"/>
      <c r="D193" s="133" t="s">
        <v>255</v>
      </c>
      <c r="E193" s="165" t="s">
        <v>19</v>
      </c>
      <c r="F193" s="166" t="s">
        <v>262</v>
      </c>
      <c r="H193" s="167">
        <v>276.60000000000002</v>
      </c>
      <c r="I193" s="168"/>
      <c r="L193" s="164"/>
      <c r="M193" s="169"/>
      <c r="T193" s="170"/>
      <c r="AT193" s="165" t="s">
        <v>255</v>
      </c>
      <c r="AU193" s="165" t="s">
        <v>77</v>
      </c>
      <c r="AV193" s="13" t="s">
        <v>147</v>
      </c>
      <c r="AW193" s="13" t="s">
        <v>31</v>
      </c>
      <c r="AX193" s="13" t="s">
        <v>77</v>
      </c>
      <c r="AY193" s="165" t="s">
        <v>141</v>
      </c>
    </row>
    <row r="194" spans="2:65" s="1" customFormat="1" ht="16.5" customHeight="1">
      <c r="B194" s="31"/>
      <c r="C194" s="120" t="s">
        <v>211</v>
      </c>
      <c r="D194" s="120" t="s">
        <v>142</v>
      </c>
      <c r="E194" s="121" t="s">
        <v>1046</v>
      </c>
      <c r="F194" s="122" t="s">
        <v>1047</v>
      </c>
      <c r="G194" s="123" t="s">
        <v>284</v>
      </c>
      <c r="H194" s="124">
        <v>2022</v>
      </c>
      <c r="I194" s="125"/>
      <c r="J194" s="126">
        <f>ROUND(I194*H194,2)</f>
        <v>0</v>
      </c>
      <c r="K194" s="122" t="s">
        <v>19</v>
      </c>
      <c r="L194" s="31"/>
      <c r="M194" s="127" t="s">
        <v>19</v>
      </c>
      <c r="N194" s="128" t="s">
        <v>40</v>
      </c>
      <c r="P194" s="129">
        <f>O194*H194</f>
        <v>0</v>
      </c>
      <c r="Q194" s="129">
        <v>0</v>
      </c>
      <c r="R194" s="129">
        <f>Q194*H194</f>
        <v>0</v>
      </c>
      <c r="S194" s="129">
        <v>0</v>
      </c>
      <c r="T194" s="130">
        <f>S194*H194</f>
        <v>0</v>
      </c>
      <c r="AR194" s="131" t="s">
        <v>147</v>
      </c>
      <c r="AT194" s="131" t="s">
        <v>142</v>
      </c>
      <c r="AU194" s="131" t="s">
        <v>77</v>
      </c>
      <c r="AY194" s="16" t="s">
        <v>141</v>
      </c>
      <c r="BE194" s="132">
        <f>IF(N194="základní",J194,0)</f>
        <v>0</v>
      </c>
      <c r="BF194" s="132">
        <f>IF(N194="snížená",J194,0)</f>
        <v>0</v>
      </c>
      <c r="BG194" s="132">
        <f>IF(N194="zákl. přenesená",J194,0)</f>
        <v>0</v>
      </c>
      <c r="BH194" s="132">
        <f>IF(N194="sníž. přenesená",J194,0)</f>
        <v>0</v>
      </c>
      <c r="BI194" s="132">
        <f>IF(N194="nulová",J194,0)</f>
        <v>0</v>
      </c>
      <c r="BJ194" s="16" t="s">
        <v>77</v>
      </c>
      <c r="BK194" s="132">
        <f>ROUND(I194*H194,2)</f>
        <v>0</v>
      </c>
      <c r="BL194" s="16" t="s">
        <v>147</v>
      </c>
      <c r="BM194" s="131" t="s">
        <v>360</v>
      </c>
    </row>
    <row r="195" spans="2:65" s="1" customFormat="1" ht="11.25">
      <c r="B195" s="31"/>
      <c r="D195" s="133" t="s">
        <v>148</v>
      </c>
      <c r="F195" s="134" t="s">
        <v>1047</v>
      </c>
      <c r="I195" s="135"/>
      <c r="L195" s="31"/>
      <c r="M195" s="136"/>
      <c r="T195" s="52"/>
      <c r="AT195" s="16" t="s">
        <v>148</v>
      </c>
      <c r="AU195" s="16" t="s">
        <v>77</v>
      </c>
    </row>
    <row r="196" spans="2:65" s="1" customFormat="1" ht="19.5">
      <c r="B196" s="31"/>
      <c r="D196" s="133" t="s">
        <v>152</v>
      </c>
      <c r="F196" s="137" t="s">
        <v>166</v>
      </c>
      <c r="I196" s="135"/>
      <c r="L196" s="31"/>
      <c r="M196" s="136"/>
      <c r="T196" s="52"/>
      <c r="AT196" s="16" t="s">
        <v>152</v>
      </c>
      <c r="AU196" s="16" t="s">
        <v>77</v>
      </c>
    </row>
    <row r="197" spans="2:65" s="1" customFormat="1" ht="16.5" customHeight="1">
      <c r="B197" s="31"/>
      <c r="C197" s="120" t="s">
        <v>352</v>
      </c>
      <c r="D197" s="120" t="s">
        <v>142</v>
      </c>
      <c r="E197" s="121" t="s">
        <v>1048</v>
      </c>
      <c r="F197" s="122" t="s">
        <v>1049</v>
      </c>
      <c r="G197" s="123" t="s">
        <v>284</v>
      </c>
      <c r="H197" s="124">
        <v>280</v>
      </c>
      <c r="I197" s="125"/>
      <c r="J197" s="126">
        <f>ROUND(I197*H197,2)</f>
        <v>0</v>
      </c>
      <c r="K197" s="122" t="s">
        <v>146</v>
      </c>
      <c r="L197" s="31"/>
      <c r="M197" s="127" t="s">
        <v>19</v>
      </c>
      <c r="N197" s="128" t="s">
        <v>40</v>
      </c>
      <c r="P197" s="129">
        <f>O197*H197</f>
        <v>0</v>
      </c>
      <c r="Q197" s="129">
        <v>0</v>
      </c>
      <c r="R197" s="129">
        <f>Q197*H197</f>
        <v>0</v>
      </c>
      <c r="S197" s="129">
        <v>0</v>
      </c>
      <c r="T197" s="130">
        <f>S197*H197</f>
        <v>0</v>
      </c>
      <c r="AR197" s="131" t="s">
        <v>147</v>
      </c>
      <c r="AT197" s="131" t="s">
        <v>142</v>
      </c>
      <c r="AU197" s="131" t="s">
        <v>77</v>
      </c>
      <c r="AY197" s="16" t="s">
        <v>141</v>
      </c>
      <c r="BE197" s="132">
        <f>IF(N197="základní",J197,0)</f>
        <v>0</v>
      </c>
      <c r="BF197" s="132">
        <f>IF(N197="snížená",J197,0)</f>
        <v>0</v>
      </c>
      <c r="BG197" s="132">
        <f>IF(N197="zákl. přenesená",J197,0)</f>
        <v>0</v>
      </c>
      <c r="BH197" s="132">
        <f>IF(N197="sníž. přenesená",J197,0)</f>
        <v>0</v>
      </c>
      <c r="BI197" s="132">
        <f>IF(N197="nulová",J197,0)</f>
        <v>0</v>
      </c>
      <c r="BJ197" s="16" t="s">
        <v>77</v>
      </c>
      <c r="BK197" s="132">
        <f>ROUND(I197*H197,2)</f>
        <v>0</v>
      </c>
      <c r="BL197" s="16" t="s">
        <v>147</v>
      </c>
      <c r="BM197" s="131" t="s">
        <v>365</v>
      </c>
    </row>
    <row r="198" spans="2:65" s="1" customFormat="1" ht="19.5">
      <c r="B198" s="31"/>
      <c r="D198" s="133" t="s">
        <v>148</v>
      </c>
      <c r="F198" s="134" t="s">
        <v>1050</v>
      </c>
      <c r="I198" s="135"/>
      <c r="L198" s="31"/>
      <c r="M198" s="136"/>
      <c r="T198" s="52"/>
      <c r="AT198" s="16" t="s">
        <v>148</v>
      </c>
      <c r="AU198" s="16" t="s">
        <v>77</v>
      </c>
    </row>
    <row r="199" spans="2:65" s="1" customFormat="1" ht="29.25">
      <c r="B199" s="31"/>
      <c r="D199" s="133" t="s">
        <v>150</v>
      </c>
      <c r="F199" s="137" t="s">
        <v>1051</v>
      </c>
      <c r="I199" s="135"/>
      <c r="L199" s="31"/>
      <c r="M199" s="136"/>
      <c r="T199" s="52"/>
      <c r="AT199" s="16" t="s">
        <v>150</v>
      </c>
      <c r="AU199" s="16" t="s">
        <v>77</v>
      </c>
    </row>
    <row r="200" spans="2:65" s="1" customFormat="1" ht="19.5">
      <c r="B200" s="31"/>
      <c r="D200" s="133" t="s">
        <v>152</v>
      </c>
      <c r="F200" s="137" t="s">
        <v>166</v>
      </c>
      <c r="I200" s="135"/>
      <c r="L200" s="31"/>
      <c r="M200" s="136"/>
      <c r="T200" s="52"/>
      <c r="AT200" s="16" t="s">
        <v>152</v>
      </c>
      <c r="AU200" s="16" t="s">
        <v>77</v>
      </c>
    </row>
    <row r="201" spans="2:65" s="12" customFormat="1" ht="11.25">
      <c r="B201" s="157"/>
      <c r="D201" s="133" t="s">
        <v>255</v>
      </c>
      <c r="E201" s="158" t="s">
        <v>19</v>
      </c>
      <c r="F201" s="159" t="s">
        <v>1052</v>
      </c>
      <c r="H201" s="160">
        <v>280</v>
      </c>
      <c r="I201" s="161"/>
      <c r="L201" s="157"/>
      <c r="M201" s="162"/>
      <c r="T201" s="163"/>
      <c r="AT201" s="158" t="s">
        <v>255</v>
      </c>
      <c r="AU201" s="158" t="s">
        <v>77</v>
      </c>
      <c r="AV201" s="12" t="s">
        <v>79</v>
      </c>
      <c r="AW201" s="12" t="s">
        <v>31</v>
      </c>
      <c r="AX201" s="12" t="s">
        <v>69</v>
      </c>
      <c r="AY201" s="158" t="s">
        <v>141</v>
      </c>
    </row>
    <row r="202" spans="2:65" s="13" customFormat="1" ht="11.25">
      <c r="B202" s="164"/>
      <c r="D202" s="133" t="s">
        <v>255</v>
      </c>
      <c r="E202" s="165" t="s">
        <v>19</v>
      </c>
      <c r="F202" s="166" t="s">
        <v>262</v>
      </c>
      <c r="H202" s="167">
        <v>280</v>
      </c>
      <c r="I202" s="168"/>
      <c r="L202" s="164"/>
      <c r="M202" s="169"/>
      <c r="T202" s="170"/>
      <c r="AT202" s="165" t="s">
        <v>255</v>
      </c>
      <c r="AU202" s="165" t="s">
        <v>77</v>
      </c>
      <c r="AV202" s="13" t="s">
        <v>147</v>
      </c>
      <c r="AW202" s="13" t="s">
        <v>31</v>
      </c>
      <c r="AX202" s="13" t="s">
        <v>77</v>
      </c>
      <c r="AY202" s="165" t="s">
        <v>141</v>
      </c>
    </row>
    <row r="203" spans="2:65" s="1" customFormat="1" ht="16.5" customHeight="1">
      <c r="B203" s="31"/>
      <c r="C203" s="120" t="s">
        <v>215</v>
      </c>
      <c r="D203" s="120" t="s">
        <v>142</v>
      </c>
      <c r="E203" s="121" t="s">
        <v>251</v>
      </c>
      <c r="F203" s="122" t="s">
        <v>252</v>
      </c>
      <c r="G203" s="123" t="s">
        <v>253</v>
      </c>
      <c r="H203" s="124">
        <v>311.726</v>
      </c>
      <c r="I203" s="125"/>
      <c r="J203" s="126">
        <f>ROUND(I203*H203,2)</f>
        <v>0</v>
      </c>
      <c r="K203" s="122" t="s">
        <v>146</v>
      </c>
      <c r="L203" s="31"/>
      <c r="M203" s="127" t="s">
        <v>19</v>
      </c>
      <c r="N203" s="128" t="s">
        <v>40</v>
      </c>
      <c r="P203" s="129">
        <f>O203*H203</f>
        <v>0</v>
      </c>
      <c r="Q203" s="129">
        <v>0</v>
      </c>
      <c r="R203" s="129">
        <f>Q203*H203</f>
        <v>0</v>
      </c>
      <c r="S203" s="129">
        <v>0</v>
      </c>
      <c r="T203" s="130">
        <f>S203*H203</f>
        <v>0</v>
      </c>
      <c r="AR203" s="131" t="s">
        <v>147</v>
      </c>
      <c r="AT203" s="131" t="s">
        <v>142</v>
      </c>
      <c r="AU203" s="131" t="s">
        <v>77</v>
      </c>
      <c r="AY203" s="16" t="s">
        <v>141</v>
      </c>
      <c r="BE203" s="132">
        <f>IF(N203="základní",J203,0)</f>
        <v>0</v>
      </c>
      <c r="BF203" s="132">
        <f>IF(N203="snížená",J203,0)</f>
        <v>0</v>
      </c>
      <c r="BG203" s="132">
        <f>IF(N203="zákl. přenesená",J203,0)</f>
        <v>0</v>
      </c>
      <c r="BH203" s="132">
        <f>IF(N203="sníž. přenesená",J203,0)</f>
        <v>0</v>
      </c>
      <c r="BI203" s="132">
        <f>IF(N203="nulová",J203,0)</f>
        <v>0</v>
      </c>
      <c r="BJ203" s="16" t="s">
        <v>77</v>
      </c>
      <c r="BK203" s="132">
        <f>ROUND(I203*H203,2)</f>
        <v>0</v>
      </c>
      <c r="BL203" s="16" t="s">
        <v>147</v>
      </c>
      <c r="BM203" s="131" t="s">
        <v>369</v>
      </c>
    </row>
    <row r="204" spans="2:65" s="1" customFormat="1" ht="19.5">
      <c r="B204" s="31"/>
      <c r="D204" s="133" t="s">
        <v>148</v>
      </c>
      <c r="F204" s="134" t="s">
        <v>254</v>
      </c>
      <c r="I204" s="135"/>
      <c r="L204" s="31"/>
      <c r="M204" s="136"/>
      <c r="T204" s="52"/>
      <c r="AT204" s="16" t="s">
        <v>148</v>
      </c>
      <c r="AU204" s="16" t="s">
        <v>77</v>
      </c>
    </row>
    <row r="205" spans="2:65" s="1" customFormat="1" ht="19.5">
      <c r="B205" s="31"/>
      <c r="D205" s="133" t="s">
        <v>150</v>
      </c>
      <c r="F205" s="137" t="s">
        <v>151</v>
      </c>
      <c r="I205" s="135"/>
      <c r="L205" s="31"/>
      <c r="M205" s="136"/>
      <c r="T205" s="52"/>
      <c r="AT205" s="16" t="s">
        <v>150</v>
      </c>
      <c r="AU205" s="16" t="s">
        <v>77</v>
      </c>
    </row>
    <row r="206" spans="2:65" s="1" customFormat="1" ht="29.25">
      <c r="B206" s="31"/>
      <c r="D206" s="133" t="s">
        <v>152</v>
      </c>
      <c r="F206" s="137" t="s">
        <v>1053</v>
      </c>
      <c r="I206" s="135"/>
      <c r="L206" s="31"/>
      <c r="M206" s="136"/>
      <c r="T206" s="52"/>
      <c r="AT206" s="16" t="s">
        <v>152</v>
      </c>
      <c r="AU206" s="16" t="s">
        <v>77</v>
      </c>
    </row>
    <row r="207" spans="2:65" s="12" customFormat="1" ht="11.25">
      <c r="B207" s="157"/>
      <c r="D207" s="133" t="s">
        <v>255</v>
      </c>
      <c r="E207" s="158" t="s">
        <v>19</v>
      </c>
      <c r="F207" s="159" t="s">
        <v>1054</v>
      </c>
      <c r="H207" s="160">
        <v>311.726</v>
      </c>
      <c r="I207" s="161"/>
      <c r="L207" s="157"/>
      <c r="M207" s="162"/>
      <c r="T207" s="163"/>
      <c r="AT207" s="158" t="s">
        <v>255</v>
      </c>
      <c r="AU207" s="158" t="s">
        <v>77</v>
      </c>
      <c r="AV207" s="12" t="s">
        <v>79</v>
      </c>
      <c r="AW207" s="12" t="s">
        <v>31</v>
      </c>
      <c r="AX207" s="12" t="s">
        <v>69</v>
      </c>
      <c r="AY207" s="158" t="s">
        <v>141</v>
      </c>
    </row>
    <row r="208" spans="2:65" s="13" customFormat="1" ht="11.25">
      <c r="B208" s="164"/>
      <c r="D208" s="133" t="s">
        <v>255</v>
      </c>
      <c r="E208" s="165" t="s">
        <v>19</v>
      </c>
      <c r="F208" s="166" t="s">
        <v>262</v>
      </c>
      <c r="H208" s="167">
        <v>311.726</v>
      </c>
      <c r="I208" s="168"/>
      <c r="L208" s="164"/>
      <c r="M208" s="169"/>
      <c r="T208" s="170"/>
      <c r="AT208" s="165" t="s">
        <v>255</v>
      </c>
      <c r="AU208" s="165" t="s">
        <v>77</v>
      </c>
      <c r="AV208" s="13" t="s">
        <v>147</v>
      </c>
      <c r="AW208" s="13" t="s">
        <v>31</v>
      </c>
      <c r="AX208" s="13" t="s">
        <v>77</v>
      </c>
      <c r="AY208" s="165" t="s">
        <v>141</v>
      </c>
    </row>
    <row r="209" spans="2:65" s="1" customFormat="1" ht="16.5" customHeight="1">
      <c r="B209" s="31"/>
      <c r="C209" s="120" t="s">
        <v>362</v>
      </c>
      <c r="D209" s="120" t="s">
        <v>142</v>
      </c>
      <c r="E209" s="121" t="s">
        <v>1055</v>
      </c>
      <c r="F209" s="122" t="s">
        <v>1056</v>
      </c>
      <c r="G209" s="123" t="s">
        <v>253</v>
      </c>
      <c r="H209" s="124">
        <v>103.90900000000001</v>
      </c>
      <c r="I209" s="125"/>
      <c r="J209" s="126">
        <f>ROUND(I209*H209,2)</f>
        <v>0</v>
      </c>
      <c r="K209" s="122" t="s">
        <v>146</v>
      </c>
      <c r="L209" s="31"/>
      <c r="M209" s="127" t="s">
        <v>19</v>
      </c>
      <c r="N209" s="128" t="s">
        <v>40</v>
      </c>
      <c r="P209" s="129">
        <f>O209*H209</f>
        <v>0</v>
      </c>
      <c r="Q209" s="129">
        <v>0</v>
      </c>
      <c r="R209" s="129">
        <f>Q209*H209</f>
        <v>0</v>
      </c>
      <c r="S209" s="129">
        <v>0</v>
      </c>
      <c r="T209" s="130">
        <f>S209*H209</f>
        <v>0</v>
      </c>
      <c r="AR209" s="131" t="s">
        <v>147</v>
      </c>
      <c r="AT209" s="131" t="s">
        <v>142</v>
      </c>
      <c r="AU209" s="131" t="s">
        <v>77</v>
      </c>
      <c r="AY209" s="16" t="s">
        <v>141</v>
      </c>
      <c r="BE209" s="132">
        <f>IF(N209="základní",J209,0)</f>
        <v>0</v>
      </c>
      <c r="BF209" s="132">
        <f>IF(N209="snížená",J209,0)</f>
        <v>0</v>
      </c>
      <c r="BG209" s="132">
        <f>IF(N209="zákl. přenesená",J209,0)</f>
        <v>0</v>
      </c>
      <c r="BH209" s="132">
        <f>IF(N209="sníž. přenesená",J209,0)</f>
        <v>0</v>
      </c>
      <c r="BI209" s="132">
        <f>IF(N209="nulová",J209,0)</f>
        <v>0</v>
      </c>
      <c r="BJ209" s="16" t="s">
        <v>77</v>
      </c>
      <c r="BK209" s="132">
        <f>ROUND(I209*H209,2)</f>
        <v>0</v>
      </c>
      <c r="BL209" s="16" t="s">
        <v>147</v>
      </c>
      <c r="BM209" s="131" t="s">
        <v>373</v>
      </c>
    </row>
    <row r="210" spans="2:65" s="1" customFormat="1" ht="19.5">
      <c r="B210" s="31"/>
      <c r="D210" s="133" t="s">
        <v>148</v>
      </c>
      <c r="F210" s="134" t="s">
        <v>1057</v>
      </c>
      <c r="I210" s="135"/>
      <c r="L210" s="31"/>
      <c r="M210" s="136"/>
      <c r="T210" s="52"/>
      <c r="AT210" s="16" t="s">
        <v>148</v>
      </c>
      <c r="AU210" s="16" t="s">
        <v>77</v>
      </c>
    </row>
    <row r="211" spans="2:65" s="1" customFormat="1" ht="19.5">
      <c r="B211" s="31"/>
      <c r="D211" s="133" t="s">
        <v>150</v>
      </c>
      <c r="F211" s="137" t="s">
        <v>151</v>
      </c>
      <c r="I211" s="135"/>
      <c r="L211" s="31"/>
      <c r="M211" s="136"/>
      <c r="T211" s="52"/>
      <c r="AT211" s="16" t="s">
        <v>150</v>
      </c>
      <c r="AU211" s="16" t="s">
        <v>77</v>
      </c>
    </row>
    <row r="212" spans="2:65" s="1" customFormat="1" ht="29.25">
      <c r="B212" s="31"/>
      <c r="D212" s="133" t="s">
        <v>152</v>
      </c>
      <c r="F212" s="137" t="s">
        <v>1058</v>
      </c>
      <c r="I212" s="135"/>
      <c r="L212" s="31"/>
      <c r="M212" s="136"/>
      <c r="T212" s="52"/>
      <c r="AT212" s="16" t="s">
        <v>152</v>
      </c>
      <c r="AU212" s="16" t="s">
        <v>77</v>
      </c>
    </row>
    <row r="213" spans="2:65" s="12" customFormat="1" ht="11.25">
      <c r="B213" s="157"/>
      <c r="D213" s="133" t="s">
        <v>255</v>
      </c>
      <c r="E213" s="158" t="s">
        <v>19</v>
      </c>
      <c r="F213" s="159" t="s">
        <v>1059</v>
      </c>
      <c r="H213" s="160">
        <v>103.90900000000001</v>
      </c>
      <c r="I213" s="161"/>
      <c r="L213" s="157"/>
      <c r="M213" s="162"/>
      <c r="T213" s="163"/>
      <c r="AT213" s="158" t="s">
        <v>255</v>
      </c>
      <c r="AU213" s="158" t="s">
        <v>77</v>
      </c>
      <c r="AV213" s="12" t="s">
        <v>79</v>
      </c>
      <c r="AW213" s="12" t="s">
        <v>31</v>
      </c>
      <c r="AX213" s="12" t="s">
        <v>69</v>
      </c>
      <c r="AY213" s="158" t="s">
        <v>141</v>
      </c>
    </row>
    <row r="214" spans="2:65" s="13" customFormat="1" ht="11.25">
      <c r="B214" s="164"/>
      <c r="D214" s="133" t="s">
        <v>255</v>
      </c>
      <c r="E214" s="165" t="s">
        <v>19</v>
      </c>
      <c r="F214" s="166" t="s">
        <v>262</v>
      </c>
      <c r="H214" s="167">
        <v>103.90900000000001</v>
      </c>
      <c r="I214" s="168"/>
      <c r="L214" s="164"/>
      <c r="M214" s="169"/>
      <c r="T214" s="170"/>
      <c r="AT214" s="165" t="s">
        <v>255</v>
      </c>
      <c r="AU214" s="165" t="s">
        <v>77</v>
      </c>
      <c r="AV214" s="13" t="s">
        <v>147</v>
      </c>
      <c r="AW214" s="13" t="s">
        <v>31</v>
      </c>
      <c r="AX214" s="13" t="s">
        <v>77</v>
      </c>
      <c r="AY214" s="165" t="s">
        <v>141</v>
      </c>
    </row>
    <row r="215" spans="2:65" s="1" customFormat="1" ht="16.5" customHeight="1">
      <c r="B215" s="31"/>
      <c r="C215" s="120" t="s">
        <v>219</v>
      </c>
      <c r="D215" s="120" t="s">
        <v>142</v>
      </c>
      <c r="E215" s="121" t="s">
        <v>842</v>
      </c>
      <c r="F215" s="122" t="s">
        <v>843</v>
      </c>
      <c r="G215" s="123" t="s">
        <v>253</v>
      </c>
      <c r="H215" s="124">
        <v>1069.4000000000001</v>
      </c>
      <c r="I215" s="125"/>
      <c r="J215" s="126">
        <f>ROUND(I215*H215,2)</f>
        <v>0</v>
      </c>
      <c r="K215" s="122" t="s">
        <v>146</v>
      </c>
      <c r="L215" s="31"/>
      <c r="M215" s="127" t="s">
        <v>19</v>
      </c>
      <c r="N215" s="128" t="s">
        <v>40</v>
      </c>
      <c r="P215" s="129">
        <f>O215*H215</f>
        <v>0</v>
      </c>
      <c r="Q215" s="129">
        <v>0</v>
      </c>
      <c r="R215" s="129">
        <f>Q215*H215</f>
        <v>0</v>
      </c>
      <c r="S215" s="129">
        <v>0</v>
      </c>
      <c r="T215" s="130">
        <f>S215*H215</f>
        <v>0</v>
      </c>
      <c r="AR215" s="131" t="s">
        <v>147</v>
      </c>
      <c r="AT215" s="131" t="s">
        <v>142</v>
      </c>
      <c r="AU215" s="131" t="s">
        <v>77</v>
      </c>
      <c r="AY215" s="16" t="s">
        <v>141</v>
      </c>
      <c r="BE215" s="132">
        <f>IF(N215="základní",J215,0)</f>
        <v>0</v>
      </c>
      <c r="BF215" s="132">
        <f>IF(N215="snížená",J215,0)</f>
        <v>0</v>
      </c>
      <c r="BG215" s="132">
        <f>IF(N215="zákl. přenesená",J215,0)</f>
        <v>0</v>
      </c>
      <c r="BH215" s="132">
        <f>IF(N215="sníž. přenesená",J215,0)</f>
        <v>0</v>
      </c>
      <c r="BI215" s="132">
        <f>IF(N215="nulová",J215,0)</f>
        <v>0</v>
      </c>
      <c r="BJ215" s="16" t="s">
        <v>77</v>
      </c>
      <c r="BK215" s="132">
        <f>ROUND(I215*H215,2)</f>
        <v>0</v>
      </c>
      <c r="BL215" s="16" t="s">
        <v>147</v>
      </c>
      <c r="BM215" s="131" t="s">
        <v>377</v>
      </c>
    </row>
    <row r="216" spans="2:65" s="1" customFormat="1" ht="19.5">
      <c r="B216" s="31"/>
      <c r="D216" s="133" t="s">
        <v>148</v>
      </c>
      <c r="F216" s="134" t="s">
        <v>845</v>
      </c>
      <c r="I216" s="135"/>
      <c r="L216" s="31"/>
      <c r="M216" s="136"/>
      <c r="T216" s="52"/>
      <c r="AT216" s="16" t="s">
        <v>148</v>
      </c>
      <c r="AU216" s="16" t="s">
        <v>77</v>
      </c>
    </row>
    <row r="217" spans="2:65" s="1" customFormat="1" ht="19.5">
      <c r="B217" s="31"/>
      <c r="D217" s="133" t="s">
        <v>150</v>
      </c>
      <c r="F217" s="137" t="s">
        <v>846</v>
      </c>
      <c r="I217" s="135"/>
      <c r="L217" s="31"/>
      <c r="M217" s="136"/>
      <c r="T217" s="52"/>
      <c r="AT217" s="16" t="s">
        <v>150</v>
      </c>
      <c r="AU217" s="16" t="s">
        <v>77</v>
      </c>
    </row>
    <row r="218" spans="2:65" s="1" customFormat="1" ht="29.25">
      <c r="B218" s="31"/>
      <c r="D218" s="133" t="s">
        <v>152</v>
      </c>
      <c r="F218" s="137" t="s">
        <v>1060</v>
      </c>
      <c r="I218" s="135"/>
      <c r="L218" s="31"/>
      <c r="M218" s="136"/>
      <c r="T218" s="52"/>
      <c r="AT218" s="16" t="s">
        <v>152</v>
      </c>
      <c r="AU218" s="16" t="s">
        <v>77</v>
      </c>
    </row>
    <row r="219" spans="2:65" s="12" customFormat="1" ht="11.25">
      <c r="B219" s="157"/>
      <c r="D219" s="133" t="s">
        <v>255</v>
      </c>
      <c r="E219" s="158" t="s">
        <v>19</v>
      </c>
      <c r="F219" s="159" t="s">
        <v>1061</v>
      </c>
      <c r="H219" s="160">
        <v>1069.4000000000001</v>
      </c>
      <c r="I219" s="161"/>
      <c r="L219" s="157"/>
      <c r="M219" s="162"/>
      <c r="T219" s="163"/>
      <c r="AT219" s="158" t="s">
        <v>255</v>
      </c>
      <c r="AU219" s="158" t="s">
        <v>77</v>
      </c>
      <c r="AV219" s="12" t="s">
        <v>79</v>
      </c>
      <c r="AW219" s="12" t="s">
        <v>31</v>
      </c>
      <c r="AX219" s="12" t="s">
        <v>69</v>
      </c>
      <c r="AY219" s="158" t="s">
        <v>141</v>
      </c>
    </row>
    <row r="220" spans="2:65" s="13" customFormat="1" ht="11.25">
      <c r="B220" s="164"/>
      <c r="D220" s="133" t="s">
        <v>255</v>
      </c>
      <c r="E220" s="165" t="s">
        <v>19</v>
      </c>
      <c r="F220" s="166" t="s">
        <v>262</v>
      </c>
      <c r="H220" s="167">
        <v>1069.4000000000001</v>
      </c>
      <c r="I220" s="168"/>
      <c r="L220" s="164"/>
      <c r="M220" s="169"/>
      <c r="T220" s="170"/>
      <c r="AT220" s="165" t="s">
        <v>255</v>
      </c>
      <c r="AU220" s="165" t="s">
        <v>77</v>
      </c>
      <c r="AV220" s="13" t="s">
        <v>147</v>
      </c>
      <c r="AW220" s="13" t="s">
        <v>31</v>
      </c>
      <c r="AX220" s="13" t="s">
        <v>77</v>
      </c>
      <c r="AY220" s="165" t="s">
        <v>141</v>
      </c>
    </row>
    <row r="221" spans="2:65" s="10" customFormat="1" ht="25.9" customHeight="1">
      <c r="B221" s="110"/>
      <c r="D221" s="111" t="s">
        <v>68</v>
      </c>
      <c r="E221" s="112" t="s">
        <v>160</v>
      </c>
      <c r="F221" s="112" t="s">
        <v>892</v>
      </c>
      <c r="I221" s="113"/>
      <c r="J221" s="114">
        <f>BK221</f>
        <v>0</v>
      </c>
      <c r="L221" s="110"/>
      <c r="M221" s="115"/>
      <c r="P221" s="116">
        <f>SUM(P222:P249)</f>
        <v>0</v>
      </c>
      <c r="R221" s="116">
        <f>SUM(R222:R249)</f>
        <v>0</v>
      </c>
      <c r="T221" s="117">
        <f>SUM(T222:T249)</f>
        <v>0</v>
      </c>
      <c r="AR221" s="111" t="s">
        <v>77</v>
      </c>
      <c r="AT221" s="118" t="s">
        <v>68</v>
      </c>
      <c r="AU221" s="118" t="s">
        <v>69</v>
      </c>
      <c r="AY221" s="111" t="s">
        <v>141</v>
      </c>
      <c r="BK221" s="119">
        <f>SUM(BK222:BK249)</f>
        <v>0</v>
      </c>
    </row>
    <row r="222" spans="2:65" s="1" customFormat="1" ht="16.5" customHeight="1">
      <c r="B222" s="31"/>
      <c r="C222" s="120" t="s">
        <v>370</v>
      </c>
      <c r="D222" s="120" t="s">
        <v>142</v>
      </c>
      <c r="E222" s="121" t="s">
        <v>901</v>
      </c>
      <c r="F222" s="122" t="s">
        <v>902</v>
      </c>
      <c r="G222" s="123" t="s">
        <v>266</v>
      </c>
      <c r="H222" s="124">
        <v>613.72</v>
      </c>
      <c r="I222" s="125"/>
      <c r="J222" s="126">
        <f>ROUND(I222*H222,2)</f>
        <v>0</v>
      </c>
      <c r="K222" s="122" t="s">
        <v>146</v>
      </c>
      <c r="L222" s="31"/>
      <c r="M222" s="127" t="s">
        <v>19</v>
      </c>
      <c r="N222" s="128" t="s">
        <v>40</v>
      </c>
      <c r="P222" s="129">
        <f>O222*H222</f>
        <v>0</v>
      </c>
      <c r="Q222" s="129">
        <v>0</v>
      </c>
      <c r="R222" s="129">
        <f>Q222*H222</f>
        <v>0</v>
      </c>
      <c r="S222" s="129">
        <v>0</v>
      </c>
      <c r="T222" s="130">
        <f>S222*H222</f>
        <v>0</v>
      </c>
      <c r="AR222" s="131" t="s">
        <v>147</v>
      </c>
      <c r="AT222" s="131" t="s">
        <v>142</v>
      </c>
      <c r="AU222" s="131" t="s">
        <v>77</v>
      </c>
      <c r="AY222" s="16" t="s">
        <v>141</v>
      </c>
      <c r="BE222" s="132">
        <f>IF(N222="základní",J222,0)</f>
        <v>0</v>
      </c>
      <c r="BF222" s="132">
        <f>IF(N222="snížená",J222,0)</f>
        <v>0</v>
      </c>
      <c r="BG222" s="132">
        <f>IF(N222="zákl. přenesená",J222,0)</f>
        <v>0</v>
      </c>
      <c r="BH222" s="132">
        <f>IF(N222="sníž. přenesená",J222,0)</f>
        <v>0</v>
      </c>
      <c r="BI222" s="132">
        <f>IF(N222="nulová",J222,0)</f>
        <v>0</v>
      </c>
      <c r="BJ222" s="16" t="s">
        <v>77</v>
      </c>
      <c r="BK222" s="132">
        <f>ROUND(I222*H222,2)</f>
        <v>0</v>
      </c>
      <c r="BL222" s="16" t="s">
        <v>147</v>
      </c>
      <c r="BM222" s="131" t="s">
        <v>390</v>
      </c>
    </row>
    <row r="223" spans="2:65" s="1" customFormat="1" ht="29.25">
      <c r="B223" s="31"/>
      <c r="D223" s="133" t="s">
        <v>148</v>
      </c>
      <c r="F223" s="134" t="s">
        <v>904</v>
      </c>
      <c r="I223" s="135"/>
      <c r="L223" s="31"/>
      <c r="M223" s="136"/>
      <c r="T223" s="52"/>
      <c r="AT223" s="16" t="s">
        <v>148</v>
      </c>
      <c r="AU223" s="16" t="s">
        <v>77</v>
      </c>
    </row>
    <row r="224" spans="2:65" s="1" customFormat="1" ht="39">
      <c r="B224" s="31"/>
      <c r="D224" s="133" t="s">
        <v>150</v>
      </c>
      <c r="F224" s="137" t="s">
        <v>898</v>
      </c>
      <c r="I224" s="135"/>
      <c r="L224" s="31"/>
      <c r="M224" s="136"/>
      <c r="T224" s="52"/>
      <c r="AT224" s="16" t="s">
        <v>150</v>
      </c>
      <c r="AU224" s="16" t="s">
        <v>77</v>
      </c>
    </row>
    <row r="225" spans="2:65" s="1" customFormat="1" ht="29.25">
      <c r="B225" s="31"/>
      <c r="D225" s="133" t="s">
        <v>152</v>
      </c>
      <c r="F225" s="137" t="s">
        <v>1062</v>
      </c>
      <c r="I225" s="135"/>
      <c r="L225" s="31"/>
      <c r="M225" s="136"/>
      <c r="T225" s="52"/>
      <c r="AT225" s="16" t="s">
        <v>152</v>
      </c>
      <c r="AU225" s="16" t="s">
        <v>77</v>
      </c>
    </row>
    <row r="226" spans="2:65" s="1" customFormat="1" ht="24.2" customHeight="1">
      <c r="B226" s="31"/>
      <c r="C226" s="120" t="s">
        <v>227</v>
      </c>
      <c r="D226" s="120" t="s">
        <v>142</v>
      </c>
      <c r="E226" s="121" t="s">
        <v>908</v>
      </c>
      <c r="F226" s="122" t="s">
        <v>909</v>
      </c>
      <c r="G226" s="123" t="s">
        <v>266</v>
      </c>
      <c r="H226" s="124">
        <v>2855.32</v>
      </c>
      <c r="I226" s="125"/>
      <c r="J226" s="126">
        <f>ROUND(I226*H226,2)</f>
        <v>0</v>
      </c>
      <c r="K226" s="122" t="s">
        <v>146</v>
      </c>
      <c r="L226" s="31"/>
      <c r="M226" s="127" t="s">
        <v>19</v>
      </c>
      <c r="N226" s="128" t="s">
        <v>40</v>
      </c>
      <c r="P226" s="129">
        <f>O226*H226</f>
        <v>0</v>
      </c>
      <c r="Q226" s="129">
        <v>0</v>
      </c>
      <c r="R226" s="129">
        <f>Q226*H226</f>
        <v>0</v>
      </c>
      <c r="S226" s="129">
        <v>0</v>
      </c>
      <c r="T226" s="130">
        <f>S226*H226</f>
        <v>0</v>
      </c>
      <c r="AR226" s="131" t="s">
        <v>147</v>
      </c>
      <c r="AT226" s="131" t="s">
        <v>142</v>
      </c>
      <c r="AU226" s="131" t="s">
        <v>77</v>
      </c>
      <c r="AY226" s="16" t="s">
        <v>141</v>
      </c>
      <c r="BE226" s="132">
        <f>IF(N226="základní",J226,0)</f>
        <v>0</v>
      </c>
      <c r="BF226" s="132">
        <f>IF(N226="snížená",J226,0)</f>
        <v>0</v>
      </c>
      <c r="BG226" s="132">
        <f>IF(N226="zákl. přenesená",J226,0)</f>
        <v>0</v>
      </c>
      <c r="BH226" s="132">
        <f>IF(N226="sníž. přenesená",J226,0)</f>
        <v>0</v>
      </c>
      <c r="BI226" s="132">
        <f>IF(N226="nulová",J226,0)</f>
        <v>0</v>
      </c>
      <c r="BJ226" s="16" t="s">
        <v>77</v>
      </c>
      <c r="BK226" s="132">
        <f>ROUND(I226*H226,2)</f>
        <v>0</v>
      </c>
      <c r="BL226" s="16" t="s">
        <v>147</v>
      </c>
      <c r="BM226" s="131" t="s">
        <v>1063</v>
      </c>
    </row>
    <row r="227" spans="2:65" s="1" customFormat="1" ht="29.25">
      <c r="B227" s="31"/>
      <c r="D227" s="133" t="s">
        <v>148</v>
      </c>
      <c r="F227" s="134" t="s">
        <v>911</v>
      </c>
      <c r="I227" s="135"/>
      <c r="L227" s="31"/>
      <c r="M227" s="136"/>
      <c r="T227" s="52"/>
      <c r="AT227" s="16" t="s">
        <v>148</v>
      </c>
      <c r="AU227" s="16" t="s">
        <v>77</v>
      </c>
    </row>
    <row r="228" spans="2:65" s="11" customFormat="1" ht="11.25">
      <c r="B228" s="151"/>
      <c r="D228" s="133" t="s">
        <v>255</v>
      </c>
      <c r="E228" s="152" t="s">
        <v>19</v>
      </c>
      <c r="F228" s="153" t="s">
        <v>914</v>
      </c>
      <c r="H228" s="152" t="s">
        <v>19</v>
      </c>
      <c r="I228" s="154"/>
      <c r="L228" s="151"/>
      <c r="M228" s="155"/>
      <c r="T228" s="156"/>
      <c r="AT228" s="152" t="s">
        <v>255</v>
      </c>
      <c r="AU228" s="152" t="s">
        <v>77</v>
      </c>
      <c r="AV228" s="11" t="s">
        <v>77</v>
      </c>
      <c r="AW228" s="11" t="s">
        <v>31</v>
      </c>
      <c r="AX228" s="11" t="s">
        <v>69</v>
      </c>
      <c r="AY228" s="152" t="s">
        <v>141</v>
      </c>
    </row>
    <row r="229" spans="2:65" s="12" customFormat="1" ht="11.25">
      <c r="B229" s="157"/>
      <c r="D229" s="133" t="s">
        <v>255</v>
      </c>
      <c r="E229" s="158" t="s">
        <v>19</v>
      </c>
      <c r="F229" s="159" t="s">
        <v>1064</v>
      </c>
      <c r="H229" s="160">
        <v>802.61</v>
      </c>
      <c r="I229" s="161"/>
      <c r="L229" s="157"/>
      <c r="M229" s="162"/>
      <c r="T229" s="163"/>
      <c r="AT229" s="158" t="s">
        <v>255</v>
      </c>
      <c r="AU229" s="158" t="s">
        <v>77</v>
      </c>
      <c r="AV229" s="12" t="s">
        <v>79</v>
      </c>
      <c r="AW229" s="12" t="s">
        <v>31</v>
      </c>
      <c r="AX229" s="12" t="s">
        <v>69</v>
      </c>
      <c r="AY229" s="158" t="s">
        <v>141</v>
      </c>
    </row>
    <row r="230" spans="2:65" s="11" customFormat="1" ht="11.25">
      <c r="B230" s="151"/>
      <c r="D230" s="133" t="s">
        <v>255</v>
      </c>
      <c r="E230" s="152" t="s">
        <v>19</v>
      </c>
      <c r="F230" s="153" t="s">
        <v>1065</v>
      </c>
      <c r="H230" s="152" t="s">
        <v>19</v>
      </c>
      <c r="I230" s="154"/>
      <c r="L230" s="151"/>
      <c r="M230" s="155"/>
      <c r="T230" s="156"/>
      <c r="AT230" s="152" t="s">
        <v>255</v>
      </c>
      <c r="AU230" s="152" t="s">
        <v>77</v>
      </c>
      <c r="AV230" s="11" t="s">
        <v>77</v>
      </c>
      <c r="AW230" s="11" t="s">
        <v>31</v>
      </c>
      <c r="AX230" s="11" t="s">
        <v>69</v>
      </c>
      <c r="AY230" s="152" t="s">
        <v>141</v>
      </c>
    </row>
    <row r="231" spans="2:65" s="12" customFormat="1" ht="11.25">
      <c r="B231" s="157"/>
      <c r="D231" s="133" t="s">
        <v>255</v>
      </c>
      <c r="E231" s="158" t="s">
        <v>19</v>
      </c>
      <c r="F231" s="159" t="s">
        <v>1066</v>
      </c>
      <c r="H231" s="160">
        <v>613.72</v>
      </c>
      <c r="I231" s="161"/>
      <c r="L231" s="157"/>
      <c r="M231" s="162"/>
      <c r="T231" s="163"/>
      <c r="AT231" s="158" t="s">
        <v>255</v>
      </c>
      <c r="AU231" s="158" t="s">
        <v>77</v>
      </c>
      <c r="AV231" s="12" t="s">
        <v>79</v>
      </c>
      <c r="AW231" s="12" t="s">
        <v>31</v>
      </c>
      <c r="AX231" s="12" t="s">
        <v>69</v>
      </c>
      <c r="AY231" s="158" t="s">
        <v>141</v>
      </c>
    </row>
    <row r="232" spans="2:65" s="11" customFormat="1" ht="11.25">
      <c r="B232" s="151"/>
      <c r="D232" s="133" t="s">
        <v>255</v>
      </c>
      <c r="E232" s="152" t="s">
        <v>19</v>
      </c>
      <c r="F232" s="153" t="s">
        <v>1067</v>
      </c>
      <c r="H232" s="152" t="s">
        <v>19</v>
      </c>
      <c r="I232" s="154"/>
      <c r="L232" s="151"/>
      <c r="M232" s="155"/>
      <c r="T232" s="156"/>
      <c r="AT232" s="152" t="s">
        <v>255</v>
      </c>
      <c r="AU232" s="152" t="s">
        <v>77</v>
      </c>
      <c r="AV232" s="11" t="s">
        <v>77</v>
      </c>
      <c r="AW232" s="11" t="s">
        <v>31</v>
      </c>
      <c r="AX232" s="11" t="s">
        <v>69</v>
      </c>
      <c r="AY232" s="152" t="s">
        <v>141</v>
      </c>
    </row>
    <row r="233" spans="2:65" s="12" customFormat="1" ht="11.25">
      <c r="B233" s="157"/>
      <c r="D233" s="133" t="s">
        <v>255</v>
      </c>
      <c r="E233" s="158" t="s">
        <v>19</v>
      </c>
      <c r="F233" s="159" t="s">
        <v>1068</v>
      </c>
      <c r="H233" s="160">
        <v>1438.99</v>
      </c>
      <c r="I233" s="161"/>
      <c r="L233" s="157"/>
      <c r="M233" s="162"/>
      <c r="T233" s="163"/>
      <c r="AT233" s="158" t="s">
        <v>255</v>
      </c>
      <c r="AU233" s="158" t="s">
        <v>77</v>
      </c>
      <c r="AV233" s="12" t="s">
        <v>79</v>
      </c>
      <c r="AW233" s="12" t="s">
        <v>31</v>
      </c>
      <c r="AX233" s="12" t="s">
        <v>69</v>
      </c>
      <c r="AY233" s="158" t="s">
        <v>141</v>
      </c>
    </row>
    <row r="234" spans="2:65" s="13" customFormat="1" ht="11.25">
      <c r="B234" s="164"/>
      <c r="D234" s="133" t="s">
        <v>255</v>
      </c>
      <c r="E234" s="165" t="s">
        <v>19</v>
      </c>
      <c r="F234" s="166" t="s">
        <v>262</v>
      </c>
      <c r="H234" s="167">
        <v>2855.3199999999997</v>
      </c>
      <c r="I234" s="168"/>
      <c r="L234" s="164"/>
      <c r="M234" s="169"/>
      <c r="T234" s="170"/>
      <c r="AT234" s="165" t="s">
        <v>255</v>
      </c>
      <c r="AU234" s="165" t="s">
        <v>77</v>
      </c>
      <c r="AV234" s="13" t="s">
        <v>147</v>
      </c>
      <c r="AW234" s="13" t="s">
        <v>31</v>
      </c>
      <c r="AX234" s="13" t="s">
        <v>77</v>
      </c>
      <c r="AY234" s="165" t="s">
        <v>141</v>
      </c>
    </row>
    <row r="235" spans="2:65" s="1" customFormat="1" ht="24.2" customHeight="1">
      <c r="B235" s="31"/>
      <c r="C235" s="120" t="s">
        <v>379</v>
      </c>
      <c r="D235" s="120" t="s">
        <v>142</v>
      </c>
      <c r="E235" s="121" t="s">
        <v>918</v>
      </c>
      <c r="F235" s="122" t="s">
        <v>919</v>
      </c>
      <c r="G235" s="123" t="s">
        <v>266</v>
      </c>
      <c r="H235" s="124">
        <v>6724.8</v>
      </c>
      <c r="I235" s="125"/>
      <c r="J235" s="126">
        <f>ROUND(I235*H235,2)</f>
        <v>0</v>
      </c>
      <c r="K235" s="122" t="s">
        <v>146</v>
      </c>
      <c r="L235" s="31"/>
      <c r="M235" s="127" t="s">
        <v>19</v>
      </c>
      <c r="N235" s="128" t="s">
        <v>40</v>
      </c>
      <c r="P235" s="129">
        <f>O235*H235</f>
        <v>0</v>
      </c>
      <c r="Q235" s="129">
        <v>0</v>
      </c>
      <c r="R235" s="129">
        <f>Q235*H235</f>
        <v>0</v>
      </c>
      <c r="S235" s="129">
        <v>0</v>
      </c>
      <c r="T235" s="130">
        <f>S235*H235</f>
        <v>0</v>
      </c>
      <c r="AR235" s="131" t="s">
        <v>147</v>
      </c>
      <c r="AT235" s="131" t="s">
        <v>142</v>
      </c>
      <c r="AU235" s="131" t="s">
        <v>77</v>
      </c>
      <c r="AY235" s="16" t="s">
        <v>141</v>
      </c>
      <c r="BE235" s="132">
        <f>IF(N235="základní",J235,0)</f>
        <v>0</v>
      </c>
      <c r="BF235" s="132">
        <f>IF(N235="snížená",J235,0)</f>
        <v>0</v>
      </c>
      <c r="BG235" s="132">
        <f>IF(N235="zákl. přenesená",J235,0)</f>
        <v>0</v>
      </c>
      <c r="BH235" s="132">
        <f>IF(N235="sníž. přenesená",J235,0)</f>
        <v>0</v>
      </c>
      <c r="BI235" s="132">
        <f>IF(N235="nulová",J235,0)</f>
        <v>0</v>
      </c>
      <c r="BJ235" s="16" t="s">
        <v>77</v>
      </c>
      <c r="BK235" s="132">
        <f>ROUND(I235*H235,2)</f>
        <v>0</v>
      </c>
      <c r="BL235" s="16" t="s">
        <v>147</v>
      </c>
      <c r="BM235" s="131" t="s">
        <v>1069</v>
      </c>
    </row>
    <row r="236" spans="2:65" s="1" customFormat="1" ht="29.25">
      <c r="B236" s="31"/>
      <c r="D236" s="133" t="s">
        <v>148</v>
      </c>
      <c r="F236" s="134" t="s">
        <v>921</v>
      </c>
      <c r="I236" s="135"/>
      <c r="L236" s="31"/>
      <c r="M236" s="136"/>
      <c r="T236" s="52"/>
      <c r="AT236" s="16" t="s">
        <v>148</v>
      </c>
      <c r="AU236" s="16" t="s">
        <v>77</v>
      </c>
    </row>
    <row r="237" spans="2:65" s="11" customFormat="1" ht="11.25">
      <c r="B237" s="151"/>
      <c r="D237" s="133" t="s">
        <v>255</v>
      </c>
      <c r="E237" s="152" t="s">
        <v>19</v>
      </c>
      <c r="F237" s="153" t="s">
        <v>914</v>
      </c>
      <c r="H237" s="152" t="s">
        <v>19</v>
      </c>
      <c r="I237" s="154"/>
      <c r="L237" s="151"/>
      <c r="M237" s="155"/>
      <c r="T237" s="156"/>
      <c r="AT237" s="152" t="s">
        <v>255</v>
      </c>
      <c r="AU237" s="152" t="s">
        <v>77</v>
      </c>
      <c r="AV237" s="11" t="s">
        <v>77</v>
      </c>
      <c r="AW237" s="11" t="s">
        <v>31</v>
      </c>
      <c r="AX237" s="11" t="s">
        <v>69</v>
      </c>
      <c r="AY237" s="152" t="s">
        <v>141</v>
      </c>
    </row>
    <row r="238" spans="2:65" s="12" customFormat="1" ht="11.25">
      <c r="B238" s="157"/>
      <c r="D238" s="133" t="s">
        <v>255</v>
      </c>
      <c r="E238" s="158" t="s">
        <v>19</v>
      </c>
      <c r="F238" s="159" t="s">
        <v>1070</v>
      </c>
      <c r="H238" s="160">
        <v>2407.83</v>
      </c>
      <c r="I238" s="161"/>
      <c r="L238" s="157"/>
      <c r="M238" s="162"/>
      <c r="T238" s="163"/>
      <c r="AT238" s="158" t="s">
        <v>255</v>
      </c>
      <c r="AU238" s="158" t="s">
        <v>77</v>
      </c>
      <c r="AV238" s="12" t="s">
        <v>79</v>
      </c>
      <c r="AW238" s="12" t="s">
        <v>31</v>
      </c>
      <c r="AX238" s="12" t="s">
        <v>69</v>
      </c>
      <c r="AY238" s="158" t="s">
        <v>141</v>
      </c>
    </row>
    <row r="239" spans="2:65" s="11" customFormat="1" ht="11.25">
      <c r="B239" s="151"/>
      <c r="D239" s="133" t="s">
        <v>255</v>
      </c>
      <c r="E239" s="152" t="s">
        <v>19</v>
      </c>
      <c r="F239" s="153" t="s">
        <v>1067</v>
      </c>
      <c r="H239" s="152" t="s">
        <v>19</v>
      </c>
      <c r="I239" s="154"/>
      <c r="L239" s="151"/>
      <c r="M239" s="155"/>
      <c r="T239" s="156"/>
      <c r="AT239" s="152" t="s">
        <v>255</v>
      </c>
      <c r="AU239" s="152" t="s">
        <v>77</v>
      </c>
      <c r="AV239" s="11" t="s">
        <v>77</v>
      </c>
      <c r="AW239" s="11" t="s">
        <v>31</v>
      </c>
      <c r="AX239" s="11" t="s">
        <v>69</v>
      </c>
      <c r="AY239" s="152" t="s">
        <v>141</v>
      </c>
    </row>
    <row r="240" spans="2:65" s="12" customFormat="1" ht="11.25">
      <c r="B240" s="157"/>
      <c r="D240" s="133" t="s">
        <v>255</v>
      </c>
      <c r="E240" s="158" t="s">
        <v>19</v>
      </c>
      <c r="F240" s="159" t="s">
        <v>1071</v>
      </c>
      <c r="H240" s="160">
        <v>4316.97</v>
      </c>
      <c r="I240" s="161"/>
      <c r="L240" s="157"/>
      <c r="M240" s="162"/>
      <c r="T240" s="163"/>
      <c r="AT240" s="158" t="s">
        <v>255</v>
      </c>
      <c r="AU240" s="158" t="s">
        <v>77</v>
      </c>
      <c r="AV240" s="12" t="s">
        <v>79</v>
      </c>
      <c r="AW240" s="12" t="s">
        <v>31</v>
      </c>
      <c r="AX240" s="12" t="s">
        <v>69</v>
      </c>
      <c r="AY240" s="158" t="s">
        <v>141</v>
      </c>
    </row>
    <row r="241" spans="2:65" s="13" customFormat="1" ht="11.25">
      <c r="B241" s="164"/>
      <c r="D241" s="133" t="s">
        <v>255</v>
      </c>
      <c r="E241" s="165" t="s">
        <v>19</v>
      </c>
      <c r="F241" s="166" t="s">
        <v>262</v>
      </c>
      <c r="H241" s="167">
        <v>6724.8</v>
      </c>
      <c r="I241" s="168"/>
      <c r="L241" s="164"/>
      <c r="M241" s="169"/>
      <c r="T241" s="170"/>
      <c r="AT241" s="165" t="s">
        <v>255</v>
      </c>
      <c r="AU241" s="165" t="s">
        <v>77</v>
      </c>
      <c r="AV241" s="13" t="s">
        <v>147</v>
      </c>
      <c r="AW241" s="13" t="s">
        <v>31</v>
      </c>
      <c r="AX241" s="13" t="s">
        <v>77</v>
      </c>
      <c r="AY241" s="165" t="s">
        <v>141</v>
      </c>
    </row>
    <row r="242" spans="2:65" s="1" customFormat="1" ht="24.2" customHeight="1">
      <c r="B242" s="31"/>
      <c r="C242" s="120" t="s">
        <v>231</v>
      </c>
      <c r="D242" s="120" t="s">
        <v>142</v>
      </c>
      <c r="E242" s="121" t="s">
        <v>307</v>
      </c>
      <c r="F242" s="122" t="s">
        <v>308</v>
      </c>
      <c r="G242" s="123" t="s">
        <v>266</v>
      </c>
      <c r="H242" s="124">
        <v>37.36</v>
      </c>
      <c r="I242" s="125"/>
      <c r="J242" s="126">
        <f>ROUND(I242*H242,2)</f>
        <v>0</v>
      </c>
      <c r="K242" s="122" t="s">
        <v>146</v>
      </c>
      <c r="L242" s="31"/>
      <c r="M242" s="127" t="s">
        <v>19</v>
      </c>
      <c r="N242" s="128" t="s">
        <v>40</v>
      </c>
      <c r="P242" s="129">
        <f>O242*H242</f>
        <v>0</v>
      </c>
      <c r="Q242" s="129">
        <v>0</v>
      </c>
      <c r="R242" s="129">
        <f>Q242*H242</f>
        <v>0</v>
      </c>
      <c r="S242" s="129">
        <v>0</v>
      </c>
      <c r="T242" s="130">
        <f>S242*H242</f>
        <v>0</v>
      </c>
      <c r="AR242" s="131" t="s">
        <v>147</v>
      </c>
      <c r="AT242" s="131" t="s">
        <v>142</v>
      </c>
      <c r="AU242" s="131" t="s">
        <v>77</v>
      </c>
      <c r="AY242" s="16" t="s">
        <v>141</v>
      </c>
      <c r="BE242" s="132">
        <f>IF(N242="základní",J242,0)</f>
        <v>0</v>
      </c>
      <c r="BF242" s="132">
        <f>IF(N242="snížená",J242,0)</f>
        <v>0</v>
      </c>
      <c r="BG242" s="132">
        <f>IF(N242="zákl. přenesená",J242,0)</f>
        <v>0</v>
      </c>
      <c r="BH242" s="132">
        <f>IF(N242="sníž. přenesená",J242,0)</f>
        <v>0</v>
      </c>
      <c r="BI242" s="132">
        <f>IF(N242="nulová",J242,0)</f>
        <v>0</v>
      </c>
      <c r="BJ242" s="16" t="s">
        <v>77</v>
      </c>
      <c r="BK242" s="132">
        <f>ROUND(I242*H242,2)</f>
        <v>0</v>
      </c>
      <c r="BL242" s="16" t="s">
        <v>147</v>
      </c>
      <c r="BM242" s="131" t="s">
        <v>1072</v>
      </c>
    </row>
    <row r="243" spans="2:65" s="1" customFormat="1" ht="29.25">
      <c r="B243" s="31"/>
      <c r="D243" s="133" t="s">
        <v>148</v>
      </c>
      <c r="F243" s="134" t="s">
        <v>309</v>
      </c>
      <c r="I243" s="135"/>
      <c r="L243" s="31"/>
      <c r="M243" s="136"/>
      <c r="T243" s="52"/>
      <c r="AT243" s="16" t="s">
        <v>148</v>
      </c>
      <c r="AU243" s="16" t="s">
        <v>77</v>
      </c>
    </row>
    <row r="244" spans="2:65" s="11" customFormat="1" ht="11.25">
      <c r="B244" s="151"/>
      <c r="D244" s="133" t="s">
        <v>255</v>
      </c>
      <c r="E244" s="152" t="s">
        <v>19</v>
      </c>
      <c r="F244" s="153" t="s">
        <v>1073</v>
      </c>
      <c r="H244" s="152" t="s">
        <v>19</v>
      </c>
      <c r="I244" s="154"/>
      <c r="L244" s="151"/>
      <c r="M244" s="155"/>
      <c r="T244" s="156"/>
      <c r="AT244" s="152" t="s">
        <v>255</v>
      </c>
      <c r="AU244" s="152" t="s">
        <v>77</v>
      </c>
      <c r="AV244" s="11" t="s">
        <v>77</v>
      </c>
      <c r="AW244" s="11" t="s">
        <v>31</v>
      </c>
      <c r="AX244" s="11" t="s">
        <v>69</v>
      </c>
      <c r="AY244" s="152" t="s">
        <v>141</v>
      </c>
    </row>
    <row r="245" spans="2:65" s="12" customFormat="1" ht="11.25">
      <c r="B245" s="157"/>
      <c r="D245" s="133" t="s">
        <v>255</v>
      </c>
      <c r="E245" s="158" t="s">
        <v>19</v>
      </c>
      <c r="F245" s="159" t="s">
        <v>1074</v>
      </c>
      <c r="H245" s="160">
        <v>37.36</v>
      </c>
      <c r="I245" s="161"/>
      <c r="L245" s="157"/>
      <c r="M245" s="162"/>
      <c r="T245" s="163"/>
      <c r="AT245" s="158" t="s">
        <v>255</v>
      </c>
      <c r="AU245" s="158" t="s">
        <v>77</v>
      </c>
      <c r="AV245" s="12" t="s">
        <v>79</v>
      </c>
      <c r="AW245" s="12" t="s">
        <v>31</v>
      </c>
      <c r="AX245" s="12" t="s">
        <v>77</v>
      </c>
      <c r="AY245" s="158" t="s">
        <v>141</v>
      </c>
    </row>
    <row r="246" spans="2:65" s="1" customFormat="1" ht="33" customHeight="1">
      <c r="B246" s="31"/>
      <c r="C246" s="120" t="s">
        <v>387</v>
      </c>
      <c r="D246" s="120" t="s">
        <v>142</v>
      </c>
      <c r="E246" s="121" t="s">
        <v>937</v>
      </c>
      <c r="F246" s="122" t="s">
        <v>938</v>
      </c>
      <c r="G246" s="123" t="s">
        <v>266</v>
      </c>
      <c r="H246" s="124">
        <v>523.04</v>
      </c>
      <c r="I246" s="125"/>
      <c r="J246" s="126">
        <f>ROUND(I246*H246,2)</f>
        <v>0</v>
      </c>
      <c r="K246" s="122" t="s">
        <v>146</v>
      </c>
      <c r="L246" s="31"/>
      <c r="M246" s="127" t="s">
        <v>19</v>
      </c>
      <c r="N246" s="128" t="s">
        <v>40</v>
      </c>
      <c r="P246" s="129">
        <f>O246*H246</f>
        <v>0</v>
      </c>
      <c r="Q246" s="129">
        <v>0</v>
      </c>
      <c r="R246" s="129">
        <f>Q246*H246</f>
        <v>0</v>
      </c>
      <c r="S246" s="129">
        <v>0</v>
      </c>
      <c r="T246" s="130">
        <f>S246*H246</f>
        <v>0</v>
      </c>
      <c r="AR246" s="131" t="s">
        <v>147</v>
      </c>
      <c r="AT246" s="131" t="s">
        <v>142</v>
      </c>
      <c r="AU246" s="131" t="s">
        <v>77</v>
      </c>
      <c r="AY246" s="16" t="s">
        <v>141</v>
      </c>
      <c r="BE246" s="132">
        <f>IF(N246="základní",J246,0)</f>
        <v>0</v>
      </c>
      <c r="BF246" s="132">
        <f>IF(N246="snížená",J246,0)</f>
        <v>0</v>
      </c>
      <c r="BG246" s="132">
        <f>IF(N246="zákl. přenesená",J246,0)</f>
        <v>0</v>
      </c>
      <c r="BH246" s="132">
        <f>IF(N246="sníž. přenesená",J246,0)</f>
        <v>0</v>
      </c>
      <c r="BI246" s="132">
        <f>IF(N246="nulová",J246,0)</f>
        <v>0</v>
      </c>
      <c r="BJ246" s="16" t="s">
        <v>77</v>
      </c>
      <c r="BK246" s="132">
        <f>ROUND(I246*H246,2)</f>
        <v>0</v>
      </c>
      <c r="BL246" s="16" t="s">
        <v>147</v>
      </c>
      <c r="BM246" s="131" t="s">
        <v>1075</v>
      </c>
    </row>
    <row r="247" spans="2:65" s="1" customFormat="1" ht="29.25">
      <c r="B247" s="31"/>
      <c r="D247" s="133" t="s">
        <v>148</v>
      </c>
      <c r="F247" s="134" t="s">
        <v>940</v>
      </c>
      <c r="I247" s="135"/>
      <c r="L247" s="31"/>
      <c r="M247" s="136"/>
      <c r="T247" s="52"/>
      <c r="AT247" s="16" t="s">
        <v>148</v>
      </c>
      <c r="AU247" s="16" t="s">
        <v>77</v>
      </c>
    </row>
    <row r="248" spans="2:65" s="11" customFormat="1" ht="11.25">
      <c r="B248" s="151"/>
      <c r="D248" s="133" t="s">
        <v>255</v>
      </c>
      <c r="E248" s="152" t="s">
        <v>19</v>
      </c>
      <c r="F248" s="153" t="s">
        <v>1073</v>
      </c>
      <c r="H248" s="152" t="s">
        <v>19</v>
      </c>
      <c r="I248" s="154"/>
      <c r="L248" s="151"/>
      <c r="M248" s="155"/>
      <c r="T248" s="156"/>
      <c r="AT248" s="152" t="s">
        <v>255</v>
      </c>
      <c r="AU248" s="152" t="s">
        <v>77</v>
      </c>
      <c r="AV248" s="11" t="s">
        <v>77</v>
      </c>
      <c r="AW248" s="11" t="s">
        <v>31</v>
      </c>
      <c r="AX248" s="11" t="s">
        <v>69</v>
      </c>
      <c r="AY248" s="152" t="s">
        <v>141</v>
      </c>
    </row>
    <row r="249" spans="2:65" s="12" customFormat="1" ht="11.25">
      <c r="B249" s="157"/>
      <c r="D249" s="133" t="s">
        <v>255</v>
      </c>
      <c r="E249" s="158" t="s">
        <v>19</v>
      </c>
      <c r="F249" s="159" t="s">
        <v>1076</v>
      </c>
      <c r="H249" s="160">
        <v>523.04</v>
      </c>
      <c r="I249" s="161"/>
      <c r="L249" s="157"/>
      <c r="M249" s="162"/>
      <c r="T249" s="163"/>
      <c r="AT249" s="158" t="s">
        <v>255</v>
      </c>
      <c r="AU249" s="158" t="s">
        <v>77</v>
      </c>
      <c r="AV249" s="12" t="s">
        <v>79</v>
      </c>
      <c r="AW249" s="12" t="s">
        <v>31</v>
      </c>
      <c r="AX249" s="12" t="s">
        <v>77</v>
      </c>
      <c r="AY249" s="158" t="s">
        <v>141</v>
      </c>
    </row>
    <row r="250" spans="2:65" s="10" customFormat="1" ht="25.9" customHeight="1">
      <c r="B250" s="110"/>
      <c r="D250" s="111" t="s">
        <v>68</v>
      </c>
      <c r="E250" s="112" t="s">
        <v>147</v>
      </c>
      <c r="F250" s="112" t="s">
        <v>946</v>
      </c>
      <c r="I250" s="113"/>
      <c r="J250" s="114">
        <f>BK250</f>
        <v>0</v>
      </c>
      <c r="L250" s="110"/>
      <c r="M250" s="115"/>
      <c r="P250" s="116">
        <f>SUM(P251:P254)</f>
        <v>0</v>
      </c>
      <c r="R250" s="116">
        <f>SUM(R251:R254)</f>
        <v>0</v>
      </c>
      <c r="T250" s="117">
        <f>SUM(T251:T254)</f>
        <v>0</v>
      </c>
      <c r="AR250" s="111" t="s">
        <v>77</v>
      </c>
      <c r="AT250" s="118" t="s">
        <v>68</v>
      </c>
      <c r="AU250" s="118" t="s">
        <v>69</v>
      </c>
      <c r="AY250" s="111" t="s">
        <v>141</v>
      </c>
      <c r="BK250" s="119">
        <f>SUM(BK251:BK254)</f>
        <v>0</v>
      </c>
    </row>
    <row r="251" spans="2:65" s="1" customFormat="1" ht="16.5" customHeight="1">
      <c r="B251" s="31"/>
      <c r="C251" s="120" t="s">
        <v>237</v>
      </c>
      <c r="D251" s="120" t="s">
        <v>142</v>
      </c>
      <c r="E251" s="121" t="s">
        <v>234</v>
      </c>
      <c r="F251" s="122" t="s">
        <v>235</v>
      </c>
      <c r="G251" s="123" t="s">
        <v>266</v>
      </c>
      <c r="H251" s="124">
        <v>1438.99</v>
      </c>
      <c r="I251" s="125"/>
      <c r="J251" s="126">
        <f>ROUND(I251*H251,2)</f>
        <v>0</v>
      </c>
      <c r="K251" s="122" t="s">
        <v>146</v>
      </c>
      <c r="L251" s="31"/>
      <c r="M251" s="127" t="s">
        <v>19</v>
      </c>
      <c r="N251" s="128" t="s">
        <v>40</v>
      </c>
      <c r="P251" s="129">
        <f>O251*H251</f>
        <v>0</v>
      </c>
      <c r="Q251" s="129">
        <v>0</v>
      </c>
      <c r="R251" s="129">
        <f>Q251*H251</f>
        <v>0</v>
      </c>
      <c r="S251" s="129">
        <v>0</v>
      </c>
      <c r="T251" s="130">
        <f>S251*H251</f>
        <v>0</v>
      </c>
      <c r="AR251" s="131" t="s">
        <v>147</v>
      </c>
      <c r="AT251" s="131" t="s">
        <v>142</v>
      </c>
      <c r="AU251" s="131" t="s">
        <v>77</v>
      </c>
      <c r="AY251" s="16" t="s">
        <v>141</v>
      </c>
      <c r="BE251" s="132">
        <f>IF(N251="základní",J251,0)</f>
        <v>0</v>
      </c>
      <c r="BF251" s="132">
        <f>IF(N251="snížená",J251,0)</f>
        <v>0</v>
      </c>
      <c r="BG251" s="132">
        <f>IF(N251="zákl. přenesená",J251,0)</f>
        <v>0</v>
      </c>
      <c r="BH251" s="132">
        <f>IF(N251="sníž. přenesená",J251,0)</f>
        <v>0</v>
      </c>
      <c r="BI251" s="132">
        <f>IF(N251="nulová",J251,0)</f>
        <v>0</v>
      </c>
      <c r="BJ251" s="16" t="s">
        <v>77</v>
      </c>
      <c r="BK251" s="132">
        <f>ROUND(I251*H251,2)</f>
        <v>0</v>
      </c>
      <c r="BL251" s="16" t="s">
        <v>147</v>
      </c>
      <c r="BM251" s="131" t="s">
        <v>402</v>
      </c>
    </row>
    <row r="252" spans="2:65" s="1" customFormat="1" ht="29.25">
      <c r="B252" s="31"/>
      <c r="D252" s="133" t="s">
        <v>148</v>
      </c>
      <c r="F252" s="134" t="s">
        <v>238</v>
      </c>
      <c r="I252" s="135"/>
      <c r="L252" s="31"/>
      <c r="M252" s="136"/>
      <c r="T252" s="52"/>
      <c r="AT252" s="16" t="s">
        <v>148</v>
      </c>
      <c r="AU252" s="16" t="s">
        <v>77</v>
      </c>
    </row>
    <row r="253" spans="2:65" s="1" customFormat="1" ht="39">
      <c r="B253" s="31"/>
      <c r="D253" s="133" t="s">
        <v>150</v>
      </c>
      <c r="F253" s="137" t="s">
        <v>239</v>
      </c>
      <c r="I253" s="135"/>
      <c r="L253" s="31"/>
      <c r="M253" s="136"/>
      <c r="T253" s="52"/>
      <c r="AT253" s="16" t="s">
        <v>150</v>
      </c>
      <c r="AU253" s="16" t="s">
        <v>77</v>
      </c>
    </row>
    <row r="254" spans="2:65" s="1" customFormat="1" ht="29.25">
      <c r="B254" s="31"/>
      <c r="D254" s="133" t="s">
        <v>152</v>
      </c>
      <c r="F254" s="137" t="s">
        <v>1077</v>
      </c>
      <c r="I254" s="135"/>
      <c r="L254" s="31"/>
      <c r="M254" s="148"/>
      <c r="N254" s="149"/>
      <c r="O254" s="149"/>
      <c r="P254" s="149"/>
      <c r="Q254" s="149"/>
      <c r="R254" s="149"/>
      <c r="S254" s="149"/>
      <c r="T254" s="150"/>
      <c r="AT254" s="16" t="s">
        <v>152</v>
      </c>
      <c r="AU254" s="16" t="s">
        <v>77</v>
      </c>
    </row>
    <row r="255" spans="2:65" s="1" customFormat="1" ht="6.95" customHeight="1">
      <c r="B255" s="40"/>
      <c r="C255" s="41"/>
      <c r="D255" s="41"/>
      <c r="E255" s="41"/>
      <c r="F255" s="41"/>
      <c r="G255" s="41"/>
      <c r="H255" s="41"/>
      <c r="I255" s="41"/>
      <c r="J255" s="41"/>
      <c r="K255" s="41"/>
      <c r="L255" s="31"/>
    </row>
  </sheetData>
  <sheetProtection algorithmName="SHA-512" hashValue="gSWK8oXhX7jNMYg1YcOeV3stzI0ZbN4EFFRK6QnpQ+xNIkLZ86poED4N+B/cHaPwDwVxF6479oSvPGF0U+sFvA==" saltValue="PGt6XSq8FMFQgfIHkQy44g==" spinCount="100000" sheet="1" objects="1" scenarios="1" formatColumns="0" formatRows="0" autoFilter="0"/>
  <autoFilter ref="C82:K254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5"/>
  <sheetViews>
    <sheetView showGridLines="0" topLeftCell="A81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1078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ROUND((SUM(BE80:BE194)),  2)</f>
        <v>0</v>
      </c>
      <c r="I33" s="88">
        <v>0.21</v>
      </c>
      <c r="J33" s="87">
        <f>ROUND(((SUM(BE80:BE194))*I33),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ROUND((SUM(BF80:BF194)),  2)</f>
        <v>0</v>
      </c>
      <c r="I34" s="88">
        <v>0.12</v>
      </c>
      <c r="J34" s="87">
        <f>ROUND(((SUM(BF80:BF194))*I34),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ROUND((SUM(BG80:BG194)),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ROUND((SUM(BH80:BH194)),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ROUND((SUM(BI80:BI194)),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04 - Nástupiště A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J80</f>
        <v>0</v>
      </c>
      <c r="L59" s="31"/>
      <c r="AU59" s="16" t="s">
        <v>122</v>
      </c>
    </row>
    <row r="60" spans="2:47" s="8" customFormat="1" ht="24.95" customHeight="1">
      <c r="B60" s="98"/>
      <c r="D60" s="99" t="s">
        <v>1079</v>
      </c>
      <c r="E60" s="100"/>
      <c r="F60" s="100"/>
      <c r="G60" s="100"/>
      <c r="H60" s="100"/>
      <c r="I60" s="100"/>
      <c r="J60" s="101">
        <f>J81</f>
        <v>0</v>
      </c>
      <c r="L60" s="98"/>
    </row>
    <row r="61" spans="2:47" s="1" customFormat="1" ht="21.75" customHeight="1">
      <c r="B61" s="31"/>
      <c r="L61" s="31"/>
    </row>
    <row r="62" spans="2:47" s="1" customFormat="1" ht="6.95" customHeight="1"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31"/>
    </row>
    <row r="66" spans="2:63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1"/>
    </row>
    <row r="67" spans="2:63" s="1" customFormat="1" ht="24.95" customHeight="1">
      <c r="B67" s="31"/>
      <c r="C67" s="20" t="s">
        <v>127</v>
      </c>
      <c r="L67" s="31"/>
    </row>
    <row r="68" spans="2:63" s="1" customFormat="1" ht="6.95" customHeight="1">
      <c r="B68" s="31"/>
      <c r="L68" s="31"/>
    </row>
    <row r="69" spans="2:63" s="1" customFormat="1" ht="12" customHeight="1">
      <c r="B69" s="31"/>
      <c r="C69" s="26" t="s">
        <v>16</v>
      </c>
      <c r="L69" s="31"/>
    </row>
    <row r="70" spans="2:63" s="1" customFormat="1" ht="16.5" customHeight="1">
      <c r="B70" s="31"/>
      <c r="E70" s="299" t="str">
        <f>E7</f>
        <v>Oprava kolejí a výhybek v dopravně Kořenov</v>
      </c>
      <c r="F70" s="300"/>
      <c r="G70" s="300"/>
      <c r="H70" s="300"/>
      <c r="L70" s="31"/>
    </row>
    <row r="71" spans="2:63" s="1" customFormat="1" ht="12" customHeight="1">
      <c r="B71" s="31"/>
      <c r="C71" s="26" t="s">
        <v>117</v>
      </c>
      <c r="L71" s="31"/>
    </row>
    <row r="72" spans="2:63" s="1" customFormat="1" ht="16.5" customHeight="1">
      <c r="B72" s="31"/>
      <c r="E72" s="266" t="str">
        <f>E9</f>
        <v>SO 04 - Nástupiště A</v>
      </c>
      <c r="F72" s="301"/>
      <c r="G72" s="301"/>
      <c r="H72" s="301"/>
      <c r="L72" s="31"/>
    </row>
    <row r="73" spans="2:63" s="1" customFormat="1" ht="6.95" customHeight="1">
      <c r="B73" s="31"/>
      <c r="L73" s="31"/>
    </row>
    <row r="74" spans="2:63" s="1" customFormat="1" ht="12" customHeight="1">
      <c r="B74" s="31"/>
      <c r="C74" s="26" t="s">
        <v>21</v>
      </c>
      <c r="F74" s="24" t="str">
        <f>F12</f>
        <v xml:space="preserve"> </v>
      </c>
      <c r="I74" s="26" t="s">
        <v>23</v>
      </c>
      <c r="J74" s="48" t="str">
        <f>IF(J12="","",J12)</f>
        <v>23. 1. 2024</v>
      </c>
      <c r="L74" s="31"/>
    </row>
    <row r="75" spans="2:63" s="1" customFormat="1" ht="6.95" customHeight="1">
      <c r="B75" s="31"/>
      <c r="L75" s="31"/>
    </row>
    <row r="76" spans="2:63" s="1" customFormat="1" ht="15.2" customHeight="1">
      <c r="B76" s="31"/>
      <c r="C76" s="26" t="s">
        <v>25</v>
      </c>
      <c r="F76" s="24" t="str">
        <f>E15</f>
        <v xml:space="preserve"> </v>
      </c>
      <c r="I76" s="26" t="s">
        <v>30</v>
      </c>
      <c r="J76" s="29" t="str">
        <f>E21</f>
        <v xml:space="preserve"> </v>
      </c>
      <c r="L76" s="31"/>
    </row>
    <row r="77" spans="2:63" s="1" customFormat="1" ht="15.2" customHeight="1">
      <c r="B77" s="31"/>
      <c r="C77" s="26" t="s">
        <v>28</v>
      </c>
      <c r="F77" s="24" t="str">
        <f>IF(E18="","",E18)</f>
        <v>Vyplň údaj</v>
      </c>
      <c r="I77" s="26" t="s">
        <v>32</v>
      </c>
      <c r="J77" s="29" t="str">
        <f>E24</f>
        <v xml:space="preserve"> </v>
      </c>
      <c r="L77" s="31"/>
    </row>
    <row r="78" spans="2:63" s="1" customFormat="1" ht="10.35" customHeight="1">
      <c r="B78" s="31"/>
      <c r="L78" s="31"/>
    </row>
    <row r="79" spans="2:63" s="9" customFormat="1" ht="29.25" customHeight="1">
      <c r="B79" s="102"/>
      <c r="C79" s="103" t="s">
        <v>128</v>
      </c>
      <c r="D79" s="104" t="s">
        <v>54</v>
      </c>
      <c r="E79" s="104" t="s">
        <v>50</v>
      </c>
      <c r="F79" s="104" t="s">
        <v>51</v>
      </c>
      <c r="G79" s="104" t="s">
        <v>129</v>
      </c>
      <c r="H79" s="104" t="s">
        <v>130</v>
      </c>
      <c r="I79" s="104" t="s">
        <v>131</v>
      </c>
      <c r="J79" s="104" t="s">
        <v>121</v>
      </c>
      <c r="K79" s="105" t="s">
        <v>132</v>
      </c>
      <c r="L79" s="102"/>
      <c r="M79" s="55" t="s">
        <v>19</v>
      </c>
      <c r="N79" s="56" t="s">
        <v>39</v>
      </c>
      <c r="O79" s="56" t="s">
        <v>133</v>
      </c>
      <c r="P79" s="56" t="s">
        <v>134</v>
      </c>
      <c r="Q79" s="56" t="s">
        <v>135</v>
      </c>
      <c r="R79" s="56" t="s">
        <v>136</v>
      </c>
      <c r="S79" s="56" t="s">
        <v>137</v>
      </c>
      <c r="T79" s="57" t="s">
        <v>138</v>
      </c>
    </row>
    <row r="80" spans="2:63" s="1" customFormat="1" ht="22.9" customHeight="1">
      <c r="B80" s="31"/>
      <c r="C80" s="60" t="s">
        <v>139</v>
      </c>
      <c r="J80" s="106">
        <f>BK80</f>
        <v>0</v>
      </c>
      <c r="L80" s="31"/>
      <c r="M80" s="58"/>
      <c r="N80" s="49"/>
      <c r="O80" s="49"/>
      <c r="P80" s="107">
        <f>P81</f>
        <v>0</v>
      </c>
      <c r="Q80" s="49"/>
      <c r="R80" s="107">
        <f>R81</f>
        <v>738.68265599999995</v>
      </c>
      <c r="S80" s="49"/>
      <c r="T80" s="108">
        <f>T81</f>
        <v>0</v>
      </c>
      <c r="AT80" s="16" t="s">
        <v>68</v>
      </c>
      <c r="AU80" s="16" t="s">
        <v>122</v>
      </c>
      <c r="BK80" s="109">
        <f>BK81</f>
        <v>0</v>
      </c>
    </row>
    <row r="81" spans="2:65" s="10" customFormat="1" ht="25.9" customHeight="1">
      <c r="B81" s="110"/>
      <c r="D81" s="111" t="s">
        <v>68</v>
      </c>
      <c r="E81" s="112" t="s">
        <v>170</v>
      </c>
      <c r="F81" s="112" t="s">
        <v>479</v>
      </c>
      <c r="I81" s="113"/>
      <c r="J81" s="114">
        <f>BK81</f>
        <v>0</v>
      </c>
      <c r="L81" s="110"/>
      <c r="M81" s="115"/>
      <c r="P81" s="116">
        <f>SUM(P82:P194)</f>
        <v>0</v>
      </c>
      <c r="R81" s="116">
        <f>SUM(R82:R194)</f>
        <v>738.68265599999995</v>
      </c>
      <c r="T81" s="117">
        <f>SUM(T82:T194)</f>
        <v>0</v>
      </c>
      <c r="AR81" s="111" t="s">
        <v>77</v>
      </c>
      <c r="AT81" s="118" t="s">
        <v>68</v>
      </c>
      <c r="AU81" s="118" t="s">
        <v>69</v>
      </c>
      <c r="AY81" s="111" t="s">
        <v>141</v>
      </c>
      <c r="BK81" s="119">
        <f>SUM(BK82:BK194)</f>
        <v>0</v>
      </c>
    </row>
    <row r="82" spans="2:65" s="1" customFormat="1" ht="16.5" customHeight="1">
      <c r="B82" s="31"/>
      <c r="C82" s="138" t="s">
        <v>77</v>
      </c>
      <c r="D82" s="138" t="s">
        <v>171</v>
      </c>
      <c r="E82" s="139" t="s">
        <v>1080</v>
      </c>
      <c r="F82" s="140" t="s">
        <v>1081</v>
      </c>
      <c r="G82" s="141" t="s">
        <v>243</v>
      </c>
      <c r="H82" s="142">
        <v>170</v>
      </c>
      <c r="I82" s="143"/>
      <c r="J82" s="144">
        <f>ROUND(I82*H82,2)</f>
        <v>0</v>
      </c>
      <c r="K82" s="140" t="s">
        <v>146</v>
      </c>
      <c r="L82" s="145"/>
      <c r="M82" s="146" t="s">
        <v>19</v>
      </c>
      <c r="N82" s="147" t="s">
        <v>40</v>
      </c>
      <c r="P82" s="129">
        <f>O82*H82</f>
        <v>0</v>
      </c>
      <c r="Q82" s="129">
        <v>4.7E-2</v>
      </c>
      <c r="R82" s="129">
        <f>Q82*H82</f>
        <v>7.99</v>
      </c>
      <c r="S82" s="129">
        <v>0</v>
      </c>
      <c r="T82" s="130">
        <f>S82*H82</f>
        <v>0</v>
      </c>
      <c r="AR82" s="131" t="s">
        <v>169</v>
      </c>
      <c r="AT82" s="131" t="s">
        <v>171</v>
      </c>
      <c r="AU82" s="131" t="s">
        <v>77</v>
      </c>
      <c r="AY82" s="16" t="s">
        <v>141</v>
      </c>
      <c r="BE82" s="132">
        <f>IF(N82="základní",J82,0)</f>
        <v>0</v>
      </c>
      <c r="BF82" s="132">
        <f>IF(N82="snížená",J82,0)</f>
        <v>0</v>
      </c>
      <c r="BG82" s="132">
        <f>IF(N82="zákl. přenesená",J82,0)</f>
        <v>0</v>
      </c>
      <c r="BH82" s="132">
        <f>IF(N82="sníž. přenesená",J82,0)</f>
        <v>0</v>
      </c>
      <c r="BI82" s="132">
        <f>IF(N82="nulová",J82,0)</f>
        <v>0</v>
      </c>
      <c r="BJ82" s="16" t="s">
        <v>77</v>
      </c>
      <c r="BK82" s="132">
        <f>ROUND(I82*H82,2)</f>
        <v>0</v>
      </c>
      <c r="BL82" s="16" t="s">
        <v>147</v>
      </c>
      <c r="BM82" s="131" t="s">
        <v>164</v>
      </c>
    </row>
    <row r="83" spans="2:65" s="1" customFormat="1" ht="11.25">
      <c r="B83" s="31"/>
      <c r="D83" s="133" t="s">
        <v>148</v>
      </c>
      <c r="F83" s="134" t="s">
        <v>1081</v>
      </c>
      <c r="I83" s="135"/>
      <c r="L83" s="31"/>
      <c r="M83" s="136"/>
      <c r="T83" s="52"/>
      <c r="AT83" s="16" t="s">
        <v>148</v>
      </c>
      <c r="AU83" s="16" t="s">
        <v>77</v>
      </c>
    </row>
    <row r="84" spans="2:65" s="1" customFormat="1" ht="19.5">
      <c r="B84" s="31"/>
      <c r="D84" s="133" t="s">
        <v>152</v>
      </c>
      <c r="F84" s="137" t="s">
        <v>166</v>
      </c>
      <c r="I84" s="135"/>
      <c r="L84" s="31"/>
      <c r="M84" s="136"/>
      <c r="T84" s="52"/>
      <c r="AT84" s="16" t="s">
        <v>152</v>
      </c>
      <c r="AU84" s="16" t="s">
        <v>77</v>
      </c>
    </row>
    <row r="85" spans="2:65" s="1" customFormat="1" ht="16.5" customHeight="1">
      <c r="B85" s="31"/>
      <c r="C85" s="138" t="s">
        <v>79</v>
      </c>
      <c r="D85" s="138" t="s">
        <v>171</v>
      </c>
      <c r="E85" s="139" t="s">
        <v>1009</v>
      </c>
      <c r="F85" s="140" t="s">
        <v>1010</v>
      </c>
      <c r="G85" s="141" t="s">
        <v>243</v>
      </c>
      <c r="H85" s="142">
        <v>180</v>
      </c>
      <c r="I85" s="143"/>
      <c r="J85" s="144">
        <f>ROUND(I85*H85,2)</f>
        <v>0</v>
      </c>
      <c r="K85" s="140" t="s">
        <v>146</v>
      </c>
      <c r="L85" s="145"/>
      <c r="M85" s="146" t="s">
        <v>19</v>
      </c>
      <c r="N85" s="147" t="s">
        <v>40</v>
      </c>
      <c r="P85" s="129">
        <f>O85*H85</f>
        <v>0</v>
      </c>
      <c r="Q85" s="129">
        <v>5.8999999999999997E-2</v>
      </c>
      <c r="R85" s="129">
        <f>Q85*H85</f>
        <v>10.62</v>
      </c>
      <c r="S85" s="129">
        <v>0</v>
      </c>
      <c r="T85" s="130">
        <f>S85*H85</f>
        <v>0</v>
      </c>
      <c r="AR85" s="131" t="s">
        <v>169</v>
      </c>
      <c r="AT85" s="131" t="s">
        <v>171</v>
      </c>
      <c r="AU85" s="131" t="s">
        <v>77</v>
      </c>
      <c r="AY85" s="16" t="s">
        <v>141</v>
      </c>
      <c r="BE85" s="132">
        <f>IF(N85="základní",J85,0)</f>
        <v>0</v>
      </c>
      <c r="BF85" s="132">
        <f>IF(N85="snížená",J85,0)</f>
        <v>0</v>
      </c>
      <c r="BG85" s="132">
        <f>IF(N85="zákl. přenesená",J85,0)</f>
        <v>0</v>
      </c>
      <c r="BH85" s="132">
        <f>IF(N85="sníž. přenesená",J85,0)</f>
        <v>0</v>
      </c>
      <c r="BI85" s="132">
        <f>IF(N85="nulová",J85,0)</f>
        <v>0</v>
      </c>
      <c r="BJ85" s="16" t="s">
        <v>77</v>
      </c>
      <c r="BK85" s="132">
        <f>ROUND(I85*H85,2)</f>
        <v>0</v>
      </c>
      <c r="BL85" s="16" t="s">
        <v>147</v>
      </c>
      <c r="BM85" s="131" t="s">
        <v>169</v>
      </c>
    </row>
    <row r="86" spans="2:65" s="1" customFormat="1" ht="11.25">
      <c r="B86" s="31"/>
      <c r="D86" s="133" t="s">
        <v>148</v>
      </c>
      <c r="F86" s="134" t="s">
        <v>1010</v>
      </c>
      <c r="I86" s="135"/>
      <c r="L86" s="31"/>
      <c r="M86" s="136"/>
      <c r="T86" s="52"/>
      <c r="AT86" s="16" t="s">
        <v>148</v>
      </c>
      <c r="AU86" s="16" t="s">
        <v>77</v>
      </c>
    </row>
    <row r="87" spans="2:65" s="1" customFormat="1" ht="19.5">
      <c r="B87" s="31"/>
      <c r="D87" s="133" t="s">
        <v>152</v>
      </c>
      <c r="F87" s="137" t="s">
        <v>166</v>
      </c>
      <c r="I87" s="135"/>
      <c r="L87" s="31"/>
      <c r="M87" s="136"/>
      <c r="T87" s="52"/>
      <c r="AT87" s="16" t="s">
        <v>152</v>
      </c>
      <c r="AU87" s="16" t="s">
        <v>77</v>
      </c>
    </row>
    <row r="88" spans="2:65" s="11" customFormat="1" ht="11.25">
      <c r="B88" s="151"/>
      <c r="D88" s="133" t="s">
        <v>255</v>
      </c>
      <c r="E88" s="152" t="s">
        <v>19</v>
      </c>
      <c r="F88" s="153" t="s">
        <v>1082</v>
      </c>
      <c r="H88" s="152" t="s">
        <v>19</v>
      </c>
      <c r="I88" s="154"/>
      <c r="L88" s="151"/>
      <c r="M88" s="155"/>
      <c r="T88" s="156"/>
      <c r="AT88" s="152" t="s">
        <v>255</v>
      </c>
      <c r="AU88" s="152" t="s">
        <v>77</v>
      </c>
      <c r="AV88" s="11" t="s">
        <v>77</v>
      </c>
      <c r="AW88" s="11" t="s">
        <v>31</v>
      </c>
      <c r="AX88" s="11" t="s">
        <v>69</v>
      </c>
      <c r="AY88" s="152" t="s">
        <v>141</v>
      </c>
    </row>
    <row r="89" spans="2:65" s="12" customFormat="1" ht="11.25">
      <c r="B89" s="157"/>
      <c r="D89" s="133" t="s">
        <v>255</v>
      </c>
      <c r="E89" s="158" t="s">
        <v>19</v>
      </c>
      <c r="F89" s="159" t="s">
        <v>1083</v>
      </c>
      <c r="H89" s="160">
        <v>180</v>
      </c>
      <c r="I89" s="161"/>
      <c r="L89" s="157"/>
      <c r="M89" s="162"/>
      <c r="T89" s="163"/>
      <c r="AT89" s="158" t="s">
        <v>255</v>
      </c>
      <c r="AU89" s="158" t="s">
        <v>77</v>
      </c>
      <c r="AV89" s="12" t="s">
        <v>79</v>
      </c>
      <c r="AW89" s="12" t="s">
        <v>31</v>
      </c>
      <c r="AX89" s="12" t="s">
        <v>69</v>
      </c>
      <c r="AY89" s="158" t="s">
        <v>141</v>
      </c>
    </row>
    <row r="90" spans="2:65" s="13" customFormat="1" ht="11.25">
      <c r="B90" s="164"/>
      <c r="D90" s="133" t="s">
        <v>255</v>
      </c>
      <c r="E90" s="165" t="s">
        <v>19</v>
      </c>
      <c r="F90" s="166" t="s">
        <v>262</v>
      </c>
      <c r="H90" s="167">
        <v>180</v>
      </c>
      <c r="I90" s="168"/>
      <c r="L90" s="164"/>
      <c r="M90" s="169"/>
      <c r="T90" s="170"/>
      <c r="AT90" s="165" t="s">
        <v>255</v>
      </c>
      <c r="AU90" s="165" t="s">
        <v>77</v>
      </c>
      <c r="AV90" s="13" t="s">
        <v>147</v>
      </c>
      <c r="AW90" s="13" t="s">
        <v>31</v>
      </c>
      <c r="AX90" s="13" t="s">
        <v>77</v>
      </c>
      <c r="AY90" s="165" t="s">
        <v>141</v>
      </c>
    </row>
    <row r="91" spans="2:65" s="1" customFormat="1" ht="16.5" customHeight="1">
      <c r="B91" s="31"/>
      <c r="C91" s="138" t="s">
        <v>160</v>
      </c>
      <c r="D91" s="138" t="s">
        <v>171</v>
      </c>
      <c r="E91" s="139" t="s">
        <v>1084</v>
      </c>
      <c r="F91" s="140" t="s">
        <v>1085</v>
      </c>
      <c r="G91" s="141" t="s">
        <v>266</v>
      </c>
      <c r="H91" s="142">
        <v>82.319000000000003</v>
      </c>
      <c r="I91" s="143"/>
      <c r="J91" s="144">
        <f>ROUND(I91*H91,2)</f>
        <v>0</v>
      </c>
      <c r="K91" s="140" t="s">
        <v>146</v>
      </c>
      <c r="L91" s="145"/>
      <c r="M91" s="146" t="s">
        <v>19</v>
      </c>
      <c r="N91" s="147" t="s">
        <v>40</v>
      </c>
      <c r="P91" s="129">
        <f>O91*H91</f>
        <v>0</v>
      </c>
      <c r="Q91" s="129">
        <v>1</v>
      </c>
      <c r="R91" s="129">
        <f>Q91*H91</f>
        <v>82.319000000000003</v>
      </c>
      <c r="S91" s="129">
        <v>0</v>
      </c>
      <c r="T91" s="130">
        <f>S91*H91</f>
        <v>0</v>
      </c>
      <c r="AR91" s="131" t="s">
        <v>169</v>
      </c>
      <c r="AT91" s="131" t="s">
        <v>171</v>
      </c>
      <c r="AU91" s="131" t="s">
        <v>77</v>
      </c>
      <c r="AY91" s="16" t="s">
        <v>141</v>
      </c>
      <c r="BE91" s="132">
        <f>IF(N91="základní",J91,0)</f>
        <v>0</v>
      </c>
      <c r="BF91" s="132">
        <f>IF(N91="snížená",J91,0)</f>
        <v>0</v>
      </c>
      <c r="BG91" s="132">
        <f>IF(N91="zákl. přenesená",J91,0)</f>
        <v>0</v>
      </c>
      <c r="BH91" s="132">
        <f>IF(N91="sníž. přenesená",J91,0)</f>
        <v>0</v>
      </c>
      <c r="BI91" s="132">
        <f>IF(N91="nulová",J91,0)</f>
        <v>0</v>
      </c>
      <c r="BJ91" s="16" t="s">
        <v>77</v>
      </c>
      <c r="BK91" s="132">
        <f>ROUND(I91*H91,2)</f>
        <v>0</v>
      </c>
      <c r="BL91" s="16" t="s">
        <v>147</v>
      </c>
      <c r="BM91" s="131" t="s">
        <v>193</v>
      </c>
    </row>
    <row r="92" spans="2:65" s="1" customFormat="1" ht="11.25">
      <c r="B92" s="31"/>
      <c r="D92" s="133" t="s">
        <v>148</v>
      </c>
      <c r="F92" s="134" t="s">
        <v>1085</v>
      </c>
      <c r="I92" s="135"/>
      <c r="L92" s="31"/>
      <c r="M92" s="136"/>
      <c r="T92" s="52"/>
      <c r="AT92" s="16" t="s">
        <v>148</v>
      </c>
      <c r="AU92" s="16" t="s">
        <v>77</v>
      </c>
    </row>
    <row r="93" spans="2:65" s="1" customFormat="1" ht="19.5">
      <c r="B93" s="31"/>
      <c r="D93" s="133" t="s">
        <v>152</v>
      </c>
      <c r="F93" s="137" t="s">
        <v>166</v>
      </c>
      <c r="I93" s="135"/>
      <c r="L93" s="31"/>
      <c r="M93" s="136"/>
      <c r="T93" s="52"/>
      <c r="AT93" s="16" t="s">
        <v>152</v>
      </c>
      <c r="AU93" s="16" t="s">
        <v>77</v>
      </c>
    </row>
    <row r="94" spans="2:65" s="12" customFormat="1" ht="11.25">
      <c r="B94" s="157"/>
      <c r="D94" s="133" t="s">
        <v>255</v>
      </c>
      <c r="E94" s="158" t="s">
        <v>19</v>
      </c>
      <c r="F94" s="159" t="s">
        <v>1086</v>
      </c>
      <c r="H94" s="160">
        <v>82.319000000000003</v>
      </c>
      <c r="I94" s="161"/>
      <c r="L94" s="157"/>
      <c r="M94" s="162"/>
      <c r="T94" s="163"/>
      <c r="AT94" s="158" t="s">
        <v>255</v>
      </c>
      <c r="AU94" s="158" t="s">
        <v>77</v>
      </c>
      <c r="AV94" s="12" t="s">
        <v>79</v>
      </c>
      <c r="AW94" s="12" t="s">
        <v>31</v>
      </c>
      <c r="AX94" s="12" t="s">
        <v>69</v>
      </c>
      <c r="AY94" s="158" t="s">
        <v>141</v>
      </c>
    </row>
    <row r="95" spans="2:65" s="13" customFormat="1" ht="11.25">
      <c r="B95" s="164"/>
      <c r="D95" s="133" t="s">
        <v>255</v>
      </c>
      <c r="E95" s="165" t="s">
        <v>19</v>
      </c>
      <c r="F95" s="166" t="s">
        <v>262</v>
      </c>
      <c r="H95" s="167">
        <v>82.319000000000003</v>
      </c>
      <c r="I95" s="168"/>
      <c r="L95" s="164"/>
      <c r="M95" s="169"/>
      <c r="T95" s="170"/>
      <c r="AT95" s="165" t="s">
        <v>255</v>
      </c>
      <c r="AU95" s="165" t="s">
        <v>77</v>
      </c>
      <c r="AV95" s="13" t="s">
        <v>147</v>
      </c>
      <c r="AW95" s="13" t="s">
        <v>31</v>
      </c>
      <c r="AX95" s="13" t="s">
        <v>77</v>
      </c>
      <c r="AY95" s="165" t="s">
        <v>141</v>
      </c>
    </row>
    <row r="96" spans="2:65" s="1" customFormat="1" ht="16.5" customHeight="1">
      <c r="B96" s="31"/>
      <c r="C96" s="138" t="s">
        <v>147</v>
      </c>
      <c r="D96" s="138" t="s">
        <v>171</v>
      </c>
      <c r="E96" s="139" t="s">
        <v>1087</v>
      </c>
      <c r="F96" s="140" t="s">
        <v>1088</v>
      </c>
      <c r="G96" s="141" t="s">
        <v>266</v>
      </c>
      <c r="H96" s="142">
        <v>601.524</v>
      </c>
      <c r="I96" s="143"/>
      <c r="J96" s="144">
        <f>ROUND(I96*H96,2)</f>
        <v>0</v>
      </c>
      <c r="K96" s="140" t="s">
        <v>19</v>
      </c>
      <c r="L96" s="145"/>
      <c r="M96" s="146" t="s">
        <v>19</v>
      </c>
      <c r="N96" s="147" t="s">
        <v>40</v>
      </c>
      <c r="P96" s="129">
        <f>O96*H96</f>
        <v>0</v>
      </c>
      <c r="Q96" s="129">
        <v>1</v>
      </c>
      <c r="R96" s="129">
        <f>Q96*H96</f>
        <v>601.524</v>
      </c>
      <c r="S96" s="129">
        <v>0</v>
      </c>
      <c r="T96" s="130">
        <f>S96*H96</f>
        <v>0</v>
      </c>
      <c r="AR96" s="131" t="s">
        <v>169</v>
      </c>
      <c r="AT96" s="131" t="s">
        <v>171</v>
      </c>
      <c r="AU96" s="131" t="s">
        <v>77</v>
      </c>
      <c r="AY96" s="16" t="s">
        <v>141</v>
      </c>
      <c r="BE96" s="132">
        <f>IF(N96="základní",J96,0)</f>
        <v>0</v>
      </c>
      <c r="BF96" s="132">
        <f>IF(N96="snížená",J96,0)</f>
        <v>0</v>
      </c>
      <c r="BG96" s="132">
        <f>IF(N96="zákl. přenesená",J96,0)</f>
        <v>0</v>
      </c>
      <c r="BH96" s="132">
        <f>IF(N96="sníž. přenesená",J96,0)</f>
        <v>0</v>
      </c>
      <c r="BI96" s="132">
        <f>IF(N96="nulová",J96,0)</f>
        <v>0</v>
      </c>
      <c r="BJ96" s="16" t="s">
        <v>77</v>
      </c>
      <c r="BK96" s="132">
        <f>ROUND(I96*H96,2)</f>
        <v>0</v>
      </c>
      <c r="BL96" s="16" t="s">
        <v>147</v>
      </c>
      <c r="BM96" s="131" t="s">
        <v>8</v>
      </c>
    </row>
    <row r="97" spans="2:65" s="1" customFormat="1" ht="11.25">
      <c r="B97" s="31"/>
      <c r="D97" s="133" t="s">
        <v>148</v>
      </c>
      <c r="F97" s="134" t="s">
        <v>1088</v>
      </c>
      <c r="I97" s="135"/>
      <c r="L97" s="31"/>
      <c r="M97" s="136"/>
      <c r="T97" s="52"/>
      <c r="AT97" s="16" t="s">
        <v>148</v>
      </c>
      <c r="AU97" s="16" t="s">
        <v>77</v>
      </c>
    </row>
    <row r="98" spans="2:65" s="1" customFormat="1" ht="19.5">
      <c r="B98" s="31"/>
      <c r="D98" s="133" t="s">
        <v>152</v>
      </c>
      <c r="F98" s="137" t="s">
        <v>166</v>
      </c>
      <c r="I98" s="135"/>
      <c r="L98" s="31"/>
      <c r="M98" s="136"/>
      <c r="T98" s="52"/>
      <c r="AT98" s="16" t="s">
        <v>152</v>
      </c>
      <c r="AU98" s="16" t="s">
        <v>77</v>
      </c>
    </row>
    <row r="99" spans="2:65" s="11" customFormat="1" ht="11.25">
      <c r="B99" s="151"/>
      <c r="D99" s="133" t="s">
        <v>255</v>
      </c>
      <c r="E99" s="152" t="s">
        <v>19</v>
      </c>
      <c r="F99" s="153" t="s">
        <v>1089</v>
      </c>
      <c r="H99" s="152" t="s">
        <v>19</v>
      </c>
      <c r="I99" s="154"/>
      <c r="L99" s="151"/>
      <c r="M99" s="155"/>
      <c r="T99" s="156"/>
      <c r="AT99" s="152" t="s">
        <v>255</v>
      </c>
      <c r="AU99" s="152" t="s">
        <v>77</v>
      </c>
      <c r="AV99" s="11" t="s">
        <v>77</v>
      </c>
      <c r="AW99" s="11" t="s">
        <v>31</v>
      </c>
      <c r="AX99" s="11" t="s">
        <v>69</v>
      </c>
      <c r="AY99" s="152" t="s">
        <v>141</v>
      </c>
    </row>
    <row r="100" spans="2:65" s="12" customFormat="1" ht="11.25">
      <c r="B100" s="157"/>
      <c r="D100" s="133" t="s">
        <v>255</v>
      </c>
      <c r="E100" s="158" t="s">
        <v>19</v>
      </c>
      <c r="F100" s="159" t="s">
        <v>1090</v>
      </c>
      <c r="H100" s="160">
        <v>601.524</v>
      </c>
      <c r="I100" s="161"/>
      <c r="L100" s="157"/>
      <c r="M100" s="162"/>
      <c r="T100" s="163"/>
      <c r="AT100" s="158" t="s">
        <v>255</v>
      </c>
      <c r="AU100" s="158" t="s">
        <v>77</v>
      </c>
      <c r="AV100" s="12" t="s">
        <v>79</v>
      </c>
      <c r="AW100" s="12" t="s">
        <v>31</v>
      </c>
      <c r="AX100" s="12" t="s">
        <v>69</v>
      </c>
      <c r="AY100" s="158" t="s">
        <v>141</v>
      </c>
    </row>
    <row r="101" spans="2:65" s="13" customFormat="1" ht="11.25">
      <c r="B101" s="164"/>
      <c r="D101" s="133" t="s">
        <v>255</v>
      </c>
      <c r="E101" s="165" t="s">
        <v>19</v>
      </c>
      <c r="F101" s="166" t="s">
        <v>262</v>
      </c>
      <c r="H101" s="167">
        <v>601.524</v>
      </c>
      <c r="I101" s="168"/>
      <c r="L101" s="164"/>
      <c r="M101" s="169"/>
      <c r="T101" s="170"/>
      <c r="AT101" s="165" t="s">
        <v>255</v>
      </c>
      <c r="AU101" s="165" t="s">
        <v>77</v>
      </c>
      <c r="AV101" s="13" t="s">
        <v>147</v>
      </c>
      <c r="AW101" s="13" t="s">
        <v>31</v>
      </c>
      <c r="AX101" s="13" t="s">
        <v>77</v>
      </c>
      <c r="AY101" s="165" t="s">
        <v>141</v>
      </c>
    </row>
    <row r="102" spans="2:65" s="1" customFormat="1" ht="16.5" customHeight="1">
      <c r="B102" s="31"/>
      <c r="C102" s="138" t="s">
        <v>170</v>
      </c>
      <c r="D102" s="138" t="s">
        <v>171</v>
      </c>
      <c r="E102" s="139" t="s">
        <v>1091</v>
      </c>
      <c r="F102" s="140" t="s">
        <v>1092</v>
      </c>
      <c r="G102" s="141" t="s">
        <v>253</v>
      </c>
      <c r="H102" s="142">
        <v>16.134</v>
      </c>
      <c r="I102" s="143"/>
      <c r="J102" s="144">
        <f>ROUND(I102*H102,2)</f>
        <v>0</v>
      </c>
      <c r="K102" s="140" t="s">
        <v>146</v>
      </c>
      <c r="L102" s="145"/>
      <c r="M102" s="146" t="s">
        <v>19</v>
      </c>
      <c r="N102" s="147" t="s">
        <v>40</v>
      </c>
      <c r="P102" s="129">
        <f>O102*H102</f>
        <v>0</v>
      </c>
      <c r="Q102" s="129">
        <v>2.234</v>
      </c>
      <c r="R102" s="129">
        <f>Q102*H102</f>
        <v>36.043356000000003</v>
      </c>
      <c r="S102" s="129">
        <v>0</v>
      </c>
      <c r="T102" s="130">
        <f>S102*H102</f>
        <v>0</v>
      </c>
      <c r="AR102" s="131" t="s">
        <v>169</v>
      </c>
      <c r="AT102" s="131" t="s">
        <v>171</v>
      </c>
      <c r="AU102" s="131" t="s">
        <v>77</v>
      </c>
      <c r="AY102" s="16" t="s">
        <v>141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6" t="s">
        <v>77</v>
      </c>
      <c r="BK102" s="132">
        <f>ROUND(I102*H102,2)</f>
        <v>0</v>
      </c>
      <c r="BL102" s="16" t="s">
        <v>147</v>
      </c>
      <c r="BM102" s="131" t="s">
        <v>183</v>
      </c>
    </row>
    <row r="103" spans="2:65" s="1" customFormat="1" ht="11.25">
      <c r="B103" s="31"/>
      <c r="D103" s="133" t="s">
        <v>148</v>
      </c>
      <c r="F103" s="134" t="s">
        <v>1092</v>
      </c>
      <c r="I103" s="135"/>
      <c r="L103" s="31"/>
      <c r="M103" s="136"/>
      <c r="T103" s="52"/>
      <c r="AT103" s="16" t="s">
        <v>148</v>
      </c>
      <c r="AU103" s="16" t="s">
        <v>77</v>
      </c>
    </row>
    <row r="104" spans="2:65" s="1" customFormat="1" ht="19.5">
      <c r="B104" s="31"/>
      <c r="D104" s="133" t="s">
        <v>152</v>
      </c>
      <c r="F104" s="137" t="s">
        <v>166</v>
      </c>
      <c r="I104" s="135"/>
      <c r="L104" s="31"/>
      <c r="M104" s="136"/>
      <c r="T104" s="52"/>
      <c r="AT104" s="16" t="s">
        <v>152</v>
      </c>
      <c r="AU104" s="16" t="s">
        <v>77</v>
      </c>
    </row>
    <row r="105" spans="2:65" s="12" customFormat="1" ht="11.25">
      <c r="B105" s="157"/>
      <c r="D105" s="133" t="s">
        <v>255</v>
      </c>
      <c r="E105" s="158" t="s">
        <v>19</v>
      </c>
      <c r="F105" s="159" t="s">
        <v>1093</v>
      </c>
      <c r="H105" s="160">
        <v>16.134</v>
      </c>
      <c r="I105" s="161"/>
      <c r="L105" s="157"/>
      <c r="M105" s="162"/>
      <c r="T105" s="163"/>
      <c r="AT105" s="158" t="s">
        <v>255</v>
      </c>
      <c r="AU105" s="158" t="s">
        <v>77</v>
      </c>
      <c r="AV105" s="12" t="s">
        <v>79</v>
      </c>
      <c r="AW105" s="12" t="s">
        <v>31</v>
      </c>
      <c r="AX105" s="12" t="s">
        <v>69</v>
      </c>
      <c r="AY105" s="158" t="s">
        <v>141</v>
      </c>
    </row>
    <row r="106" spans="2:65" s="13" customFormat="1" ht="11.25">
      <c r="B106" s="164"/>
      <c r="D106" s="133" t="s">
        <v>255</v>
      </c>
      <c r="E106" s="165" t="s">
        <v>19</v>
      </c>
      <c r="F106" s="166" t="s">
        <v>262</v>
      </c>
      <c r="H106" s="167">
        <v>16.134</v>
      </c>
      <c r="I106" s="168"/>
      <c r="L106" s="164"/>
      <c r="M106" s="169"/>
      <c r="T106" s="170"/>
      <c r="AT106" s="165" t="s">
        <v>255</v>
      </c>
      <c r="AU106" s="165" t="s">
        <v>77</v>
      </c>
      <c r="AV106" s="13" t="s">
        <v>147</v>
      </c>
      <c r="AW106" s="13" t="s">
        <v>31</v>
      </c>
      <c r="AX106" s="13" t="s">
        <v>77</v>
      </c>
      <c r="AY106" s="165" t="s">
        <v>141</v>
      </c>
    </row>
    <row r="107" spans="2:65" s="1" customFormat="1" ht="16.5" customHeight="1">
      <c r="B107" s="31"/>
      <c r="C107" s="138" t="s">
        <v>164</v>
      </c>
      <c r="D107" s="138" t="s">
        <v>171</v>
      </c>
      <c r="E107" s="139" t="s">
        <v>1094</v>
      </c>
      <c r="F107" s="140" t="s">
        <v>1095</v>
      </c>
      <c r="G107" s="141" t="s">
        <v>174</v>
      </c>
      <c r="H107" s="142">
        <v>2.7</v>
      </c>
      <c r="I107" s="143"/>
      <c r="J107" s="144">
        <f>ROUND(I107*H107,2)</f>
        <v>0</v>
      </c>
      <c r="K107" s="140" t="s">
        <v>19</v>
      </c>
      <c r="L107" s="145"/>
      <c r="M107" s="146" t="s">
        <v>19</v>
      </c>
      <c r="N107" s="147" t="s">
        <v>40</v>
      </c>
      <c r="P107" s="129">
        <f>O107*H107</f>
        <v>0</v>
      </c>
      <c r="Q107" s="129">
        <v>0</v>
      </c>
      <c r="R107" s="129">
        <f>Q107*H107</f>
        <v>0</v>
      </c>
      <c r="S107" s="129">
        <v>0</v>
      </c>
      <c r="T107" s="130">
        <f>S107*H107</f>
        <v>0</v>
      </c>
      <c r="AR107" s="131" t="s">
        <v>169</v>
      </c>
      <c r="AT107" s="131" t="s">
        <v>171</v>
      </c>
      <c r="AU107" s="131" t="s">
        <v>77</v>
      </c>
      <c r="AY107" s="16" t="s">
        <v>141</v>
      </c>
      <c r="BE107" s="132">
        <f>IF(N107="základní",J107,0)</f>
        <v>0</v>
      </c>
      <c r="BF107" s="132">
        <f>IF(N107="snížená",J107,0)</f>
        <v>0</v>
      </c>
      <c r="BG107" s="132">
        <f>IF(N107="zákl. přenesená",J107,0)</f>
        <v>0</v>
      </c>
      <c r="BH107" s="132">
        <f>IF(N107="sníž. přenesená",J107,0)</f>
        <v>0</v>
      </c>
      <c r="BI107" s="132">
        <f>IF(N107="nulová",J107,0)</f>
        <v>0</v>
      </c>
      <c r="BJ107" s="16" t="s">
        <v>77</v>
      </c>
      <c r="BK107" s="132">
        <f>ROUND(I107*H107,2)</f>
        <v>0</v>
      </c>
      <c r="BL107" s="16" t="s">
        <v>147</v>
      </c>
      <c r="BM107" s="131" t="s">
        <v>186</v>
      </c>
    </row>
    <row r="108" spans="2:65" s="1" customFormat="1" ht="11.25">
      <c r="B108" s="31"/>
      <c r="D108" s="133" t="s">
        <v>148</v>
      </c>
      <c r="F108" s="134" t="s">
        <v>1095</v>
      </c>
      <c r="I108" s="135"/>
      <c r="L108" s="31"/>
      <c r="M108" s="136"/>
      <c r="T108" s="52"/>
      <c r="AT108" s="16" t="s">
        <v>148</v>
      </c>
      <c r="AU108" s="16" t="s">
        <v>77</v>
      </c>
    </row>
    <row r="109" spans="2:65" s="1" customFormat="1" ht="29.25">
      <c r="B109" s="31"/>
      <c r="D109" s="133" t="s">
        <v>152</v>
      </c>
      <c r="F109" s="137" t="s">
        <v>1096</v>
      </c>
      <c r="I109" s="135"/>
      <c r="L109" s="31"/>
      <c r="M109" s="136"/>
      <c r="T109" s="52"/>
      <c r="AT109" s="16" t="s">
        <v>152</v>
      </c>
      <c r="AU109" s="16" t="s">
        <v>77</v>
      </c>
    </row>
    <row r="110" spans="2:65" s="1" customFormat="1" ht="16.5" customHeight="1">
      <c r="B110" s="31"/>
      <c r="C110" s="138" t="s">
        <v>179</v>
      </c>
      <c r="D110" s="138" t="s">
        <v>171</v>
      </c>
      <c r="E110" s="139" t="s">
        <v>1097</v>
      </c>
      <c r="F110" s="140" t="s">
        <v>1098</v>
      </c>
      <c r="G110" s="141" t="s">
        <v>243</v>
      </c>
      <c r="H110" s="142">
        <v>2</v>
      </c>
      <c r="I110" s="143"/>
      <c r="J110" s="144">
        <f>ROUND(I110*H110,2)</f>
        <v>0</v>
      </c>
      <c r="K110" s="140" t="s">
        <v>146</v>
      </c>
      <c r="L110" s="145"/>
      <c r="M110" s="146" t="s">
        <v>19</v>
      </c>
      <c r="N110" s="147" t="s">
        <v>40</v>
      </c>
      <c r="P110" s="129">
        <f>O110*H110</f>
        <v>0</v>
      </c>
      <c r="Q110" s="129">
        <v>0</v>
      </c>
      <c r="R110" s="129">
        <f>Q110*H110</f>
        <v>0</v>
      </c>
      <c r="S110" s="129">
        <v>0</v>
      </c>
      <c r="T110" s="130">
        <f>S110*H110</f>
        <v>0</v>
      </c>
      <c r="AR110" s="131" t="s">
        <v>169</v>
      </c>
      <c r="AT110" s="131" t="s">
        <v>171</v>
      </c>
      <c r="AU110" s="131" t="s">
        <v>77</v>
      </c>
      <c r="AY110" s="16" t="s">
        <v>141</v>
      </c>
      <c r="BE110" s="132">
        <f>IF(N110="základní",J110,0)</f>
        <v>0</v>
      </c>
      <c r="BF110" s="132">
        <f>IF(N110="snížená",J110,0)</f>
        <v>0</v>
      </c>
      <c r="BG110" s="132">
        <f>IF(N110="zákl. přenesená",J110,0)</f>
        <v>0</v>
      </c>
      <c r="BH110" s="132">
        <f>IF(N110="sníž. přenesená",J110,0)</f>
        <v>0</v>
      </c>
      <c r="BI110" s="132">
        <f>IF(N110="nulová",J110,0)</f>
        <v>0</v>
      </c>
      <c r="BJ110" s="16" t="s">
        <v>77</v>
      </c>
      <c r="BK110" s="132">
        <f>ROUND(I110*H110,2)</f>
        <v>0</v>
      </c>
      <c r="BL110" s="16" t="s">
        <v>147</v>
      </c>
      <c r="BM110" s="131" t="s">
        <v>191</v>
      </c>
    </row>
    <row r="111" spans="2:65" s="1" customFormat="1" ht="11.25">
      <c r="B111" s="31"/>
      <c r="D111" s="133" t="s">
        <v>148</v>
      </c>
      <c r="F111" s="134" t="s">
        <v>1098</v>
      </c>
      <c r="I111" s="135"/>
      <c r="L111" s="31"/>
      <c r="M111" s="136"/>
      <c r="T111" s="52"/>
      <c r="AT111" s="16" t="s">
        <v>148</v>
      </c>
      <c r="AU111" s="16" t="s">
        <v>77</v>
      </c>
    </row>
    <row r="112" spans="2:65" s="1" customFormat="1" ht="19.5">
      <c r="B112" s="31"/>
      <c r="D112" s="133" t="s">
        <v>152</v>
      </c>
      <c r="F112" s="137" t="s">
        <v>166</v>
      </c>
      <c r="I112" s="135"/>
      <c r="L112" s="31"/>
      <c r="M112" s="136"/>
      <c r="T112" s="52"/>
      <c r="AT112" s="16" t="s">
        <v>152</v>
      </c>
      <c r="AU112" s="16" t="s">
        <v>77</v>
      </c>
    </row>
    <row r="113" spans="2:65" s="1" customFormat="1" ht="16.5" customHeight="1">
      <c r="B113" s="31"/>
      <c r="C113" s="138" t="s">
        <v>169</v>
      </c>
      <c r="D113" s="138" t="s">
        <v>171</v>
      </c>
      <c r="E113" s="139" t="s">
        <v>557</v>
      </c>
      <c r="F113" s="140" t="s">
        <v>558</v>
      </c>
      <c r="G113" s="141" t="s">
        <v>243</v>
      </c>
      <c r="H113" s="142">
        <v>2</v>
      </c>
      <c r="I113" s="143"/>
      <c r="J113" s="144">
        <f>ROUND(I113*H113,2)</f>
        <v>0</v>
      </c>
      <c r="K113" s="140" t="s">
        <v>146</v>
      </c>
      <c r="L113" s="145"/>
      <c r="M113" s="146" t="s">
        <v>19</v>
      </c>
      <c r="N113" s="147" t="s">
        <v>40</v>
      </c>
      <c r="P113" s="129">
        <f>O113*H113</f>
        <v>0</v>
      </c>
      <c r="Q113" s="129">
        <v>3.2000000000000002E-3</v>
      </c>
      <c r="R113" s="129">
        <f>Q113*H113</f>
        <v>6.4000000000000003E-3</v>
      </c>
      <c r="S113" s="129">
        <v>0</v>
      </c>
      <c r="T113" s="130">
        <f>S113*H113</f>
        <v>0</v>
      </c>
      <c r="AR113" s="131" t="s">
        <v>169</v>
      </c>
      <c r="AT113" s="131" t="s">
        <v>171</v>
      </c>
      <c r="AU113" s="131" t="s">
        <v>77</v>
      </c>
      <c r="AY113" s="16" t="s">
        <v>141</v>
      </c>
      <c r="BE113" s="132">
        <f>IF(N113="základní",J113,0)</f>
        <v>0</v>
      </c>
      <c r="BF113" s="132">
        <f>IF(N113="snížená",J113,0)</f>
        <v>0</v>
      </c>
      <c r="BG113" s="132">
        <f>IF(N113="zákl. přenesená",J113,0)</f>
        <v>0</v>
      </c>
      <c r="BH113" s="132">
        <f>IF(N113="sníž. přenesená",J113,0)</f>
        <v>0</v>
      </c>
      <c r="BI113" s="132">
        <f>IF(N113="nulová",J113,0)</f>
        <v>0</v>
      </c>
      <c r="BJ113" s="16" t="s">
        <v>77</v>
      </c>
      <c r="BK113" s="132">
        <f>ROUND(I113*H113,2)</f>
        <v>0</v>
      </c>
      <c r="BL113" s="16" t="s">
        <v>147</v>
      </c>
      <c r="BM113" s="131" t="s">
        <v>197</v>
      </c>
    </row>
    <row r="114" spans="2:65" s="1" customFormat="1" ht="11.25">
      <c r="B114" s="31"/>
      <c r="D114" s="133" t="s">
        <v>148</v>
      </c>
      <c r="F114" s="134" t="s">
        <v>558</v>
      </c>
      <c r="I114" s="135"/>
      <c r="L114" s="31"/>
      <c r="M114" s="136"/>
      <c r="T114" s="52"/>
      <c r="AT114" s="16" t="s">
        <v>148</v>
      </c>
      <c r="AU114" s="16" t="s">
        <v>77</v>
      </c>
    </row>
    <row r="115" spans="2:65" s="1" customFormat="1" ht="19.5">
      <c r="B115" s="31"/>
      <c r="D115" s="133" t="s">
        <v>152</v>
      </c>
      <c r="F115" s="137" t="s">
        <v>166</v>
      </c>
      <c r="I115" s="135"/>
      <c r="L115" s="31"/>
      <c r="M115" s="136"/>
      <c r="T115" s="52"/>
      <c r="AT115" s="16" t="s">
        <v>152</v>
      </c>
      <c r="AU115" s="16" t="s">
        <v>77</v>
      </c>
    </row>
    <row r="116" spans="2:65" s="1" customFormat="1" ht="16.5" customHeight="1">
      <c r="B116" s="31"/>
      <c r="C116" s="138" t="s">
        <v>187</v>
      </c>
      <c r="D116" s="138" t="s">
        <v>171</v>
      </c>
      <c r="E116" s="139" t="s">
        <v>560</v>
      </c>
      <c r="F116" s="140" t="s">
        <v>561</v>
      </c>
      <c r="G116" s="141" t="s">
        <v>243</v>
      </c>
      <c r="H116" s="142">
        <v>2</v>
      </c>
      <c r="I116" s="143"/>
      <c r="J116" s="144">
        <f>ROUND(I116*H116,2)</f>
        <v>0</v>
      </c>
      <c r="K116" s="140" t="s">
        <v>146</v>
      </c>
      <c r="L116" s="145"/>
      <c r="M116" s="146" t="s">
        <v>19</v>
      </c>
      <c r="N116" s="147" t="s">
        <v>40</v>
      </c>
      <c r="P116" s="129">
        <f>O116*H116</f>
        <v>0</v>
      </c>
      <c r="Q116" s="129">
        <v>1.4999999999999999E-4</v>
      </c>
      <c r="R116" s="129">
        <f>Q116*H116</f>
        <v>2.9999999999999997E-4</v>
      </c>
      <c r="S116" s="129">
        <v>0</v>
      </c>
      <c r="T116" s="130">
        <f>S116*H116</f>
        <v>0</v>
      </c>
      <c r="AR116" s="131" t="s">
        <v>169</v>
      </c>
      <c r="AT116" s="131" t="s">
        <v>171</v>
      </c>
      <c r="AU116" s="131" t="s">
        <v>77</v>
      </c>
      <c r="AY116" s="16" t="s">
        <v>141</v>
      </c>
      <c r="BE116" s="132">
        <f>IF(N116="základní",J116,0)</f>
        <v>0</v>
      </c>
      <c r="BF116" s="132">
        <f>IF(N116="snížená",J116,0)</f>
        <v>0</v>
      </c>
      <c r="BG116" s="132">
        <f>IF(N116="zákl. přenesená",J116,0)</f>
        <v>0</v>
      </c>
      <c r="BH116" s="132">
        <f>IF(N116="sníž. přenesená",J116,0)</f>
        <v>0</v>
      </c>
      <c r="BI116" s="132">
        <f>IF(N116="nulová",J116,0)</f>
        <v>0</v>
      </c>
      <c r="BJ116" s="16" t="s">
        <v>77</v>
      </c>
      <c r="BK116" s="132">
        <f>ROUND(I116*H116,2)</f>
        <v>0</v>
      </c>
      <c r="BL116" s="16" t="s">
        <v>147</v>
      </c>
      <c r="BM116" s="131" t="s">
        <v>201</v>
      </c>
    </row>
    <row r="117" spans="2:65" s="1" customFormat="1" ht="11.25">
      <c r="B117" s="31"/>
      <c r="D117" s="133" t="s">
        <v>148</v>
      </c>
      <c r="F117" s="134" t="s">
        <v>561</v>
      </c>
      <c r="I117" s="135"/>
      <c r="L117" s="31"/>
      <c r="M117" s="136"/>
      <c r="T117" s="52"/>
      <c r="AT117" s="16" t="s">
        <v>148</v>
      </c>
      <c r="AU117" s="16" t="s">
        <v>77</v>
      </c>
    </row>
    <row r="118" spans="2:65" s="1" customFormat="1" ht="19.5">
      <c r="B118" s="31"/>
      <c r="D118" s="133" t="s">
        <v>152</v>
      </c>
      <c r="F118" s="137" t="s">
        <v>166</v>
      </c>
      <c r="I118" s="135"/>
      <c r="L118" s="31"/>
      <c r="M118" s="136"/>
      <c r="T118" s="52"/>
      <c r="AT118" s="16" t="s">
        <v>152</v>
      </c>
      <c r="AU118" s="16" t="s">
        <v>77</v>
      </c>
    </row>
    <row r="119" spans="2:65" s="1" customFormat="1" ht="16.5" customHeight="1">
      <c r="B119" s="31"/>
      <c r="C119" s="138" t="s">
        <v>193</v>
      </c>
      <c r="D119" s="138" t="s">
        <v>171</v>
      </c>
      <c r="E119" s="139" t="s">
        <v>562</v>
      </c>
      <c r="F119" s="140" t="s">
        <v>563</v>
      </c>
      <c r="G119" s="141" t="s">
        <v>243</v>
      </c>
      <c r="H119" s="142">
        <v>2</v>
      </c>
      <c r="I119" s="143"/>
      <c r="J119" s="144">
        <f>ROUND(I119*H119,2)</f>
        <v>0</v>
      </c>
      <c r="K119" s="140" t="s">
        <v>146</v>
      </c>
      <c r="L119" s="145"/>
      <c r="M119" s="146" t="s">
        <v>19</v>
      </c>
      <c r="N119" s="147" t="s">
        <v>40</v>
      </c>
      <c r="P119" s="129">
        <f>O119*H119</f>
        <v>0</v>
      </c>
      <c r="Q119" s="129">
        <v>0</v>
      </c>
      <c r="R119" s="129">
        <f>Q119*H119</f>
        <v>0</v>
      </c>
      <c r="S119" s="129">
        <v>0</v>
      </c>
      <c r="T119" s="130">
        <f>S119*H119</f>
        <v>0</v>
      </c>
      <c r="AR119" s="131" t="s">
        <v>169</v>
      </c>
      <c r="AT119" s="131" t="s">
        <v>171</v>
      </c>
      <c r="AU119" s="131" t="s">
        <v>77</v>
      </c>
      <c r="AY119" s="16" t="s">
        <v>141</v>
      </c>
      <c r="BE119" s="132">
        <f>IF(N119="základní",J119,0)</f>
        <v>0</v>
      </c>
      <c r="BF119" s="132">
        <f>IF(N119="snížená",J119,0)</f>
        <v>0</v>
      </c>
      <c r="BG119" s="132">
        <f>IF(N119="zákl. přenesená",J119,0)</f>
        <v>0</v>
      </c>
      <c r="BH119" s="132">
        <f>IF(N119="sníž. přenesená",J119,0)</f>
        <v>0</v>
      </c>
      <c r="BI119" s="132">
        <f>IF(N119="nulová",J119,0)</f>
        <v>0</v>
      </c>
      <c r="BJ119" s="16" t="s">
        <v>77</v>
      </c>
      <c r="BK119" s="132">
        <f>ROUND(I119*H119,2)</f>
        <v>0</v>
      </c>
      <c r="BL119" s="16" t="s">
        <v>147</v>
      </c>
      <c r="BM119" s="131" t="s">
        <v>204</v>
      </c>
    </row>
    <row r="120" spans="2:65" s="1" customFormat="1" ht="11.25">
      <c r="B120" s="31"/>
      <c r="D120" s="133" t="s">
        <v>148</v>
      </c>
      <c r="F120" s="134" t="s">
        <v>563</v>
      </c>
      <c r="I120" s="135"/>
      <c r="L120" s="31"/>
      <c r="M120" s="136"/>
      <c r="T120" s="52"/>
      <c r="AT120" s="16" t="s">
        <v>148</v>
      </c>
      <c r="AU120" s="16" t="s">
        <v>77</v>
      </c>
    </row>
    <row r="121" spans="2:65" s="1" customFormat="1" ht="19.5">
      <c r="B121" s="31"/>
      <c r="D121" s="133" t="s">
        <v>152</v>
      </c>
      <c r="F121" s="137" t="s">
        <v>166</v>
      </c>
      <c r="I121" s="135"/>
      <c r="L121" s="31"/>
      <c r="M121" s="136"/>
      <c r="T121" s="52"/>
      <c r="AT121" s="16" t="s">
        <v>152</v>
      </c>
      <c r="AU121" s="16" t="s">
        <v>77</v>
      </c>
    </row>
    <row r="122" spans="2:65" s="1" customFormat="1" ht="16.5" customHeight="1">
      <c r="B122" s="31"/>
      <c r="C122" s="138" t="s">
        <v>198</v>
      </c>
      <c r="D122" s="138" t="s">
        <v>171</v>
      </c>
      <c r="E122" s="139" t="s">
        <v>1099</v>
      </c>
      <c r="F122" s="140" t="s">
        <v>1100</v>
      </c>
      <c r="G122" s="141" t="s">
        <v>243</v>
      </c>
      <c r="H122" s="142">
        <v>2</v>
      </c>
      <c r="I122" s="143"/>
      <c r="J122" s="144">
        <f>ROUND(I122*H122,2)</f>
        <v>0</v>
      </c>
      <c r="K122" s="140" t="s">
        <v>146</v>
      </c>
      <c r="L122" s="145"/>
      <c r="M122" s="146" t="s">
        <v>19</v>
      </c>
      <c r="N122" s="147" t="s">
        <v>40</v>
      </c>
      <c r="P122" s="129">
        <f>O122*H122</f>
        <v>0</v>
      </c>
      <c r="Q122" s="129">
        <v>0</v>
      </c>
      <c r="R122" s="129">
        <f>Q122*H122</f>
        <v>0</v>
      </c>
      <c r="S122" s="129">
        <v>0</v>
      </c>
      <c r="T122" s="130">
        <f>S122*H122</f>
        <v>0</v>
      </c>
      <c r="AR122" s="131" t="s">
        <v>169</v>
      </c>
      <c r="AT122" s="131" t="s">
        <v>171</v>
      </c>
      <c r="AU122" s="131" t="s">
        <v>77</v>
      </c>
      <c r="AY122" s="16" t="s">
        <v>141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6" t="s">
        <v>77</v>
      </c>
      <c r="BK122" s="132">
        <f>ROUND(I122*H122,2)</f>
        <v>0</v>
      </c>
      <c r="BL122" s="16" t="s">
        <v>147</v>
      </c>
      <c r="BM122" s="131" t="s">
        <v>208</v>
      </c>
    </row>
    <row r="123" spans="2:65" s="1" customFormat="1" ht="11.25">
      <c r="B123" s="31"/>
      <c r="D123" s="133" t="s">
        <v>148</v>
      </c>
      <c r="F123" s="134" t="s">
        <v>1100</v>
      </c>
      <c r="I123" s="135"/>
      <c r="L123" s="31"/>
      <c r="M123" s="136"/>
      <c r="T123" s="52"/>
      <c r="AT123" s="16" t="s">
        <v>148</v>
      </c>
      <c r="AU123" s="16" t="s">
        <v>77</v>
      </c>
    </row>
    <row r="124" spans="2:65" s="1" customFormat="1" ht="29.25">
      <c r="B124" s="31"/>
      <c r="D124" s="133" t="s">
        <v>152</v>
      </c>
      <c r="F124" s="137" t="s">
        <v>1101</v>
      </c>
      <c r="I124" s="135"/>
      <c r="L124" s="31"/>
      <c r="M124" s="136"/>
      <c r="T124" s="52"/>
      <c r="AT124" s="16" t="s">
        <v>152</v>
      </c>
      <c r="AU124" s="16" t="s">
        <v>77</v>
      </c>
    </row>
    <row r="125" spans="2:65" s="1" customFormat="1" ht="16.5" customHeight="1">
      <c r="B125" s="31"/>
      <c r="C125" s="138" t="s">
        <v>8</v>
      </c>
      <c r="D125" s="138" t="s">
        <v>171</v>
      </c>
      <c r="E125" s="139" t="s">
        <v>1102</v>
      </c>
      <c r="F125" s="140" t="s">
        <v>1103</v>
      </c>
      <c r="G125" s="141" t="s">
        <v>243</v>
      </c>
      <c r="H125" s="142">
        <v>2</v>
      </c>
      <c r="I125" s="143"/>
      <c r="J125" s="144">
        <f>ROUND(I125*H125,2)</f>
        <v>0</v>
      </c>
      <c r="K125" s="140" t="s">
        <v>146</v>
      </c>
      <c r="L125" s="145"/>
      <c r="M125" s="146" t="s">
        <v>19</v>
      </c>
      <c r="N125" s="147" t="s">
        <v>40</v>
      </c>
      <c r="P125" s="129">
        <f>O125*H125</f>
        <v>0</v>
      </c>
      <c r="Q125" s="129">
        <v>2.9999999999999997E-4</v>
      </c>
      <c r="R125" s="129">
        <f>Q125*H125</f>
        <v>5.9999999999999995E-4</v>
      </c>
      <c r="S125" s="129">
        <v>0</v>
      </c>
      <c r="T125" s="130">
        <f>S125*H125</f>
        <v>0</v>
      </c>
      <c r="AR125" s="131" t="s">
        <v>169</v>
      </c>
      <c r="AT125" s="131" t="s">
        <v>171</v>
      </c>
      <c r="AU125" s="131" t="s">
        <v>77</v>
      </c>
      <c r="AY125" s="16" t="s">
        <v>141</v>
      </c>
      <c r="BE125" s="132">
        <f>IF(N125="základní",J125,0)</f>
        <v>0</v>
      </c>
      <c r="BF125" s="132">
        <f>IF(N125="snížená",J125,0)</f>
        <v>0</v>
      </c>
      <c r="BG125" s="132">
        <f>IF(N125="zákl. přenesená",J125,0)</f>
        <v>0</v>
      </c>
      <c r="BH125" s="132">
        <f>IF(N125="sníž. přenesená",J125,0)</f>
        <v>0</v>
      </c>
      <c r="BI125" s="132">
        <f>IF(N125="nulová",J125,0)</f>
        <v>0</v>
      </c>
      <c r="BJ125" s="16" t="s">
        <v>77</v>
      </c>
      <c r="BK125" s="132">
        <f>ROUND(I125*H125,2)</f>
        <v>0</v>
      </c>
      <c r="BL125" s="16" t="s">
        <v>147</v>
      </c>
      <c r="BM125" s="131" t="s">
        <v>211</v>
      </c>
    </row>
    <row r="126" spans="2:65" s="1" customFormat="1" ht="11.25">
      <c r="B126" s="31"/>
      <c r="D126" s="133" t="s">
        <v>148</v>
      </c>
      <c r="F126" s="134" t="s">
        <v>1103</v>
      </c>
      <c r="I126" s="135"/>
      <c r="L126" s="31"/>
      <c r="M126" s="136"/>
      <c r="T126" s="52"/>
      <c r="AT126" s="16" t="s">
        <v>148</v>
      </c>
      <c r="AU126" s="16" t="s">
        <v>77</v>
      </c>
    </row>
    <row r="127" spans="2:65" s="1" customFormat="1" ht="19.5">
      <c r="B127" s="31"/>
      <c r="D127" s="133" t="s">
        <v>152</v>
      </c>
      <c r="F127" s="137" t="s">
        <v>166</v>
      </c>
      <c r="I127" s="135"/>
      <c r="L127" s="31"/>
      <c r="M127" s="136"/>
      <c r="T127" s="52"/>
      <c r="AT127" s="16" t="s">
        <v>152</v>
      </c>
      <c r="AU127" s="16" t="s">
        <v>77</v>
      </c>
    </row>
    <row r="128" spans="2:65" s="1" customFormat="1" ht="16.5" customHeight="1">
      <c r="B128" s="31"/>
      <c r="C128" s="138" t="s">
        <v>205</v>
      </c>
      <c r="D128" s="138" t="s">
        <v>171</v>
      </c>
      <c r="E128" s="139" t="s">
        <v>1104</v>
      </c>
      <c r="F128" s="140" t="s">
        <v>1105</v>
      </c>
      <c r="G128" s="141" t="s">
        <v>243</v>
      </c>
      <c r="H128" s="142">
        <v>1</v>
      </c>
      <c r="I128" s="143"/>
      <c r="J128" s="144">
        <f>ROUND(I128*H128,2)</f>
        <v>0</v>
      </c>
      <c r="K128" s="140" t="s">
        <v>146</v>
      </c>
      <c r="L128" s="145"/>
      <c r="M128" s="146" t="s">
        <v>19</v>
      </c>
      <c r="N128" s="147" t="s">
        <v>40</v>
      </c>
      <c r="P128" s="129">
        <f>O128*H128</f>
        <v>0</v>
      </c>
      <c r="Q128" s="129">
        <v>0</v>
      </c>
      <c r="R128" s="129">
        <f>Q128*H128</f>
        <v>0</v>
      </c>
      <c r="S128" s="129">
        <v>0</v>
      </c>
      <c r="T128" s="130">
        <f>S128*H128</f>
        <v>0</v>
      </c>
      <c r="AR128" s="131" t="s">
        <v>169</v>
      </c>
      <c r="AT128" s="131" t="s">
        <v>171</v>
      </c>
      <c r="AU128" s="131" t="s">
        <v>77</v>
      </c>
      <c r="AY128" s="16" t="s">
        <v>141</v>
      </c>
      <c r="BE128" s="132">
        <f>IF(N128="základní",J128,0)</f>
        <v>0</v>
      </c>
      <c r="BF128" s="132">
        <f>IF(N128="snížená",J128,0)</f>
        <v>0</v>
      </c>
      <c r="BG128" s="132">
        <f>IF(N128="zákl. přenesená",J128,0)</f>
        <v>0</v>
      </c>
      <c r="BH128" s="132">
        <f>IF(N128="sníž. přenesená",J128,0)</f>
        <v>0</v>
      </c>
      <c r="BI128" s="132">
        <f>IF(N128="nulová",J128,0)</f>
        <v>0</v>
      </c>
      <c r="BJ128" s="16" t="s">
        <v>77</v>
      </c>
      <c r="BK128" s="132">
        <f>ROUND(I128*H128,2)</f>
        <v>0</v>
      </c>
      <c r="BL128" s="16" t="s">
        <v>147</v>
      </c>
      <c r="BM128" s="131" t="s">
        <v>215</v>
      </c>
    </row>
    <row r="129" spans="2:65" s="1" customFormat="1" ht="11.25">
      <c r="B129" s="31"/>
      <c r="D129" s="133" t="s">
        <v>148</v>
      </c>
      <c r="F129" s="134" t="s">
        <v>1105</v>
      </c>
      <c r="I129" s="135"/>
      <c r="L129" s="31"/>
      <c r="M129" s="136"/>
      <c r="T129" s="52"/>
      <c r="AT129" s="16" t="s">
        <v>148</v>
      </c>
      <c r="AU129" s="16" t="s">
        <v>77</v>
      </c>
    </row>
    <row r="130" spans="2:65" s="1" customFormat="1" ht="19.5">
      <c r="B130" s="31"/>
      <c r="D130" s="133" t="s">
        <v>152</v>
      </c>
      <c r="F130" s="137" t="s">
        <v>166</v>
      </c>
      <c r="I130" s="135"/>
      <c r="L130" s="31"/>
      <c r="M130" s="136"/>
      <c r="T130" s="52"/>
      <c r="AT130" s="16" t="s">
        <v>152</v>
      </c>
      <c r="AU130" s="16" t="s">
        <v>77</v>
      </c>
    </row>
    <row r="131" spans="2:65" s="1" customFormat="1" ht="16.5" customHeight="1">
      <c r="B131" s="31"/>
      <c r="C131" s="138" t="s">
        <v>183</v>
      </c>
      <c r="D131" s="138" t="s">
        <v>171</v>
      </c>
      <c r="E131" s="139" t="s">
        <v>1106</v>
      </c>
      <c r="F131" s="140" t="s">
        <v>1107</v>
      </c>
      <c r="G131" s="141" t="s">
        <v>266</v>
      </c>
      <c r="H131" s="142">
        <v>0.17899999999999999</v>
      </c>
      <c r="I131" s="143"/>
      <c r="J131" s="144">
        <f>ROUND(I131*H131,2)</f>
        <v>0</v>
      </c>
      <c r="K131" s="140" t="s">
        <v>19</v>
      </c>
      <c r="L131" s="145"/>
      <c r="M131" s="146" t="s">
        <v>19</v>
      </c>
      <c r="N131" s="147" t="s">
        <v>40</v>
      </c>
      <c r="P131" s="129">
        <f>O131*H131</f>
        <v>0</v>
      </c>
      <c r="Q131" s="129">
        <v>1</v>
      </c>
      <c r="R131" s="129">
        <f>Q131*H131</f>
        <v>0.17899999999999999</v>
      </c>
      <c r="S131" s="129">
        <v>0</v>
      </c>
      <c r="T131" s="130">
        <f>S131*H131</f>
        <v>0</v>
      </c>
      <c r="AR131" s="131" t="s">
        <v>169</v>
      </c>
      <c r="AT131" s="131" t="s">
        <v>171</v>
      </c>
      <c r="AU131" s="131" t="s">
        <v>77</v>
      </c>
      <c r="AY131" s="16" t="s">
        <v>141</v>
      </c>
      <c r="BE131" s="132">
        <f>IF(N131="základní",J131,0)</f>
        <v>0</v>
      </c>
      <c r="BF131" s="132">
        <f>IF(N131="snížená",J131,0)</f>
        <v>0</v>
      </c>
      <c r="BG131" s="132">
        <f>IF(N131="zákl. přenesená",J131,0)</f>
        <v>0</v>
      </c>
      <c r="BH131" s="132">
        <f>IF(N131="sníž. přenesená",J131,0)</f>
        <v>0</v>
      </c>
      <c r="BI131" s="132">
        <f>IF(N131="nulová",J131,0)</f>
        <v>0</v>
      </c>
      <c r="BJ131" s="16" t="s">
        <v>77</v>
      </c>
      <c r="BK131" s="132">
        <f>ROUND(I131*H131,2)</f>
        <v>0</v>
      </c>
      <c r="BL131" s="16" t="s">
        <v>147</v>
      </c>
      <c r="BM131" s="131" t="s">
        <v>219</v>
      </c>
    </row>
    <row r="132" spans="2:65" s="1" customFormat="1" ht="11.25">
      <c r="B132" s="31"/>
      <c r="D132" s="133" t="s">
        <v>148</v>
      </c>
      <c r="F132" s="134" t="s">
        <v>1107</v>
      </c>
      <c r="I132" s="135"/>
      <c r="L132" s="31"/>
      <c r="M132" s="136"/>
      <c r="T132" s="52"/>
      <c r="AT132" s="16" t="s">
        <v>148</v>
      </c>
      <c r="AU132" s="16" t="s">
        <v>77</v>
      </c>
    </row>
    <row r="133" spans="2:65" s="1" customFormat="1" ht="29.25">
      <c r="B133" s="31"/>
      <c r="D133" s="133" t="s">
        <v>152</v>
      </c>
      <c r="F133" s="137" t="s">
        <v>1108</v>
      </c>
      <c r="I133" s="135"/>
      <c r="L133" s="31"/>
      <c r="M133" s="136"/>
      <c r="T133" s="52"/>
      <c r="AT133" s="16" t="s">
        <v>152</v>
      </c>
      <c r="AU133" s="16" t="s">
        <v>77</v>
      </c>
    </row>
    <row r="134" spans="2:65" s="12" customFormat="1" ht="11.25">
      <c r="B134" s="157"/>
      <c r="D134" s="133" t="s">
        <v>255</v>
      </c>
      <c r="E134" s="158" t="s">
        <v>19</v>
      </c>
      <c r="F134" s="159" t="s">
        <v>1109</v>
      </c>
      <c r="H134" s="160">
        <v>0.17899999999999999</v>
      </c>
      <c r="I134" s="161"/>
      <c r="L134" s="157"/>
      <c r="M134" s="162"/>
      <c r="T134" s="163"/>
      <c r="AT134" s="158" t="s">
        <v>255</v>
      </c>
      <c r="AU134" s="158" t="s">
        <v>77</v>
      </c>
      <c r="AV134" s="12" t="s">
        <v>79</v>
      </c>
      <c r="AW134" s="12" t="s">
        <v>31</v>
      </c>
      <c r="AX134" s="12" t="s">
        <v>69</v>
      </c>
      <c r="AY134" s="158" t="s">
        <v>141</v>
      </c>
    </row>
    <row r="135" spans="2:65" s="13" customFormat="1" ht="11.25">
      <c r="B135" s="164"/>
      <c r="D135" s="133" t="s">
        <v>255</v>
      </c>
      <c r="E135" s="165" t="s">
        <v>19</v>
      </c>
      <c r="F135" s="166" t="s">
        <v>262</v>
      </c>
      <c r="H135" s="167">
        <v>0.17899999999999999</v>
      </c>
      <c r="I135" s="168"/>
      <c r="L135" s="164"/>
      <c r="M135" s="169"/>
      <c r="T135" s="170"/>
      <c r="AT135" s="165" t="s">
        <v>255</v>
      </c>
      <c r="AU135" s="165" t="s">
        <v>77</v>
      </c>
      <c r="AV135" s="13" t="s">
        <v>147</v>
      </c>
      <c r="AW135" s="13" t="s">
        <v>31</v>
      </c>
      <c r="AX135" s="13" t="s">
        <v>77</v>
      </c>
      <c r="AY135" s="165" t="s">
        <v>141</v>
      </c>
    </row>
    <row r="136" spans="2:65" s="1" customFormat="1" ht="16.5" customHeight="1">
      <c r="B136" s="31"/>
      <c r="C136" s="120" t="s">
        <v>212</v>
      </c>
      <c r="D136" s="120" t="s">
        <v>142</v>
      </c>
      <c r="E136" s="121" t="s">
        <v>1110</v>
      </c>
      <c r="F136" s="122" t="s">
        <v>1111</v>
      </c>
      <c r="G136" s="123" t="s">
        <v>174</v>
      </c>
      <c r="H136" s="124">
        <v>133</v>
      </c>
      <c r="I136" s="125"/>
      <c r="J136" s="126">
        <f>ROUND(I136*H136,2)</f>
        <v>0</v>
      </c>
      <c r="K136" s="122" t="s">
        <v>146</v>
      </c>
      <c r="L136" s="31"/>
      <c r="M136" s="127" t="s">
        <v>19</v>
      </c>
      <c r="N136" s="128" t="s">
        <v>40</v>
      </c>
      <c r="P136" s="129">
        <f>O136*H136</f>
        <v>0</v>
      </c>
      <c r="Q136" s="129">
        <v>0</v>
      </c>
      <c r="R136" s="129">
        <f>Q136*H136</f>
        <v>0</v>
      </c>
      <c r="S136" s="129">
        <v>0</v>
      </c>
      <c r="T136" s="130">
        <f>S136*H136</f>
        <v>0</v>
      </c>
      <c r="AR136" s="131" t="s">
        <v>147</v>
      </c>
      <c r="AT136" s="131" t="s">
        <v>142</v>
      </c>
      <c r="AU136" s="131" t="s">
        <v>77</v>
      </c>
      <c r="AY136" s="16" t="s">
        <v>141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6" t="s">
        <v>77</v>
      </c>
      <c r="BK136" s="132">
        <f>ROUND(I136*H136,2)</f>
        <v>0</v>
      </c>
      <c r="BL136" s="16" t="s">
        <v>147</v>
      </c>
      <c r="BM136" s="131" t="s">
        <v>227</v>
      </c>
    </row>
    <row r="137" spans="2:65" s="1" customFormat="1" ht="19.5">
      <c r="B137" s="31"/>
      <c r="D137" s="133" t="s">
        <v>148</v>
      </c>
      <c r="F137" s="134" t="s">
        <v>1112</v>
      </c>
      <c r="I137" s="135"/>
      <c r="L137" s="31"/>
      <c r="M137" s="136"/>
      <c r="T137" s="52"/>
      <c r="AT137" s="16" t="s">
        <v>148</v>
      </c>
      <c r="AU137" s="16" t="s">
        <v>77</v>
      </c>
    </row>
    <row r="138" spans="2:65" s="1" customFormat="1" ht="29.25">
      <c r="B138" s="31"/>
      <c r="D138" s="133" t="s">
        <v>150</v>
      </c>
      <c r="F138" s="137" t="s">
        <v>1113</v>
      </c>
      <c r="I138" s="135"/>
      <c r="L138" s="31"/>
      <c r="M138" s="136"/>
      <c r="T138" s="52"/>
      <c r="AT138" s="16" t="s">
        <v>150</v>
      </c>
      <c r="AU138" s="16" t="s">
        <v>77</v>
      </c>
    </row>
    <row r="139" spans="2:65" s="1" customFormat="1" ht="39">
      <c r="B139" s="31"/>
      <c r="D139" s="133" t="s">
        <v>152</v>
      </c>
      <c r="F139" s="137" t="s">
        <v>1114</v>
      </c>
      <c r="I139" s="135"/>
      <c r="L139" s="31"/>
      <c r="M139" s="136"/>
      <c r="T139" s="52"/>
      <c r="AT139" s="16" t="s">
        <v>152</v>
      </c>
      <c r="AU139" s="16" t="s">
        <v>77</v>
      </c>
    </row>
    <row r="140" spans="2:65" s="1" customFormat="1" ht="16.5" customHeight="1">
      <c r="B140" s="31"/>
      <c r="C140" s="120" t="s">
        <v>186</v>
      </c>
      <c r="D140" s="120" t="s">
        <v>142</v>
      </c>
      <c r="E140" s="121" t="s">
        <v>1115</v>
      </c>
      <c r="F140" s="122" t="s">
        <v>1116</v>
      </c>
      <c r="G140" s="123" t="s">
        <v>243</v>
      </c>
      <c r="H140" s="124">
        <v>4</v>
      </c>
      <c r="I140" s="125"/>
      <c r="J140" s="126">
        <f>ROUND(I140*H140,2)</f>
        <v>0</v>
      </c>
      <c r="K140" s="122" t="s">
        <v>146</v>
      </c>
      <c r="L140" s="31"/>
      <c r="M140" s="127" t="s">
        <v>19</v>
      </c>
      <c r="N140" s="128" t="s">
        <v>40</v>
      </c>
      <c r="P140" s="129">
        <f>O140*H140</f>
        <v>0</v>
      </c>
      <c r="Q140" s="129">
        <v>0</v>
      </c>
      <c r="R140" s="129">
        <f>Q140*H140</f>
        <v>0</v>
      </c>
      <c r="S140" s="129">
        <v>0</v>
      </c>
      <c r="T140" s="130">
        <f>S140*H140</f>
        <v>0</v>
      </c>
      <c r="AR140" s="131" t="s">
        <v>147</v>
      </c>
      <c r="AT140" s="131" t="s">
        <v>142</v>
      </c>
      <c r="AU140" s="131" t="s">
        <v>77</v>
      </c>
      <c r="AY140" s="16" t="s">
        <v>141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6" t="s">
        <v>77</v>
      </c>
      <c r="BK140" s="132">
        <f>ROUND(I140*H140,2)</f>
        <v>0</v>
      </c>
      <c r="BL140" s="16" t="s">
        <v>147</v>
      </c>
      <c r="BM140" s="131" t="s">
        <v>231</v>
      </c>
    </row>
    <row r="141" spans="2:65" s="1" customFormat="1" ht="19.5">
      <c r="B141" s="31"/>
      <c r="D141" s="133" t="s">
        <v>148</v>
      </c>
      <c r="F141" s="134" t="s">
        <v>1117</v>
      </c>
      <c r="I141" s="135"/>
      <c r="L141" s="31"/>
      <c r="M141" s="136"/>
      <c r="T141" s="52"/>
      <c r="AT141" s="16" t="s">
        <v>148</v>
      </c>
      <c r="AU141" s="16" t="s">
        <v>77</v>
      </c>
    </row>
    <row r="142" spans="2:65" s="1" customFormat="1" ht="19.5">
      <c r="B142" s="31"/>
      <c r="D142" s="133" t="s">
        <v>150</v>
      </c>
      <c r="F142" s="137" t="s">
        <v>1118</v>
      </c>
      <c r="I142" s="135"/>
      <c r="L142" s="31"/>
      <c r="M142" s="136"/>
      <c r="T142" s="52"/>
      <c r="AT142" s="16" t="s">
        <v>150</v>
      </c>
      <c r="AU142" s="16" t="s">
        <v>77</v>
      </c>
    </row>
    <row r="143" spans="2:65" s="1" customFormat="1" ht="29.25">
      <c r="B143" s="31"/>
      <c r="D143" s="133" t="s">
        <v>152</v>
      </c>
      <c r="F143" s="137" t="s">
        <v>1119</v>
      </c>
      <c r="I143" s="135"/>
      <c r="L143" s="31"/>
      <c r="M143" s="136"/>
      <c r="T143" s="52"/>
      <c r="AT143" s="16" t="s">
        <v>152</v>
      </c>
      <c r="AU143" s="16" t="s">
        <v>77</v>
      </c>
    </row>
    <row r="144" spans="2:65" s="1" customFormat="1" ht="16.5" customHeight="1">
      <c r="B144" s="31"/>
      <c r="C144" s="120" t="s">
        <v>222</v>
      </c>
      <c r="D144" s="120" t="s">
        <v>142</v>
      </c>
      <c r="E144" s="121" t="s">
        <v>1120</v>
      </c>
      <c r="F144" s="122" t="s">
        <v>1121</v>
      </c>
      <c r="G144" s="123" t="s">
        <v>243</v>
      </c>
      <c r="H144" s="124">
        <v>2</v>
      </c>
      <c r="I144" s="125"/>
      <c r="J144" s="126">
        <f>ROUND(I144*H144,2)</f>
        <v>0</v>
      </c>
      <c r="K144" s="122" t="s">
        <v>146</v>
      </c>
      <c r="L144" s="31"/>
      <c r="M144" s="127" t="s">
        <v>19</v>
      </c>
      <c r="N144" s="128" t="s">
        <v>40</v>
      </c>
      <c r="P144" s="129">
        <f>O144*H144</f>
        <v>0</v>
      </c>
      <c r="Q144" s="129">
        <v>0</v>
      </c>
      <c r="R144" s="129">
        <f>Q144*H144</f>
        <v>0</v>
      </c>
      <c r="S144" s="129">
        <v>0</v>
      </c>
      <c r="T144" s="130">
        <f>S144*H144</f>
        <v>0</v>
      </c>
      <c r="AR144" s="131" t="s">
        <v>147</v>
      </c>
      <c r="AT144" s="131" t="s">
        <v>142</v>
      </c>
      <c r="AU144" s="131" t="s">
        <v>77</v>
      </c>
      <c r="AY144" s="16" t="s">
        <v>141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6" t="s">
        <v>77</v>
      </c>
      <c r="BK144" s="132">
        <f>ROUND(I144*H144,2)</f>
        <v>0</v>
      </c>
      <c r="BL144" s="16" t="s">
        <v>147</v>
      </c>
      <c r="BM144" s="131" t="s">
        <v>237</v>
      </c>
    </row>
    <row r="145" spans="2:65" s="1" customFormat="1" ht="19.5">
      <c r="B145" s="31"/>
      <c r="D145" s="133" t="s">
        <v>148</v>
      </c>
      <c r="F145" s="134" t="s">
        <v>1122</v>
      </c>
      <c r="I145" s="135"/>
      <c r="L145" s="31"/>
      <c r="M145" s="136"/>
      <c r="T145" s="52"/>
      <c r="AT145" s="16" t="s">
        <v>148</v>
      </c>
      <c r="AU145" s="16" t="s">
        <v>77</v>
      </c>
    </row>
    <row r="146" spans="2:65" s="1" customFormat="1" ht="19.5">
      <c r="B146" s="31"/>
      <c r="D146" s="133" t="s">
        <v>150</v>
      </c>
      <c r="F146" s="137" t="s">
        <v>1118</v>
      </c>
      <c r="I146" s="135"/>
      <c r="L146" s="31"/>
      <c r="M146" s="136"/>
      <c r="T146" s="52"/>
      <c r="AT146" s="16" t="s">
        <v>150</v>
      </c>
      <c r="AU146" s="16" t="s">
        <v>77</v>
      </c>
    </row>
    <row r="147" spans="2:65" s="1" customFormat="1" ht="29.25">
      <c r="B147" s="31"/>
      <c r="D147" s="133" t="s">
        <v>152</v>
      </c>
      <c r="F147" s="137" t="s">
        <v>1119</v>
      </c>
      <c r="I147" s="135"/>
      <c r="L147" s="31"/>
      <c r="M147" s="136"/>
      <c r="T147" s="52"/>
      <c r="AT147" s="16" t="s">
        <v>152</v>
      </c>
      <c r="AU147" s="16" t="s">
        <v>77</v>
      </c>
    </row>
    <row r="148" spans="2:65" s="1" customFormat="1" ht="16.5" customHeight="1">
      <c r="B148" s="31"/>
      <c r="C148" s="120" t="s">
        <v>191</v>
      </c>
      <c r="D148" s="120" t="s">
        <v>142</v>
      </c>
      <c r="E148" s="121" t="s">
        <v>1123</v>
      </c>
      <c r="F148" s="122" t="s">
        <v>1124</v>
      </c>
      <c r="G148" s="123" t="s">
        <v>174</v>
      </c>
      <c r="H148" s="124">
        <v>170</v>
      </c>
      <c r="I148" s="125"/>
      <c r="J148" s="126">
        <f>ROUND(I148*H148,2)</f>
        <v>0</v>
      </c>
      <c r="K148" s="122" t="s">
        <v>146</v>
      </c>
      <c r="L148" s="31"/>
      <c r="M148" s="127" t="s">
        <v>19</v>
      </c>
      <c r="N148" s="128" t="s">
        <v>40</v>
      </c>
      <c r="P148" s="129">
        <f>O148*H148</f>
        <v>0</v>
      </c>
      <c r="Q148" s="129">
        <v>0</v>
      </c>
      <c r="R148" s="129">
        <f>Q148*H148</f>
        <v>0</v>
      </c>
      <c r="S148" s="129">
        <v>0</v>
      </c>
      <c r="T148" s="130">
        <f>S148*H148</f>
        <v>0</v>
      </c>
      <c r="AR148" s="131" t="s">
        <v>147</v>
      </c>
      <c r="AT148" s="131" t="s">
        <v>142</v>
      </c>
      <c r="AU148" s="131" t="s">
        <v>77</v>
      </c>
      <c r="AY148" s="16" t="s">
        <v>141</v>
      </c>
      <c r="BE148" s="132">
        <f>IF(N148="základní",J148,0)</f>
        <v>0</v>
      </c>
      <c r="BF148" s="132">
        <f>IF(N148="snížená",J148,0)</f>
        <v>0</v>
      </c>
      <c r="BG148" s="132">
        <f>IF(N148="zákl. přenesená",J148,0)</f>
        <v>0</v>
      </c>
      <c r="BH148" s="132">
        <f>IF(N148="sníž. přenesená",J148,0)</f>
        <v>0</v>
      </c>
      <c r="BI148" s="132">
        <f>IF(N148="nulová",J148,0)</f>
        <v>0</v>
      </c>
      <c r="BJ148" s="16" t="s">
        <v>77</v>
      </c>
      <c r="BK148" s="132">
        <f>ROUND(I148*H148,2)</f>
        <v>0</v>
      </c>
      <c r="BL148" s="16" t="s">
        <v>147</v>
      </c>
      <c r="BM148" s="131" t="s">
        <v>328</v>
      </c>
    </row>
    <row r="149" spans="2:65" s="1" customFormat="1" ht="19.5">
      <c r="B149" s="31"/>
      <c r="D149" s="133" t="s">
        <v>148</v>
      </c>
      <c r="F149" s="134" t="s">
        <v>1125</v>
      </c>
      <c r="I149" s="135"/>
      <c r="L149" s="31"/>
      <c r="M149" s="136"/>
      <c r="T149" s="52"/>
      <c r="AT149" s="16" t="s">
        <v>148</v>
      </c>
      <c r="AU149" s="16" t="s">
        <v>77</v>
      </c>
    </row>
    <row r="150" spans="2:65" s="1" customFormat="1" ht="29.25">
      <c r="B150" s="31"/>
      <c r="D150" s="133" t="s">
        <v>150</v>
      </c>
      <c r="F150" s="137" t="s">
        <v>1126</v>
      </c>
      <c r="I150" s="135"/>
      <c r="L150" s="31"/>
      <c r="M150" s="136"/>
      <c r="T150" s="52"/>
      <c r="AT150" s="16" t="s">
        <v>150</v>
      </c>
      <c r="AU150" s="16" t="s">
        <v>77</v>
      </c>
    </row>
    <row r="151" spans="2:65" s="1" customFormat="1" ht="39">
      <c r="B151" s="31"/>
      <c r="D151" s="133" t="s">
        <v>152</v>
      </c>
      <c r="F151" s="137" t="s">
        <v>1127</v>
      </c>
      <c r="I151" s="135"/>
      <c r="L151" s="31"/>
      <c r="M151" s="136"/>
      <c r="T151" s="52"/>
      <c r="AT151" s="16" t="s">
        <v>152</v>
      </c>
      <c r="AU151" s="16" t="s">
        <v>77</v>
      </c>
    </row>
    <row r="152" spans="2:65" s="1" customFormat="1" ht="16.5" customHeight="1">
      <c r="B152" s="31"/>
      <c r="C152" s="120" t="s">
        <v>233</v>
      </c>
      <c r="D152" s="120" t="s">
        <v>142</v>
      </c>
      <c r="E152" s="121" t="s">
        <v>223</v>
      </c>
      <c r="F152" s="122" t="s">
        <v>1128</v>
      </c>
      <c r="G152" s="123" t="s">
        <v>19</v>
      </c>
      <c r="H152" s="124">
        <v>3</v>
      </c>
      <c r="I152" s="125"/>
      <c r="J152" s="126">
        <f>ROUND(I152*H152,2)</f>
        <v>0</v>
      </c>
      <c r="K152" s="122" t="s">
        <v>19</v>
      </c>
      <c r="L152" s="31"/>
      <c r="M152" s="127" t="s">
        <v>19</v>
      </c>
      <c r="N152" s="128" t="s">
        <v>40</v>
      </c>
      <c r="P152" s="129">
        <f>O152*H152</f>
        <v>0</v>
      </c>
      <c r="Q152" s="129">
        <v>0</v>
      </c>
      <c r="R152" s="129">
        <f>Q152*H152</f>
        <v>0</v>
      </c>
      <c r="S152" s="129">
        <v>0</v>
      </c>
      <c r="T152" s="130">
        <f>S152*H152</f>
        <v>0</v>
      </c>
      <c r="AR152" s="131" t="s">
        <v>147</v>
      </c>
      <c r="AT152" s="131" t="s">
        <v>142</v>
      </c>
      <c r="AU152" s="131" t="s">
        <v>77</v>
      </c>
      <c r="AY152" s="16" t="s">
        <v>141</v>
      </c>
      <c r="BE152" s="132">
        <f>IF(N152="základní",J152,0)</f>
        <v>0</v>
      </c>
      <c r="BF152" s="132">
        <f>IF(N152="snížená",J152,0)</f>
        <v>0</v>
      </c>
      <c r="BG152" s="132">
        <f>IF(N152="zákl. přenesená",J152,0)</f>
        <v>0</v>
      </c>
      <c r="BH152" s="132">
        <f>IF(N152="sníž. přenesená",J152,0)</f>
        <v>0</v>
      </c>
      <c r="BI152" s="132">
        <f>IF(N152="nulová",J152,0)</f>
        <v>0</v>
      </c>
      <c r="BJ152" s="16" t="s">
        <v>77</v>
      </c>
      <c r="BK152" s="132">
        <f>ROUND(I152*H152,2)</f>
        <v>0</v>
      </c>
      <c r="BL152" s="16" t="s">
        <v>147</v>
      </c>
      <c r="BM152" s="131" t="s">
        <v>1129</v>
      </c>
    </row>
    <row r="153" spans="2:65" s="1" customFormat="1" ht="11.25">
      <c r="B153" s="31"/>
      <c r="D153" s="133" t="s">
        <v>148</v>
      </c>
      <c r="F153" s="134" t="s">
        <v>1128</v>
      </c>
      <c r="I153" s="135"/>
      <c r="L153" s="31"/>
      <c r="M153" s="136"/>
      <c r="T153" s="52"/>
      <c r="AT153" s="16" t="s">
        <v>148</v>
      </c>
      <c r="AU153" s="16" t="s">
        <v>77</v>
      </c>
    </row>
    <row r="154" spans="2:65" s="1" customFormat="1" ht="29.25">
      <c r="B154" s="31"/>
      <c r="D154" s="133" t="s">
        <v>152</v>
      </c>
      <c r="F154" s="137" t="s">
        <v>1130</v>
      </c>
      <c r="I154" s="135"/>
      <c r="L154" s="31"/>
      <c r="M154" s="136"/>
      <c r="T154" s="52"/>
      <c r="AT154" s="16" t="s">
        <v>152</v>
      </c>
      <c r="AU154" s="16" t="s">
        <v>77</v>
      </c>
    </row>
    <row r="155" spans="2:65" s="11" customFormat="1" ht="11.25">
      <c r="B155" s="151"/>
      <c r="D155" s="133" t="s">
        <v>255</v>
      </c>
      <c r="E155" s="152" t="s">
        <v>19</v>
      </c>
      <c r="F155" s="153" t="s">
        <v>1082</v>
      </c>
      <c r="H155" s="152" t="s">
        <v>19</v>
      </c>
      <c r="I155" s="154"/>
      <c r="L155" s="151"/>
      <c r="M155" s="155"/>
      <c r="T155" s="156"/>
      <c r="AT155" s="152" t="s">
        <v>255</v>
      </c>
      <c r="AU155" s="152" t="s">
        <v>77</v>
      </c>
      <c r="AV155" s="11" t="s">
        <v>77</v>
      </c>
      <c r="AW155" s="11" t="s">
        <v>31</v>
      </c>
      <c r="AX155" s="11" t="s">
        <v>69</v>
      </c>
      <c r="AY155" s="152" t="s">
        <v>141</v>
      </c>
    </row>
    <row r="156" spans="2:65" s="12" customFormat="1" ht="11.25">
      <c r="B156" s="157"/>
      <c r="D156" s="133" t="s">
        <v>255</v>
      </c>
      <c r="E156" s="158" t="s">
        <v>19</v>
      </c>
      <c r="F156" s="159" t="s">
        <v>160</v>
      </c>
      <c r="H156" s="160">
        <v>3</v>
      </c>
      <c r="I156" s="161"/>
      <c r="L156" s="157"/>
      <c r="M156" s="162"/>
      <c r="T156" s="163"/>
      <c r="AT156" s="158" t="s">
        <v>255</v>
      </c>
      <c r="AU156" s="158" t="s">
        <v>77</v>
      </c>
      <c r="AV156" s="12" t="s">
        <v>79</v>
      </c>
      <c r="AW156" s="12" t="s">
        <v>31</v>
      </c>
      <c r="AX156" s="12" t="s">
        <v>77</v>
      </c>
      <c r="AY156" s="158" t="s">
        <v>141</v>
      </c>
    </row>
    <row r="157" spans="2:65" s="1" customFormat="1" ht="16.5" customHeight="1">
      <c r="B157" s="31"/>
      <c r="C157" s="120" t="s">
        <v>197</v>
      </c>
      <c r="D157" s="120" t="s">
        <v>142</v>
      </c>
      <c r="E157" s="121" t="s">
        <v>1131</v>
      </c>
      <c r="F157" s="122" t="s">
        <v>1132</v>
      </c>
      <c r="G157" s="123" t="s">
        <v>284</v>
      </c>
      <c r="H157" s="124">
        <v>476</v>
      </c>
      <c r="I157" s="125"/>
      <c r="J157" s="126">
        <f>ROUND(I157*H157,2)</f>
        <v>0</v>
      </c>
      <c r="K157" s="122" t="s">
        <v>146</v>
      </c>
      <c r="L157" s="31"/>
      <c r="M157" s="127" t="s">
        <v>19</v>
      </c>
      <c r="N157" s="128" t="s">
        <v>40</v>
      </c>
      <c r="P157" s="129">
        <f>O157*H157</f>
        <v>0</v>
      </c>
      <c r="Q157" s="129">
        <v>0</v>
      </c>
      <c r="R157" s="129">
        <f>Q157*H157</f>
        <v>0</v>
      </c>
      <c r="S157" s="129">
        <v>0</v>
      </c>
      <c r="T157" s="130">
        <f>S157*H157</f>
        <v>0</v>
      </c>
      <c r="AR157" s="131" t="s">
        <v>147</v>
      </c>
      <c r="AT157" s="131" t="s">
        <v>142</v>
      </c>
      <c r="AU157" s="131" t="s">
        <v>77</v>
      </c>
      <c r="AY157" s="16" t="s">
        <v>141</v>
      </c>
      <c r="BE157" s="132">
        <f>IF(N157="základní",J157,0)</f>
        <v>0</v>
      </c>
      <c r="BF157" s="132">
        <f>IF(N157="snížená",J157,0)</f>
        <v>0</v>
      </c>
      <c r="BG157" s="132">
        <f>IF(N157="zákl. přenesená",J157,0)</f>
        <v>0</v>
      </c>
      <c r="BH157" s="132">
        <f>IF(N157="sníž. přenesená",J157,0)</f>
        <v>0</v>
      </c>
      <c r="BI157" s="132">
        <f>IF(N157="nulová",J157,0)</f>
        <v>0</v>
      </c>
      <c r="BJ157" s="16" t="s">
        <v>77</v>
      </c>
      <c r="BK157" s="132">
        <f>ROUND(I157*H157,2)</f>
        <v>0</v>
      </c>
      <c r="BL157" s="16" t="s">
        <v>147</v>
      </c>
      <c r="BM157" s="131" t="s">
        <v>332</v>
      </c>
    </row>
    <row r="158" spans="2:65" s="1" customFormat="1" ht="19.5">
      <c r="B158" s="31"/>
      <c r="D158" s="133" t="s">
        <v>148</v>
      </c>
      <c r="F158" s="134" t="s">
        <v>1133</v>
      </c>
      <c r="I158" s="135"/>
      <c r="L158" s="31"/>
      <c r="M158" s="136"/>
      <c r="T158" s="52"/>
      <c r="AT158" s="16" t="s">
        <v>148</v>
      </c>
      <c r="AU158" s="16" t="s">
        <v>77</v>
      </c>
    </row>
    <row r="159" spans="2:65" s="1" customFormat="1" ht="19.5">
      <c r="B159" s="31"/>
      <c r="D159" s="133" t="s">
        <v>150</v>
      </c>
      <c r="F159" s="137" t="s">
        <v>1134</v>
      </c>
      <c r="I159" s="135"/>
      <c r="L159" s="31"/>
      <c r="M159" s="136"/>
      <c r="T159" s="52"/>
      <c r="AT159" s="16" t="s">
        <v>150</v>
      </c>
      <c r="AU159" s="16" t="s">
        <v>77</v>
      </c>
    </row>
    <row r="160" spans="2:65" s="1" customFormat="1" ht="29.25">
      <c r="B160" s="31"/>
      <c r="D160" s="133" t="s">
        <v>152</v>
      </c>
      <c r="F160" s="137" t="s">
        <v>1135</v>
      </c>
      <c r="I160" s="135"/>
      <c r="L160" s="31"/>
      <c r="M160" s="136"/>
      <c r="T160" s="52"/>
      <c r="AT160" s="16" t="s">
        <v>152</v>
      </c>
      <c r="AU160" s="16" t="s">
        <v>77</v>
      </c>
    </row>
    <row r="161" spans="2:65" s="12" customFormat="1" ht="11.25">
      <c r="B161" s="157"/>
      <c r="D161" s="133" t="s">
        <v>255</v>
      </c>
      <c r="E161" s="158" t="s">
        <v>19</v>
      </c>
      <c r="F161" s="159" t="s">
        <v>1136</v>
      </c>
      <c r="H161" s="160">
        <v>476</v>
      </c>
      <c r="I161" s="161"/>
      <c r="L161" s="157"/>
      <c r="M161" s="162"/>
      <c r="T161" s="163"/>
      <c r="AT161" s="158" t="s">
        <v>255</v>
      </c>
      <c r="AU161" s="158" t="s">
        <v>77</v>
      </c>
      <c r="AV161" s="12" t="s">
        <v>79</v>
      </c>
      <c r="AW161" s="12" t="s">
        <v>31</v>
      </c>
      <c r="AX161" s="12" t="s">
        <v>69</v>
      </c>
      <c r="AY161" s="158" t="s">
        <v>141</v>
      </c>
    </row>
    <row r="162" spans="2:65" s="13" customFormat="1" ht="11.25">
      <c r="B162" s="164"/>
      <c r="D162" s="133" t="s">
        <v>255</v>
      </c>
      <c r="E162" s="165" t="s">
        <v>19</v>
      </c>
      <c r="F162" s="166" t="s">
        <v>262</v>
      </c>
      <c r="H162" s="167">
        <v>476</v>
      </c>
      <c r="I162" s="168"/>
      <c r="L162" s="164"/>
      <c r="M162" s="169"/>
      <c r="T162" s="170"/>
      <c r="AT162" s="165" t="s">
        <v>255</v>
      </c>
      <c r="AU162" s="165" t="s">
        <v>77</v>
      </c>
      <c r="AV162" s="13" t="s">
        <v>147</v>
      </c>
      <c r="AW162" s="13" t="s">
        <v>31</v>
      </c>
      <c r="AX162" s="13" t="s">
        <v>77</v>
      </c>
      <c r="AY162" s="165" t="s">
        <v>141</v>
      </c>
    </row>
    <row r="163" spans="2:65" s="1" customFormat="1" ht="16.5" customHeight="1">
      <c r="B163" s="31"/>
      <c r="C163" s="120" t="s">
        <v>7</v>
      </c>
      <c r="D163" s="120" t="s">
        <v>142</v>
      </c>
      <c r="E163" s="121" t="s">
        <v>1137</v>
      </c>
      <c r="F163" s="122" t="s">
        <v>1138</v>
      </c>
      <c r="G163" s="123" t="s">
        <v>174</v>
      </c>
      <c r="H163" s="124">
        <v>179.9</v>
      </c>
      <c r="I163" s="125"/>
      <c r="J163" s="126">
        <f>ROUND(I163*H163,2)</f>
        <v>0</v>
      </c>
      <c r="K163" s="122" t="s">
        <v>146</v>
      </c>
      <c r="L163" s="31"/>
      <c r="M163" s="127" t="s">
        <v>19</v>
      </c>
      <c r="N163" s="128" t="s">
        <v>40</v>
      </c>
      <c r="P163" s="129">
        <f>O163*H163</f>
        <v>0</v>
      </c>
      <c r="Q163" s="129">
        <v>0</v>
      </c>
      <c r="R163" s="129">
        <f>Q163*H163</f>
        <v>0</v>
      </c>
      <c r="S163" s="129">
        <v>0</v>
      </c>
      <c r="T163" s="130">
        <f>S163*H163</f>
        <v>0</v>
      </c>
      <c r="AR163" s="131" t="s">
        <v>147</v>
      </c>
      <c r="AT163" s="131" t="s">
        <v>142</v>
      </c>
      <c r="AU163" s="131" t="s">
        <v>77</v>
      </c>
      <c r="AY163" s="16" t="s">
        <v>141</v>
      </c>
      <c r="BE163" s="132">
        <f>IF(N163="základní",J163,0)</f>
        <v>0</v>
      </c>
      <c r="BF163" s="132">
        <f>IF(N163="snížená",J163,0)</f>
        <v>0</v>
      </c>
      <c r="BG163" s="132">
        <f>IF(N163="zákl. přenesená",J163,0)</f>
        <v>0</v>
      </c>
      <c r="BH163" s="132">
        <f>IF(N163="sníž. přenesená",J163,0)</f>
        <v>0</v>
      </c>
      <c r="BI163" s="132">
        <f>IF(N163="nulová",J163,0)</f>
        <v>0</v>
      </c>
      <c r="BJ163" s="16" t="s">
        <v>77</v>
      </c>
      <c r="BK163" s="132">
        <f>ROUND(I163*H163,2)</f>
        <v>0</v>
      </c>
      <c r="BL163" s="16" t="s">
        <v>147</v>
      </c>
      <c r="BM163" s="131" t="s">
        <v>336</v>
      </c>
    </row>
    <row r="164" spans="2:65" s="1" customFormat="1" ht="19.5">
      <c r="B164" s="31"/>
      <c r="D164" s="133" t="s">
        <v>148</v>
      </c>
      <c r="F164" s="134" t="s">
        <v>1139</v>
      </c>
      <c r="I164" s="135"/>
      <c r="L164" s="31"/>
      <c r="M164" s="136"/>
      <c r="T164" s="52"/>
      <c r="AT164" s="16" t="s">
        <v>148</v>
      </c>
      <c r="AU164" s="16" t="s">
        <v>77</v>
      </c>
    </row>
    <row r="165" spans="2:65" s="1" customFormat="1" ht="29.25">
      <c r="B165" s="31"/>
      <c r="D165" s="133" t="s">
        <v>150</v>
      </c>
      <c r="F165" s="137" t="s">
        <v>300</v>
      </c>
      <c r="I165" s="135"/>
      <c r="L165" s="31"/>
      <c r="M165" s="136"/>
      <c r="T165" s="52"/>
      <c r="AT165" s="16" t="s">
        <v>150</v>
      </c>
      <c r="AU165" s="16" t="s">
        <v>77</v>
      </c>
    </row>
    <row r="166" spans="2:65" s="1" customFormat="1" ht="29.25">
      <c r="B166" s="31"/>
      <c r="D166" s="133" t="s">
        <v>152</v>
      </c>
      <c r="F166" s="137" t="s">
        <v>1140</v>
      </c>
      <c r="I166" s="135"/>
      <c r="L166" s="31"/>
      <c r="M166" s="136"/>
      <c r="T166" s="52"/>
      <c r="AT166" s="16" t="s">
        <v>152</v>
      </c>
      <c r="AU166" s="16" t="s">
        <v>77</v>
      </c>
    </row>
    <row r="167" spans="2:65" s="12" customFormat="1" ht="11.25">
      <c r="B167" s="157"/>
      <c r="D167" s="133" t="s">
        <v>255</v>
      </c>
      <c r="E167" s="158" t="s">
        <v>19</v>
      </c>
      <c r="F167" s="159" t="s">
        <v>1141</v>
      </c>
      <c r="H167" s="160">
        <v>179.9</v>
      </c>
      <c r="I167" s="161"/>
      <c r="L167" s="157"/>
      <c r="M167" s="162"/>
      <c r="T167" s="163"/>
      <c r="AT167" s="158" t="s">
        <v>255</v>
      </c>
      <c r="AU167" s="158" t="s">
        <v>77</v>
      </c>
      <c r="AV167" s="12" t="s">
        <v>79</v>
      </c>
      <c r="AW167" s="12" t="s">
        <v>31</v>
      </c>
      <c r="AX167" s="12" t="s">
        <v>69</v>
      </c>
      <c r="AY167" s="158" t="s">
        <v>141</v>
      </c>
    </row>
    <row r="168" spans="2:65" s="13" customFormat="1" ht="11.25">
      <c r="B168" s="164"/>
      <c r="D168" s="133" t="s">
        <v>255</v>
      </c>
      <c r="E168" s="165" t="s">
        <v>19</v>
      </c>
      <c r="F168" s="166" t="s">
        <v>262</v>
      </c>
      <c r="H168" s="167">
        <v>179.9</v>
      </c>
      <c r="I168" s="168"/>
      <c r="L168" s="164"/>
      <c r="M168" s="169"/>
      <c r="T168" s="170"/>
      <c r="AT168" s="165" t="s">
        <v>255</v>
      </c>
      <c r="AU168" s="165" t="s">
        <v>77</v>
      </c>
      <c r="AV168" s="13" t="s">
        <v>147</v>
      </c>
      <c r="AW168" s="13" t="s">
        <v>31</v>
      </c>
      <c r="AX168" s="13" t="s">
        <v>77</v>
      </c>
      <c r="AY168" s="165" t="s">
        <v>141</v>
      </c>
    </row>
    <row r="169" spans="2:65" s="1" customFormat="1" ht="24.2" customHeight="1">
      <c r="B169" s="31"/>
      <c r="C169" s="120" t="s">
        <v>201</v>
      </c>
      <c r="D169" s="120" t="s">
        <v>142</v>
      </c>
      <c r="E169" s="121" t="s">
        <v>1142</v>
      </c>
      <c r="F169" s="122" t="s">
        <v>1143</v>
      </c>
      <c r="G169" s="123" t="s">
        <v>174</v>
      </c>
      <c r="H169" s="124">
        <v>2.7</v>
      </c>
      <c r="I169" s="125"/>
      <c r="J169" s="126">
        <f>ROUND(I169*H169,2)</f>
        <v>0</v>
      </c>
      <c r="K169" s="122" t="s">
        <v>19</v>
      </c>
      <c r="L169" s="31"/>
      <c r="M169" s="127" t="s">
        <v>19</v>
      </c>
      <c r="N169" s="128" t="s">
        <v>40</v>
      </c>
      <c r="P169" s="129">
        <f>O169*H169</f>
        <v>0</v>
      </c>
      <c r="Q169" s="129">
        <v>0</v>
      </c>
      <c r="R169" s="129">
        <f>Q169*H169</f>
        <v>0</v>
      </c>
      <c r="S169" s="129">
        <v>0</v>
      </c>
      <c r="T169" s="130">
        <f>S169*H169</f>
        <v>0</v>
      </c>
      <c r="AR169" s="131" t="s">
        <v>147</v>
      </c>
      <c r="AT169" s="131" t="s">
        <v>142</v>
      </c>
      <c r="AU169" s="131" t="s">
        <v>77</v>
      </c>
      <c r="AY169" s="16" t="s">
        <v>141</v>
      </c>
      <c r="BE169" s="132">
        <f>IF(N169="základní",J169,0)</f>
        <v>0</v>
      </c>
      <c r="BF169" s="132">
        <f>IF(N169="snížená",J169,0)</f>
        <v>0</v>
      </c>
      <c r="BG169" s="132">
        <f>IF(N169="zákl. přenesená",J169,0)</f>
        <v>0</v>
      </c>
      <c r="BH169" s="132">
        <f>IF(N169="sníž. přenesená",J169,0)</f>
        <v>0</v>
      </c>
      <c r="BI169" s="132">
        <f>IF(N169="nulová",J169,0)</f>
        <v>0</v>
      </c>
      <c r="BJ169" s="16" t="s">
        <v>77</v>
      </c>
      <c r="BK169" s="132">
        <f>ROUND(I169*H169,2)</f>
        <v>0</v>
      </c>
      <c r="BL169" s="16" t="s">
        <v>147</v>
      </c>
      <c r="BM169" s="131" t="s">
        <v>340</v>
      </c>
    </row>
    <row r="170" spans="2:65" s="1" customFormat="1" ht="11.25">
      <c r="B170" s="31"/>
      <c r="D170" s="133" t="s">
        <v>148</v>
      </c>
      <c r="F170" s="134" t="s">
        <v>1143</v>
      </c>
      <c r="I170" s="135"/>
      <c r="L170" s="31"/>
      <c r="M170" s="136"/>
      <c r="T170" s="52"/>
      <c r="AT170" s="16" t="s">
        <v>148</v>
      </c>
      <c r="AU170" s="16" t="s">
        <v>77</v>
      </c>
    </row>
    <row r="171" spans="2:65" s="1" customFormat="1" ht="29.25">
      <c r="B171" s="31"/>
      <c r="D171" s="133" t="s">
        <v>152</v>
      </c>
      <c r="F171" s="137" t="s">
        <v>1144</v>
      </c>
      <c r="I171" s="135"/>
      <c r="L171" s="31"/>
      <c r="M171" s="136"/>
      <c r="T171" s="52"/>
      <c r="AT171" s="16" t="s">
        <v>152</v>
      </c>
      <c r="AU171" s="16" t="s">
        <v>77</v>
      </c>
    </row>
    <row r="172" spans="2:65" s="1" customFormat="1" ht="16.5" customHeight="1">
      <c r="B172" s="31"/>
      <c r="C172" s="120" t="s">
        <v>329</v>
      </c>
      <c r="D172" s="120" t="s">
        <v>142</v>
      </c>
      <c r="E172" s="121" t="s">
        <v>1145</v>
      </c>
      <c r="F172" s="122" t="s">
        <v>1146</v>
      </c>
      <c r="G172" s="123" t="s">
        <v>243</v>
      </c>
      <c r="H172" s="124">
        <v>2</v>
      </c>
      <c r="I172" s="125"/>
      <c r="J172" s="126">
        <f>ROUND(I172*H172,2)</f>
        <v>0</v>
      </c>
      <c r="K172" s="122" t="s">
        <v>19</v>
      </c>
      <c r="L172" s="31"/>
      <c r="M172" s="127" t="s">
        <v>19</v>
      </c>
      <c r="N172" s="128" t="s">
        <v>40</v>
      </c>
      <c r="P172" s="129">
        <f>O172*H172</f>
        <v>0</v>
      </c>
      <c r="Q172" s="129">
        <v>0</v>
      </c>
      <c r="R172" s="129">
        <f>Q172*H172</f>
        <v>0</v>
      </c>
      <c r="S172" s="129">
        <v>0</v>
      </c>
      <c r="T172" s="130">
        <f>S172*H172</f>
        <v>0</v>
      </c>
      <c r="AR172" s="131" t="s">
        <v>147</v>
      </c>
      <c r="AT172" s="131" t="s">
        <v>142</v>
      </c>
      <c r="AU172" s="131" t="s">
        <v>77</v>
      </c>
      <c r="AY172" s="16" t="s">
        <v>141</v>
      </c>
      <c r="BE172" s="132">
        <f>IF(N172="základní",J172,0)</f>
        <v>0</v>
      </c>
      <c r="BF172" s="132">
        <f>IF(N172="snížená",J172,0)</f>
        <v>0</v>
      </c>
      <c r="BG172" s="132">
        <f>IF(N172="zákl. přenesená",J172,0)</f>
        <v>0</v>
      </c>
      <c r="BH172" s="132">
        <f>IF(N172="sníž. přenesená",J172,0)</f>
        <v>0</v>
      </c>
      <c r="BI172" s="132">
        <f>IF(N172="nulová",J172,0)</f>
        <v>0</v>
      </c>
      <c r="BJ172" s="16" t="s">
        <v>77</v>
      </c>
      <c r="BK172" s="132">
        <f>ROUND(I172*H172,2)</f>
        <v>0</v>
      </c>
      <c r="BL172" s="16" t="s">
        <v>147</v>
      </c>
      <c r="BM172" s="131" t="s">
        <v>344</v>
      </c>
    </row>
    <row r="173" spans="2:65" s="1" customFormat="1" ht="11.25">
      <c r="B173" s="31"/>
      <c r="D173" s="133" t="s">
        <v>148</v>
      </c>
      <c r="F173" s="134" t="s">
        <v>1146</v>
      </c>
      <c r="I173" s="135"/>
      <c r="L173" s="31"/>
      <c r="M173" s="136"/>
      <c r="T173" s="52"/>
      <c r="AT173" s="16" t="s">
        <v>148</v>
      </c>
      <c r="AU173" s="16" t="s">
        <v>77</v>
      </c>
    </row>
    <row r="174" spans="2:65" s="1" customFormat="1" ht="29.25">
      <c r="B174" s="31"/>
      <c r="D174" s="133" t="s">
        <v>152</v>
      </c>
      <c r="F174" s="137" t="s">
        <v>1147</v>
      </c>
      <c r="I174" s="135"/>
      <c r="L174" s="31"/>
      <c r="M174" s="136"/>
      <c r="T174" s="52"/>
      <c r="AT174" s="16" t="s">
        <v>152</v>
      </c>
      <c r="AU174" s="16" t="s">
        <v>77</v>
      </c>
    </row>
    <row r="175" spans="2:65" s="1" customFormat="1" ht="16.5" customHeight="1">
      <c r="B175" s="31"/>
      <c r="C175" s="120" t="s">
        <v>204</v>
      </c>
      <c r="D175" s="120" t="s">
        <v>142</v>
      </c>
      <c r="E175" s="121" t="s">
        <v>1148</v>
      </c>
      <c r="F175" s="122" t="s">
        <v>1149</v>
      </c>
      <c r="G175" s="123" t="s">
        <v>243</v>
      </c>
      <c r="H175" s="124">
        <v>2</v>
      </c>
      <c r="I175" s="125"/>
      <c r="J175" s="126">
        <f>ROUND(I175*H175,2)</f>
        <v>0</v>
      </c>
      <c r="K175" s="122" t="s">
        <v>146</v>
      </c>
      <c r="L175" s="31"/>
      <c r="M175" s="127" t="s">
        <v>19</v>
      </c>
      <c r="N175" s="128" t="s">
        <v>40</v>
      </c>
      <c r="P175" s="129">
        <f>O175*H175</f>
        <v>0</v>
      </c>
      <c r="Q175" s="129">
        <v>0</v>
      </c>
      <c r="R175" s="129">
        <f>Q175*H175</f>
        <v>0</v>
      </c>
      <c r="S175" s="129">
        <v>0</v>
      </c>
      <c r="T175" s="130">
        <f>S175*H175</f>
        <v>0</v>
      </c>
      <c r="AR175" s="131" t="s">
        <v>147</v>
      </c>
      <c r="AT175" s="131" t="s">
        <v>142</v>
      </c>
      <c r="AU175" s="131" t="s">
        <v>77</v>
      </c>
      <c r="AY175" s="16" t="s">
        <v>141</v>
      </c>
      <c r="BE175" s="132">
        <f>IF(N175="základní",J175,0)</f>
        <v>0</v>
      </c>
      <c r="BF175" s="132">
        <f>IF(N175="snížená",J175,0)</f>
        <v>0</v>
      </c>
      <c r="BG175" s="132">
        <f>IF(N175="zákl. přenesená",J175,0)</f>
        <v>0</v>
      </c>
      <c r="BH175" s="132">
        <f>IF(N175="sníž. přenesená",J175,0)</f>
        <v>0</v>
      </c>
      <c r="BI175" s="132">
        <f>IF(N175="nulová",J175,0)</f>
        <v>0</v>
      </c>
      <c r="BJ175" s="16" t="s">
        <v>77</v>
      </c>
      <c r="BK175" s="132">
        <f>ROUND(I175*H175,2)</f>
        <v>0</v>
      </c>
      <c r="BL175" s="16" t="s">
        <v>147</v>
      </c>
      <c r="BM175" s="131" t="s">
        <v>348</v>
      </c>
    </row>
    <row r="176" spans="2:65" s="1" customFormat="1" ht="19.5">
      <c r="B176" s="31"/>
      <c r="D176" s="133" t="s">
        <v>148</v>
      </c>
      <c r="F176" s="134" t="s">
        <v>1150</v>
      </c>
      <c r="I176" s="135"/>
      <c r="L176" s="31"/>
      <c r="M176" s="136"/>
      <c r="T176" s="52"/>
      <c r="AT176" s="16" t="s">
        <v>148</v>
      </c>
      <c r="AU176" s="16" t="s">
        <v>77</v>
      </c>
    </row>
    <row r="177" spans="2:65" s="1" customFormat="1" ht="19.5">
      <c r="B177" s="31"/>
      <c r="D177" s="133" t="s">
        <v>150</v>
      </c>
      <c r="F177" s="137" t="s">
        <v>1151</v>
      </c>
      <c r="I177" s="135"/>
      <c r="L177" s="31"/>
      <c r="M177" s="136"/>
      <c r="T177" s="52"/>
      <c r="AT177" s="16" t="s">
        <v>150</v>
      </c>
      <c r="AU177" s="16" t="s">
        <v>77</v>
      </c>
    </row>
    <row r="178" spans="2:65" s="1" customFormat="1" ht="29.25">
      <c r="B178" s="31"/>
      <c r="D178" s="133" t="s">
        <v>152</v>
      </c>
      <c r="F178" s="137" t="s">
        <v>1152</v>
      </c>
      <c r="I178" s="135"/>
      <c r="L178" s="31"/>
      <c r="M178" s="136"/>
      <c r="T178" s="52"/>
      <c r="AT178" s="16" t="s">
        <v>152</v>
      </c>
      <c r="AU178" s="16" t="s">
        <v>77</v>
      </c>
    </row>
    <row r="179" spans="2:65" s="1" customFormat="1" ht="24.2" customHeight="1">
      <c r="B179" s="31"/>
      <c r="C179" s="120" t="s">
        <v>337</v>
      </c>
      <c r="D179" s="120" t="s">
        <v>142</v>
      </c>
      <c r="E179" s="121" t="s">
        <v>908</v>
      </c>
      <c r="F179" s="122" t="s">
        <v>909</v>
      </c>
      <c r="G179" s="123" t="s">
        <v>266</v>
      </c>
      <c r="H179" s="124">
        <v>362.50400000000002</v>
      </c>
      <c r="I179" s="125"/>
      <c r="J179" s="126">
        <f>ROUND(I179*H179,2)</f>
        <v>0</v>
      </c>
      <c r="K179" s="122" t="s">
        <v>146</v>
      </c>
      <c r="L179" s="31"/>
      <c r="M179" s="127" t="s">
        <v>19</v>
      </c>
      <c r="N179" s="128" t="s">
        <v>40</v>
      </c>
      <c r="P179" s="129">
        <f>O179*H179</f>
        <v>0</v>
      </c>
      <c r="Q179" s="129">
        <v>0</v>
      </c>
      <c r="R179" s="129">
        <f>Q179*H179</f>
        <v>0</v>
      </c>
      <c r="S179" s="129">
        <v>0</v>
      </c>
      <c r="T179" s="130">
        <f>S179*H179</f>
        <v>0</v>
      </c>
      <c r="AR179" s="131" t="s">
        <v>147</v>
      </c>
      <c r="AT179" s="131" t="s">
        <v>142</v>
      </c>
      <c r="AU179" s="131" t="s">
        <v>77</v>
      </c>
      <c r="AY179" s="16" t="s">
        <v>141</v>
      </c>
      <c r="BE179" s="132">
        <f>IF(N179="základní",J179,0)</f>
        <v>0</v>
      </c>
      <c r="BF179" s="132">
        <f>IF(N179="snížená",J179,0)</f>
        <v>0</v>
      </c>
      <c r="BG179" s="132">
        <f>IF(N179="zákl. přenesená",J179,0)</f>
        <v>0</v>
      </c>
      <c r="BH179" s="132">
        <f>IF(N179="sníž. přenesená",J179,0)</f>
        <v>0</v>
      </c>
      <c r="BI179" s="132">
        <f>IF(N179="nulová",J179,0)</f>
        <v>0</v>
      </c>
      <c r="BJ179" s="16" t="s">
        <v>77</v>
      </c>
      <c r="BK179" s="132">
        <f>ROUND(I179*H179,2)</f>
        <v>0</v>
      </c>
      <c r="BL179" s="16" t="s">
        <v>147</v>
      </c>
      <c r="BM179" s="131" t="s">
        <v>1153</v>
      </c>
    </row>
    <row r="180" spans="2:65" s="1" customFormat="1" ht="29.25">
      <c r="B180" s="31"/>
      <c r="D180" s="133" t="s">
        <v>148</v>
      </c>
      <c r="F180" s="134" t="s">
        <v>911</v>
      </c>
      <c r="I180" s="135"/>
      <c r="L180" s="31"/>
      <c r="M180" s="136"/>
      <c r="T180" s="52"/>
      <c r="AT180" s="16" t="s">
        <v>148</v>
      </c>
      <c r="AU180" s="16" t="s">
        <v>77</v>
      </c>
    </row>
    <row r="181" spans="2:65" s="12" customFormat="1" ht="11.25">
      <c r="B181" s="157"/>
      <c r="D181" s="133" t="s">
        <v>255</v>
      </c>
      <c r="E181" s="158" t="s">
        <v>19</v>
      </c>
      <c r="F181" s="159" t="s">
        <v>1154</v>
      </c>
      <c r="H181" s="160">
        <v>362.50400000000002</v>
      </c>
      <c r="I181" s="161"/>
      <c r="L181" s="157"/>
      <c r="M181" s="162"/>
      <c r="T181" s="163"/>
      <c r="AT181" s="158" t="s">
        <v>255</v>
      </c>
      <c r="AU181" s="158" t="s">
        <v>77</v>
      </c>
      <c r="AV181" s="12" t="s">
        <v>79</v>
      </c>
      <c r="AW181" s="12" t="s">
        <v>31</v>
      </c>
      <c r="AX181" s="12" t="s">
        <v>77</v>
      </c>
      <c r="AY181" s="158" t="s">
        <v>141</v>
      </c>
    </row>
    <row r="182" spans="2:65" s="1" customFormat="1" ht="24.2" customHeight="1">
      <c r="B182" s="31"/>
      <c r="C182" s="120" t="s">
        <v>208</v>
      </c>
      <c r="D182" s="120" t="s">
        <v>142</v>
      </c>
      <c r="E182" s="121" t="s">
        <v>918</v>
      </c>
      <c r="F182" s="122" t="s">
        <v>919</v>
      </c>
      <c r="G182" s="123" t="s">
        <v>266</v>
      </c>
      <c r="H182" s="124">
        <v>1087.5119999999999</v>
      </c>
      <c r="I182" s="125"/>
      <c r="J182" s="126">
        <f>ROUND(I182*H182,2)</f>
        <v>0</v>
      </c>
      <c r="K182" s="122" t="s">
        <v>146</v>
      </c>
      <c r="L182" s="31"/>
      <c r="M182" s="127" t="s">
        <v>19</v>
      </c>
      <c r="N182" s="128" t="s">
        <v>40</v>
      </c>
      <c r="P182" s="129">
        <f>O182*H182</f>
        <v>0</v>
      </c>
      <c r="Q182" s="129">
        <v>0</v>
      </c>
      <c r="R182" s="129">
        <f>Q182*H182</f>
        <v>0</v>
      </c>
      <c r="S182" s="129">
        <v>0</v>
      </c>
      <c r="T182" s="130">
        <f>S182*H182</f>
        <v>0</v>
      </c>
      <c r="AR182" s="131" t="s">
        <v>147</v>
      </c>
      <c r="AT182" s="131" t="s">
        <v>142</v>
      </c>
      <c r="AU182" s="131" t="s">
        <v>77</v>
      </c>
      <c r="AY182" s="16" t="s">
        <v>141</v>
      </c>
      <c r="BE182" s="132">
        <f>IF(N182="základní",J182,0)</f>
        <v>0</v>
      </c>
      <c r="BF182" s="132">
        <f>IF(N182="snížená",J182,0)</f>
        <v>0</v>
      </c>
      <c r="BG182" s="132">
        <f>IF(N182="zákl. přenesená",J182,0)</f>
        <v>0</v>
      </c>
      <c r="BH182" s="132">
        <f>IF(N182="sníž. přenesená",J182,0)</f>
        <v>0</v>
      </c>
      <c r="BI182" s="132">
        <f>IF(N182="nulová",J182,0)</f>
        <v>0</v>
      </c>
      <c r="BJ182" s="16" t="s">
        <v>77</v>
      </c>
      <c r="BK182" s="132">
        <f>ROUND(I182*H182,2)</f>
        <v>0</v>
      </c>
      <c r="BL182" s="16" t="s">
        <v>147</v>
      </c>
      <c r="BM182" s="131" t="s">
        <v>1155</v>
      </c>
    </row>
    <row r="183" spans="2:65" s="1" customFormat="1" ht="29.25">
      <c r="B183" s="31"/>
      <c r="D183" s="133" t="s">
        <v>148</v>
      </c>
      <c r="F183" s="134" t="s">
        <v>921</v>
      </c>
      <c r="I183" s="135"/>
      <c r="L183" s="31"/>
      <c r="M183" s="136"/>
      <c r="T183" s="52"/>
      <c r="AT183" s="16" t="s">
        <v>148</v>
      </c>
      <c r="AU183" s="16" t="s">
        <v>77</v>
      </c>
    </row>
    <row r="184" spans="2:65" s="12" customFormat="1" ht="11.25">
      <c r="B184" s="157"/>
      <c r="D184" s="133" t="s">
        <v>255</v>
      </c>
      <c r="E184" s="158" t="s">
        <v>19</v>
      </c>
      <c r="F184" s="159" t="s">
        <v>1156</v>
      </c>
      <c r="H184" s="160">
        <v>1087.5119999999999</v>
      </c>
      <c r="I184" s="161"/>
      <c r="L184" s="157"/>
      <c r="M184" s="162"/>
      <c r="T184" s="163"/>
      <c r="AT184" s="158" t="s">
        <v>255</v>
      </c>
      <c r="AU184" s="158" t="s">
        <v>77</v>
      </c>
      <c r="AV184" s="12" t="s">
        <v>79</v>
      </c>
      <c r="AW184" s="12" t="s">
        <v>31</v>
      </c>
      <c r="AX184" s="12" t="s">
        <v>77</v>
      </c>
      <c r="AY184" s="158" t="s">
        <v>141</v>
      </c>
    </row>
    <row r="185" spans="2:65" s="1" customFormat="1" ht="16.5" customHeight="1">
      <c r="B185" s="31"/>
      <c r="C185" s="120" t="s">
        <v>345</v>
      </c>
      <c r="D185" s="120" t="s">
        <v>142</v>
      </c>
      <c r="E185" s="121" t="s">
        <v>1157</v>
      </c>
      <c r="F185" s="122" t="s">
        <v>1158</v>
      </c>
      <c r="G185" s="123" t="s">
        <v>266</v>
      </c>
      <c r="H185" s="124">
        <v>5</v>
      </c>
      <c r="I185" s="125"/>
      <c r="J185" s="126">
        <f>ROUND(I185*H185,2)</f>
        <v>0</v>
      </c>
      <c r="K185" s="122" t="s">
        <v>146</v>
      </c>
      <c r="L185" s="31"/>
      <c r="M185" s="127" t="s">
        <v>19</v>
      </c>
      <c r="N185" s="128" t="s">
        <v>40</v>
      </c>
      <c r="P185" s="129">
        <f>O185*H185</f>
        <v>0</v>
      </c>
      <c r="Q185" s="129">
        <v>0</v>
      </c>
      <c r="R185" s="129">
        <f>Q185*H185</f>
        <v>0</v>
      </c>
      <c r="S185" s="129">
        <v>0</v>
      </c>
      <c r="T185" s="130">
        <f>S185*H185</f>
        <v>0</v>
      </c>
      <c r="AR185" s="131" t="s">
        <v>147</v>
      </c>
      <c r="AT185" s="131" t="s">
        <v>142</v>
      </c>
      <c r="AU185" s="131" t="s">
        <v>77</v>
      </c>
      <c r="AY185" s="16" t="s">
        <v>141</v>
      </c>
      <c r="BE185" s="132">
        <f>IF(N185="základní",J185,0)</f>
        <v>0</v>
      </c>
      <c r="BF185" s="132">
        <f>IF(N185="snížená",J185,0)</f>
        <v>0</v>
      </c>
      <c r="BG185" s="132">
        <f>IF(N185="zákl. přenesená",J185,0)</f>
        <v>0</v>
      </c>
      <c r="BH185" s="132">
        <f>IF(N185="sníž. přenesená",J185,0)</f>
        <v>0</v>
      </c>
      <c r="BI185" s="132">
        <f>IF(N185="nulová",J185,0)</f>
        <v>0</v>
      </c>
      <c r="BJ185" s="16" t="s">
        <v>77</v>
      </c>
      <c r="BK185" s="132">
        <f>ROUND(I185*H185,2)</f>
        <v>0</v>
      </c>
      <c r="BL185" s="16" t="s">
        <v>147</v>
      </c>
      <c r="BM185" s="131" t="s">
        <v>355</v>
      </c>
    </row>
    <row r="186" spans="2:65" s="1" customFormat="1" ht="29.25">
      <c r="B186" s="31"/>
      <c r="D186" s="133" t="s">
        <v>148</v>
      </c>
      <c r="F186" s="134" t="s">
        <v>1159</v>
      </c>
      <c r="I186" s="135"/>
      <c r="L186" s="31"/>
      <c r="M186" s="136"/>
      <c r="T186" s="52"/>
      <c r="AT186" s="16" t="s">
        <v>148</v>
      </c>
      <c r="AU186" s="16" t="s">
        <v>77</v>
      </c>
    </row>
    <row r="187" spans="2:65" s="1" customFormat="1" ht="39">
      <c r="B187" s="31"/>
      <c r="D187" s="133" t="s">
        <v>150</v>
      </c>
      <c r="F187" s="137" t="s">
        <v>239</v>
      </c>
      <c r="I187" s="135"/>
      <c r="L187" s="31"/>
      <c r="M187" s="136"/>
      <c r="T187" s="52"/>
      <c r="AT187" s="16" t="s">
        <v>150</v>
      </c>
      <c r="AU187" s="16" t="s">
        <v>77</v>
      </c>
    </row>
    <row r="188" spans="2:65" s="1" customFormat="1" ht="29.25">
      <c r="B188" s="31"/>
      <c r="D188" s="133" t="s">
        <v>152</v>
      </c>
      <c r="F188" s="137" t="s">
        <v>1160</v>
      </c>
      <c r="I188" s="135"/>
      <c r="L188" s="31"/>
      <c r="M188" s="136"/>
      <c r="T188" s="52"/>
      <c r="AT188" s="16" t="s">
        <v>152</v>
      </c>
      <c r="AU188" s="16" t="s">
        <v>77</v>
      </c>
    </row>
    <row r="189" spans="2:65" s="1" customFormat="1" ht="16.5" customHeight="1">
      <c r="B189" s="31"/>
      <c r="C189" s="120" t="s">
        <v>211</v>
      </c>
      <c r="D189" s="120" t="s">
        <v>142</v>
      </c>
      <c r="E189" s="121" t="s">
        <v>1161</v>
      </c>
      <c r="F189" s="122" t="s">
        <v>1162</v>
      </c>
      <c r="G189" s="123" t="s">
        <v>266</v>
      </c>
      <c r="H189" s="124">
        <v>357.50400000000002</v>
      </c>
      <c r="I189" s="125"/>
      <c r="J189" s="126">
        <f>ROUND(I189*H189,2)</f>
        <v>0</v>
      </c>
      <c r="K189" s="122" t="s">
        <v>146</v>
      </c>
      <c r="L189" s="31"/>
      <c r="M189" s="127" t="s">
        <v>19</v>
      </c>
      <c r="N189" s="128" t="s">
        <v>40</v>
      </c>
      <c r="P189" s="129">
        <f>O189*H189</f>
        <v>0</v>
      </c>
      <c r="Q189" s="129">
        <v>0</v>
      </c>
      <c r="R189" s="129">
        <f>Q189*H189</f>
        <v>0</v>
      </c>
      <c r="S189" s="129">
        <v>0</v>
      </c>
      <c r="T189" s="130">
        <f>S189*H189</f>
        <v>0</v>
      </c>
      <c r="AR189" s="131" t="s">
        <v>147</v>
      </c>
      <c r="AT189" s="131" t="s">
        <v>142</v>
      </c>
      <c r="AU189" s="131" t="s">
        <v>77</v>
      </c>
      <c r="AY189" s="16" t="s">
        <v>141</v>
      </c>
      <c r="BE189" s="132">
        <f>IF(N189="základní",J189,0)</f>
        <v>0</v>
      </c>
      <c r="BF189" s="132">
        <f>IF(N189="snížená",J189,0)</f>
        <v>0</v>
      </c>
      <c r="BG189" s="132">
        <f>IF(N189="zákl. přenesená",J189,0)</f>
        <v>0</v>
      </c>
      <c r="BH189" s="132">
        <f>IF(N189="sníž. přenesená",J189,0)</f>
        <v>0</v>
      </c>
      <c r="BI189" s="132">
        <f>IF(N189="nulová",J189,0)</f>
        <v>0</v>
      </c>
      <c r="BJ189" s="16" t="s">
        <v>77</v>
      </c>
      <c r="BK189" s="132">
        <f>ROUND(I189*H189,2)</f>
        <v>0</v>
      </c>
      <c r="BL189" s="16" t="s">
        <v>147</v>
      </c>
      <c r="BM189" s="131" t="s">
        <v>360</v>
      </c>
    </row>
    <row r="190" spans="2:65" s="1" customFormat="1" ht="29.25">
      <c r="B190" s="31"/>
      <c r="D190" s="133" t="s">
        <v>148</v>
      </c>
      <c r="F190" s="134" t="s">
        <v>1163</v>
      </c>
      <c r="I190" s="135"/>
      <c r="L190" s="31"/>
      <c r="M190" s="136"/>
      <c r="T190" s="52"/>
      <c r="AT190" s="16" t="s">
        <v>148</v>
      </c>
      <c r="AU190" s="16" t="s">
        <v>77</v>
      </c>
    </row>
    <row r="191" spans="2:65" s="1" customFormat="1" ht="39">
      <c r="B191" s="31"/>
      <c r="D191" s="133" t="s">
        <v>150</v>
      </c>
      <c r="F191" s="137" t="s">
        <v>239</v>
      </c>
      <c r="I191" s="135"/>
      <c r="L191" s="31"/>
      <c r="M191" s="136"/>
      <c r="T191" s="52"/>
      <c r="AT191" s="16" t="s">
        <v>150</v>
      </c>
      <c r="AU191" s="16" t="s">
        <v>77</v>
      </c>
    </row>
    <row r="192" spans="2:65" s="1" customFormat="1" ht="29.25">
      <c r="B192" s="31"/>
      <c r="D192" s="133" t="s">
        <v>152</v>
      </c>
      <c r="F192" s="137" t="s">
        <v>1164</v>
      </c>
      <c r="I192" s="135"/>
      <c r="L192" s="31"/>
      <c r="M192" s="136"/>
      <c r="T192" s="52"/>
      <c r="AT192" s="16" t="s">
        <v>152</v>
      </c>
      <c r="AU192" s="16" t="s">
        <v>77</v>
      </c>
    </row>
    <row r="193" spans="2:51" s="12" customFormat="1" ht="11.25">
      <c r="B193" s="157"/>
      <c r="D193" s="133" t="s">
        <v>255</v>
      </c>
      <c r="E193" s="158" t="s">
        <v>19</v>
      </c>
      <c r="F193" s="159" t="s">
        <v>1165</v>
      </c>
      <c r="H193" s="160">
        <v>357.50400000000002</v>
      </c>
      <c r="I193" s="161"/>
      <c r="L193" s="157"/>
      <c r="M193" s="162"/>
      <c r="T193" s="163"/>
      <c r="AT193" s="158" t="s">
        <v>255</v>
      </c>
      <c r="AU193" s="158" t="s">
        <v>77</v>
      </c>
      <c r="AV193" s="12" t="s">
        <v>79</v>
      </c>
      <c r="AW193" s="12" t="s">
        <v>31</v>
      </c>
      <c r="AX193" s="12" t="s">
        <v>69</v>
      </c>
      <c r="AY193" s="158" t="s">
        <v>141</v>
      </c>
    </row>
    <row r="194" spans="2:51" s="13" customFormat="1" ht="11.25">
      <c r="B194" s="164"/>
      <c r="D194" s="133" t="s">
        <v>255</v>
      </c>
      <c r="E194" s="165" t="s">
        <v>19</v>
      </c>
      <c r="F194" s="166" t="s">
        <v>262</v>
      </c>
      <c r="H194" s="167">
        <v>357.50400000000002</v>
      </c>
      <c r="I194" s="168"/>
      <c r="L194" s="164"/>
      <c r="M194" s="171"/>
      <c r="N194" s="172"/>
      <c r="O194" s="172"/>
      <c r="P194" s="172"/>
      <c r="Q194" s="172"/>
      <c r="R194" s="172"/>
      <c r="S194" s="172"/>
      <c r="T194" s="173"/>
      <c r="AT194" s="165" t="s">
        <v>255</v>
      </c>
      <c r="AU194" s="165" t="s">
        <v>77</v>
      </c>
      <c r="AV194" s="13" t="s">
        <v>147</v>
      </c>
      <c r="AW194" s="13" t="s">
        <v>31</v>
      </c>
      <c r="AX194" s="13" t="s">
        <v>77</v>
      </c>
      <c r="AY194" s="165" t="s">
        <v>141</v>
      </c>
    </row>
    <row r="195" spans="2:51" s="1" customFormat="1" ht="6.95" customHeight="1">
      <c r="B195" s="40"/>
      <c r="C195" s="41"/>
      <c r="D195" s="41"/>
      <c r="E195" s="41"/>
      <c r="F195" s="41"/>
      <c r="G195" s="41"/>
      <c r="H195" s="41"/>
      <c r="I195" s="41"/>
      <c r="J195" s="41"/>
      <c r="K195" s="41"/>
      <c r="L195" s="31"/>
    </row>
  </sheetData>
  <sheetProtection algorithmName="SHA-512" hashValue="CP/HWWR8JmO2MOzvESL+VkyuXxIWVBnI+KEIFUi5h+K+H09iASpDKNadHYyRvtZHclFRcfKYkR8yFhNqBFLhvQ==" saltValue="BZvqaI7c6DPKgls1hvAEBZfoeshX6E9nIHuWPU9Xhfve+mG54yVc5rvowKPWlFZVLGlE/1K/8lDXl3Iq1kThHw==" spinCount="100000" sheet="1" objects="1" scenarios="1" formatColumns="0" formatRows="0" autoFilter="0"/>
  <autoFilter ref="C79:K194" xr:uid="{00000000-0009-0000-0000-000005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503"/>
  <sheetViews>
    <sheetView showGridLines="0" topLeftCell="A139" workbookViewId="0">
      <selection activeCell="I146" sqref="I146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1166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ROUND((SUM(BE83:BE502)),  2)</f>
        <v>0</v>
      </c>
      <c r="I33" s="88">
        <v>0.21</v>
      </c>
      <c r="J33" s="87">
        <f>ROUND(((SUM(BE83:BE502))*I33),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ROUND((SUM(BF83:BF502)),  2)</f>
        <v>0</v>
      </c>
      <c r="I34" s="88">
        <v>0.12</v>
      </c>
      <c r="J34" s="87">
        <f>ROUND(((SUM(BF83:BF502))*I34),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ROUND((SUM(BG83:BG502)),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ROUND((SUM(BH83:BH502)),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ROUND((SUM(BI83:BI502)),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05 - Železniční svršek B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J83</f>
        <v>0</v>
      </c>
      <c r="L59" s="31"/>
      <c r="AU59" s="16" t="s">
        <v>122</v>
      </c>
    </row>
    <row r="60" spans="2:47" s="8" customFormat="1" ht="24.95" customHeight="1">
      <c r="B60" s="98"/>
      <c r="D60" s="99" t="s">
        <v>475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8" customFormat="1" ht="24.95" customHeight="1">
      <c r="B61" s="98"/>
      <c r="D61" s="99" t="s">
        <v>476</v>
      </c>
      <c r="E61" s="100"/>
      <c r="F61" s="100"/>
      <c r="G61" s="100"/>
      <c r="H61" s="100"/>
      <c r="I61" s="100"/>
      <c r="J61" s="101">
        <f>J198</f>
        <v>0</v>
      </c>
      <c r="L61" s="98"/>
    </row>
    <row r="62" spans="2:47" s="8" customFormat="1" ht="24.95" customHeight="1">
      <c r="B62" s="98"/>
      <c r="D62" s="99" t="s">
        <v>477</v>
      </c>
      <c r="E62" s="100"/>
      <c r="F62" s="100"/>
      <c r="G62" s="100"/>
      <c r="H62" s="100"/>
      <c r="I62" s="100"/>
      <c r="J62" s="101">
        <f>J429</f>
        <v>0</v>
      </c>
      <c r="L62" s="98"/>
    </row>
    <row r="63" spans="2:47" s="8" customFormat="1" ht="24.95" customHeight="1">
      <c r="B63" s="98"/>
      <c r="D63" s="99" t="s">
        <v>478</v>
      </c>
      <c r="E63" s="100"/>
      <c r="F63" s="100"/>
      <c r="G63" s="100"/>
      <c r="H63" s="100"/>
      <c r="I63" s="100"/>
      <c r="J63" s="101">
        <f>J484</f>
        <v>0</v>
      </c>
      <c r="L63" s="98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127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99" t="str">
        <f>E7</f>
        <v>Oprava kolejí a výhybek v dopravně Kořenov</v>
      </c>
      <c r="F73" s="300"/>
      <c r="G73" s="300"/>
      <c r="H73" s="300"/>
      <c r="L73" s="31"/>
    </row>
    <row r="74" spans="2:12" s="1" customFormat="1" ht="12" customHeight="1">
      <c r="B74" s="31"/>
      <c r="C74" s="26" t="s">
        <v>117</v>
      </c>
      <c r="L74" s="31"/>
    </row>
    <row r="75" spans="2:12" s="1" customFormat="1" ht="16.5" customHeight="1">
      <c r="B75" s="31"/>
      <c r="E75" s="266" t="str">
        <f>E9</f>
        <v>SO 05 - Železniční svršek B</v>
      </c>
      <c r="F75" s="301"/>
      <c r="G75" s="301"/>
      <c r="H75" s="301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23. 1. 2024</v>
      </c>
      <c r="L77" s="31"/>
    </row>
    <row r="78" spans="2:12" s="1" customFormat="1" ht="6.95" customHeight="1">
      <c r="B78" s="31"/>
      <c r="L78" s="31"/>
    </row>
    <row r="79" spans="2:12" s="1" customFormat="1" ht="15.2" customHeight="1">
      <c r="B79" s="31"/>
      <c r="C79" s="26" t="s">
        <v>25</v>
      </c>
      <c r="F79" s="24" t="str">
        <f>E15</f>
        <v xml:space="preserve"> </v>
      </c>
      <c r="I79" s="26" t="s">
        <v>30</v>
      </c>
      <c r="J79" s="29" t="str">
        <f>E21</f>
        <v xml:space="preserve"> </v>
      </c>
      <c r="L79" s="31"/>
    </row>
    <row r="80" spans="2:12" s="1" customFormat="1" ht="15.2" customHeight="1">
      <c r="B80" s="31"/>
      <c r="C80" s="26" t="s">
        <v>28</v>
      </c>
      <c r="F80" s="24" t="str">
        <f>IF(E18="","",E18)</f>
        <v>Vyplň údaj</v>
      </c>
      <c r="I80" s="26" t="s">
        <v>32</v>
      </c>
      <c r="J80" s="29" t="str">
        <f>E24</f>
        <v xml:space="preserve"> </v>
      </c>
      <c r="L80" s="31"/>
    </row>
    <row r="81" spans="2:65" s="1" customFormat="1" ht="10.35" customHeight="1">
      <c r="B81" s="31"/>
      <c r="L81" s="31"/>
    </row>
    <row r="82" spans="2:65" s="9" customFormat="1" ht="29.25" customHeight="1">
      <c r="B82" s="102"/>
      <c r="C82" s="103" t="s">
        <v>128</v>
      </c>
      <c r="D82" s="104" t="s">
        <v>54</v>
      </c>
      <c r="E82" s="104" t="s">
        <v>50</v>
      </c>
      <c r="F82" s="104" t="s">
        <v>51</v>
      </c>
      <c r="G82" s="104" t="s">
        <v>129</v>
      </c>
      <c r="H82" s="104" t="s">
        <v>130</v>
      </c>
      <c r="I82" s="104" t="s">
        <v>131</v>
      </c>
      <c r="J82" s="104" t="s">
        <v>121</v>
      </c>
      <c r="K82" s="105" t="s">
        <v>132</v>
      </c>
      <c r="L82" s="102"/>
      <c r="M82" s="55" t="s">
        <v>19</v>
      </c>
      <c r="N82" s="56" t="s">
        <v>39</v>
      </c>
      <c r="O82" s="56" t="s">
        <v>133</v>
      </c>
      <c r="P82" s="56" t="s">
        <v>134</v>
      </c>
      <c r="Q82" s="56" t="s">
        <v>135</v>
      </c>
      <c r="R82" s="56" t="s">
        <v>136</v>
      </c>
      <c r="S82" s="56" t="s">
        <v>137</v>
      </c>
      <c r="T82" s="57" t="s">
        <v>138</v>
      </c>
    </row>
    <row r="83" spans="2:65" s="1" customFormat="1" ht="22.9" customHeight="1">
      <c r="B83" s="31"/>
      <c r="C83" s="60" t="s">
        <v>139</v>
      </c>
      <c r="J83" s="106">
        <f>BK83</f>
        <v>0</v>
      </c>
      <c r="L83" s="31"/>
      <c r="M83" s="58"/>
      <c r="N83" s="49"/>
      <c r="O83" s="49"/>
      <c r="P83" s="107">
        <f>P84+P198+P429+P484</f>
        <v>0</v>
      </c>
      <c r="Q83" s="49"/>
      <c r="R83" s="107">
        <f>R84+R198+R429+R484</f>
        <v>1854.4092400000004</v>
      </c>
      <c r="S83" s="49"/>
      <c r="T83" s="108">
        <f>T84+T198+T429+T484</f>
        <v>0</v>
      </c>
      <c r="AT83" s="16" t="s">
        <v>68</v>
      </c>
      <c r="AU83" s="16" t="s">
        <v>122</v>
      </c>
      <c r="BK83" s="109">
        <f>BK84+BK198+BK429+BK484</f>
        <v>0</v>
      </c>
    </row>
    <row r="84" spans="2:65" s="10" customFormat="1" ht="25.9" customHeight="1">
      <c r="B84" s="110"/>
      <c r="D84" s="111" t="s">
        <v>68</v>
      </c>
      <c r="E84" s="112" t="s">
        <v>77</v>
      </c>
      <c r="F84" s="112" t="s">
        <v>479</v>
      </c>
      <c r="I84" s="113"/>
      <c r="J84" s="114">
        <f>BK84</f>
        <v>0</v>
      </c>
      <c r="L84" s="110"/>
      <c r="M84" s="115"/>
      <c r="P84" s="116">
        <f>SUM(P85:P197)</f>
        <v>0</v>
      </c>
      <c r="R84" s="116">
        <f>SUM(R85:R197)</f>
        <v>1854.4092400000004</v>
      </c>
      <c r="T84" s="117">
        <f>SUM(T85:T197)</f>
        <v>0</v>
      </c>
      <c r="AR84" s="111" t="s">
        <v>77</v>
      </c>
      <c r="AT84" s="118" t="s">
        <v>68</v>
      </c>
      <c r="AU84" s="118" t="s">
        <v>69</v>
      </c>
      <c r="AY84" s="111" t="s">
        <v>141</v>
      </c>
      <c r="BK84" s="119">
        <f>SUM(BK85:BK197)</f>
        <v>0</v>
      </c>
    </row>
    <row r="85" spans="2:65" s="1" customFormat="1" ht="16.5" customHeight="1">
      <c r="B85" s="31"/>
      <c r="C85" s="138" t="s">
        <v>77</v>
      </c>
      <c r="D85" s="138" t="s">
        <v>171</v>
      </c>
      <c r="E85" s="139" t="s">
        <v>1167</v>
      </c>
      <c r="F85" s="140" t="s">
        <v>1168</v>
      </c>
      <c r="G85" s="141" t="s">
        <v>243</v>
      </c>
      <c r="H85" s="142">
        <v>2</v>
      </c>
      <c r="I85" s="143"/>
      <c r="J85" s="144">
        <f>ROUND(I85*H85,2)</f>
        <v>0</v>
      </c>
      <c r="K85" s="140" t="s">
        <v>146</v>
      </c>
      <c r="L85" s="145"/>
      <c r="M85" s="146" t="s">
        <v>19</v>
      </c>
      <c r="N85" s="147" t="s">
        <v>40</v>
      </c>
      <c r="P85" s="129">
        <f>O85*H85</f>
        <v>0</v>
      </c>
      <c r="Q85" s="129">
        <v>31.443000000000001</v>
      </c>
      <c r="R85" s="129">
        <f>Q85*H85</f>
        <v>62.886000000000003</v>
      </c>
      <c r="S85" s="129">
        <v>0</v>
      </c>
      <c r="T85" s="130">
        <f>S85*H85</f>
        <v>0</v>
      </c>
      <c r="AR85" s="131" t="s">
        <v>169</v>
      </c>
      <c r="AT85" s="131" t="s">
        <v>171</v>
      </c>
      <c r="AU85" s="131" t="s">
        <v>77</v>
      </c>
      <c r="AY85" s="16" t="s">
        <v>141</v>
      </c>
      <c r="BE85" s="132">
        <f>IF(N85="základní",J85,0)</f>
        <v>0</v>
      </c>
      <c r="BF85" s="132">
        <f>IF(N85="snížená",J85,0)</f>
        <v>0</v>
      </c>
      <c r="BG85" s="132">
        <f>IF(N85="zákl. přenesená",J85,0)</f>
        <v>0</v>
      </c>
      <c r="BH85" s="132">
        <f>IF(N85="sníž. přenesená",J85,0)</f>
        <v>0</v>
      </c>
      <c r="BI85" s="132">
        <f>IF(N85="nulová",J85,0)</f>
        <v>0</v>
      </c>
      <c r="BJ85" s="16" t="s">
        <v>77</v>
      </c>
      <c r="BK85" s="132">
        <f>ROUND(I85*H85,2)</f>
        <v>0</v>
      </c>
      <c r="BL85" s="16" t="s">
        <v>147</v>
      </c>
      <c r="BM85" s="131" t="s">
        <v>79</v>
      </c>
    </row>
    <row r="86" spans="2:65" s="1" customFormat="1" ht="11.25">
      <c r="B86" s="31"/>
      <c r="D86" s="133" t="s">
        <v>148</v>
      </c>
      <c r="F86" s="134" t="s">
        <v>1168</v>
      </c>
      <c r="I86" s="135"/>
      <c r="L86" s="31"/>
      <c r="M86" s="136"/>
      <c r="T86" s="52"/>
      <c r="AT86" s="16" t="s">
        <v>148</v>
      </c>
      <c r="AU86" s="16" t="s">
        <v>77</v>
      </c>
    </row>
    <row r="87" spans="2:65" s="1" customFormat="1" ht="29.25">
      <c r="B87" s="31"/>
      <c r="D87" s="133" t="s">
        <v>152</v>
      </c>
      <c r="F87" s="137" t="s">
        <v>485</v>
      </c>
      <c r="I87" s="135"/>
      <c r="L87" s="31"/>
      <c r="M87" s="136"/>
      <c r="T87" s="52"/>
      <c r="AT87" s="16" t="s">
        <v>152</v>
      </c>
      <c r="AU87" s="16" t="s">
        <v>77</v>
      </c>
    </row>
    <row r="88" spans="2:65" s="1" customFormat="1" ht="16.5" customHeight="1">
      <c r="B88" s="31"/>
      <c r="C88" s="138" t="s">
        <v>79</v>
      </c>
      <c r="D88" s="138" t="s">
        <v>171</v>
      </c>
      <c r="E88" s="139" t="s">
        <v>1169</v>
      </c>
      <c r="F88" s="140" t="s">
        <v>1170</v>
      </c>
      <c r="G88" s="141" t="s">
        <v>243</v>
      </c>
      <c r="H88" s="142">
        <v>1</v>
      </c>
      <c r="I88" s="143"/>
      <c r="J88" s="144">
        <f>ROUND(I88*H88,2)</f>
        <v>0</v>
      </c>
      <c r="K88" s="140" t="s">
        <v>146</v>
      </c>
      <c r="L88" s="145"/>
      <c r="M88" s="146" t="s">
        <v>19</v>
      </c>
      <c r="N88" s="147" t="s">
        <v>40</v>
      </c>
      <c r="P88" s="129">
        <f>O88*H88</f>
        <v>0</v>
      </c>
      <c r="Q88" s="129">
        <v>37.996000000000002</v>
      </c>
      <c r="R88" s="129">
        <f>Q88*H88</f>
        <v>37.996000000000002</v>
      </c>
      <c r="S88" s="129">
        <v>0</v>
      </c>
      <c r="T88" s="130">
        <f>S88*H88</f>
        <v>0</v>
      </c>
      <c r="AR88" s="131" t="s">
        <v>169</v>
      </c>
      <c r="AT88" s="131" t="s">
        <v>171</v>
      </c>
      <c r="AU88" s="131" t="s">
        <v>77</v>
      </c>
      <c r="AY88" s="16" t="s">
        <v>141</v>
      </c>
      <c r="BE88" s="132">
        <f>IF(N88="základní",J88,0)</f>
        <v>0</v>
      </c>
      <c r="BF88" s="132">
        <f>IF(N88="snížená",J88,0)</f>
        <v>0</v>
      </c>
      <c r="BG88" s="132">
        <f>IF(N88="zákl. přenesená",J88,0)</f>
        <v>0</v>
      </c>
      <c r="BH88" s="132">
        <f>IF(N88="sníž. přenesená",J88,0)</f>
        <v>0</v>
      </c>
      <c r="BI88" s="132">
        <f>IF(N88="nulová",J88,0)</f>
        <v>0</v>
      </c>
      <c r="BJ88" s="16" t="s">
        <v>77</v>
      </c>
      <c r="BK88" s="132">
        <f>ROUND(I88*H88,2)</f>
        <v>0</v>
      </c>
      <c r="BL88" s="16" t="s">
        <v>147</v>
      </c>
      <c r="BM88" s="131" t="s">
        <v>147</v>
      </c>
    </row>
    <row r="89" spans="2:65" s="1" customFormat="1" ht="11.25">
      <c r="B89" s="31"/>
      <c r="D89" s="133" t="s">
        <v>148</v>
      </c>
      <c r="F89" s="134" t="s">
        <v>1170</v>
      </c>
      <c r="I89" s="135"/>
      <c r="L89" s="31"/>
      <c r="M89" s="136"/>
      <c r="T89" s="52"/>
      <c r="AT89" s="16" t="s">
        <v>148</v>
      </c>
      <c r="AU89" s="16" t="s">
        <v>77</v>
      </c>
    </row>
    <row r="90" spans="2:65" s="1" customFormat="1" ht="29.25">
      <c r="B90" s="31"/>
      <c r="D90" s="133" t="s">
        <v>152</v>
      </c>
      <c r="F90" s="137" t="s">
        <v>485</v>
      </c>
      <c r="I90" s="135"/>
      <c r="L90" s="31"/>
      <c r="M90" s="136"/>
      <c r="T90" s="52"/>
      <c r="AT90" s="16" t="s">
        <v>152</v>
      </c>
      <c r="AU90" s="16" t="s">
        <v>77</v>
      </c>
    </row>
    <row r="91" spans="2:65" s="1" customFormat="1" ht="16.5" customHeight="1">
      <c r="B91" s="31"/>
      <c r="C91" s="138" t="s">
        <v>160</v>
      </c>
      <c r="D91" s="138" t="s">
        <v>171</v>
      </c>
      <c r="E91" s="139" t="s">
        <v>488</v>
      </c>
      <c r="F91" s="140" t="s">
        <v>489</v>
      </c>
      <c r="G91" s="141" t="s">
        <v>174</v>
      </c>
      <c r="H91" s="142">
        <v>159.80000000000001</v>
      </c>
      <c r="I91" s="143"/>
      <c r="J91" s="144">
        <f>ROUND(I91*H91,2)</f>
        <v>0</v>
      </c>
      <c r="K91" s="140" t="s">
        <v>146</v>
      </c>
      <c r="L91" s="145"/>
      <c r="M91" s="146" t="s">
        <v>19</v>
      </c>
      <c r="N91" s="147" t="s">
        <v>40</v>
      </c>
      <c r="P91" s="129">
        <f>O91*H91</f>
        <v>0</v>
      </c>
      <c r="Q91" s="129">
        <v>0.16</v>
      </c>
      <c r="R91" s="129">
        <f>Q91*H91</f>
        <v>25.568000000000001</v>
      </c>
      <c r="S91" s="129">
        <v>0</v>
      </c>
      <c r="T91" s="130">
        <f>S91*H91</f>
        <v>0</v>
      </c>
      <c r="AR91" s="131" t="s">
        <v>169</v>
      </c>
      <c r="AT91" s="131" t="s">
        <v>171</v>
      </c>
      <c r="AU91" s="131" t="s">
        <v>77</v>
      </c>
      <c r="AY91" s="16" t="s">
        <v>141</v>
      </c>
      <c r="BE91" s="132">
        <f>IF(N91="základní",J91,0)</f>
        <v>0</v>
      </c>
      <c r="BF91" s="132">
        <f>IF(N91="snížená",J91,0)</f>
        <v>0</v>
      </c>
      <c r="BG91" s="132">
        <f>IF(N91="zákl. přenesená",J91,0)</f>
        <v>0</v>
      </c>
      <c r="BH91" s="132">
        <f>IF(N91="sníž. přenesená",J91,0)</f>
        <v>0</v>
      </c>
      <c r="BI91" s="132">
        <f>IF(N91="nulová",J91,0)</f>
        <v>0</v>
      </c>
      <c r="BJ91" s="16" t="s">
        <v>77</v>
      </c>
      <c r="BK91" s="132">
        <f>ROUND(I91*H91,2)</f>
        <v>0</v>
      </c>
      <c r="BL91" s="16" t="s">
        <v>147</v>
      </c>
      <c r="BM91" s="131" t="s">
        <v>164</v>
      </c>
    </row>
    <row r="92" spans="2:65" s="1" customFormat="1" ht="11.25">
      <c r="B92" s="31"/>
      <c r="D92" s="133" t="s">
        <v>148</v>
      </c>
      <c r="F92" s="134" t="s">
        <v>489</v>
      </c>
      <c r="I92" s="135"/>
      <c r="L92" s="31"/>
      <c r="M92" s="136"/>
      <c r="T92" s="52"/>
      <c r="AT92" s="16" t="s">
        <v>148</v>
      </c>
      <c r="AU92" s="16" t="s">
        <v>77</v>
      </c>
    </row>
    <row r="93" spans="2:65" s="1" customFormat="1" ht="29.25">
      <c r="B93" s="31"/>
      <c r="D93" s="133" t="s">
        <v>152</v>
      </c>
      <c r="F93" s="137" t="s">
        <v>1171</v>
      </c>
      <c r="I93" s="135"/>
      <c r="L93" s="31"/>
      <c r="M93" s="136"/>
      <c r="T93" s="52"/>
      <c r="AT93" s="16" t="s">
        <v>152</v>
      </c>
      <c r="AU93" s="16" t="s">
        <v>77</v>
      </c>
    </row>
    <row r="94" spans="2:65" s="12" customFormat="1" ht="11.25">
      <c r="B94" s="157"/>
      <c r="D94" s="133" t="s">
        <v>255</v>
      </c>
      <c r="E94" s="158" t="s">
        <v>19</v>
      </c>
      <c r="F94" s="159" t="s">
        <v>1172</v>
      </c>
      <c r="H94" s="160">
        <v>159.80000000000001</v>
      </c>
      <c r="I94" s="161"/>
      <c r="L94" s="157"/>
      <c r="M94" s="162"/>
      <c r="T94" s="163"/>
      <c r="AT94" s="158" t="s">
        <v>255</v>
      </c>
      <c r="AU94" s="158" t="s">
        <v>77</v>
      </c>
      <c r="AV94" s="12" t="s">
        <v>79</v>
      </c>
      <c r="AW94" s="12" t="s">
        <v>31</v>
      </c>
      <c r="AX94" s="12" t="s">
        <v>69</v>
      </c>
      <c r="AY94" s="158" t="s">
        <v>141</v>
      </c>
    </row>
    <row r="95" spans="2:65" s="13" customFormat="1" ht="11.25">
      <c r="B95" s="164"/>
      <c r="D95" s="133" t="s">
        <v>255</v>
      </c>
      <c r="E95" s="165" t="s">
        <v>19</v>
      </c>
      <c r="F95" s="166" t="s">
        <v>262</v>
      </c>
      <c r="H95" s="167">
        <v>159.80000000000001</v>
      </c>
      <c r="I95" s="168"/>
      <c r="L95" s="164"/>
      <c r="M95" s="169"/>
      <c r="T95" s="170"/>
      <c r="AT95" s="165" t="s">
        <v>255</v>
      </c>
      <c r="AU95" s="165" t="s">
        <v>77</v>
      </c>
      <c r="AV95" s="13" t="s">
        <v>147</v>
      </c>
      <c r="AW95" s="13" t="s">
        <v>31</v>
      </c>
      <c r="AX95" s="13" t="s">
        <v>77</v>
      </c>
      <c r="AY95" s="165" t="s">
        <v>141</v>
      </c>
    </row>
    <row r="96" spans="2:65" s="1" customFormat="1" ht="16.5" customHeight="1">
      <c r="B96" s="31"/>
      <c r="C96" s="138" t="s">
        <v>147</v>
      </c>
      <c r="D96" s="138" t="s">
        <v>171</v>
      </c>
      <c r="E96" s="139" t="s">
        <v>1173</v>
      </c>
      <c r="F96" s="140" t="s">
        <v>1174</v>
      </c>
      <c r="G96" s="141" t="s">
        <v>243</v>
      </c>
      <c r="H96" s="142">
        <v>48</v>
      </c>
      <c r="I96" s="143"/>
      <c r="J96" s="144">
        <f>ROUND(I96*H96,2)</f>
        <v>0</v>
      </c>
      <c r="K96" s="140" t="s">
        <v>146</v>
      </c>
      <c r="L96" s="145"/>
      <c r="M96" s="146" t="s">
        <v>19</v>
      </c>
      <c r="N96" s="147" t="s">
        <v>40</v>
      </c>
      <c r="P96" s="129">
        <f>O96*H96</f>
        <v>0</v>
      </c>
      <c r="Q96" s="129">
        <v>1.1100000000000001E-3</v>
      </c>
      <c r="R96" s="129">
        <f>Q96*H96</f>
        <v>5.3280000000000008E-2</v>
      </c>
      <c r="S96" s="129">
        <v>0</v>
      </c>
      <c r="T96" s="130">
        <f>S96*H96</f>
        <v>0</v>
      </c>
      <c r="AR96" s="131" t="s">
        <v>169</v>
      </c>
      <c r="AT96" s="131" t="s">
        <v>171</v>
      </c>
      <c r="AU96" s="131" t="s">
        <v>77</v>
      </c>
      <c r="AY96" s="16" t="s">
        <v>141</v>
      </c>
      <c r="BE96" s="132">
        <f>IF(N96="základní",J96,0)</f>
        <v>0</v>
      </c>
      <c r="BF96" s="132">
        <f>IF(N96="snížená",J96,0)</f>
        <v>0</v>
      </c>
      <c r="BG96" s="132">
        <f>IF(N96="zákl. přenesená",J96,0)</f>
        <v>0</v>
      </c>
      <c r="BH96" s="132">
        <f>IF(N96="sníž. přenesená",J96,0)</f>
        <v>0</v>
      </c>
      <c r="BI96" s="132">
        <f>IF(N96="nulová",J96,0)</f>
        <v>0</v>
      </c>
      <c r="BJ96" s="16" t="s">
        <v>77</v>
      </c>
      <c r="BK96" s="132">
        <f>ROUND(I96*H96,2)</f>
        <v>0</v>
      </c>
      <c r="BL96" s="16" t="s">
        <v>147</v>
      </c>
      <c r="BM96" s="131" t="s">
        <v>8</v>
      </c>
    </row>
    <row r="97" spans="2:65" s="1" customFormat="1" ht="11.25">
      <c r="B97" s="31"/>
      <c r="D97" s="133" t="s">
        <v>148</v>
      </c>
      <c r="F97" s="134" t="s">
        <v>1174</v>
      </c>
      <c r="I97" s="135"/>
      <c r="L97" s="31"/>
      <c r="M97" s="136"/>
      <c r="T97" s="52"/>
      <c r="AT97" s="16" t="s">
        <v>148</v>
      </c>
      <c r="AU97" s="16" t="s">
        <v>77</v>
      </c>
    </row>
    <row r="98" spans="2:65" s="1" customFormat="1" ht="29.25">
      <c r="B98" s="31"/>
      <c r="D98" s="133" t="s">
        <v>152</v>
      </c>
      <c r="F98" s="137" t="s">
        <v>497</v>
      </c>
      <c r="I98" s="135"/>
      <c r="L98" s="31"/>
      <c r="M98" s="136"/>
      <c r="T98" s="52"/>
      <c r="AT98" s="16" t="s">
        <v>152</v>
      </c>
      <c r="AU98" s="16" t="s">
        <v>77</v>
      </c>
    </row>
    <row r="99" spans="2:65" s="12" customFormat="1" ht="11.25">
      <c r="B99" s="157"/>
      <c r="D99" s="133" t="s">
        <v>255</v>
      </c>
      <c r="E99" s="158" t="s">
        <v>19</v>
      </c>
      <c r="F99" s="159" t="s">
        <v>1175</v>
      </c>
      <c r="H99" s="160">
        <v>48</v>
      </c>
      <c r="I99" s="161"/>
      <c r="L99" s="157"/>
      <c r="M99" s="162"/>
      <c r="T99" s="163"/>
      <c r="AT99" s="158" t="s">
        <v>255</v>
      </c>
      <c r="AU99" s="158" t="s">
        <v>77</v>
      </c>
      <c r="AV99" s="12" t="s">
        <v>79</v>
      </c>
      <c r="AW99" s="12" t="s">
        <v>31</v>
      </c>
      <c r="AX99" s="12" t="s">
        <v>69</v>
      </c>
      <c r="AY99" s="158" t="s">
        <v>141</v>
      </c>
    </row>
    <row r="100" spans="2:65" s="13" customFormat="1" ht="11.25">
      <c r="B100" s="164"/>
      <c r="D100" s="133" t="s">
        <v>255</v>
      </c>
      <c r="E100" s="165" t="s">
        <v>19</v>
      </c>
      <c r="F100" s="166" t="s">
        <v>262</v>
      </c>
      <c r="H100" s="167">
        <v>48</v>
      </c>
      <c r="I100" s="168"/>
      <c r="L100" s="164"/>
      <c r="M100" s="169"/>
      <c r="T100" s="170"/>
      <c r="AT100" s="165" t="s">
        <v>255</v>
      </c>
      <c r="AU100" s="165" t="s">
        <v>77</v>
      </c>
      <c r="AV100" s="13" t="s">
        <v>147</v>
      </c>
      <c r="AW100" s="13" t="s">
        <v>31</v>
      </c>
      <c r="AX100" s="13" t="s">
        <v>77</v>
      </c>
      <c r="AY100" s="165" t="s">
        <v>141</v>
      </c>
    </row>
    <row r="101" spans="2:65" s="1" customFormat="1" ht="16.5" customHeight="1">
      <c r="B101" s="31"/>
      <c r="C101" s="138" t="s">
        <v>170</v>
      </c>
      <c r="D101" s="138" t="s">
        <v>171</v>
      </c>
      <c r="E101" s="139" t="s">
        <v>499</v>
      </c>
      <c r="F101" s="140" t="s">
        <v>500</v>
      </c>
      <c r="G101" s="141" t="s">
        <v>243</v>
      </c>
      <c r="H101" s="142">
        <v>1120</v>
      </c>
      <c r="I101" s="143"/>
      <c r="J101" s="144">
        <f>ROUND(I101*H101,2)</f>
        <v>0</v>
      </c>
      <c r="K101" s="140" t="s">
        <v>146</v>
      </c>
      <c r="L101" s="145"/>
      <c r="M101" s="146" t="s">
        <v>19</v>
      </c>
      <c r="N101" s="147" t="s">
        <v>40</v>
      </c>
      <c r="P101" s="129">
        <f>O101*H101</f>
        <v>0</v>
      </c>
      <c r="Q101" s="129">
        <v>1.1100000000000001E-3</v>
      </c>
      <c r="R101" s="129">
        <f>Q101*H101</f>
        <v>1.2432000000000001</v>
      </c>
      <c r="S101" s="129">
        <v>0</v>
      </c>
      <c r="T101" s="130">
        <f>S101*H101</f>
        <v>0</v>
      </c>
      <c r="AR101" s="131" t="s">
        <v>169</v>
      </c>
      <c r="AT101" s="131" t="s">
        <v>171</v>
      </c>
      <c r="AU101" s="131" t="s">
        <v>77</v>
      </c>
      <c r="AY101" s="16" t="s">
        <v>141</v>
      </c>
      <c r="BE101" s="132">
        <f>IF(N101="základní",J101,0)</f>
        <v>0</v>
      </c>
      <c r="BF101" s="132">
        <f>IF(N101="snížená",J101,0)</f>
        <v>0</v>
      </c>
      <c r="BG101" s="132">
        <f>IF(N101="zákl. přenesená",J101,0)</f>
        <v>0</v>
      </c>
      <c r="BH101" s="132">
        <f>IF(N101="sníž. přenesená",J101,0)</f>
        <v>0</v>
      </c>
      <c r="BI101" s="132">
        <f>IF(N101="nulová",J101,0)</f>
        <v>0</v>
      </c>
      <c r="BJ101" s="16" t="s">
        <v>77</v>
      </c>
      <c r="BK101" s="132">
        <f>ROUND(I101*H101,2)</f>
        <v>0</v>
      </c>
      <c r="BL101" s="16" t="s">
        <v>147</v>
      </c>
      <c r="BM101" s="131" t="s">
        <v>183</v>
      </c>
    </row>
    <row r="102" spans="2:65" s="1" customFormat="1" ht="11.25">
      <c r="B102" s="31"/>
      <c r="D102" s="133" t="s">
        <v>148</v>
      </c>
      <c r="F102" s="134" t="s">
        <v>500</v>
      </c>
      <c r="I102" s="135"/>
      <c r="L102" s="31"/>
      <c r="M102" s="136"/>
      <c r="T102" s="52"/>
      <c r="AT102" s="16" t="s">
        <v>148</v>
      </c>
      <c r="AU102" s="16" t="s">
        <v>77</v>
      </c>
    </row>
    <row r="103" spans="2:65" s="1" customFormat="1" ht="29.25">
      <c r="B103" s="31"/>
      <c r="D103" s="133" t="s">
        <v>152</v>
      </c>
      <c r="F103" s="137" t="s">
        <v>1176</v>
      </c>
      <c r="I103" s="135"/>
      <c r="L103" s="31"/>
      <c r="M103" s="136"/>
      <c r="T103" s="52"/>
      <c r="AT103" s="16" t="s">
        <v>152</v>
      </c>
      <c r="AU103" s="16" t="s">
        <v>77</v>
      </c>
    </row>
    <row r="104" spans="2:65" s="12" customFormat="1" ht="11.25">
      <c r="B104" s="157"/>
      <c r="D104" s="133" t="s">
        <v>255</v>
      </c>
      <c r="E104" s="158" t="s">
        <v>19</v>
      </c>
      <c r="F104" s="159" t="s">
        <v>1177</v>
      </c>
      <c r="H104" s="160">
        <v>1120</v>
      </c>
      <c r="I104" s="161"/>
      <c r="L104" s="157"/>
      <c r="M104" s="162"/>
      <c r="T104" s="163"/>
      <c r="AT104" s="158" t="s">
        <v>255</v>
      </c>
      <c r="AU104" s="158" t="s">
        <v>77</v>
      </c>
      <c r="AV104" s="12" t="s">
        <v>79</v>
      </c>
      <c r="AW104" s="12" t="s">
        <v>31</v>
      </c>
      <c r="AX104" s="12" t="s">
        <v>69</v>
      </c>
      <c r="AY104" s="158" t="s">
        <v>141</v>
      </c>
    </row>
    <row r="105" spans="2:65" s="13" customFormat="1" ht="11.25">
      <c r="B105" s="164"/>
      <c r="D105" s="133" t="s">
        <v>255</v>
      </c>
      <c r="E105" s="165" t="s">
        <v>19</v>
      </c>
      <c r="F105" s="166" t="s">
        <v>262</v>
      </c>
      <c r="H105" s="167">
        <v>1120</v>
      </c>
      <c r="I105" s="168"/>
      <c r="L105" s="164"/>
      <c r="M105" s="169"/>
      <c r="T105" s="170"/>
      <c r="AT105" s="165" t="s">
        <v>255</v>
      </c>
      <c r="AU105" s="165" t="s">
        <v>77</v>
      </c>
      <c r="AV105" s="13" t="s">
        <v>147</v>
      </c>
      <c r="AW105" s="13" t="s">
        <v>31</v>
      </c>
      <c r="AX105" s="13" t="s">
        <v>77</v>
      </c>
      <c r="AY105" s="165" t="s">
        <v>141</v>
      </c>
    </row>
    <row r="106" spans="2:65" s="1" customFormat="1" ht="16.5" customHeight="1">
      <c r="B106" s="31"/>
      <c r="C106" s="138" t="s">
        <v>164</v>
      </c>
      <c r="D106" s="138" t="s">
        <v>171</v>
      </c>
      <c r="E106" s="139" t="s">
        <v>503</v>
      </c>
      <c r="F106" s="140" t="s">
        <v>504</v>
      </c>
      <c r="G106" s="141" t="s">
        <v>243</v>
      </c>
      <c r="H106" s="142">
        <v>792</v>
      </c>
      <c r="I106" s="143"/>
      <c r="J106" s="144">
        <f>ROUND(I106*H106,2)</f>
        <v>0</v>
      </c>
      <c r="K106" s="140" t="s">
        <v>146</v>
      </c>
      <c r="L106" s="145"/>
      <c r="M106" s="146" t="s">
        <v>19</v>
      </c>
      <c r="N106" s="147" t="s">
        <v>40</v>
      </c>
      <c r="P106" s="129">
        <f>O106*H106</f>
        <v>0</v>
      </c>
      <c r="Q106" s="129">
        <v>9.0000000000000006E-5</v>
      </c>
      <c r="R106" s="129">
        <f>Q106*H106</f>
        <v>7.128000000000001E-2</v>
      </c>
      <c r="S106" s="129">
        <v>0</v>
      </c>
      <c r="T106" s="130">
        <f>S106*H106</f>
        <v>0</v>
      </c>
      <c r="AR106" s="131" t="s">
        <v>169</v>
      </c>
      <c r="AT106" s="131" t="s">
        <v>171</v>
      </c>
      <c r="AU106" s="131" t="s">
        <v>77</v>
      </c>
      <c r="AY106" s="16" t="s">
        <v>141</v>
      </c>
      <c r="BE106" s="132">
        <f>IF(N106="základní",J106,0)</f>
        <v>0</v>
      </c>
      <c r="BF106" s="132">
        <f>IF(N106="snížená",J106,0)</f>
        <v>0</v>
      </c>
      <c r="BG106" s="132">
        <f>IF(N106="zákl. přenesená",J106,0)</f>
        <v>0</v>
      </c>
      <c r="BH106" s="132">
        <f>IF(N106="sníž. přenesená",J106,0)</f>
        <v>0</v>
      </c>
      <c r="BI106" s="132">
        <f>IF(N106="nulová",J106,0)</f>
        <v>0</v>
      </c>
      <c r="BJ106" s="16" t="s">
        <v>77</v>
      </c>
      <c r="BK106" s="132">
        <f>ROUND(I106*H106,2)</f>
        <v>0</v>
      </c>
      <c r="BL106" s="16" t="s">
        <v>147</v>
      </c>
      <c r="BM106" s="131" t="s">
        <v>186</v>
      </c>
    </row>
    <row r="107" spans="2:65" s="1" customFormat="1" ht="11.25">
      <c r="B107" s="31"/>
      <c r="D107" s="133" t="s">
        <v>148</v>
      </c>
      <c r="F107" s="134" t="s">
        <v>504</v>
      </c>
      <c r="I107" s="135"/>
      <c r="L107" s="31"/>
      <c r="M107" s="136"/>
      <c r="T107" s="52"/>
      <c r="AT107" s="16" t="s">
        <v>148</v>
      </c>
      <c r="AU107" s="16" t="s">
        <v>77</v>
      </c>
    </row>
    <row r="108" spans="2:65" s="1" customFormat="1" ht="29.25">
      <c r="B108" s="31"/>
      <c r="D108" s="133" t="s">
        <v>152</v>
      </c>
      <c r="F108" s="137" t="s">
        <v>1178</v>
      </c>
      <c r="I108" s="135"/>
      <c r="L108" s="31"/>
      <c r="M108" s="136"/>
      <c r="T108" s="52"/>
      <c r="AT108" s="16" t="s">
        <v>152</v>
      </c>
      <c r="AU108" s="16" t="s">
        <v>77</v>
      </c>
    </row>
    <row r="109" spans="2:65" s="12" customFormat="1" ht="11.25">
      <c r="B109" s="157"/>
      <c r="D109" s="133" t="s">
        <v>255</v>
      </c>
      <c r="E109" s="158" t="s">
        <v>19</v>
      </c>
      <c r="F109" s="159" t="s">
        <v>1179</v>
      </c>
      <c r="H109" s="160">
        <v>792</v>
      </c>
      <c r="I109" s="161"/>
      <c r="L109" s="157"/>
      <c r="M109" s="162"/>
      <c r="T109" s="163"/>
      <c r="AT109" s="158" t="s">
        <v>255</v>
      </c>
      <c r="AU109" s="158" t="s">
        <v>77</v>
      </c>
      <c r="AV109" s="12" t="s">
        <v>79</v>
      </c>
      <c r="AW109" s="12" t="s">
        <v>31</v>
      </c>
      <c r="AX109" s="12" t="s">
        <v>69</v>
      </c>
      <c r="AY109" s="158" t="s">
        <v>141</v>
      </c>
    </row>
    <row r="110" spans="2:65" s="13" customFormat="1" ht="11.25">
      <c r="B110" s="164"/>
      <c r="D110" s="133" t="s">
        <v>255</v>
      </c>
      <c r="E110" s="165" t="s">
        <v>19</v>
      </c>
      <c r="F110" s="166" t="s">
        <v>262</v>
      </c>
      <c r="H110" s="167">
        <v>792</v>
      </c>
      <c r="I110" s="168"/>
      <c r="L110" s="164"/>
      <c r="M110" s="169"/>
      <c r="T110" s="170"/>
      <c r="AT110" s="165" t="s">
        <v>255</v>
      </c>
      <c r="AU110" s="165" t="s">
        <v>77</v>
      </c>
      <c r="AV110" s="13" t="s">
        <v>147</v>
      </c>
      <c r="AW110" s="13" t="s">
        <v>31</v>
      </c>
      <c r="AX110" s="13" t="s">
        <v>77</v>
      </c>
      <c r="AY110" s="165" t="s">
        <v>141</v>
      </c>
    </row>
    <row r="111" spans="2:65" s="1" customFormat="1" ht="16.5" customHeight="1">
      <c r="B111" s="31"/>
      <c r="C111" s="138" t="s">
        <v>179</v>
      </c>
      <c r="D111" s="138" t="s">
        <v>171</v>
      </c>
      <c r="E111" s="139" t="s">
        <v>1180</v>
      </c>
      <c r="F111" s="140" t="s">
        <v>1181</v>
      </c>
      <c r="G111" s="141" t="s">
        <v>243</v>
      </c>
      <c r="H111" s="142">
        <v>30</v>
      </c>
      <c r="I111" s="143"/>
      <c r="J111" s="144">
        <f>ROUND(I111*H111,2)</f>
        <v>0</v>
      </c>
      <c r="K111" s="140" t="s">
        <v>146</v>
      </c>
      <c r="L111" s="145"/>
      <c r="M111" s="146" t="s">
        <v>19</v>
      </c>
      <c r="N111" s="147" t="s">
        <v>40</v>
      </c>
      <c r="P111" s="129">
        <f>O111*H111</f>
        <v>0</v>
      </c>
      <c r="Q111" s="129">
        <v>8.5199999999999998E-3</v>
      </c>
      <c r="R111" s="129">
        <f>Q111*H111</f>
        <v>0.25559999999999999</v>
      </c>
      <c r="S111" s="129">
        <v>0</v>
      </c>
      <c r="T111" s="130">
        <f>S111*H111</f>
        <v>0</v>
      </c>
      <c r="AR111" s="131" t="s">
        <v>169</v>
      </c>
      <c r="AT111" s="131" t="s">
        <v>171</v>
      </c>
      <c r="AU111" s="131" t="s">
        <v>77</v>
      </c>
      <c r="AY111" s="16" t="s">
        <v>141</v>
      </c>
      <c r="BE111" s="132">
        <f>IF(N111="základní",J111,0)</f>
        <v>0</v>
      </c>
      <c r="BF111" s="132">
        <f>IF(N111="snížená",J111,0)</f>
        <v>0</v>
      </c>
      <c r="BG111" s="132">
        <f>IF(N111="zákl. přenesená",J111,0)</f>
        <v>0</v>
      </c>
      <c r="BH111" s="132">
        <f>IF(N111="sníž. přenesená",J111,0)</f>
        <v>0</v>
      </c>
      <c r="BI111" s="132">
        <f>IF(N111="nulová",J111,0)</f>
        <v>0</v>
      </c>
      <c r="BJ111" s="16" t="s">
        <v>77</v>
      </c>
      <c r="BK111" s="132">
        <f>ROUND(I111*H111,2)</f>
        <v>0</v>
      </c>
      <c r="BL111" s="16" t="s">
        <v>147</v>
      </c>
      <c r="BM111" s="131" t="s">
        <v>191</v>
      </c>
    </row>
    <row r="112" spans="2:65" s="1" customFormat="1" ht="11.25">
      <c r="B112" s="31"/>
      <c r="D112" s="133" t="s">
        <v>148</v>
      </c>
      <c r="F112" s="134" t="s">
        <v>1181</v>
      </c>
      <c r="I112" s="135"/>
      <c r="L112" s="31"/>
      <c r="M112" s="136"/>
      <c r="T112" s="52"/>
      <c r="AT112" s="16" t="s">
        <v>148</v>
      </c>
      <c r="AU112" s="16" t="s">
        <v>77</v>
      </c>
    </row>
    <row r="113" spans="2:65" s="1" customFormat="1" ht="29.25">
      <c r="B113" s="31"/>
      <c r="D113" s="133" t="s">
        <v>152</v>
      </c>
      <c r="F113" s="137" t="s">
        <v>508</v>
      </c>
      <c r="I113" s="135"/>
      <c r="L113" s="31"/>
      <c r="M113" s="136"/>
      <c r="T113" s="52"/>
      <c r="AT113" s="16" t="s">
        <v>152</v>
      </c>
      <c r="AU113" s="16" t="s">
        <v>77</v>
      </c>
    </row>
    <row r="114" spans="2:65" s="12" customFormat="1" ht="11.25">
      <c r="B114" s="157"/>
      <c r="D114" s="133" t="s">
        <v>255</v>
      </c>
      <c r="E114" s="158" t="s">
        <v>19</v>
      </c>
      <c r="F114" s="159" t="s">
        <v>1182</v>
      </c>
      <c r="H114" s="160">
        <v>30</v>
      </c>
      <c r="I114" s="161"/>
      <c r="L114" s="157"/>
      <c r="M114" s="162"/>
      <c r="T114" s="163"/>
      <c r="AT114" s="158" t="s">
        <v>255</v>
      </c>
      <c r="AU114" s="158" t="s">
        <v>77</v>
      </c>
      <c r="AV114" s="12" t="s">
        <v>79</v>
      </c>
      <c r="AW114" s="12" t="s">
        <v>31</v>
      </c>
      <c r="AX114" s="12" t="s">
        <v>69</v>
      </c>
      <c r="AY114" s="158" t="s">
        <v>141</v>
      </c>
    </row>
    <row r="115" spans="2:65" s="13" customFormat="1" ht="11.25">
      <c r="B115" s="164"/>
      <c r="D115" s="133" t="s">
        <v>255</v>
      </c>
      <c r="E115" s="165" t="s">
        <v>19</v>
      </c>
      <c r="F115" s="166" t="s">
        <v>262</v>
      </c>
      <c r="H115" s="167">
        <v>30</v>
      </c>
      <c r="I115" s="168"/>
      <c r="L115" s="164"/>
      <c r="M115" s="169"/>
      <c r="T115" s="170"/>
      <c r="AT115" s="165" t="s">
        <v>255</v>
      </c>
      <c r="AU115" s="165" t="s">
        <v>77</v>
      </c>
      <c r="AV115" s="13" t="s">
        <v>147</v>
      </c>
      <c r="AW115" s="13" t="s">
        <v>31</v>
      </c>
      <c r="AX115" s="13" t="s">
        <v>77</v>
      </c>
      <c r="AY115" s="165" t="s">
        <v>141</v>
      </c>
    </row>
    <row r="116" spans="2:65" s="1" customFormat="1" ht="16.5" customHeight="1">
      <c r="B116" s="31"/>
      <c r="C116" s="138" t="s">
        <v>169</v>
      </c>
      <c r="D116" s="138" t="s">
        <v>171</v>
      </c>
      <c r="E116" s="139" t="s">
        <v>506</v>
      </c>
      <c r="F116" s="140" t="s">
        <v>507</v>
      </c>
      <c r="G116" s="141" t="s">
        <v>243</v>
      </c>
      <c r="H116" s="142">
        <v>20</v>
      </c>
      <c r="I116" s="143"/>
      <c r="J116" s="144">
        <f>ROUND(I116*H116,2)</f>
        <v>0</v>
      </c>
      <c r="K116" s="140" t="s">
        <v>19</v>
      </c>
      <c r="L116" s="145"/>
      <c r="M116" s="146" t="s">
        <v>19</v>
      </c>
      <c r="N116" s="147" t="s">
        <v>40</v>
      </c>
      <c r="P116" s="129">
        <f>O116*H116</f>
        <v>0</v>
      </c>
      <c r="Q116" s="129">
        <v>8.5199999999999998E-3</v>
      </c>
      <c r="R116" s="129">
        <f>Q116*H116</f>
        <v>0.1704</v>
      </c>
      <c r="S116" s="129">
        <v>0</v>
      </c>
      <c r="T116" s="130">
        <f>S116*H116</f>
        <v>0</v>
      </c>
      <c r="AR116" s="131" t="s">
        <v>169</v>
      </c>
      <c r="AT116" s="131" t="s">
        <v>171</v>
      </c>
      <c r="AU116" s="131" t="s">
        <v>77</v>
      </c>
      <c r="AY116" s="16" t="s">
        <v>141</v>
      </c>
      <c r="BE116" s="132">
        <f>IF(N116="základní",J116,0)</f>
        <v>0</v>
      </c>
      <c r="BF116" s="132">
        <f>IF(N116="snížená",J116,0)</f>
        <v>0</v>
      </c>
      <c r="BG116" s="132">
        <f>IF(N116="zákl. přenesená",J116,0)</f>
        <v>0</v>
      </c>
      <c r="BH116" s="132">
        <f>IF(N116="sníž. přenesená",J116,0)</f>
        <v>0</v>
      </c>
      <c r="BI116" s="132">
        <f>IF(N116="nulová",J116,0)</f>
        <v>0</v>
      </c>
      <c r="BJ116" s="16" t="s">
        <v>77</v>
      </c>
      <c r="BK116" s="132">
        <f>ROUND(I116*H116,2)</f>
        <v>0</v>
      </c>
      <c r="BL116" s="16" t="s">
        <v>147</v>
      </c>
      <c r="BM116" s="131" t="s">
        <v>197</v>
      </c>
    </row>
    <row r="117" spans="2:65" s="1" customFormat="1" ht="11.25">
      <c r="B117" s="31"/>
      <c r="D117" s="133" t="s">
        <v>148</v>
      </c>
      <c r="F117" s="134" t="s">
        <v>507</v>
      </c>
      <c r="I117" s="135"/>
      <c r="L117" s="31"/>
      <c r="M117" s="136"/>
      <c r="T117" s="52"/>
      <c r="AT117" s="16" t="s">
        <v>148</v>
      </c>
      <c r="AU117" s="16" t="s">
        <v>77</v>
      </c>
    </row>
    <row r="118" spans="2:65" s="1" customFormat="1" ht="29.25">
      <c r="B118" s="31"/>
      <c r="D118" s="133" t="s">
        <v>152</v>
      </c>
      <c r="F118" s="137" t="s">
        <v>508</v>
      </c>
      <c r="I118" s="135"/>
      <c r="L118" s="31"/>
      <c r="M118" s="136"/>
      <c r="T118" s="52"/>
      <c r="AT118" s="16" t="s">
        <v>152</v>
      </c>
      <c r="AU118" s="16" t="s">
        <v>77</v>
      </c>
    </row>
    <row r="119" spans="2:65" s="12" customFormat="1" ht="11.25">
      <c r="B119" s="157"/>
      <c r="D119" s="133" t="s">
        <v>255</v>
      </c>
      <c r="E119" s="158" t="s">
        <v>19</v>
      </c>
      <c r="F119" s="159" t="s">
        <v>1183</v>
      </c>
      <c r="H119" s="160">
        <v>20</v>
      </c>
      <c r="I119" s="161"/>
      <c r="L119" s="157"/>
      <c r="M119" s="162"/>
      <c r="T119" s="163"/>
      <c r="AT119" s="158" t="s">
        <v>255</v>
      </c>
      <c r="AU119" s="158" t="s">
        <v>77</v>
      </c>
      <c r="AV119" s="12" t="s">
        <v>79</v>
      </c>
      <c r="AW119" s="12" t="s">
        <v>31</v>
      </c>
      <c r="AX119" s="12" t="s">
        <v>69</v>
      </c>
      <c r="AY119" s="158" t="s">
        <v>141</v>
      </c>
    </row>
    <row r="120" spans="2:65" s="13" customFormat="1" ht="11.25">
      <c r="B120" s="164"/>
      <c r="D120" s="133" t="s">
        <v>255</v>
      </c>
      <c r="E120" s="165" t="s">
        <v>19</v>
      </c>
      <c r="F120" s="166" t="s">
        <v>262</v>
      </c>
      <c r="H120" s="167">
        <v>20</v>
      </c>
      <c r="I120" s="168"/>
      <c r="L120" s="164"/>
      <c r="M120" s="169"/>
      <c r="T120" s="170"/>
      <c r="AT120" s="165" t="s">
        <v>255</v>
      </c>
      <c r="AU120" s="165" t="s">
        <v>77</v>
      </c>
      <c r="AV120" s="13" t="s">
        <v>147</v>
      </c>
      <c r="AW120" s="13" t="s">
        <v>31</v>
      </c>
      <c r="AX120" s="13" t="s">
        <v>77</v>
      </c>
      <c r="AY120" s="165" t="s">
        <v>141</v>
      </c>
    </row>
    <row r="121" spans="2:65" s="1" customFormat="1" ht="16.5" customHeight="1">
      <c r="B121" s="31"/>
      <c r="C121" s="138" t="s">
        <v>187</v>
      </c>
      <c r="D121" s="138" t="s">
        <v>171</v>
      </c>
      <c r="E121" s="139" t="s">
        <v>510</v>
      </c>
      <c r="F121" s="140" t="s">
        <v>511</v>
      </c>
      <c r="G121" s="141" t="s">
        <v>243</v>
      </c>
      <c r="H121" s="142">
        <v>32</v>
      </c>
      <c r="I121" s="143"/>
      <c r="J121" s="144">
        <f>ROUND(I121*H121,2)</f>
        <v>0</v>
      </c>
      <c r="K121" s="140" t="s">
        <v>19</v>
      </c>
      <c r="L121" s="145"/>
      <c r="M121" s="146" t="s">
        <v>19</v>
      </c>
      <c r="N121" s="147" t="s">
        <v>40</v>
      </c>
      <c r="P121" s="129">
        <f>O121*H121</f>
        <v>0</v>
      </c>
      <c r="Q121" s="129">
        <v>8.5199999999999998E-3</v>
      </c>
      <c r="R121" s="129">
        <f>Q121*H121</f>
        <v>0.27263999999999999</v>
      </c>
      <c r="S121" s="129">
        <v>0</v>
      </c>
      <c r="T121" s="130">
        <f>S121*H121</f>
        <v>0</v>
      </c>
      <c r="AR121" s="131" t="s">
        <v>169</v>
      </c>
      <c r="AT121" s="131" t="s">
        <v>171</v>
      </c>
      <c r="AU121" s="131" t="s">
        <v>77</v>
      </c>
      <c r="AY121" s="16" t="s">
        <v>141</v>
      </c>
      <c r="BE121" s="132">
        <f>IF(N121="základní",J121,0)</f>
        <v>0</v>
      </c>
      <c r="BF121" s="132">
        <f>IF(N121="snížená",J121,0)</f>
        <v>0</v>
      </c>
      <c r="BG121" s="132">
        <f>IF(N121="zákl. přenesená",J121,0)</f>
        <v>0</v>
      </c>
      <c r="BH121" s="132">
        <f>IF(N121="sníž. přenesená",J121,0)</f>
        <v>0</v>
      </c>
      <c r="BI121" s="132">
        <f>IF(N121="nulová",J121,0)</f>
        <v>0</v>
      </c>
      <c r="BJ121" s="16" t="s">
        <v>77</v>
      </c>
      <c r="BK121" s="132">
        <f>ROUND(I121*H121,2)</f>
        <v>0</v>
      </c>
      <c r="BL121" s="16" t="s">
        <v>147</v>
      </c>
      <c r="BM121" s="131" t="s">
        <v>201</v>
      </c>
    </row>
    <row r="122" spans="2:65" s="1" customFormat="1" ht="11.25">
      <c r="B122" s="31"/>
      <c r="D122" s="133" t="s">
        <v>148</v>
      </c>
      <c r="F122" s="134" t="s">
        <v>511</v>
      </c>
      <c r="I122" s="135"/>
      <c r="L122" s="31"/>
      <c r="M122" s="136"/>
      <c r="T122" s="52"/>
      <c r="AT122" s="16" t="s">
        <v>148</v>
      </c>
      <c r="AU122" s="16" t="s">
        <v>77</v>
      </c>
    </row>
    <row r="123" spans="2:65" s="1" customFormat="1" ht="29.25">
      <c r="B123" s="31"/>
      <c r="D123" s="133" t="s">
        <v>152</v>
      </c>
      <c r="F123" s="137" t="s">
        <v>508</v>
      </c>
      <c r="I123" s="135"/>
      <c r="L123" s="31"/>
      <c r="M123" s="136"/>
      <c r="T123" s="52"/>
      <c r="AT123" s="16" t="s">
        <v>152</v>
      </c>
      <c r="AU123" s="16" t="s">
        <v>77</v>
      </c>
    </row>
    <row r="124" spans="2:65" s="12" customFormat="1" ht="11.25">
      <c r="B124" s="157"/>
      <c r="D124" s="133" t="s">
        <v>255</v>
      </c>
      <c r="E124" s="158" t="s">
        <v>19</v>
      </c>
      <c r="F124" s="159" t="s">
        <v>1184</v>
      </c>
      <c r="H124" s="160">
        <v>32</v>
      </c>
      <c r="I124" s="161"/>
      <c r="L124" s="157"/>
      <c r="M124" s="162"/>
      <c r="T124" s="163"/>
      <c r="AT124" s="158" t="s">
        <v>255</v>
      </c>
      <c r="AU124" s="158" t="s">
        <v>77</v>
      </c>
      <c r="AV124" s="12" t="s">
        <v>79</v>
      </c>
      <c r="AW124" s="12" t="s">
        <v>31</v>
      </c>
      <c r="AX124" s="12" t="s">
        <v>69</v>
      </c>
      <c r="AY124" s="158" t="s">
        <v>141</v>
      </c>
    </row>
    <row r="125" spans="2:65" s="13" customFormat="1" ht="11.25">
      <c r="B125" s="164"/>
      <c r="D125" s="133" t="s">
        <v>255</v>
      </c>
      <c r="E125" s="165" t="s">
        <v>19</v>
      </c>
      <c r="F125" s="166" t="s">
        <v>262</v>
      </c>
      <c r="H125" s="167">
        <v>32</v>
      </c>
      <c r="I125" s="168"/>
      <c r="L125" s="164"/>
      <c r="M125" s="169"/>
      <c r="T125" s="170"/>
      <c r="AT125" s="165" t="s">
        <v>255</v>
      </c>
      <c r="AU125" s="165" t="s">
        <v>77</v>
      </c>
      <c r="AV125" s="13" t="s">
        <v>147</v>
      </c>
      <c r="AW125" s="13" t="s">
        <v>31</v>
      </c>
      <c r="AX125" s="13" t="s">
        <v>77</v>
      </c>
      <c r="AY125" s="165" t="s">
        <v>141</v>
      </c>
    </row>
    <row r="126" spans="2:65" s="1" customFormat="1" ht="16.5" customHeight="1">
      <c r="B126" s="31"/>
      <c r="C126" s="138" t="s">
        <v>193</v>
      </c>
      <c r="D126" s="138" t="s">
        <v>171</v>
      </c>
      <c r="E126" s="139" t="s">
        <v>513</v>
      </c>
      <c r="F126" s="140" t="s">
        <v>514</v>
      </c>
      <c r="G126" s="141" t="s">
        <v>243</v>
      </c>
      <c r="H126" s="142">
        <v>46</v>
      </c>
      <c r="I126" s="143"/>
      <c r="J126" s="144">
        <f>ROUND(I126*H126,2)</f>
        <v>0</v>
      </c>
      <c r="K126" s="140" t="s">
        <v>146</v>
      </c>
      <c r="L126" s="145"/>
      <c r="M126" s="146" t="s">
        <v>19</v>
      </c>
      <c r="N126" s="147" t="s">
        <v>40</v>
      </c>
      <c r="P126" s="129">
        <f>O126*H126</f>
        <v>0</v>
      </c>
      <c r="Q126" s="129">
        <v>7.4200000000000004E-3</v>
      </c>
      <c r="R126" s="129">
        <f>Q126*H126</f>
        <v>0.34132000000000001</v>
      </c>
      <c r="S126" s="129">
        <v>0</v>
      </c>
      <c r="T126" s="130">
        <f>S126*H126</f>
        <v>0</v>
      </c>
      <c r="AR126" s="131" t="s">
        <v>169</v>
      </c>
      <c r="AT126" s="131" t="s">
        <v>171</v>
      </c>
      <c r="AU126" s="131" t="s">
        <v>77</v>
      </c>
      <c r="AY126" s="16" t="s">
        <v>141</v>
      </c>
      <c r="BE126" s="132">
        <f>IF(N126="základní",J126,0)</f>
        <v>0</v>
      </c>
      <c r="BF126" s="132">
        <f>IF(N126="snížená",J126,0)</f>
        <v>0</v>
      </c>
      <c r="BG126" s="132">
        <f>IF(N126="zákl. přenesená",J126,0)</f>
        <v>0</v>
      </c>
      <c r="BH126" s="132">
        <f>IF(N126="sníž. přenesená",J126,0)</f>
        <v>0</v>
      </c>
      <c r="BI126" s="132">
        <f>IF(N126="nulová",J126,0)</f>
        <v>0</v>
      </c>
      <c r="BJ126" s="16" t="s">
        <v>77</v>
      </c>
      <c r="BK126" s="132">
        <f>ROUND(I126*H126,2)</f>
        <v>0</v>
      </c>
      <c r="BL126" s="16" t="s">
        <v>147</v>
      </c>
      <c r="BM126" s="131" t="s">
        <v>204</v>
      </c>
    </row>
    <row r="127" spans="2:65" s="1" customFormat="1" ht="11.25">
      <c r="B127" s="31"/>
      <c r="D127" s="133" t="s">
        <v>148</v>
      </c>
      <c r="F127" s="134" t="s">
        <v>514</v>
      </c>
      <c r="I127" s="135"/>
      <c r="L127" s="31"/>
      <c r="M127" s="136"/>
      <c r="T127" s="52"/>
      <c r="AT127" s="16" t="s">
        <v>148</v>
      </c>
      <c r="AU127" s="16" t="s">
        <v>77</v>
      </c>
    </row>
    <row r="128" spans="2:65" s="1" customFormat="1" ht="29.25">
      <c r="B128" s="31"/>
      <c r="D128" s="133" t="s">
        <v>152</v>
      </c>
      <c r="F128" s="137" t="s">
        <v>508</v>
      </c>
      <c r="I128" s="135"/>
      <c r="L128" s="31"/>
      <c r="M128" s="136"/>
      <c r="T128" s="52"/>
      <c r="AT128" s="16" t="s">
        <v>152</v>
      </c>
      <c r="AU128" s="16" t="s">
        <v>77</v>
      </c>
    </row>
    <row r="129" spans="2:65" s="12" customFormat="1" ht="11.25">
      <c r="B129" s="157"/>
      <c r="D129" s="133" t="s">
        <v>255</v>
      </c>
      <c r="E129" s="158" t="s">
        <v>19</v>
      </c>
      <c r="F129" s="159" t="s">
        <v>1185</v>
      </c>
      <c r="H129" s="160">
        <v>46</v>
      </c>
      <c r="I129" s="161"/>
      <c r="L129" s="157"/>
      <c r="M129" s="162"/>
      <c r="T129" s="163"/>
      <c r="AT129" s="158" t="s">
        <v>255</v>
      </c>
      <c r="AU129" s="158" t="s">
        <v>77</v>
      </c>
      <c r="AV129" s="12" t="s">
        <v>79</v>
      </c>
      <c r="AW129" s="12" t="s">
        <v>31</v>
      </c>
      <c r="AX129" s="12" t="s">
        <v>69</v>
      </c>
      <c r="AY129" s="158" t="s">
        <v>141</v>
      </c>
    </row>
    <row r="130" spans="2:65" s="13" customFormat="1" ht="11.25">
      <c r="B130" s="164"/>
      <c r="D130" s="133" t="s">
        <v>255</v>
      </c>
      <c r="E130" s="165" t="s">
        <v>19</v>
      </c>
      <c r="F130" s="166" t="s">
        <v>262</v>
      </c>
      <c r="H130" s="167">
        <v>46</v>
      </c>
      <c r="I130" s="168"/>
      <c r="L130" s="164"/>
      <c r="M130" s="169"/>
      <c r="T130" s="170"/>
      <c r="AT130" s="165" t="s">
        <v>255</v>
      </c>
      <c r="AU130" s="165" t="s">
        <v>77</v>
      </c>
      <c r="AV130" s="13" t="s">
        <v>147</v>
      </c>
      <c r="AW130" s="13" t="s">
        <v>31</v>
      </c>
      <c r="AX130" s="13" t="s">
        <v>77</v>
      </c>
      <c r="AY130" s="165" t="s">
        <v>141</v>
      </c>
    </row>
    <row r="131" spans="2:65" s="1" customFormat="1" ht="16.5" customHeight="1">
      <c r="B131" s="31"/>
      <c r="C131" s="138" t="s">
        <v>198</v>
      </c>
      <c r="D131" s="138" t="s">
        <v>171</v>
      </c>
      <c r="E131" s="139" t="s">
        <v>516</v>
      </c>
      <c r="F131" s="140" t="s">
        <v>517</v>
      </c>
      <c r="G131" s="141" t="s">
        <v>243</v>
      </c>
      <c r="H131" s="142">
        <v>128</v>
      </c>
      <c r="I131" s="143"/>
      <c r="J131" s="144">
        <f>ROUND(I131*H131,2)</f>
        <v>0</v>
      </c>
      <c r="K131" s="140" t="s">
        <v>146</v>
      </c>
      <c r="L131" s="145"/>
      <c r="M131" s="146" t="s">
        <v>19</v>
      </c>
      <c r="N131" s="147" t="s">
        <v>40</v>
      </c>
      <c r="P131" s="129">
        <f>O131*H131</f>
        <v>0</v>
      </c>
      <c r="Q131" s="129">
        <v>9.0000000000000006E-5</v>
      </c>
      <c r="R131" s="129">
        <f>Q131*H131</f>
        <v>1.1520000000000001E-2</v>
      </c>
      <c r="S131" s="129">
        <v>0</v>
      </c>
      <c r="T131" s="130">
        <f>S131*H131</f>
        <v>0</v>
      </c>
      <c r="AR131" s="131" t="s">
        <v>169</v>
      </c>
      <c r="AT131" s="131" t="s">
        <v>171</v>
      </c>
      <c r="AU131" s="131" t="s">
        <v>77</v>
      </c>
      <c r="AY131" s="16" t="s">
        <v>141</v>
      </c>
      <c r="BE131" s="132">
        <f>IF(N131="základní",J131,0)</f>
        <v>0</v>
      </c>
      <c r="BF131" s="132">
        <f>IF(N131="snížená",J131,0)</f>
        <v>0</v>
      </c>
      <c r="BG131" s="132">
        <f>IF(N131="zákl. přenesená",J131,0)</f>
        <v>0</v>
      </c>
      <c r="BH131" s="132">
        <f>IF(N131="sníž. přenesená",J131,0)</f>
        <v>0</v>
      </c>
      <c r="BI131" s="132">
        <f>IF(N131="nulová",J131,0)</f>
        <v>0</v>
      </c>
      <c r="BJ131" s="16" t="s">
        <v>77</v>
      </c>
      <c r="BK131" s="132">
        <f>ROUND(I131*H131,2)</f>
        <v>0</v>
      </c>
      <c r="BL131" s="16" t="s">
        <v>147</v>
      </c>
      <c r="BM131" s="131" t="s">
        <v>208</v>
      </c>
    </row>
    <row r="132" spans="2:65" s="1" customFormat="1" ht="11.25">
      <c r="B132" s="31"/>
      <c r="D132" s="133" t="s">
        <v>148</v>
      </c>
      <c r="F132" s="134" t="s">
        <v>517</v>
      </c>
      <c r="I132" s="135"/>
      <c r="L132" s="31"/>
      <c r="M132" s="136"/>
      <c r="T132" s="52"/>
      <c r="AT132" s="16" t="s">
        <v>148</v>
      </c>
      <c r="AU132" s="16" t="s">
        <v>77</v>
      </c>
    </row>
    <row r="133" spans="2:65" s="1" customFormat="1" ht="29.25">
      <c r="B133" s="31"/>
      <c r="D133" s="133" t="s">
        <v>152</v>
      </c>
      <c r="F133" s="137" t="s">
        <v>1186</v>
      </c>
      <c r="I133" s="135"/>
      <c r="L133" s="31"/>
      <c r="M133" s="136"/>
      <c r="T133" s="52"/>
      <c r="AT133" s="16" t="s">
        <v>152</v>
      </c>
      <c r="AU133" s="16" t="s">
        <v>77</v>
      </c>
    </row>
    <row r="134" spans="2:65" s="12" customFormat="1" ht="11.25">
      <c r="B134" s="157"/>
      <c r="D134" s="133" t="s">
        <v>255</v>
      </c>
      <c r="E134" s="158" t="s">
        <v>19</v>
      </c>
      <c r="F134" s="159" t="s">
        <v>1187</v>
      </c>
      <c r="H134" s="160">
        <v>128</v>
      </c>
      <c r="I134" s="161"/>
      <c r="L134" s="157"/>
      <c r="M134" s="162"/>
      <c r="T134" s="163"/>
      <c r="AT134" s="158" t="s">
        <v>255</v>
      </c>
      <c r="AU134" s="158" t="s">
        <v>77</v>
      </c>
      <c r="AV134" s="12" t="s">
        <v>79</v>
      </c>
      <c r="AW134" s="12" t="s">
        <v>31</v>
      </c>
      <c r="AX134" s="12" t="s">
        <v>69</v>
      </c>
      <c r="AY134" s="158" t="s">
        <v>141</v>
      </c>
    </row>
    <row r="135" spans="2:65" s="13" customFormat="1" ht="11.25">
      <c r="B135" s="164"/>
      <c r="D135" s="133" t="s">
        <v>255</v>
      </c>
      <c r="E135" s="165" t="s">
        <v>19</v>
      </c>
      <c r="F135" s="166" t="s">
        <v>262</v>
      </c>
      <c r="H135" s="167">
        <v>128</v>
      </c>
      <c r="I135" s="168"/>
      <c r="L135" s="164"/>
      <c r="M135" s="169"/>
      <c r="T135" s="170"/>
      <c r="AT135" s="165" t="s">
        <v>255</v>
      </c>
      <c r="AU135" s="165" t="s">
        <v>77</v>
      </c>
      <c r="AV135" s="13" t="s">
        <v>147</v>
      </c>
      <c r="AW135" s="13" t="s">
        <v>31</v>
      </c>
      <c r="AX135" s="13" t="s">
        <v>77</v>
      </c>
      <c r="AY135" s="165" t="s">
        <v>141</v>
      </c>
    </row>
    <row r="136" spans="2:65" s="1" customFormat="1" ht="16.5" customHeight="1">
      <c r="B136" s="31"/>
      <c r="C136" s="138" t="s">
        <v>8</v>
      </c>
      <c r="D136" s="138" t="s">
        <v>171</v>
      </c>
      <c r="E136" s="139" t="s">
        <v>520</v>
      </c>
      <c r="F136" s="140" t="s">
        <v>521</v>
      </c>
      <c r="G136" s="141" t="s">
        <v>243</v>
      </c>
      <c r="H136" s="142">
        <v>624</v>
      </c>
      <c r="I136" s="143"/>
      <c r="J136" s="144">
        <f>ROUND(I136*H136,2)</f>
        <v>0</v>
      </c>
      <c r="K136" s="140" t="s">
        <v>146</v>
      </c>
      <c r="L136" s="145"/>
      <c r="M136" s="146" t="s">
        <v>19</v>
      </c>
      <c r="N136" s="147" t="s">
        <v>40</v>
      </c>
      <c r="P136" s="129">
        <f>O136*H136</f>
        <v>0</v>
      </c>
      <c r="Q136" s="129">
        <v>1.8000000000000001E-4</v>
      </c>
      <c r="R136" s="129">
        <f>Q136*H136</f>
        <v>0.11232</v>
      </c>
      <c r="S136" s="129">
        <v>0</v>
      </c>
      <c r="T136" s="130">
        <f>S136*H136</f>
        <v>0</v>
      </c>
      <c r="AR136" s="131" t="s">
        <v>169</v>
      </c>
      <c r="AT136" s="131" t="s">
        <v>171</v>
      </c>
      <c r="AU136" s="131" t="s">
        <v>77</v>
      </c>
      <c r="AY136" s="16" t="s">
        <v>141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6" t="s">
        <v>77</v>
      </c>
      <c r="BK136" s="132">
        <f>ROUND(I136*H136,2)</f>
        <v>0</v>
      </c>
      <c r="BL136" s="16" t="s">
        <v>147</v>
      </c>
      <c r="BM136" s="131" t="s">
        <v>211</v>
      </c>
    </row>
    <row r="137" spans="2:65" s="1" customFormat="1" ht="11.25">
      <c r="B137" s="31"/>
      <c r="D137" s="133" t="s">
        <v>148</v>
      </c>
      <c r="F137" s="134" t="s">
        <v>521</v>
      </c>
      <c r="I137" s="135"/>
      <c r="L137" s="31"/>
      <c r="M137" s="136"/>
      <c r="T137" s="52"/>
      <c r="AT137" s="16" t="s">
        <v>148</v>
      </c>
      <c r="AU137" s="16" t="s">
        <v>77</v>
      </c>
    </row>
    <row r="138" spans="2:65" s="1" customFormat="1" ht="29.25">
      <c r="B138" s="31"/>
      <c r="D138" s="133" t="s">
        <v>152</v>
      </c>
      <c r="F138" s="137" t="s">
        <v>1188</v>
      </c>
      <c r="I138" s="135"/>
      <c r="L138" s="31"/>
      <c r="M138" s="136"/>
      <c r="T138" s="52"/>
      <c r="AT138" s="16" t="s">
        <v>152</v>
      </c>
      <c r="AU138" s="16" t="s">
        <v>77</v>
      </c>
    </row>
    <row r="139" spans="2:65" s="12" customFormat="1" ht="11.25">
      <c r="B139" s="157"/>
      <c r="D139" s="133" t="s">
        <v>255</v>
      </c>
      <c r="E139" s="158" t="s">
        <v>19</v>
      </c>
      <c r="F139" s="159" t="s">
        <v>1189</v>
      </c>
      <c r="H139" s="160">
        <v>624</v>
      </c>
      <c r="I139" s="161"/>
      <c r="L139" s="157"/>
      <c r="M139" s="162"/>
      <c r="T139" s="163"/>
      <c r="AT139" s="158" t="s">
        <v>255</v>
      </c>
      <c r="AU139" s="158" t="s">
        <v>77</v>
      </c>
      <c r="AV139" s="12" t="s">
        <v>79</v>
      </c>
      <c r="AW139" s="12" t="s">
        <v>31</v>
      </c>
      <c r="AX139" s="12" t="s">
        <v>69</v>
      </c>
      <c r="AY139" s="158" t="s">
        <v>141</v>
      </c>
    </row>
    <row r="140" spans="2:65" s="13" customFormat="1" ht="11.25">
      <c r="B140" s="164"/>
      <c r="D140" s="133" t="s">
        <v>255</v>
      </c>
      <c r="E140" s="165" t="s">
        <v>19</v>
      </c>
      <c r="F140" s="166" t="s">
        <v>262</v>
      </c>
      <c r="H140" s="167">
        <v>624</v>
      </c>
      <c r="I140" s="168"/>
      <c r="L140" s="164"/>
      <c r="M140" s="169"/>
      <c r="T140" s="170"/>
      <c r="AT140" s="165" t="s">
        <v>255</v>
      </c>
      <c r="AU140" s="165" t="s">
        <v>77</v>
      </c>
      <c r="AV140" s="13" t="s">
        <v>147</v>
      </c>
      <c r="AW140" s="13" t="s">
        <v>31</v>
      </c>
      <c r="AX140" s="13" t="s">
        <v>77</v>
      </c>
      <c r="AY140" s="165" t="s">
        <v>141</v>
      </c>
    </row>
    <row r="141" spans="2:65" s="1" customFormat="1" ht="16.5" customHeight="1">
      <c r="B141" s="31"/>
      <c r="C141" s="138" t="s">
        <v>205</v>
      </c>
      <c r="D141" s="138" t="s">
        <v>171</v>
      </c>
      <c r="E141" s="139" t="s">
        <v>524</v>
      </c>
      <c r="F141" s="140" t="s">
        <v>525</v>
      </c>
      <c r="G141" s="141" t="s">
        <v>243</v>
      </c>
      <c r="H141" s="142">
        <v>192</v>
      </c>
      <c r="I141" s="143"/>
      <c r="J141" s="144">
        <f>ROUND(I141*H141,2)</f>
        <v>0</v>
      </c>
      <c r="K141" s="140" t="s">
        <v>146</v>
      </c>
      <c r="L141" s="145"/>
      <c r="M141" s="146" t="s">
        <v>19</v>
      </c>
      <c r="N141" s="147" t="s">
        <v>40</v>
      </c>
      <c r="P141" s="129">
        <f>O141*H141</f>
        <v>0</v>
      </c>
      <c r="Q141" s="129">
        <v>4.0000000000000003E-5</v>
      </c>
      <c r="R141" s="129">
        <f>Q141*H141</f>
        <v>7.6800000000000011E-3</v>
      </c>
      <c r="S141" s="129">
        <v>0</v>
      </c>
      <c r="T141" s="130">
        <f>S141*H141</f>
        <v>0</v>
      </c>
      <c r="AR141" s="131" t="s">
        <v>169</v>
      </c>
      <c r="AT141" s="131" t="s">
        <v>171</v>
      </c>
      <c r="AU141" s="131" t="s">
        <v>77</v>
      </c>
      <c r="AY141" s="16" t="s">
        <v>141</v>
      </c>
      <c r="BE141" s="132">
        <f>IF(N141="základní",J141,0)</f>
        <v>0</v>
      </c>
      <c r="BF141" s="132">
        <f>IF(N141="snížená",J141,0)</f>
        <v>0</v>
      </c>
      <c r="BG141" s="132">
        <f>IF(N141="zákl. přenesená",J141,0)</f>
        <v>0</v>
      </c>
      <c r="BH141" s="132">
        <f>IF(N141="sníž. přenesená",J141,0)</f>
        <v>0</v>
      </c>
      <c r="BI141" s="132">
        <f>IF(N141="nulová",J141,0)</f>
        <v>0</v>
      </c>
      <c r="BJ141" s="16" t="s">
        <v>77</v>
      </c>
      <c r="BK141" s="132">
        <f>ROUND(I141*H141,2)</f>
        <v>0</v>
      </c>
      <c r="BL141" s="16" t="s">
        <v>147</v>
      </c>
      <c r="BM141" s="131" t="s">
        <v>215</v>
      </c>
    </row>
    <row r="142" spans="2:65" s="1" customFormat="1" ht="11.25">
      <c r="B142" s="31"/>
      <c r="D142" s="133" t="s">
        <v>148</v>
      </c>
      <c r="F142" s="134" t="s">
        <v>525</v>
      </c>
      <c r="I142" s="135"/>
      <c r="L142" s="31"/>
      <c r="M142" s="136"/>
      <c r="T142" s="52"/>
      <c r="AT142" s="16" t="s">
        <v>148</v>
      </c>
      <c r="AU142" s="16" t="s">
        <v>77</v>
      </c>
    </row>
    <row r="143" spans="2:65" s="1" customFormat="1" ht="29.25">
      <c r="B143" s="31"/>
      <c r="D143" s="133" t="s">
        <v>152</v>
      </c>
      <c r="F143" s="137" t="s">
        <v>527</v>
      </c>
      <c r="I143" s="135"/>
      <c r="L143" s="31"/>
      <c r="M143" s="136"/>
      <c r="T143" s="52"/>
      <c r="AT143" s="16" t="s">
        <v>152</v>
      </c>
      <c r="AU143" s="16" t="s">
        <v>77</v>
      </c>
    </row>
    <row r="144" spans="2:65" s="12" customFormat="1" ht="11.25">
      <c r="B144" s="157"/>
      <c r="D144" s="133" t="s">
        <v>255</v>
      </c>
      <c r="E144" s="158" t="s">
        <v>19</v>
      </c>
      <c r="F144" s="159" t="s">
        <v>1190</v>
      </c>
      <c r="H144" s="160">
        <v>192</v>
      </c>
      <c r="I144" s="161"/>
      <c r="L144" s="157"/>
      <c r="M144" s="162"/>
      <c r="T144" s="163"/>
      <c r="AT144" s="158" t="s">
        <v>255</v>
      </c>
      <c r="AU144" s="158" t="s">
        <v>77</v>
      </c>
      <c r="AV144" s="12" t="s">
        <v>79</v>
      </c>
      <c r="AW144" s="12" t="s">
        <v>31</v>
      </c>
      <c r="AX144" s="12" t="s">
        <v>69</v>
      </c>
      <c r="AY144" s="158" t="s">
        <v>141</v>
      </c>
    </row>
    <row r="145" spans="2:65" s="13" customFormat="1" ht="11.25">
      <c r="B145" s="164"/>
      <c r="D145" s="133" t="s">
        <v>255</v>
      </c>
      <c r="E145" s="165" t="s">
        <v>19</v>
      </c>
      <c r="F145" s="166" t="s">
        <v>262</v>
      </c>
      <c r="H145" s="167">
        <v>192</v>
      </c>
      <c r="I145" s="168"/>
      <c r="L145" s="164"/>
      <c r="M145" s="169"/>
      <c r="T145" s="170"/>
      <c r="AT145" s="165" t="s">
        <v>255</v>
      </c>
      <c r="AU145" s="165" t="s">
        <v>77</v>
      </c>
      <c r="AV145" s="13" t="s">
        <v>147</v>
      </c>
      <c r="AW145" s="13" t="s">
        <v>31</v>
      </c>
      <c r="AX145" s="13" t="s">
        <v>77</v>
      </c>
      <c r="AY145" s="165" t="s">
        <v>141</v>
      </c>
    </row>
    <row r="146" spans="2:65" s="1" customFormat="1" ht="16.5" customHeight="1">
      <c r="B146" s="31"/>
      <c r="C146" s="138" t="s">
        <v>183</v>
      </c>
      <c r="D146" s="138" t="s">
        <v>171</v>
      </c>
      <c r="E146" s="139" t="s">
        <v>536</v>
      </c>
      <c r="F146" s="140" t="s">
        <v>537</v>
      </c>
      <c r="G146" s="141" t="s">
        <v>266</v>
      </c>
      <c r="H146" s="142">
        <v>1104.8399999999999</v>
      </c>
      <c r="I146" s="143"/>
      <c r="J146" s="144">
        <f>ROUND(I146*H146,2)</f>
        <v>0</v>
      </c>
      <c r="K146" s="140" t="s">
        <v>146</v>
      </c>
      <c r="L146" s="145"/>
      <c r="M146" s="146" t="s">
        <v>19</v>
      </c>
      <c r="N146" s="147" t="s">
        <v>40</v>
      </c>
      <c r="P146" s="129">
        <f>O146*H146</f>
        <v>0</v>
      </c>
      <c r="Q146" s="129">
        <v>1</v>
      </c>
      <c r="R146" s="129">
        <f>Q146*H146</f>
        <v>1104.8399999999999</v>
      </c>
      <c r="S146" s="129">
        <v>0</v>
      </c>
      <c r="T146" s="130">
        <f>S146*H146</f>
        <v>0</v>
      </c>
      <c r="AR146" s="131" t="s">
        <v>169</v>
      </c>
      <c r="AT146" s="131" t="s">
        <v>171</v>
      </c>
      <c r="AU146" s="131" t="s">
        <v>77</v>
      </c>
      <c r="AY146" s="16" t="s">
        <v>141</v>
      </c>
      <c r="BE146" s="132">
        <f>IF(N146="základní",J146,0)</f>
        <v>0</v>
      </c>
      <c r="BF146" s="132">
        <f>IF(N146="snížená",J146,0)</f>
        <v>0</v>
      </c>
      <c r="BG146" s="132">
        <f>IF(N146="zákl. přenesená",J146,0)</f>
        <v>0</v>
      </c>
      <c r="BH146" s="132">
        <f>IF(N146="sníž. přenesená",J146,0)</f>
        <v>0</v>
      </c>
      <c r="BI146" s="132">
        <f>IF(N146="nulová",J146,0)</f>
        <v>0</v>
      </c>
      <c r="BJ146" s="16" t="s">
        <v>77</v>
      </c>
      <c r="BK146" s="132">
        <f>ROUND(I146*H146,2)</f>
        <v>0</v>
      </c>
      <c r="BL146" s="16" t="s">
        <v>147</v>
      </c>
      <c r="BM146" s="131" t="s">
        <v>237</v>
      </c>
    </row>
    <row r="147" spans="2:65" s="1" customFormat="1" ht="11.25">
      <c r="B147" s="31"/>
      <c r="D147" s="133" t="s">
        <v>148</v>
      </c>
      <c r="F147" s="134" t="s">
        <v>537</v>
      </c>
      <c r="I147" s="135"/>
      <c r="L147" s="31"/>
      <c r="M147" s="136"/>
      <c r="T147" s="52"/>
      <c r="AT147" s="16" t="s">
        <v>148</v>
      </c>
      <c r="AU147" s="16" t="s">
        <v>77</v>
      </c>
    </row>
    <row r="148" spans="2:65" s="1" customFormat="1" ht="29.25">
      <c r="B148" s="31"/>
      <c r="D148" s="133" t="s">
        <v>152</v>
      </c>
      <c r="F148" s="137" t="s">
        <v>1191</v>
      </c>
      <c r="I148" s="135"/>
      <c r="L148" s="31"/>
      <c r="M148" s="136"/>
      <c r="T148" s="52"/>
      <c r="AT148" s="16" t="s">
        <v>152</v>
      </c>
      <c r="AU148" s="16" t="s">
        <v>77</v>
      </c>
    </row>
    <row r="149" spans="2:65" s="12" customFormat="1" ht="11.25">
      <c r="B149" s="157"/>
      <c r="D149" s="133" t="s">
        <v>255</v>
      </c>
      <c r="E149" s="158" t="s">
        <v>19</v>
      </c>
      <c r="F149" s="159" t="s">
        <v>1192</v>
      </c>
      <c r="H149" s="160">
        <v>1104.8399999999999</v>
      </c>
      <c r="I149" s="161"/>
      <c r="L149" s="157"/>
      <c r="M149" s="162"/>
      <c r="T149" s="163"/>
      <c r="AT149" s="158" t="s">
        <v>255</v>
      </c>
      <c r="AU149" s="158" t="s">
        <v>77</v>
      </c>
      <c r="AV149" s="12" t="s">
        <v>79</v>
      </c>
      <c r="AW149" s="12" t="s">
        <v>31</v>
      </c>
      <c r="AX149" s="12" t="s">
        <v>69</v>
      </c>
      <c r="AY149" s="158" t="s">
        <v>141</v>
      </c>
    </row>
    <row r="150" spans="2:65" s="13" customFormat="1" ht="11.25">
      <c r="B150" s="164"/>
      <c r="D150" s="133" t="s">
        <v>255</v>
      </c>
      <c r="E150" s="165" t="s">
        <v>19</v>
      </c>
      <c r="F150" s="166" t="s">
        <v>262</v>
      </c>
      <c r="H150" s="167">
        <v>1104.8399999999999</v>
      </c>
      <c r="I150" s="168"/>
      <c r="L150" s="164"/>
      <c r="M150" s="169"/>
      <c r="T150" s="170"/>
      <c r="AT150" s="165" t="s">
        <v>255</v>
      </c>
      <c r="AU150" s="165" t="s">
        <v>77</v>
      </c>
      <c r="AV150" s="13" t="s">
        <v>147</v>
      </c>
      <c r="AW150" s="13" t="s">
        <v>31</v>
      </c>
      <c r="AX150" s="13" t="s">
        <v>77</v>
      </c>
      <c r="AY150" s="165" t="s">
        <v>141</v>
      </c>
    </row>
    <row r="151" spans="2:65" s="1" customFormat="1" ht="16.5" customHeight="1">
      <c r="B151" s="31"/>
      <c r="C151" s="138" t="s">
        <v>212</v>
      </c>
      <c r="D151" s="138" t="s">
        <v>171</v>
      </c>
      <c r="E151" s="139" t="s">
        <v>1193</v>
      </c>
      <c r="F151" s="140" t="s">
        <v>1194</v>
      </c>
      <c r="G151" s="141" t="s">
        <v>266</v>
      </c>
      <c r="H151" s="142">
        <v>122.76</v>
      </c>
      <c r="I151" s="311">
        <v>0</v>
      </c>
      <c r="J151" s="144">
        <f>ROUND(I151*H151,2)</f>
        <v>0</v>
      </c>
      <c r="K151" s="140" t="s">
        <v>146</v>
      </c>
      <c r="L151" s="145"/>
      <c r="M151" s="146" t="s">
        <v>19</v>
      </c>
      <c r="N151" s="147" t="s">
        <v>40</v>
      </c>
      <c r="P151" s="129">
        <f>O151*H151</f>
        <v>0</v>
      </c>
      <c r="Q151" s="129">
        <v>1</v>
      </c>
      <c r="R151" s="129">
        <f>Q151*H151</f>
        <v>122.76</v>
      </c>
      <c r="S151" s="129">
        <v>0</v>
      </c>
      <c r="T151" s="130">
        <f>S151*H151</f>
        <v>0</v>
      </c>
      <c r="AR151" s="131" t="s">
        <v>169</v>
      </c>
      <c r="AT151" s="131" t="s">
        <v>171</v>
      </c>
      <c r="AU151" s="131" t="s">
        <v>77</v>
      </c>
      <c r="AY151" s="16" t="s">
        <v>141</v>
      </c>
      <c r="BE151" s="132">
        <f>IF(N151="základní",J151,0)</f>
        <v>0</v>
      </c>
      <c r="BF151" s="132">
        <f>IF(N151="snížená",J151,0)</f>
        <v>0</v>
      </c>
      <c r="BG151" s="132">
        <f>IF(N151="zákl. přenesená",J151,0)</f>
        <v>0</v>
      </c>
      <c r="BH151" s="132">
        <f>IF(N151="sníž. přenesená",J151,0)</f>
        <v>0</v>
      </c>
      <c r="BI151" s="132">
        <f>IF(N151="nulová",J151,0)</f>
        <v>0</v>
      </c>
      <c r="BJ151" s="16" t="s">
        <v>77</v>
      </c>
      <c r="BK151" s="132">
        <f>ROUND(I151*H151,2)</f>
        <v>0</v>
      </c>
      <c r="BL151" s="16" t="s">
        <v>147</v>
      </c>
      <c r="BM151" s="131" t="s">
        <v>328</v>
      </c>
    </row>
    <row r="152" spans="2:65" s="1" customFormat="1" ht="11.25">
      <c r="B152" s="31"/>
      <c r="D152" s="133" t="s">
        <v>148</v>
      </c>
      <c r="F152" s="134" t="s">
        <v>1194</v>
      </c>
      <c r="I152" s="135"/>
      <c r="L152" s="31"/>
      <c r="M152" s="136"/>
      <c r="T152" s="52"/>
      <c r="AT152" s="16" t="s">
        <v>148</v>
      </c>
      <c r="AU152" s="16" t="s">
        <v>77</v>
      </c>
    </row>
    <row r="153" spans="2:65" s="1" customFormat="1" ht="29.25">
      <c r="B153" s="31"/>
      <c r="D153" s="133" t="s">
        <v>152</v>
      </c>
      <c r="F153" s="137" t="s">
        <v>1195</v>
      </c>
      <c r="I153" s="135"/>
      <c r="L153" s="31"/>
      <c r="M153" s="136"/>
      <c r="T153" s="52"/>
      <c r="AT153" s="16" t="s">
        <v>152</v>
      </c>
      <c r="AU153" s="16" t="s">
        <v>77</v>
      </c>
    </row>
    <row r="154" spans="2:65" s="12" customFormat="1" ht="11.25">
      <c r="B154" s="157"/>
      <c r="D154" s="133" t="s">
        <v>255</v>
      </c>
      <c r="E154" s="158" t="s">
        <v>19</v>
      </c>
      <c r="F154" s="159" t="s">
        <v>1196</v>
      </c>
      <c r="H154" s="160">
        <v>122.76</v>
      </c>
      <c r="I154" s="161"/>
      <c r="L154" s="157"/>
      <c r="M154" s="162"/>
      <c r="T154" s="163"/>
      <c r="AT154" s="158" t="s">
        <v>255</v>
      </c>
      <c r="AU154" s="158" t="s">
        <v>77</v>
      </c>
      <c r="AV154" s="12" t="s">
        <v>79</v>
      </c>
      <c r="AW154" s="12" t="s">
        <v>31</v>
      </c>
      <c r="AX154" s="12" t="s">
        <v>69</v>
      </c>
      <c r="AY154" s="158" t="s">
        <v>141</v>
      </c>
    </row>
    <row r="155" spans="2:65" s="13" customFormat="1" ht="11.25">
      <c r="B155" s="164"/>
      <c r="D155" s="133" t="s">
        <v>255</v>
      </c>
      <c r="E155" s="165" t="s">
        <v>19</v>
      </c>
      <c r="F155" s="166" t="s">
        <v>262</v>
      </c>
      <c r="H155" s="167">
        <v>122.76</v>
      </c>
      <c r="I155" s="168"/>
      <c r="L155" s="164"/>
      <c r="M155" s="169"/>
      <c r="T155" s="170"/>
      <c r="AT155" s="165" t="s">
        <v>255</v>
      </c>
      <c r="AU155" s="165" t="s">
        <v>77</v>
      </c>
      <c r="AV155" s="13" t="s">
        <v>147</v>
      </c>
      <c r="AW155" s="13" t="s">
        <v>31</v>
      </c>
      <c r="AX155" s="13" t="s">
        <v>77</v>
      </c>
      <c r="AY155" s="165" t="s">
        <v>141</v>
      </c>
    </row>
    <row r="156" spans="2:65" s="1" customFormat="1" ht="16.5" customHeight="1">
      <c r="B156" s="31"/>
      <c r="C156" s="138" t="s">
        <v>186</v>
      </c>
      <c r="D156" s="138" t="s">
        <v>171</v>
      </c>
      <c r="E156" s="139" t="s">
        <v>264</v>
      </c>
      <c r="F156" s="140" t="s">
        <v>265</v>
      </c>
      <c r="G156" s="141" t="s">
        <v>266</v>
      </c>
      <c r="H156" s="142">
        <v>23.4</v>
      </c>
      <c r="I156" s="143"/>
      <c r="J156" s="144">
        <f>ROUND(I156*H156,2)</f>
        <v>0</v>
      </c>
      <c r="K156" s="140" t="s">
        <v>146</v>
      </c>
      <c r="L156" s="145"/>
      <c r="M156" s="146" t="s">
        <v>19</v>
      </c>
      <c r="N156" s="147" t="s">
        <v>40</v>
      </c>
      <c r="P156" s="129">
        <f>O156*H156</f>
        <v>0</v>
      </c>
      <c r="Q156" s="129">
        <v>1</v>
      </c>
      <c r="R156" s="129">
        <f>Q156*H156</f>
        <v>23.4</v>
      </c>
      <c r="S156" s="129">
        <v>0</v>
      </c>
      <c r="T156" s="130">
        <f>S156*H156</f>
        <v>0</v>
      </c>
      <c r="AR156" s="131" t="s">
        <v>169</v>
      </c>
      <c r="AT156" s="131" t="s">
        <v>171</v>
      </c>
      <c r="AU156" s="131" t="s">
        <v>77</v>
      </c>
      <c r="AY156" s="16" t="s">
        <v>141</v>
      </c>
      <c r="BE156" s="132">
        <f>IF(N156="základní",J156,0)</f>
        <v>0</v>
      </c>
      <c r="BF156" s="132">
        <f>IF(N156="snížená",J156,0)</f>
        <v>0</v>
      </c>
      <c r="BG156" s="132">
        <f>IF(N156="zákl. přenesená",J156,0)</f>
        <v>0</v>
      </c>
      <c r="BH156" s="132">
        <f>IF(N156="sníž. přenesená",J156,0)</f>
        <v>0</v>
      </c>
      <c r="BI156" s="132">
        <f>IF(N156="nulová",J156,0)</f>
        <v>0</v>
      </c>
      <c r="BJ156" s="16" t="s">
        <v>77</v>
      </c>
      <c r="BK156" s="132">
        <f>ROUND(I156*H156,2)</f>
        <v>0</v>
      </c>
      <c r="BL156" s="16" t="s">
        <v>147</v>
      </c>
      <c r="BM156" s="131" t="s">
        <v>332</v>
      </c>
    </row>
    <row r="157" spans="2:65" s="1" customFormat="1" ht="11.25">
      <c r="B157" s="31"/>
      <c r="D157" s="133" t="s">
        <v>148</v>
      </c>
      <c r="F157" s="134" t="s">
        <v>265</v>
      </c>
      <c r="I157" s="135"/>
      <c r="L157" s="31"/>
      <c r="M157" s="136"/>
      <c r="T157" s="52"/>
      <c r="AT157" s="16" t="s">
        <v>148</v>
      </c>
      <c r="AU157" s="16" t="s">
        <v>77</v>
      </c>
    </row>
    <row r="158" spans="2:65" s="1" customFormat="1" ht="29.25">
      <c r="B158" s="31"/>
      <c r="D158" s="133" t="s">
        <v>152</v>
      </c>
      <c r="F158" s="137" t="s">
        <v>539</v>
      </c>
      <c r="I158" s="135"/>
      <c r="L158" s="31"/>
      <c r="M158" s="136"/>
      <c r="T158" s="52"/>
      <c r="AT158" s="16" t="s">
        <v>152</v>
      </c>
      <c r="AU158" s="16" t="s">
        <v>77</v>
      </c>
    </row>
    <row r="159" spans="2:65" s="12" customFormat="1" ht="11.25">
      <c r="B159" s="157"/>
      <c r="D159" s="133" t="s">
        <v>255</v>
      </c>
      <c r="E159" s="158" t="s">
        <v>19</v>
      </c>
      <c r="F159" s="159" t="s">
        <v>1197</v>
      </c>
      <c r="H159" s="160">
        <v>23.4</v>
      </c>
      <c r="I159" s="161"/>
      <c r="L159" s="157"/>
      <c r="M159" s="162"/>
      <c r="T159" s="163"/>
      <c r="AT159" s="158" t="s">
        <v>255</v>
      </c>
      <c r="AU159" s="158" t="s">
        <v>77</v>
      </c>
      <c r="AV159" s="12" t="s">
        <v>79</v>
      </c>
      <c r="AW159" s="12" t="s">
        <v>31</v>
      </c>
      <c r="AX159" s="12" t="s">
        <v>69</v>
      </c>
      <c r="AY159" s="158" t="s">
        <v>141</v>
      </c>
    </row>
    <row r="160" spans="2:65" s="13" customFormat="1" ht="11.25">
      <c r="B160" s="164"/>
      <c r="D160" s="133" t="s">
        <v>255</v>
      </c>
      <c r="E160" s="165" t="s">
        <v>19</v>
      </c>
      <c r="F160" s="166" t="s">
        <v>262</v>
      </c>
      <c r="H160" s="167">
        <v>23.4</v>
      </c>
      <c r="I160" s="168"/>
      <c r="L160" s="164"/>
      <c r="M160" s="169"/>
      <c r="T160" s="170"/>
      <c r="AT160" s="165" t="s">
        <v>255</v>
      </c>
      <c r="AU160" s="165" t="s">
        <v>77</v>
      </c>
      <c r="AV160" s="13" t="s">
        <v>147</v>
      </c>
      <c r="AW160" s="13" t="s">
        <v>31</v>
      </c>
      <c r="AX160" s="13" t="s">
        <v>77</v>
      </c>
      <c r="AY160" s="165" t="s">
        <v>141</v>
      </c>
    </row>
    <row r="161" spans="2:65" s="1" customFormat="1" ht="16.5" customHeight="1">
      <c r="B161" s="31"/>
      <c r="C161" s="138" t="s">
        <v>222</v>
      </c>
      <c r="D161" s="138" t="s">
        <v>171</v>
      </c>
      <c r="E161" s="139" t="s">
        <v>541</v>
      </c>
      <c r="F161" s="140" t="s">
        <v>542</v>
      </c>
      <c r="G161" s="141" t="s">
        <v>266</v>
      </c>
      <c r="H161" s="142">
        <v>444.6</v>
      </c>
      <c r="I161" s="311">
        <v>0</v>
      </c>
      <c r="J161" s="144">
        <f>ROUND(I161*H161,2)</f>
        <v>0</v>
      </c>
      <c r="K161" s="140" t="s">
        <v>19</v>
      </c>
      <c r="L161" s="145"/>
      <c r="M161" s="146" t="s">
        <v>19</v>
      </c>
      <c r="N161" s="147" t="s">
        <v>40</v>
      </c>
      <c r="P161" s="129">
        <f>O161*H161</f>
        <v>0</v>
      </c>
      <c r="Q161" s="129">
        <v>1</v>
      </c>
      <c r="R161" s="129">
        <f>Q161*H161</f>
        <v>444.6</v>
      </c>
      <c r="S161" s="129">
        <v>0</v>
      </c>
      <c r="T161" s="130">
        <f>S161*H161</f>
        <v>0</v>
      </c>
      <c r="AR161" s="131" t="s">
        <v>169</v>
      </c>
      <c r="AT161" s="131" t="s">
        <v>171</v>
      </c>
      <c r="AU161" s="131" t="s">
        <v>77</v>
      </c>
      <c r="AY161" s="16" t="s">
        <v>141</v>
      </c>
      <c r="BE161" s="132">
        <f>IF(N161="základní",J161,0)</f>
        <v>0</v>
      </c>
      <c r="BF161" s="132">
        <f>IF(N161="snížená",J161,0)</f>
        <v>0</v>
      </c>
      <c r="BG161" s="132">
        <f>IF(N161="zákl. přenesená",J161,0)</f>
        <v>0</v>
      </c>
      <c r="BH161" s="132">
        <f>IF(N161="sníž. přenesená",J161,0)</f>
        <v>0</v>
      </c>
      <c r="BI161" s="132">
        <f>IF(N161="nulová",J161,0)</f>
        <v>0</v>
      </c>
      <c r="BJ161" s="16" t="s">
        <v>77</v>
      </c>
      <c r="BK161" s="132">
        <f>ROUND(I161*H161,2)</f>
        <v>0</v>
      </c>
      <c r="BL161" s="16" t="s">
        <v>147</v>
      </c>
      <c r="BM161" s="131" t="s">
        <v>336</v>
      </c>
    </row>
    <row r="162" spans="2:65" s="1" customFormat="1" ht="11.25">
      <c r="B162" s="31"/>
      <c r="D162" s="133" t="s">
        <v>148</v>
      </c>
      <c r="F162" s="134" t="s">
        <v>542</v>
      </c>
      <c r="I162" s="135"/>
      <c r="L162" s="31"/>
      <c r="M162" s="136"/>
      <c r="T162" s="52"/>
      <c r="AT162" s="16" t="s">
        <v>148</v>
      </c>
      <c r="AU162" s="16" t="s">
        <v>77</v>
      </c>
    </row>
    <row r="163" spans="2:65" s="1" customFormat="1" ht="29.25">
      <c r="B163" s="31"/>
      <c r="D163" s="133" t="s">
        <v>152</v>
      </c>
      <c r="F163" s="137" t="s">
        <v>1198</v>
      </c>
      <c r="I163" s="135"/>
      <c r="L163" s="31"/>
      <c r="M163" s="136"/>
      <c r="T163" s="52"/>
      <c r="AT163" s="16" t="s">
        <v>152</v>
      </c>
      <c r="AU163" s="16" t="s">
        <v>77</v>
      </c>
    </row>
    <row r="164" spans="2:65" s="12" customFormat="1" ht="11.25">
      <c r="B164" s="157"/>
      <c r="D164" s="133" t="s">
        <v>255</v>
      </c>
      <c r="E164" s="158" t="s">
        <v>19</v>
      </c>
      <c r="F164" s="159" t="s">
        <v>1199</v>
      </c>
      <c r="H164" s="160">
        <v>444.6</v>
      </c>
      <c r="I164" s="161"/>
      <c r="L164" s="157"/>
      <c r="M164" s="162"/>
      <c r="T164" s="163"/>
      <c r="AT164" s="158" t="s">
        <v>255</v>
      </c>
      <c r="AU164" s="158" t="s">
        <v>77</v>
      </c>
      <c r="AV164" s="12" t="s">
        <v>79</v>
      </c>
      <c r="AW164" s="12" t="s">
        <v>31</v>
      </c>
      <c r="AX164" s="12" t="s">
        <v>69</v>
      </c>
      <c r="AY164" s="158" t="s">
        <v>141</v>
      </c>
    </row>
    <row r="165" spans="2:65" s="13" customFormat="1" ht="11.25">
      <c r="B165" s="164"/>
      <c r="D165" s="133" t="s">
        <v>255</v>
      </c>
      <c r="E165" s="165" t="s">
        <v>19</v>
      </c>
      <c r="F165" s="166" t="s">
        <v>262</v>
      </c>
      <c r="H165" s="167">
        <v>444.6</v>
      </c>
      <c r="I165" s="168"/>
      <c r="L165" s="164"/>
      <c r="M165" s="169"/>
      <c r="T165" s="170"/>
      <c r="AT165" s="165" t="s">
        <v>255</v>
      </c>
      <c r="AU165" s="165" t="s">
        <v>77</v>
      </c>
      <c r="AV165" s="13" t="s">
        <v>147</v>
      </c>
      <c r="AW165" s="13" t="s">
        <v>31</v>
      </c>
      <c r="AX165" s="13" t="s">
        <v>77</v>
      </c>
      <c r="AY165" s="165" t="s">
        <v>141</v>
      </c>
    </row>
    <row r="166" spans="2:65" s="1" customFormat="1" ht="16.5" customHeight="1">
      <c r="B166" s="31"/>
      <c r="C166" s="138" t="s">
        <v>191</v>
      </c>
      <c r="D166" s="138" t="s">
        <v>171</v>
      </c>
      <c r="E166" s="139" t="s">
        <v>544</v>
      </c>
      <c r="F166" s="140" t="s">
        <v>545</v>
      </c>
      <c r="G166" s="141" t="s">
        <v>266</v>
      </c>
      <c r="H166" s="142">
        <v>29.64</v>
      </c>
      <c r="I166" s="311">
        <v>0</v>
      </c>
      <c r="J166" s="144">
        <f>ROUND(I166*H166,2)</f>
        <v>0</v>
      </c>
      <c r="K166" s="140" t="s">
        <v>146</v>
      </c>
      <c r="L166" s="145"/>
      <c r="M166" s="146" t="s">
        <v>19</v>
      </c>
      <c r="N166" s="147" t="s">
        <v>40</v>
      </c>
      <c r="P166" s="129">
        <f>O166*H166</f>
        <v>0</v>
      </c>
      <c r="Q166" s="129">
        <v>1</v>
      </c>
      <c r="R166" s="129">
        <f>Q166*H166</f>
        <v>29.64</v>
      </c>
      <c r="S166" s="129">
        <v>0</v>
      </c>
      <c r="T166" s="130">
        <f>S166*H166</f>
        <v>0</v>
      </c>
      <c r="AR166" s="131" t="s">
        <v>169</v>
      </c>
      <c r="AT166" s="131" t="s">
        <v>171</v>
      </c>
      <c r="AU166" s="131" t="s">
        <v>77</v>
      </c>
      <c r="AY166" s="16" t="s">
        <v>141</v>
      </c>
      <c r="BE166" s="132">
        <f>IF(N166="základní",J166,0)</f>
        <v>0</v>
      </c>
      <c r="BF166" s="132">
        <f>IF(N166="snížená",J166,0)</f>
        <v>0</v>
      </c>
      <c r="BG166" s="132">
        <f>IF(N166="zákl. přenesená",J166,0)</f>
        <v>0</v>
      </c>
      <c r="BH166" s="132">
        <f>IF(N166="sníž. přenesená",J166,0)</f>
        <v>0</v>
      </c>
      <c r="BI166" s="132">
        <f>IF(N166="nulová",J166,0)</f>
        <v>0</v>
      </c>
      <c r="BJ166" s="16" t="s">
        <v>77</v>
      </c>
      <c r="BK166" s="132">
        <f>ROUND(I166*H166,2)</f>
        <v>0</v>
      </c>
      <c r="BL166" s="16" t="s">
        <v>147</v>
      </c>
      <c r="BM166" s="131" t="s">
        <v>340</v>
      </c>
    </row>
    <row r="167" spans="2:65" s="1" customFormat="1" ht="11.25">
      <c r="B167" s="31"/>
      <c r="D167" s="133" t="s">
        <v>148</v>
      </c>
      <c r="F167" s="134" t="s">
        <v>545</v>
      </c>
      <c r="I167" s="135"/>
      <c r="L167" s="31"/>
      <c r="M167" s="136"/>
      <c r="T167" s="52"/>
      <c r="AT167" s="16" t="s">
        <v>148</v>
      </c>
      <c r="AU167" s="16" t="s">
        <v>77</v>
      </c>
    </row>
    <row r="168" spans="2:65" s="1" customFormat="1" ht="29.25">
      <c r="B168" s="31"/>
      <c r="D168" s="133" t="s">
        <v>152</v>
      </c>
      <c r="F168" s="137" t="s">
        <v>546</v>
      </c>
      <c r="I168" s="135"/>
      <c r="L168" s="31"/>
      <c r="M168" s="136"/>
      <c r="T168" s="52"/>
      <c r="AT168" s="16" t="s">
        <v>152</v>
      </c>
      <c r="AU168" s="16" t="s">
        <v>77</v>
      </c>
    </row>
    <row r="169" spans="2:65" s="12" customFormat="1" ht="11.25">
      <c r="B169" s="157"/>
      <c r="D169" s="133" t="s">
        <v>255</v>
      </c>
      <c r="E169" s="158" t="s">
        <v>19</v>
      </c>
      <c r="F169" s="159" t="s">
        <v>1200</v>
      </c>
      <c r="H169" s="160">
        <v>29.64</v>
      </c>
      <c r="I169" s="161"/>
      <c r="L169" s="157"/>
      <c r="M169" s="162"/>
      <c r="T169" s="163"/>
      <c r="AT169" s="158" t="s">
        <v>255</v>
      </c>
      <c r="AU169" s="158" t="s">
        <v>77</v>
      </c>
      <c r="AV169" s="12" t="s">
        <v>79</v>
      </c>
      <c r="AW169" s="12" t="s">
        <v>31</v>
      </c>
      <c r="AX169" s="12" t="s">
        <v>69</v>
      </c>
      <c r="AY169" s="158" t="s">
        <v>141</v>
      </c>
    </row>
    <row r="170" spans="2:65" s="13" customFormat="1" ht="11.25">
      <c r="B170" s="164"/>
      <c r="D170" s="133" t="s">
        <v>255</v>
      </c>
      <c r="E170" s="165" t="s">
        <v>19</v>
      </c>
      <c r="F170" s="166" t="s">
        <v>262</v>
      </c>
      <c r="H170" s="167">
        <v>29.64</v>
      </c>
      <c r="I170" s="168"/>
      <c r="L170" s="164"/>
      <c r="M170" s="169"/>
      <c r="T170" s="170"/>
      <c r="AT170" s="165" t="s">
        <v>255</v>
      </c>
      <c r="AU170" s="165" t="s">
        <v>77</v>
      </c>
      <c r="AV170" s="13" t="s">
        <v>147</v>
      </c>
      <c r="AW170" s="13" t="s">
        <v>31</v>
      </c>
      <c r="AX170" s="13" t="s">
        <v>77</v>
      </c>
      <c r="AY170" s="165" t="s">
        <v>141</v>
      </c>
    </row>
    <row r="171" spans="2:65" s="1" customFormat="1" ht="16.5" customHeight="1">
      <c r="B171" s="31"/>
      <c r="C171" s="138" t="s">
        <v>233</v>
      </c>
      <c r="D171" s="138" t="s">
        <v>171</v>
      </c>
      <c r="E171" s="139" t="s">
        <v>555</v>
      </c>
      <c r="F171" s="140" t="s">
        <v>556</v>
      </c>
      <c r="G171" s="141" t="s">
        <v>243</v>
      </c>
      <c r="H171" s="142">
        <v>3</v>
      </c>
      <c r="I171" s="143"/>
      <c r="J171" s="144">
        <f>ROUND(I171*H171,2)</f>
        <v>0</v>
      </c>
      <c r="K171" s="140" t="s">
        <v>146</v>
      </c>
      <c r="L171" s="145"/>
      <c r="M171" s="146" t="s">
        <v>19</v>
      </c>
      <c r="N171" s="147" t="s">
        <v>40</v>
      </c>
      <c r="P171" s="129">
        <f>O171*H171</f>
        <v>0</v>
      </c>
      <c r="Q171" s="129">
        <v>0.06</v>
      </c>
      <c r="R171" s="129">
        <f>Q171*H171</f>
        <v>0.18</v>
      </c>
      <c r="S171" s="129">
        <v>0</v>
      </c>
      <c r="T171" s="130">
        <f>S171*H171</f>
        <v>0</v>
      </c>
      <c r="AR171" s="131" t="s">
        <v>169</v>
      </c>
      <c r="AT171" s="131" t="s">
        <v>171</v>
      </c>
      <c r="AU171" s="131" t="s">
        <v>77</v>
      </c>
      <c r="AY171" s="16" t="s">
        <v>141</v>
      </c>
      <c r="BE171" s="132">
        <f>IF(N171="základní",J171,0)</f>
        <v>0</v>
      </c>
      <c r="BF171" s="132">
        <f>IF(N171="snížená",J171,0)</f>
        <v>0</v>
      </c>
      <c r="BG171" s="132">
        <f>IF(N171="zákl. přenesená",J171,0)</f>
        <v>0</v>
      </c>
      <c r="BH171" s="132">
        <f>IF(N171="sníž. přenesená",J171,0)</f>
        <v>0</v>
      </c>
      <c r="BI171" s="132">
        <f>IF(N171="nulová",J171,0)</f>
        <v>0</v>
      </c>
      <c r="BJ171" s="16" t="s">
        <v>77</v>
      </c>
      <c r="BK171" s="132">
        <f>ROUND(I171*H171,2)</f>
        <v>0</v>
      </c>
      <c r="BL171" s="16" t="s">
        <v>147</v>
      </c>
      <c r="BM171" s="131" t="s">
        <v>344</v>
      </c>
    </row>
    <row r="172" spans="2:65" s="1" customFormat="1" ht="11.25">
      <c r="B172" s="31"/>
      <c r="D172" s="133" t="s">
        <v>148</v>
      </c>
      <c r="F172" s="134" t="s">
        <v>556</v>
      </c>
      <c r="I172" s="135"/>
      <c r="L172" s="31"/>
      <c r="M172" s="136"/>
      <c r="T172" s="52"/>
      <c r="AT172" s="16" t="s">
        <v>148</v>
      </c>
      <c r="AU172" s="16" t="s">
        <v>77</v>
      </c>
    </row>
    <row r="173" spans="2:65" s="1" customFormat="1" ht="19.5">
      <c r="B173" s="31"/>
      <c r="D173" s="133" t="s">
        <v>152</v>
      </c>
      <c r="F173" s="137" t="s">
        <v>166</v>
      </c>
      <c r="I173" s="135"/>
      <c r="L173" s="31"/>
      <c r="M173" s="136"/>
      <c r="T173" s="52"/>
      <c r="AT173" s="16" t="s">
        <v>152</v>
      </c>
      <c r="AU173" s="16" t="s">
        <v>77</v>
      </c>
    </row>
    <row r="174" spans="2:65" s="1" customFormat="1" ht="16.5" customHeight="1">
      <c r="B174" s="31"/>
      <c r="C174" s="138" t="s">
        <v>197</v>
      </c>
      <c r="D174" s="138" t="s">
        <v>171</v>
      </c>
      <c r="E174" s="139" t="s">
        <v>569</v>
      </c>
      <c r="F174" s="140" t="s">
        <v>570</v>
      </c>
      <c r="G174" s="141" t="s">
        <v>243</v>
      </c>
      <c r="H174" s="142">
        <v>2</v>
      </c>
      <c r="I174" s="143"/>
      <c r="J174" s="144">
        <f>ROUND(I174*H174,2)</f>
        <v>0</v>
      </c>
      <c r="K174" s="140" t="s">
        <v>19</v>
      </c>
      <c r="L174" s="145"/>
      <c r="M174" s="146" t="s">
        <v>19</v>
      </c>
      <c r="N174" s="147" t="s">
        <v>40</v>
      </c>
      <c r="P174" s="129">
        <f>O174*H174</f>
        <v>0</v>
      </c>
      <c r="Q174" s="129">
        <v>0</v>
      </c>
      <c r="R174" s="129">
        <f>Q174*H174</f>
        <v>0</v>
      </c>
      <c r="S174" s="129">
        <v>0</v>
      </c>
      <c r="T174" s="130">
        <f>S174*H174</f>
        <v>0</v>
      </c>
      <c r="AR174" s="131" t="s">
        <v>169</v>
      </c>
      <c r="AT174" s="131" t="s">
        <v>171</v>
      </c>
      <c r="AU174" s="131" t="s">
        <v>77</v>
      </c>
      <c r="AY174" s="16" t="s">
        <v>141</v>
      </c>
      <c r="BE174" s="132">
        <f>IF(N174="základní",J174,0)</f>
        <v>0</v>
      </c>
      <c r="BF174" s="132">
        <f>IF(N174="snížená",J174,0)</f>
        <v>0</v>
      </c>
      <c r="BG174" s="132">
        <f>IF(N174="zákl. přenesená",J174,0)</f>
        <v>0</v>
      </c>
      <c r="BH174" s="132">
        <f>IF(N174="sníž. přenesená",J174,0)</f>
        <v>0</v>
      </c>
      <c r="BI174" s="132">
        <f>IF(N174="nulová",J174,0)</f>
        <v>0</v>
      </c>
      <c r="BJ174" s="16" t="s">
        <v>77</v>
      </c>
      <c r="BK174" s="132">
        <f>ROUND(I174*H174,2)</f>
        <v>0</v>
      </c>
      <c r="BL174" s="16" t="s">
        <v>147</v>
      </c>
      <c r="BM174" s="131" t="s">
        <v>348</v>
      </c>
    </row>
    <row r="175" spans="2:65" s="1" customFormat="1" ht="11.25">
      <c r="B175" s="31"/>
      <c r="D175" s="133" t="s">
        <v>148</v>
      </c>
      <c r="F175" s="134" t="s">
        <v>570</v>
      </c>
      <c r="I175" s="135"/>
      <c r="L175" s="31"/>
      <c r="M175" s="136"/>
      <c r="T175" s="52"/>
      <c r="AT175" s="16" t="s">
        <v>148</v>
      </c>
      <c r="AU175" s="16" t="s">
        <v>77</v>
      </c>
    </row>
    <row r="176" spans="2:65" s="1" customFormat="1" ht="29.25">
      <c r="B176" s="31"/>
      <c r="D176" s="133" t="s">
        <v>152</v>
      </c>
      <c r="F176" s="137" t="s">
        <v>571</v>
      </c>
      <c r="I176" s="135"/>
      <c r="L176" s="31"/>
      <c r="M176" s="136"/>
      <c r="T176" s="52"/>
      <c r="AT176" s="16" t="s">
        <v>152</v>
      </c>
      <c r="AU176" s="16" t="s">
        <v>77</v>
      </c>
    </row>
    <row r="177" spans="2:65" s="1" customFormat="1" ht="16.5" customHeight="1">
      <c r="B177" s="31"/>
      <c r="C177" s="138" t="s">
        <v>7</v>
      </c>
      <c r="D177" s="138" t="s">
        <v>171</v>
      </c>
      <c r="E177" s="139" t="s">
        <v>575</v>
      </c>
      <c r="F177" s="140" t="s">
        <v>576</v>
      </c>
      <c r="G177" s="141" t="s">
        <v>243</v>
      </c>
      <c r="H177" s="142">
        <v>6</v>
      </c>
      <c r="I177" s="143"/>
      <c r="J177" s="144">
        <f>ROUND(I177*H177,2)</f>
        <v>0</v>
      </c>
      <c r="K177" s="140" t="s">
        <v>19</v>
      </c>
      <c r="L177" s="145"/>
      <c r="M177" s="146" t="s">
        <v>19</v>
      </c>
      <c r="N177" s="147" t="s">
        <v>40</v>
      </c>
      <c r="P177" s="129">
        <f>O177*H177</f>
        <v>0</v>
      </c>
      <c r="Q177" s="129">
        <v>0</v>
      </c>
      <c r="R177" s="129">
        <f>Q177*H177</f>
        <v>0</v>
      </c>
      <c r="S177" s="129">
        <v>0</v>
      </c>
      <c r="T177" s="130">
        <f>S177*H177</f>
        <v>0</v>
      </c>
      <c r="AR177" s="131" t="s">
        <v>169</v>
      </c>
      <c r="AT177" s="131" t="s">
        <v>171</v>
      </c>
      <c r="AU177" s="131" t="s">
        <v>77</v>
      </c>
      <c r="AY177" s="16" t="s">
        <v>141</v>
      </c>
      <c r="BE177" s="132">
        <f>IF(N177="základní",J177,0)</f>
        <v>0</v>
      </c>
      <c r="BF177" s="132">
        <f>IF(N177="snížená",J177,0)</f>
        <v>0</v>
      </c>
      <c r="BG177" s="132">
        <f>IF(N177="zákl. přenesená",J177,0)</f>
        <v>0</v>
      </c>
      <c r="BH177" s="132">
        <f>IF(N177="sníž. přenesená",J177,0)</f>
        <v>0</v>
      </c>
      <c r="BI177" s="132">
        <f>IF(N177="nulová",J177,0)</f>
        <v>0</v>
      </c>
      <c r="BJ177" s="16" t="s">
        <v>77</v>
      </c>
      <c r="BK177" s="132">
        <f>ROUND(I177*H177,2)</f>
        <v>0</v>
      </c>
      <c r="BL177" s="16" t="s">
        <v>147</v>
      </c>
      <c r="BM177" s="131" t="s">
        <v>355</v>
      </c>
    </row>
    <row r="178" spans="2:65" s="1" customFormat="1" ht="11.25">
      <c r="B178" s="31"/>
      <c r="D178" s="133" t="s">
        <v>148</v>
      </c>
      <c r="F178" s="134" t="s">
        <v>576</v>
      </c>
      <c r="I178" s="135"/>
      <c r="L178" s="31"/>
      <c r="M178" s="136"/>
      <c r="T178" s="52"/>
      <c r="AT178" s="16" t="s">
        <v>148</v>
      </c>
      <c r="AU178" s="16" t="s">
        <v>77</v>
      </c>
    </row>
    <row r="179" spans="2:65" s="1" customFormat="1" ht="29.25">
      <c r="B179" s="31"/>
      <c r="D179" s="133" t="s">
        <v>152</v>
      </c>
      <c r="F179" s="137" t="s">
        <v>1201</v>
      </c>
      <c r="I179" s="135"/>
      <c r="L179" s="31"/>
      <c r="M179" s="136"/>
      <c r="T179" s="52"/>
      <c r="AT179" s="16" t="s">
        <v>152</v>
      </c>
      <c r="AU179" s="16" t="s">
        <v>77</v>
      </c>
    </row>
    <row r="180" spans="2:65" s="12" customFormat="1" ht="11.25">
      <c r="B180" s="157"/>
      <c r="D180" s="133" t="s">
        <v>255</v>
      </c>
      <c r="E180" s="158" t="s">
        <v>19</v>
      </c>
      <c r="F180" s="159" t="s">
        <v>1202</v>
      </c>
      <c r="H180" s="160">
        <v>6</v>
      </c>
      <c r="I180" s="161"/>
      <c r="L180" s="157"/>
      <c r="M180" s="162"/>
      <c r="T180" s="163"/>
      <c r="AT180" s="158" t="s">
        <v>255</v>
      </c>
      <c r="AU180" s="158" t="s">
        <v>77</v>
      </c>
      <c r="AV180" s="12" t="s">
        <v>79</v>
      </c>
      <c r="AW180" s="12" t="s">
        <v>31</v>
      </c>
      <c r="AX180" s="12" t="s">
        <v>69</v>
      </c>
      <c r="AY180" s="158" t="s">
        <v>141</v>
      </c>
    </row>
    <row r="181" spans="2:65" s="13" customFormat="1" ht="11.25">
      <c r="B181" s="164"/>
      <c r="D181" s="133" t="s">
        <v>255</v>
      </c>
      <c r="E181" s="165" t="s">
        <v>19</v>
      </c>
      <c r="F181" s="166" t="s">
        <v>262</v>
      </c>
      <c r="H181" s="167">
        <v>6</v>
      </c>
      <c r="I181" s="168"/>
      <c r="L181" s="164"/>
      <c r="M181" s="169"/>
      <c r="T181" s="170"/>
      <c r="AT181" s="165" t="s">
        <v>255</v>
      </c>
      <c r="AU181" s="165" t="s">
        <v>77</v>
      </c>
      <c r="AV181" s="13" t="s">
        <v>147</v>
      </c>
      <c r="AW181" s="13" t="s">
        <v>31</v>
      </c>
      <c r="AX181" s="13" t="s">
        <v>77</v>
      </c>
      <c r="AY181" s="165" t="s">
        <v>141</v>
      </c>
    </row>
    <row r="182" spans="2:65" s="1" customFormat="1" ht="16.5" customHeight="1">
      <c r="B182" s="31"/>
      <c r="C182" s="138" t="s">
        <v>201</v>
      </c>
      <c r="D182" s="138" t="s">
        <v>171</v>
      </c>
      <c r="E182" s="139" t="s">
        <v>223</v>
      </c>
      <c r="F182" s="140" t="s">
        <v>579</v>
      </c>
      <c r="G182" s="141" t="s">
        <v>243</v>
      </c>
      <c r="H182" s="142">
        <v>2</v>
      </c>
      <c r="I182" s="143"/>
      <c r="J182" s="144">
        <f>ROUND(I182*H182,2)</f>
        <v>0</v>
      </c>
      <c r="K182" s="140" t="s">
        <v>19</v>
      </c>
      <c r="L182" s="145"/>
      <c r="M182" s="146" t="s">
        <v>19</v>
      </c>
      <c r="N182" s="147" t="s">
        <v>40</v>
      </c>
      <c r="P182" s="129">
        <f>O182*H182</f>
        <v>0</v>
      </c>
      <c r="Q182" s="129">
        <v>0</v>
      </c>
      <c r="R182" s="129">
        <f>Q182*H182</f>
        <v>0</v>
      </c>
      <c r="S182" s="129">
        <v>0</v>
      </c>
      <c r="T182" s="130">
        <f>S182*H182</f>
        <v>0</v>
      </c>
      <c r="AR182" s="131" t="s">
        <v>169</v>
      </c>
      <c r="AT182" s="131" t="s">
        <v>171</v>
      </c>
      <c r="AU182" s="131" t="s">
        <v>77</v>
      </c>
      <c r="AY182" s="16" t="s">
        <v>141</v>
      </c>
      <c r="BE182" s="132">
        <f>IF(N182="základní",J182,0)</f>
        <v>0</v>
      </c>
      <c r="BF182" s="132">
        <f>IF(N182="snížená",J182,0)</f>
        <v>0</v>
      </c>
      <c r="BG182" s="132">
        <f>IF(N182="zákl. přenesená",J182,0)</f>
        <v>0</v>
      </c>
      <c r="BH182" s="132">
        <f>IF(N182="sníž. přenesená",J182,0)</f>
        <v>0</v>
      </c>
      <c r="BI182" s="132">
        <f>IF(N182="nulová",J182,0)</f>
        <v>0</v>
      </c>
      <c r="BJ182" s="16" t="s">
        <v>77</v>
      </c>
      <c r="BK182" s="132">
        <f>ROUND(I182*H182,2)</f>
        <v>0</v>
      </c>
      <c r="BL182" s="16" t="s">
        <v>147</v>
      </c>
      <c r="BM182" s="131" t="s">
        <v>360</v>
      </c>
    </row>
    <row r="183" spans="2:65" s="1" customFormat="1" ht="11.25">
      <c r="B183" s="31"/>
      <c r="D183" s="133" t="s">
        <v>148</v>
      </c>
      <c r="F183" s="134" t="s">
        <v>579</v>
      </c>
      <c r="I183" s="135"/>
      <c r="L183" s="31"/>
      <c r="M183" s="136"/>
      <c r="T183" s="52"/>
      <c r="AT183" s="16" t="s">
        <v>148</v>
      </c>
      <c r="AU183" s="16" t="s">
        <v>77</v>
      </c>
    </row>
    <row r="184" spans="2:65" s="1" customFormat="1" ht="29.25">
      <c r="B184" s="31"/>
      <c r="D184" s="133" t="s">
        <v>152</v>
      </c>
      <c r="F184" s="137" t="s">
        <v>1203</v>
      </c>
      <c r="I184" s="135"/>
      <c r="L184" s="31"/>
      <c r="M184" s="136"/>
      <c r="T184" s="52"/>
      <c r="AT184" s="16" t="s">
        <v>152</v>
      </c>
      <c r="AU184" s="16" t="s">
        <v>77</v>
      </c>
    </row>
    <row r="185" spans="2:65" s="1" customFormat="1" ht="16.5" customHeight="1">
      <c r="B185" s="31"/>
      <c r="C185" s="138" t="s">
        <v>329</v>
      </c>
      <c r="D185" s="138" t="s">
        <v>171</v>
      </c>
      <c r="E185" s="139" t="s">
        <v>229</v>
      </c>
      <c r="F185" s="140" t="s">
        <v>1204</v>
      </c>
      <c r="G185" s="141" t="s">
        <v>243</v>
      </c>
      <c r="H185" s="142">
        <v>1</v>
      </c>
      <c r="I185" s="143"/>
      <c r="J185" s="144">
        <f>ROUND(I185*H185,2)</f>
        <v>0</v>
      </c>
      <c r="K185" s="140" t="s">
        <v>19</v>
      </c>
      <c r="L185" s="145"/>
      <c r="M185" s="146" t="s">
        <v>19</v>
      </c>
      <c r="N185" s="147" t="s">
        <v>40</v>
      </c>
      <c r="P185" s="129">
        <f>O185*H185</f>
        <v>0</v>
      </c>
      <c r="Q185" s="129">
        <v>0</v>
      </c>
      <c r="R185" s="129">
        <f>Q185*H185</f>
        <v>0</v>
      </c>
      <c r="S185" s="129">
        <v>0</v>
      </c>
      <c r="T185" s="130">
        <f>S185*H185</f>
        <v>0</v>
      </c>
      <c r="AR185" s="131" t="s">
        <v>169</v>
      </c>
      <c r="AT185" s="131" t="s">
        <v>171</v>
      </c>
      <c r="AU185" s="131" t="s">
        <v>77</v>
      </c>
      <c r="AY185" s="16" t="s">
        <v>141</v>
      </c>
      <c r="BE185" s="132">
        <f>IF(N185="základní",J185,0)</f>
        <v>0</v>
      </c>
      <c r="BF185" s="132">
        <f>IF(N185="snížená",J185,0)</f>
        <v>0</v>
      </c>
      <c r="BG185" s="132">
        <f>IF(N185="zákl. přenesená",J185,0)</f>
        <v>0</v>
      </c>
      <c r="BH185" s="132">
        <f>IF(N185="sníž. přenesená",J185,0)</f>
        <v>0</v>
      </c>
      <c r="BI185" s="132">
        <f>IF(N185="nulová",J185,0)</f>
        <v>0</v>
      </c>
      <c r="BJ185" s="16" t="s">
        <v>77</v>
      </c>
      <c r="BK185" s="132">
        <f>ROUND(I185*H185,2)</f>
        <v>0</v>
      </c>
      <c r="BL185" s="16" t="s">
        <v>147</v>
      </c>
      <c r="BM185" s="131" t="s">
        <v>1205</v>
      </c>
    </row>
    <row r="186" spans="2:65" s="1" customFormat="1" ht="11.25">
      <c r="B186" s="31"/>
      <c r="D186" s="133" t="s">
        <v>148</v>
      </c>
      <c r="F186" s="134" t="s">
        <v>1204</v>
      </c>
      <c r="I186" s="135"/>
      <c r="L186" s="31"/>
      <c r="M186" s="136"/>
      <c r="T186" s="52"/>
      <c r="AT186" s="16" t="s">
        <v>148</v>
      </c>
      <c r="AU186" s="16" t="s">
        <v>77</v>
      </c>
    </row>
    <row r="187" spans="2:65" s="1" customFormat="1" ht="29.25">
      <c r="B187" s="31"/>
      <c r="D187" s="133" t="s">
        <v>152</v>
      </c>
      <c r="F187" s="137" t="s">
        <v>1206</v>
      </c>
      <c r="I187" s="135"/>
      <c r="L187" s="31"/>
      <c r="M187" s="136"/>
      <c r="T187" s="52"/>
      <c r="AT187" s="16" t="s">
        <v>152</v>
      </c>
      <c r="AU187" s="16" t="s">
        <v>77</v>
      </c>
    </row>
    <row r="188" spans="2:65" s="1" customFormat="1" ht="16.5" customHeight="1">
      <c r="B188" s="31"/>
      <c r="C188" s="138" t="s">
        <v>204</v>
      </c>
      <c r="D188" s="138" t="s">
        <v>171</v>
      </c>
      <c r="E188" s="139" t="s">
        <v>1207</v>
      </c>
      <c r="F188" s="140" t="s">
        <v>1208</v>
      </c>
      <c r="G188" s="141" t="s">
        <v>243</v>
      </c>
      <c r="H188" s="142">
        <v>5</v>
      </c>
      <c r="I188" s="143"/>
      <c r="J188" s="144">
        <f>ROUND(I188*H188,2)</f>
        <v>0</v>
      </c>
      <c r="K188" s="140" t="s">
        <v>19</v>
      </c>
      <c r="L188" s="145"/>
      <c r="M188" s="146" t="s">
        <v>19</v>
      </c>
      <c r="N188" s="147" t="s">
        <v>40</v>
      </c>
      <c r="P188" s="129">
        <f>O188*H188</f>
        <v>0</v>
      </c>
      <c r="Q188" s="129">
        <v>0</v>
      </c>
      <c r="R188" s="129">
        <f>Q188*H188</f>
        <v>0</v>
      </c>
      <c r="S188" s="129">
        <v>0</v>
      </c>
      <c r="T188" s="130">
        <f>S188*H188</f>
        <v>0</v>
      </c>
      <c r="AR188" s="131" t="s">
        <v>169</v>
      </c>
      <c r="AT188" s="131" t="s">
        <v>171</v>
      </c>
      <c r="AU188" s="131" t="s">
        <v>77</v>
      </c>
      <c r="AY188" s="16" t="s">
        <v>141</v>
      </c>
      <c r="BE188" s="132">
        <f>IF(N188="základní",J188,0)</f>
        <v>0</v>
      </c>
      <c r="BF188" s="132">
        <f>IF(N188="snížená",J188,0)</f>
        <v>0</v>
      </c>
      <c r="BG188" s="132">
        <f>IF(N188="zákl. přenesená",J188,0)</f>
        <v>0</v>
      </c>
      <c r="BH188" s="132">
        <f>IF(N188="sníž. přenesená",J188,0)</f>
        <v>0</v>
      </c>
      <c r="BI188" s="132">
        <f>IF(N188="nulová",J188,0)</f>
        <v>0</v>
      </c>
      <c r="BJ188" s="16" t="s">
        <v>77</v>
      </c>
      <c r="BK188" s="132">
        <f>ROUND(I188*H188,2)</f>
        <v>0</v>
      </c>
      <c r="BL188" s="16" t="s">
        <v>147</v>
      </c>
      <c r="BM188" s="131" t="s">
        <v>1209</v>
      </c>
    </row>
    <row r="189" spans="2:65" s="1" customFormat="1" ht="11.25">
      <c r="B189" s="31"/>
      <c r="D189" s="133" t="s">
        <v>148</v>
      </c>
      <c r="F189" s="134" t="s">
        <v>1208</v>
      </c>
      <c r="I189" s="135"/>
      <c r="L189" s="31"/>
      <c r="M189" s="136"/>
      <c r="T189" s="52"/>
      <c r="AT189" s="16" t="s">
        <v>148</v>
      </c>
      <c r="AU189" s="16" t="s">
        <v>77</v>
      </c>
    </row>
    <row r="190" spans="2:65" s="1" customFormat="1" ht="29.25">
      <c r="B190" s="31"/>
      <c r="D190" s="133" t="s">
        <v>152</v>
      </c>
      <c r="F190" s="137" t="s">
        <v>1210</v>
      </c>
      <c r="I190" s="135"/>
      <c r="L190" s="31"/>
      <c r="M190" s="136"/>
      <c r="T190" s="52"/>
      <c r="AT190" s="16" t="s">
        <v>152</v>
      </c>
      <c r="AU190" s="16" t="s">
        <v>77</v>
      </c>
    </row>
    <row r="191" spans="2:65" s="1" customFormat="1" ht="16.5" customHeight="1">
      <c r="B191" s="31"/>
      <c r="C191" s="138" t="s">
        <v>337</v>
      </c>
      <c r="D191" s="138" t="s">
        <v>171</v>
      </c>
      <c r="E191" s="139" t="s">
        <v>1211</v>
      </c>
      <c r="F191" s="140" t="s">
        <v>1212</v>
      </c>
      <c r="G191" s="141" t="s">
        <v>243</v>
      </c>
      <c r="H191" s="142">
        <v>10</v>
      </c>
      <c r="I191" s="143"/>
      <c r="J191" s="144">
        <f>ROUND(I191*H191,2)</f>
        <v>0</v>
      </c>
      <c r="K191" s="140" t="s">
        <v>19</v>
      </c>
      <c r="L191" s="145"/>
      <c r="M191" s="146" t="s">
        <v>19</v>
      </c>
      <c r="N191" s="147" t="s">
        <v>40</v>
      </c>
      <c r="P191" s="129">
        <f>O191*H191</f>
        <v>0</v>
      </c>
      <c r="Q191" s="129">
        <v>0</v>
      </c>
      <c r="R191" s="129">
        <f>Q191*H191</f>
        <v>0</v>
      </c>
      <c r="S191" s="129">
        <v>0</v>
      </c>
      <c r="T191" s="130">
        <f>S191*H191</f>
        <v>0</v>
      </c>
      <c r="AR191" s="131" t="s">
        <v>169</v>
      </c>
      <c r="AT191" s="131" t="s">
        <v>171</v>
      </c>
      <c r="AU191" s="131" t="s">
        <v>77</v>
      </c>
      <c r="AY191" s="16" t="s">
        <v>141</v>
      </c>
      <c r="BE191" s="132">
        <f>IF(N191="základní",J191,0)</f>
        <v>0</v>
      </c>
      <c r="BF191" s="132">
        <f>IF(N191="snížená",J191,0)</f>
        <v>0</v>
      </c>
      <c r="BG191" s="132">
        <f>IF(N191="zákl. přenesená",J191,0)</f>
        <v>0</v>
      </c>
      <c r="BH191" s="132">
        <f>IF(N191="sníž. přenesená",J191,0)</f>
        <v>0</v>
      </c>
      <c r="BI191" s="132">
        <f>IF(N191="nulová",J191,0)</f>
        <v>0</v>
      </c>
      <c r="BJ191" s="16" t="s">
        <v>77</v>
      </c>
      <c r="BK191" s="132">
        <f>ROUND(I191*H191,2)</f>
        <v>0</v>
      </c>
      <c r="BL191" s="16" t="s">
        <v>147</v>
      </c>
      <c r="BM191" s="131" t="s">
        <v>1213</v>
      </c>
    </row>
    <row r="192" spans="2:65" s="1" customFormat="1" ht="11.25">
      <c r="B192" s="31"/>
      <c r="D192" s="133" t="s">
        <v>148</v>
      </c>
      <c r="F192" s="134" t="s">
        <v>1212</v>
      </c>
      <c r="I192" s="135"/>
      <c r="L192" s="31"/>
      <c r="M192" s="136"/>
      <c r="T192" s="52"/>
      <c r="AT192" s="16" t="s">
        <v>148</v>
      </c>
      <c r="AU192" s="16" t="s">
        <v>77</v>
      </c>
    </row>
    <row r="193" spans="2:65" s="1" customFormat="1" ht="19.5">
      <c r="B193" s="31"/>
      <c r="D193" s="133" t="s">
        <v>152</v>
      </c>
      <c r="F193" s="137" t="s">
        <v>166</v>
      </c>
      <c r="I193" s="135"/>
      <c r="L193" s="31"/>
      <c r="M193" s="136"/>
      <c r="T193" s="52"/>
      <c r="AT193" s="16" t="s">
        <v>152</v>
      </c>
      <c r="AU193" s="16" t="s">
        <v>77</v>
      </c>
    </row>
    <row r="194" spans="2:65" s="1" customFormat="1" ht="16.5" customHeight="1">
      <c r="B194" s="31"/>
      <c r="C194" s="138" t="s">
        <v>208</v>
      </c>
      <c r="D194" s="138" t="s">
        <v>171</v>
      </c>
      <c r="E194" s="139" t="s">
        <v>1214</v>
      </c>
      <c r="F194" s="140" t="s">
        <v>1215</v>
      </c>
      <c r="G194" s="141" t="s">
        <v>243</v>
      </c>
      <c r="H194" s="142">
        <v>2</v>
      </c>
      <c r="I194" s="143"/>
      <c r="J194" s="144">
        <f>ROUND(I194*H194,2)</f>
        <v>0</v>
      </c>
      <c r="K194" s="140" t="s">
        <v>146</v>
      </c>
      <c r="L194" s="145"/>
      <c r="M194" s="146" t="s">
        <v>19</v>
      </c>
      <c r="N194" s="147" t="s">
        <v>40</v>
      </c>
      <c r="P194" s="129">
        <f>O194*H194</f>
        <v>0</v>
      </c>
      <c r="Q194" s="129">
        <v>0</v>
      </c>
      <c r="R194" s="129">
        <f>Q194*H194</f>
        <v>0</v>
      </c>
      <c r="S194" s="129">
        <v>0</v>
      </c>
      <c r="T194" s="130">
        <f>S194*H194</f>
        <v>0</v>
      </c>
      <c r="AR194" s="131" t="s">
        <v>169</v>
      </c>
      <c r="AT194" s="131" t="s">
        <v>171</v>
      </c>
      <c r="AU194" s="131" t="s">
        <v>77</v>
      </c>
      <c r="AY194" s="16" t="s">
        <v>141</v>
      </c>
      <c r="BE194" s="132">
        <f>IF(N194="základní",J194,0)</f>
        <v>0</v>
      </c>
      <c r="BF194" s="132">
        <f>IF(N194="snížená",J194,0)</f>
        <v>0</v>
      </c>
      <c r="BG194" s="132">
        <f>IF(N194="zákl. přenesená",J194,0)</f>
        <v>0</v>
      </c>
      <c r="BH194" s="132">
        <f>IF(N194="sníž. přenesená",J194,0)</f>
        <v>0</v>
      </c>
      <c r="BI194" s="132">
        <f>IF(N194="nulová",J194,0)</f>
        <v>0</v>
      </c>
      <c r="BJ194" s="16" t="s">
        <v>77</v>
      </c>
      <c r="BK194" s="132">
        <f>ROUND(I194*H194,2)</f>
        <v>0</v>
      </c>
      <c r="BL194" s="16" t="s">
        <v>147</v>
      </c>
      <c r="BM194" s="131" t="s">
        <v>1216</v>
      </c>
    </row>
    <row r="195" spans="2:65" s="1" customFormat="1" ht="11.25">
      <c r="B195" s="31"/>
      <c r="D195" s="133" t="s">
        <v>148</v>
      </c>
      <c r="F195" s="134" t="s">
        <v>1215</v>
      </c>
      <c r="I195" s="135"/>
      <c r="L195" s="31"/>
      <c r="M195" s="136"/>
      <c r="T195" s="52"/>
      <c r="AT195" s="16" t="s">
        <v>148</v>
      </c>
      <c r="AU195" s="16" t="s">
        <v>77</v>
      </c>
    </row>
    <row r="196" spans="2:65" s="1" customFormat="1" ht="16.5" customHeight="1">
      <c r="B196" s="31"/>
      <c r="C196" s="138" t="s">
        <v>345</v>
      </c>
      <c r="D196" s="138" t="s">
        <v>171</v>
      </c>
      <c r="E196" s="139" t="s">
        <v>1217</v>
      </c>
      <c r="F196" s="140" t="s">
        <v>1218</v>
      </c>
      <c r="G196" s="141" t="s">
        <v>243</v>
      </c>
      <c r="H196" s="142">
        <v>2</v>
      </c>
      <c r="I196" s="143"/>
      <c r="J196" s="144">
        <f>ROUND(I196*H196,2)</f>
        <v>0</v>
      </c>
      <c r="K196" s="140" t="s">
        <v>146</v>
      </c>
      <c r="L196" s="145"/>
      <c r="M196" s="146" t="s">
        <v>19</v>
      </c>
      <c r="N196" s="147" t="s">
        <v>40</v>
      </c>
      <c r="P196" s="129">
        <f>O196*H196</f>
        <v>0</v>
      </c>
      <c r="Q196" s="129">
        <v>0</v>
      </c>
      <c r="R196" s="129">
        <f>Q196*H196</f>
        <v>0</v>
      </c>
      <c r="S196" s="129">
        <v>0</v>
      </c>
      <c r="T196" s="130">
        <f>S196*H196</f>
        <v>0</v>
      </c>
      <c r="AR196" s="131" t="s">
        <v>169</v>
      </c>
      <c r="AT196" s="131" t="s">
        <v>171</v>
      </c>
      <c r="AU196" s="131" t="s">
        <v>77</v>
      </c>
      <c r="AY196" s="16" t="s">
        <v>141</v>
      </c>
      <c r="BE196" s="132">
        <f>IF(N196="základní",J196,0)</f>
        <v>0</v>
      </c>
      <c r="BF196" s="132">
        <f>IF(N196="snížená",J196,0)</f>
        <v>0</v>
      </c>
      <c r="BG196" s="132">
        <f>IF(N196="zákl. přenesená",J196,0)</f>
        <v>0</v>
      </c>
      <c r="BH196" s="132">
        <f>IF(N196="sníž. přenesená",J196,0)</f>
        <v>0</v>
      </c>
      <c r="BI196" s="132">
        <f>IF(N196="nulová",J196,0)</f>
        <v>0</v>
      </c>
      <c r="BJ196" s="16" t="s">
        <v>77</v>
      </c>
      <c r="BK196" s="132">
        <f>ROUND(I196*H196,2)</f>
        <v>0</v>
      </c>
      <c r="BL196" s="16" t="s">
        <v>147</v>
      </c>
      <c r="BM196" s="131" t="s">
        <v>1219</v>
      </c>
    </row>
    <row r="197" spans="2:65" s="1" customFormat="1" ht="11.25">
      <c r="B197" s="31"/>
      <c r="D197" s="133" t="s">
        <v>148</v>
      </c>
      <c r="F197" s="134" t="s">
        <v>1218</v>
      </c>
      <c r="I197" s="135"/>
      <c r="L197" s="31"/>
      <c r="M197" s="136"/>
      <c r="T197" s="52"/>
      <c r="AT197" s="16" t="s">
        <v>148</v>
      </c>
      <c r="AU197" s="16" t="s">
        <v>77</v>
      </c>
    </row>
    <row r="198" spans="2:65" s="10" customFormat="1" ht="25.9" customHeight="1">
      <c r="B198" s="110"/>
      <c r="D198" s="111" t="s">
        <v>68</v>
      </c>
      <c r="E198" s="112" t="s">
        <v>79</v>
      </c>
      <c r="F198" s="112" t="s">
        <v>582</v>
      </c>
      <c r="I198" s="113"/>
      <c r="J198" s="114">
        <f>BK198</f>
        <v>0</v>
      </c>
      <c r="L198" s="110"/>
      <c r="M198" s="115"/>
      <c r="P198" s="116">
        <f>SUM(P199:P428)</f>
        <v>0</v>
      </c>
      <c r="R198" s="116">
        <f>SUM(R199:R428)</f>
        <v>0</v>
      </c>
      <c r="T198" s="117">
        <f>SUM(T199:T428)</f>
        <v>0</v>
      </c>
      <c r="AR198" s="111" t="s">
        <v>77</v>
      </c>
      <c r="AT198" s="118" t="s">
        <v>68</v>
      </c>
      <c r="AU198" s="118" t="s">
        <v>69</v>
      </c>
      <c r="AY198" s="111" t="s">
        <v>141</v>
      </c>
      <c r="BK198" s="119">
        <f>SUM(BK199:BK428)</f>
        <v>0</v>
      </c>
    </row>
    <row r="199" spans="2:65" s="1" customFormat="1" ht="16.5" customHeight="1">
      <c r="B199" s="31"/>
      <c r="C199" s="120" t="s">
        <v>211</v>
      </c>
      <c r="D199" s="120" t="s">
        <v>142</v>
      </c>
      <c r="E199" s="121" t="s">
        <v>583</v>
      </c>
      <c r="F199" s="122" t="s">
        <v>584</v>
      </c>
      <c r="G199" s="123" t="s">
        <v>253</v>
      </c>
      <c r="H199" s="124">
        <v>15.6</v>
      </c>
      <c r="I199" s="125"/>
      <c r="J199" s="126">
        <f>ROUND(I199*H199,2)</f>
        <v>0</v>
      </c>
      <c r="K199" s="122" t="s">
        <v>146</v>
      </c>
      <c r="L199" s="31"/>
      <c r="M199" s="127" t="s">
        <v>19</v>
      </c>
      <c r="N199" s="128" t="s">
        <v>40</v>
      </c>
      <c r="P199" s="129">
        <f>O199*H199</f>
        <v>0</v>
      </c>
      <c r="Q199" s="129">
        <v>0</v>
      </c>
      <c r="R199" s="129">
        <f>Q199*H199</f>
        <v>0</v>
      </c>
      <c r="S199" s="129">
        <v>0</v>
      </c>
      <c r="T199" s="130">
        <f>S199*H199</f>
        <v>0</v>
      </c>
      <c r="AR199" s="131" t="s">
        <v>147</v>
      </c>
      <c r="AT199" s="131" t="s">
        <v>142</v>
      </c>
      <c r="AU199" s="131" t="s">
        <v>77</v>
      </c>
      <c r="AY199" s="16" t="s">
        <v>141</v>
      </c>
      <c r="BE199" s="132">
        <f>IF(N199="základní",J199,0)</f>
        <v>0</v>
      </c>
      <c r="BF199" s="132">
        <f>IF(N199="snížená",J199,0)</f>
        <v>0</v>
      </c>
      <c r="BG199" s="132">
        <f>IF(N199="zákl. přenesená",J199,0)</f>
        <v>0</v>
      </c>
      <c r="BH199" s="132">
        <f>IF(N199="sníž. přenesená",J199,0)</f>
        <v>0</v>
      </c>
      <c r="BI199" s="132">
        <f>IF(N199="nulová",J199,0)</f>
        <v>0</v>
      </c>
      <c r="BJ199" s="16" t="s">
        <v>77</v>
      </c>
      <c r="BK199" s="132">
        <f>ROUND(I199*H199,2)</f>
        <v>0</v>
      </c>
      <c r="BL199" s="16" t="s">
        <v>147</v>
      </c>
      <c r="BM199" s="131" t="s">
        <v>365</v>
      </c>
    </row>
    <row r="200" spans="2:65" s="1" customFormat="1" ht="29.25">
      <c r="B200" s="31"/>
      <c r="D200" s="133" t="s">
        <v>148</v>
      </c>
      <c r="F200" s="134" t="s">
        <v>585</v>
      </c>
      <c r="I200" s="135"/>
      <c r="L200" s="31"/>
      <c r="M200" s="136"/>
      <c r="T200" s="52"/>
      <c r="AT200" s="16" t="s">
        <v>148</v>
      </c>
      <c r="AU200" s="16" t="s">
        <v>77</v>
      </c>
    </row>
    <row r="201" spans="2:65" s="1" customFormat="1" ht="39">
      <c r="B201" s="31"/>
      <c r="D201" s="133" t="s">
        <v>150</v>
      </c>
      <c r="F201" s="137" t="s">
        <v>586</v>
      </c>
      <c r="I201" s="135"/>
      <c r="L201" s="31"/>
      <c r="M201" s="136"/>
      <c r="T201" s="52"/>
      <c r="AT201" s="16" t="s">
        <v>150</v>
      </c>
      <c r="AU201" s="16" t="s">
        <v>77</v>
      </c>
    </row>
    <row r="202" spans="2:65" s="1" customFormat="1" ht="19.5">
      <c r="B202" s="31"/>
      <c r="D202" s="133" t="s">
        <v>152</v>
      </c>
      <c r="F202" s="137" t="s">
        <v>166</v>
      </c>
      <c r="I202" s="135"/>
      <c r="L202" s="31"/>
      <c r="M202" s="136"/>
      <c r="T202" s="52"/>
      <c r="AT202" s="16" t="s">
        <v>152</v>
      </c>
      <c r="AU202" s="16" t="s">
        <v>77</v>
      </c>
    </row>
    <row r="203" spans="2:65" s="12" customFormat="1" ht="11.25">
      <c r="B203" s="157"/>
      <c r="D203" s="133" t="s">
        <v>255</v>
      </c>
      <c r="E203" s="158" t="s">
        <v>19</v>
      </c>
      <c r="F203" s="159" t="s">
        <v>1220</v>
      </c>
      <c r="H203" s="160">
        <v>15.6</v>
      </c>
      <c r="I203" s="161"/>
      <c r="L203" s="157"/>
      <c r="M203" s="162"/>
      <c r="T203" s="163"/>
      <c r="AT203" s="158" t="s">
        <v>255</v>
      </c>
      <c r="AU203" s="158" t="s">
        <v>77</v>
      </c>
      <c r="AV203" s="12" t="s">
        <v>79</v>
      </c>
      <c r="AW203" s="12" t="s">
        <v>31</v>
      </c>
      <c r="AX203" s="12" t="s">
        <v>69</v>
      </c>
      <c r="AY203" s="158" t="s">
        <v>141</v>
      </c>
    </row>
    <row r="204" spans="2:65" s="13" customFormat="1" ht="11.25">
      <c r="B204" s="164"/>
      <c r="D204" s="133" t="s">
        <v>255</v>
      </c>
      <c r="E204" s="165" t="s">
        <v>19</v>
      </c>
      <c r="F204" s="166" t="s">
        <v>262</v>
      </c>
      <c r="H204" s="167">
        <v>15.6</v>
      </c>
      <c r="I204" s="168"/>
      <c r="L204" s="164"/>
      <c r="M204" s="169"/>
      <c r="T204" s="170"/>
      <c r="AT204" s="165" t="s">
        <v>255</v>
      </c>
      <c r="AU204" s="165" t="s">
        <v>77</v>
      </c>
      <c r="AV204" s="13" t="s">
        <v>147</v>
      </c>
      <c r="AW204" s="13" t="s">
        <v>31</v>
      </c>
      <c r="AX204" s="13" t="s">
        <v>77</v>
      </c>
      <c r="AY204" s="165" t="s">
        <v>141</v>
      </c>
    </row>
    <row r="205" spans="2:65" s="1" customFormat="1" ht="16.5" customHeight="1">
      <c r="B205" s="31"/>
      <c r="C205" s="120" t="s">
        <v>352</v>
      </c>
      <c r="D205" s="120" t="s">
        <v>142</v>
      </c>
      <c r="E205" s="121" t="s">
        <v>587</v>
      </c>
      <c r="F205" s="122" t="s">
        <v>588</v>
      </c>
      <c r="G205" s="123" t="s">
        <v>589</v>
      </c>
      <c r="H205" s="124">
        <v>8.1000000000000003E-2</v>
      </c>
      <c r="I205" s="125"/>
      <c r="J205" s="126">
        <f>ROUND(I205*H205,2)</f>
        <v>0</v>
      </c>
      <c r="K205" s="122" t="s">
        <v>146</v>
      </c>
      <c r="L205" s="31"/>
      <c r="M205" s="127" t="s">
        <v>19</v>
      </c>
      <c r="N205" s="128" t="s">
        <v>40</v>
      </c>
      <c r="P205" s="129">
        <f>O205*H205</f>
        <v>0</v>
      </c>
      <c r="Q205" s="129">
        <v>0</v>
      </c>
      <c r="R205" s="129">
        <f>Q205*H205</f>
        <v>0</v>
      </c>
      <c r="S205" s="129">
        <v>0</v>
      </c>
      <c r="T205" s="130">
        <f>S205*H205</f>
        <v>0</v>
      </c>
      <c r="AR205" s="131" t="s">
        <v>147</v>
      </c>
      <c r="AT205" s="131" t="s">
        <v>142</v>
      </c>
      <c r="AU205" s="131" t="s">
        <v>77</v>
      </c>
      <c r="AY205" s="16" t="s">
        <v>141</v>
      </c>
      <c r="BE205" s="132">
        <f>IF(N205="základní",J205,0)</f>
        <v>0</v>
      </c>
      <c r="BF205" s="132">
        <f>IF(N205="snížená",J205,0)</f>
        <v>0</v>
      </c>
      <c r="BG205" s="132">
        <f>IF(N205="zákl. přenesená",J205,0)</f>
        <v>0</v>
      </c>
      <c r="BH205" s="132">
        <f>IF(N205="sníž. přenesená",J205,0)</f>
        <v>0</v>
      </c>
      <c r="BI205" s="132">
        <f>IF(N205="nulová",J205,0)</f>
        <v>0</v>
      </c>
      <c r="BJ205" s="16" t="s">
        <v>77</v>
      </c>
      <c r="BK205" s="132">
        <f>ROUND(I205*H205,2)</f>
        <v>0</v>
      </c>
      <c r="BL205" s="16" t="s">
        <v>147</v>
      </c>
      <c r="BM205" s="131" t="s">
        <v>369</v>
      </c>
    </row>
    <row r="206" spans="2:65" s="1" customFormat="1" ht="68.25">
      <c r="B206" s="31"/>
      <c r="D206" s="133" t="s">
        <v>148</v>
      </c>
      <c r="F206" s="134" t="s">
        <v>590</v>
      </c>
      <c r="I206" s="135"/>
      <c r="L206" s="31"/>
      <c r="M206" s="136"/>
      <c r="T206" s="52"/>
      <c r="AT206" s="16" t="s">
        <v>148</v>
      </c>
      <c r="AU206" s="16" t="s">
        <v>77</v>
      </c>
    </row>
    <row r="207" spans="2:65" s="1" customFormat="1" ht="87.75">
      <c r="B207" s="31"/>
      <c r="D207" s="133" t="s">
        <v>150</v>
      </c>
      <c r="F207" s="137" t="s">
        <v>591</v>
      </c>
      <c r="I207" s="135"/>
      <c r="L207" s="31"/>
      <c r="M207" s="136"/>
      <c r="T207" s="52"/>
      <c r="AT207" s="16" t="s">
        <v>150</v>
      </c>
      <c r="AU207" s="16" t="s">
        <v>77</v>
      </c>
    </row>
    <row r="208" spans="2:65" s="1" customFormat="1" ht="29.25">
      <c r="B208" s="31"/>
      <c r="D208" s="133" t="s">
        <v>152</v>
      </c>
      <c r="F208" s="137" t="s">
        <v>1221</v>
      </c>
      <c r="I208" s="135"/>
      <c r="L208" s="31"/>
      <c r="M208" s="136"/>
      <c r="T208" s="52"/>
      <c r="AT208" s="16" t="s">
        <v>152</v>
      </c>
      <c r="AU208" s="16" t="s">
        <v>77</v>
      </c>
    </row>
    <row r="209" spans="2:65" s="1" customFormat="1" ht="16.5" customHeight="1">
      <c r="B209" s="31"/>
      <c r="C209" s="120" t="s">
        <v>215</v>
      </c>
      <c r="D209" s="120" t="s">
        <v>142</v>
      </c>
      <c r="E209" s="121" t="s">
        <v>593</v>
      </c>
      <c r="F209" s="122" t="s">
        <v>594</v>
      </c>
      <c r="G209" s="123" t="s">
        <v>589</v>
      </c>
      <c r="H209" s="124">
        <v>8.2000000000000003E-2</v>
      </c>
      <c r="I209" s="125"/>
      <c r="J209" s="126">
        <f>ROUND(I209*H209,2)</f>
        <v>0</v>
      </c>
      <c r="K209" s="122" t="s">
        <v>146</v>
      </c>
      <c r="L209" s="31"/>
      <c r="M209" s="127" t="s">
        <v>19</v>
      </c>
      <c r="N209" s="128" t="s">
        <v>40</v>
      </c>
      <c r="P209" s="129">
        <f>O209*H209</f>
        <v>0</v>
      </c>
      <c r="Q209" s="129">
        <v>0</v>
      </c>
      <c r="R209" s="129">
        <f>Q209*H209</f>
        <v>0</v>
      </c>
      <c r="S209" s="129">
        <v>0</v>
      </c>
      <c r="T209" s="130">
        <f>S209*H209</f>
        <v>0</v>
      </c>
      <c r="AR209" s="131" t="s">
        <v>147</v>
      </c>
      <c r="AT209" s="131" t="s">
        <v>142</v>
      </c>
      <c r="AU209" s="131" t="s">
        <v>77</v>
      </c>
      <c r="AY209" s="16" t="s">
        <v>141</v>
      </c>
      <c r="BE209" s="132">
        <f>IF(N209="základní",J209,0)</f>
        <v>0</v>
      </c>
      <c r="BF209" s="132">
        <f>IF(N209="snížená",J209,0)</f>
        <v>0</v>
      </c>
      <c r="BG209" s="132">
        <f>IF(N209="zákl. přenesená",J209,0)</f>
        <v>0</v>
      </c>
      <c r="BH209" s="132">
        <f>IF(N209="sníž. přenesená",J209,0)</f>
        <v>0</v>
      </c>
      <c r="BI209" s="132">
        <f>IF(N209="nulová",J209,0)</f>
        <v>0</v>
      </c>
      <c r="BJ209" s="16" t="s">
        <v>77</v>
      </c>
      <c r="BK209" s="132">
        <f>ROUND(I209*H209,2)</f>
        <v>0</v>
      </c>
      <c r="BL209" s="16" t="s">
        <v>147</v>
      </c>
      <c r="BM209" s="131" t="s">
        <v>373</v>
      </c>
    </row>
    <row r="210" spans="2:65" s="1" customFormat="1" ht="68.25">
      <c r="B210" s="31"/>
      <c r="D210" s="133" t="s">
        <v>148</v>
      </c>
      <c r="F210" s="134" t="s">
        <v>595</v>
      </c>
      <c r="I210" s="135"/>
      <c r="L210" s="31"/>
      <c r="M210" s="136"/>
      <c r="T210" s="52"/>
      <c r="AT210" s="16" t="s">
        <v>148</v>
      </c>
      <c r="AU210" s="16" t="s">
        <v>77</v>
      </c>
    </row>
    <row r="211" spans="2:65" s="1" customFormat="1" ht="87.75">
      <c r="B211" s="31"/>
      <c r="D211" s="133" t="s">
        <v>150</v>
      </c>
      <c r="F211" s="137" t="s">
        <v>591</v>
      </c>
      <c r="I211" s="135"/>
      <c r="L211" s="31"/>
      <c r="M211" s="136"/>
      <c r="T211" s="52"/>
      <c r="AT211" s="16" t="s">
        <v>150</v>
      </c>
      <c r="AU211" s="16" t="s">
        <v>77</v>
      </c>
    </row>
    <row r="212" spans="2:65" s="1" customFormat="1" ht="29.25">
      <c r="B212" s="31"/>
      <c r="D212" s="133" t="s">
        <v>152</v>
      </c>
      <c r="F212" s="137" t="s">
        <v>1222</v>
      </c>
      <c r="I212" s="135"/>
      <c r="L212" s="31"/>
      <c r="M212" s="136"/>
      <c r="T212" s="52"/>
      <c r="AT212" s="16" t="s">
        <v>152</v>
      </c>
      <c r="AU212" s="16" t="s">
        <v>77</v>
      </c>
    </row>
    <row r="213" spans="2:65" s="1" customFormat="1" ht="16.5" customHeight="1">
      <c r="B213" s="31"/>
      <c r="C213" s="120" t="s">
        <v>362</v>
      </c>
      <c r="D213" s="120" t="s">
        <v>142</v>
      </c>
      <c r="E213" s="121" t="s">
        <v>597</v>
      </c>
      <c r="F213" s="122" t="s">
        <v>598</v>
      </c>
      <c r="G213" s="123" t="s">
        <v>589</v>
      </c>
      <c r="H213" s="124">
        <v>6.4000000000000001E-2</v>
      </c>
      <c r="I213" s="125"/>
      <c r="J213" s="126">
        <f>ROUND(I213*H213,2)</f>
        <v>0</v>
      </c>
      <c r="K213" s="122" t="s">
        <v>146</v>
      </c>
      <c r="L213" s="31"/>
      <c r="M213" s="127" t="s">
        <v>19</v>
      </c>
      <c r="N213" s="128" t="s">
        <v>40</v>
      </c>
      <c r="P213" s="129">
        <f>O213*H213</f>
        <v>0</v>
      </c>
      <c r="Q213" s="129">
        <v>0</v>
      </c>
      <c r="R213" s="129">
        <f>Q213*H213</f>
        <v>0</v>
      </c>
      <c r="S213" s="129">
        <v>0</v>
      </c>
      <c r="T213" s="130">
        <f>S213*H213</f>
        <v>0</v>
      </c>
      <c r="AR213" s="131" t="s">
        <v>147</v>
      </c>
      <c r="AT213" s="131" t="s">
        <v>142</v>
      </c>
      <c r="AU213" s="131" t="s">
        <v>77</v>
      </c>
      <c r="AY213" s="16" t="s">
        <v>141</v>
      </c>
      <c r="BE213" s="132">
        <f>IF(N213="základní",J213,0)</f>
        <v>0</v>
      </c>
      <c r="BF213" s="132">
        <f>IF(N213="snížená",J213,0)</f>
        <v>0</v>
      </c>
      <c r="BG213" s="132">
        <f>IF(N213="zákl. přenesená",J213,0)</f>
        <v>0</v>
      </c>
      <c r="BH213" s="132">
        <f>IF(N213="sníž. přenesená",J213,0)</f>
        <v>0</v>
      </c>
      <c r="BI213" s="132">
        <f>IF(N213="nulová",J213,0)</f>
        <v>0</v>
      </c>
      <c r="BJ213" s="16" t="s">
        <v>77</v>
      </c>
      <c r="BK213" s="132">
        <f>ROUND(I213*H213,2)</f>
        <v>0</v>
      </c>
      <c r="BL213" s="16" t="s">
        <v>147</v>
      </c>
      <c r="BM213" s="131" t="s">
        <v>377</v>
      </c>
    </row>
    <row r="214" spans="2:65" s="1" customFormat="1" ht="68.25">
      <c r="B214" s="31"/>
      <c r="D214" s="133" t="s">
        <v>148</v>
      </c>
      <c r="F214" s="134" t="s">
        <v>599</v>
      </c>
      <c r="I214" s="135"/>
      <c r="L214" s="31"/>
      <c r="M214" s="136"/>
      <c r="T214" s="52"/>
      <c r="AT214" s="16" t="s">
        <v>148</v>
      </c>
      <c r="AU214" s="16" t="s">
        <v>77</v>
      </c>
    </row>
    <row r="215" spans="2:65" s="1" customFormat="1" ht="87.75">
      <c r="B215" s="31"/>
      <c r="D215" s="133" t="s">
        <v>150</v>
      </c>
      <c r="F215" s="137" t="s">
        <v>591</v>
      </c>
      <c r="I215" s="135"/>
      <c r="L215" s="31"/>
      <c r="M215" s="136"/>
      <c r="T215" s="52"/>
      <c r="AT215" s="16" t="s">
        <v>150</v>
      </c>
      <c r="AU215" s="16" t="s">
        <v>77</v>
      </c>
    </row>
    <row r="216" spans="2:65" s="1" customFormat="1" ht="29.25">
      <c r="B216" s="31"/>
      <c r="D216" s="133" t="s">
        <v>152</v>
      </c>
      <c r="F216" s="137" t="s">
        <v>1223</v>
      </c>
      <c r="I216" s="135"/>
      <c r="L216" s="31"/>
      <c r="M216" s="136"/>
      <c r="T216" s="52"/>
      <c r="AT216" s="16" t="s">
        <v>152</v>
      </c>
      <c r="AU216" s="16" t="s">
        <v>77</v>
      </c>
    </row>
    <row r="217" spans="2:65" s="1" customFormat="1" ht="16.5" customHeight="1">
      <c r="B217" s="31"/>
      <c r="C217" s="120" t="s">
        <v>219</v>
      </c>
      <c r="D217" s="120" t="s">
        <v>142</v>
      </c>
      <c r="E217" s="121" t="s">
        <v>601</v>
      </c>
      <c r="F217" s="122" t="s">
        <v>602</v>
      </c>
      <c r="G217" s="123" t="s">
        <v>174</v>
      </c>
      <c r="H217" s="124">
        <v>139.6</v>
      </c>
      <c r="I217" s="125"/>
      <c r="J217" s="126">
        <f>ROUND(I217*H217,2)</f>
        <v>0</v>
      </c>
      <c r="K217" s="122" t="s">
        <v>146</v>
      </c>
      <c r="L217" s="31"/>
      <c r="M217" s="127" t="s">
        <v>19</v>
      </c>
      <c r="N217" s="128" t="s">
        <v>40</v>
      </c>
      <c r="P217" s="129">
        <f>O217*H217</f>
        <v>0</v>
      </c>
      <c r="Q217" s="129">
        <v>0</v>
      </c>
      <c r="R217" s="129">
        <f>Q217*H217</f>
        <v>0</v>
      </c>
      <c r="S217" s="129">
        <v>0</v>
      </c>
      <c r="T217" s="130">
        <f>S217*H217</f>
        <v>0</v>
      </c>
      <c r="AR217" s="131" t="s">
        <v>147</v>
      </c>
      <c r="AT217" s="131" t="s">
        <v>142</v>
      </c>
      <c r="AU217" s="131" t="s">
        <v>77</v>
      </c>
      <c r="AY217" s="16" t="s">
        <v>141</v>
      </c>
      <c r="BE217" s="132">
        <f>IF(N217="základní",J217,0)</f>
        <v>0</v>
      </c>
      <c r="BF217" s="132">
        <f>IF(N217="snížená",J217,0)</f>
        <v>0</v>
      </c>
      <c r="BG217" s="132">
        <f>IF(N217="zákl. přenesená",J217,0)</f>
        <v>0</v>
      </c>
      <c r="BH217" s="132">
        <f>IF(N217="sníž. přenesená",J217,0)</f>
        <v>0</v>
      </c>
      <c r="BI217" s="132">
        <f>IF(N217="nulová",J217,0)</f>
        <v>0</v>
      </c>
      <c r="BJ217" s="16" t="s">
        <v>77</v>
      </c>
      <c r="BK217" s="132">
        <f>ROUND(I217*H217,2)</f>
        <v>0</v>
      </c>
      <c r="BL217" s="16" t="s">
        <v>147</v>
      </c>
      <c r="BM217" s="131" t="s">
        <v>382</v>
      </c>
    </row>
    <row r="218" spans="2:65" s="1" customFormat="1" ht="68.25">
      <c r="B218" s="31"/>
      <c r="D218" s="133" t="s">
        <v>148</v>
      </c>
      <c r="F218" s="134" t="s">
        <v>603</v>
      </c>
      <c r="I218" s="135"/>
      <c r="L218" s="31"/>
      <c r="M218" s="136"/>
      <c r="T218" s="52"/>
      <c r="AT218" s="16" t="s">
        <v>148</v>
      </c>
      <c r="AU218" s="16" t="s">
        <v>77</v>
      </c>
    </row>
    <row r="219" spans="2:65" s="1" customFormat="1" ht="87.75">
      <c r="B219" s="31"/>
      <c r="D219" s="133" t="s">
        <v>150</v>
      </c>
      <c r="F219" s="137" t="s">
        <v>591</v>
      </c>
      <c r="I219" s="135"/>
      <c r="L219" s="31"/>
      <c r="M219" s="136"/>
      <c r="T219" s="52"/>
      <c r="AT219" s="16" t="s">
        <v>150</v>
      </c>
      <c r="AU219" s="16" t="s">
        <v>77</v>
      </c>
    </row>
    <row r="220" spans="2:65" s="1" customFormat="1" ht="29.25">
      <c r="B220" s="31"/>
      <c r="D220" s="133" t="s">
        <v>152</v>
      </c>
      <c r="F220" s="137" t="s">
        <v>1224</v>
      </c>
      <c r="I220" s="135"/>
      <c r="L220" s="31"/>
      <c r="M220" s="136"/>
      <c r="T220" s="52"/>
      <c r="AT220" s="16" t="s">
        <v>152</v>
      </c>
      <c r="AU220" s="16" t="s">
        <v>77</v>
      </c>
    </row>
    <row r="221" spans="2:65" s="12" customFormat="1" ht="11.25">
      <c r="B221" s="157"/>
      <c r="D221" s="133" t="s">
        <v>255</v>
      </c>
      <c r="E221" s="158" t="s">
        <v>19</v>
      </c>
      <c r="F221" s="159" t="s">
        <v>1225</v>
      </c>
      <c r="H221" s="160">
        <v>139.6</v>
      </c>
      <c r="I221" s="161"/>
      <c r="L221" s="157"/>
      <c r="M221" s="162"/>
      <c r="T221" s="163"/>
      <c r="AT221" s="158" t="s">
        <v>255</v>
      </c>
      <c r="AU221" s="158" t="s">
        <v>77</v>
      </c>
      <c r="AV221" s="12" t="s">
        <v>79</v>
      </c>
      <c r="AW221" s="12" t="s">
        <v>31</v>
      </c>
      <c r="AX221" s="12" t="s">
        <v>69</v>
      </c>
      <c r="AY221" s="158" t="s">
        <v>141</v>
      </c>
    </row>
    <row r="222" spans="2:65" s="13" customFormat="1" ht="11.25">
      <c r="B222" s="164"/>
      <c r="D222" s="133" t="s">
        <v>255</v>
      </c>
      <c r="E222" s="165" t="s">
        <v>19</v>
      </c>
      <c r="F222" s="166" t="s">
        <v>262</v>
      </c>
      <c r="H222" s="167">
        <v>139.6</v>
      </c>
      <c r="I222" s="168"/>
      <c r="L222" s="164"/>
      <c r="M222" s="169"/>
      <c r="T222" s="170"/>
      <c r="AT222" s="165" t="s">
        <v>255</v>
      </c>
      <c r="AU222" s="165" t="s">
        <v>77</v>
      </c>
      <c r="AV222" s="13" t="s">
        <v>147</v>
      </c>
      <c r="AW222" s="13" t="s">
        <v>31</v>
      </c>
      <c r="AX222" s="13" t="s">
        <v>77</v>
      </c>
      <c r="AY222" s="165" t="s">
        <v>141</v>
      </c>
    </row>
    <row r="223" spans="2:65" s="1" customFormat="1" ht="16.5" customHeight="1">
      <c r="B223" s="31"/>
      <c r="C223" s="120" t="s">
        <v>370</v>
      </c>
      <c r="D223" s="120" t="s">
        <v>142</v>
      </c>
      <c r="E223" s="121" t="s">
        <v>617</v>
      </c>
      <c r="F223" s="122" t="s">
        <v>618</v>
      </c>
      <c r="G223" s="123" t="s">
        <v>253</v>
      </c>
      <c r="H223" s="124">
        <v>704</v>
      </c>
      <c r="I223" s="125"/>
      <c r="J223" s="126">
        <f>ROUND(I223*H223,2)</f>
        <v>0</v>
      </c>
      <c r="K223" s="122" t="s">
        <v>146</v>
      </c>
      <c r="L223" s="31"/>
      <c r="M223" s="127" t="s">
        <v>19</v>
      </c>
      <c r="N223" s="128" t="s">
        <v>40</v>
      </c>
      <c r="P223" s="129">
        <f>O223*H223</f>
        <v>0</v>
      </c>
      <c r="Q223" s="129">
        <v>0</v>
      </c>
      <c r="R223" s="129">
        <f>Q223*H223</f>
        <v>0</v>
      </c>
      <c r="S223" s="129">
        <v>0</v>
      </c>
      <c r="T223" s="130">
        <f>S223*H223</f>
        <v>0</v>
      </c>
      <c r="AR223" s="131" t="s">
        <v>147</v>
      </c>
      <c r="AT223" s="131" t="s">
        <v>142</v>
      </c>
      <c r="AU223" s="131" t="s">
        <v>77</v>
      </c>
      <c r="AY223" s="16" t="s">
        <v>141</v>
      </c>
      <c r="BE223" s="132">
        <f>IF(N223="základní",J223,0)</f>
        <v>0</v>
      </c>
      <c r="BF223" s="132">
        <f>IF(N223="snížená",J223,0)</f>
        <v>0</v>
      </c>
      <c r="BG223" s="132">
        <f>IF(N223="zákl. přenesená",J223,0)</f>
        <v>0</v>
      </c>
      <c r="BH223" s="132">
        <f>IF(N223="sníž. přenesená",J223,0)</f>
        <v>0</v>
      </c>
      <c r="BI223" s="132">
        <f>IF(N223="nulová",J223,0)</f>
        <v>0</v>
      </c>
      <c r="BJ223" s="16" t="s">
        <v>77</v>
      </c>
      <c r="BK223" s="132">
        <f>ROUND(I223*H223,2)</f>
        <v>0</v>
      </c>
      <c r="BL223" s="16" t="s">
        <v>147</v>
      </c>
      <c r="BM223" s="131" t="s">
        <v>386</v>
      </c>
    </row>
    <row r="224" spans="2:65" s="1" customFormat="1" ht="19.5">
      <c r="B224" s="31"/>
      <c r="D224" s="133" t="s">
        <v>148</v>
      </c>
      <c r="F224" s="134" t="s">
        <v>619</v>
      </c>
      <c r="I224" s="135"/>
      <c r="L224" s="31"/>
      <c r="M224" s="136"/>
      <c r="T224" s="52"/>
      <c r="AT224" s="16" t="s">
        <v>148</v>
      </c>
      <c r="AU224" s="16" t="s">
        <v>77</v>
      </c>
    </row>
    <row r="225" spans="2:65" s="1" customFormat="1" ht="39">
      <c r="B225" s="31"/>
      <c r="D225" s="133" t="s">
        <v>150</v>
      </c>
      <c r="F225" s="137" t="s">
        <v>620</v>
      </c>
      <c r="I225" s="135"/>
      <c r="L225" s="31"/>
      <c r="M225" s="136"/>
      <c r="T225" s="52"/>
      <c r="AT225" s="16" t="s">
        <v>150</v>
      </c>
      <c r="AU225" s="16" t="s">
        <v>77</v>
      </c>
    </row>
    <row r="226" spans="2:65" s="1" customFormat="1" ht="29.25">
      <c r="B226" s="31"/>
      <c r="D226" s="133" t="s">
        <v>152</v>
      </c>
      <c r="F226" s="137" t="s">
        <v>621</v>
      </c>
      <c r="I226" s="135"/>
      <c r="L226" s="31"/>
      <c r="M226" s="136"/>
      <c r="T226" s="52"/>
      <c r="AT226" s="16" t="s">
        <v>152</v>
      </c>
      <c r="AU226" s="16" t="s">
        <v>77</v>
      </c>
    </row>
    <row r="227" spans="2:65" s="12" customFormat="1" ht="11.25">
      <c r="B227" s="157"/>
      <c r="D227" s="133" t="s">
        <v>255</v>
      </c>
      <c r="E227" s="158" t="s">
        <v>19</v>
      </c>
      <c r="F227" s="159" t="s">
        <v>1226</v>
      </c>
      <c r="H227" s="160">
        <v>704</v>
      </c>
      <c r="I227" s="161"/>
      <c r="L227" s="157"/>
      <c r="M227" s="162"/>
      <c r="T227" s="163"/>
      <c r="AT227" s="158" t="s">
        <v>255</v>
      </c>
      <c r="AU227" s="158" t="s">
        <v>77</v>
      </c>
      <c r="AV227" s="12" t="s">
        <v>79</v>
      </c>
      <c r="AW227" s="12" t="s">
        <v>31</v>
      </c>
      <c r="AX227" s="12" t="s">
        <v>69</v>
      </c>
      <c r="AY227" s="158" t="s">
        <v>141</v>
      </c>
    </row>
    <row r="228" spans="2:65" s="13" customFormat="1" ht="11.25">
      <c r="B228" s="164"/>
      <c r="D228" s="133" t="s">
        <v>255</v>
      </c>
      <c r="E228" s="165" t="s">
        <v>19</v>
      </c>
      <c r="F228" s="166" t="s">
        <v>262</v>
      </c>
      <c r="H228" s="167">
        <v>704</v>
      </c>
      <c r="I228" s="168"/>
      <c r="L228" s="164"/>
      <c r="M228" s="169"/>
      <c r="T228" s="170"/>
      <c r="AT228" s="165" t="s">
        <v>255</v>
      </c>
      <c r="AU228" s="165" t="s">
        <v>77</v>
      </c>
      <c r="AV228" s="13" t="s">
        <v>147</v>
      </c>
      <c r="AW228" s="13" t="s">
        <v>31</v>
      </c>
      <c r="AX228" s="13" t="s">
        <v>77</v>
      </c>
      <c r="AY228" s="165" t="s">
        <v>141</v>
      </c>
    </row>
    <row r="229" spans="2:65" s="1" customFormat="1" ht="16.5" customHeight="1">
      <c r="B229" s="31"/>
      <c r="C229" s="120" t="s">
        <v>227</v>
      </c>
      <c r="D229" s="120" t="s">
        <v>142</v>
      </c>
      <c r="E229" s="121" t="s">
        <v>623</v>
      </c>
      <c r="F229" s="122" t="s">
        <v>624</v>
      </c>
      <c r="G229" s="123" t="s">
        <v>253</v>
      </c>
      <c r="H229" s="124">
        <v>238</v>
      </c>
      <c r="I229" s="125"/>
      <c r="J229" s="126">
        <f>ROUND(I229*H229,2)</f>
        <v>0</v>
      </c>
      <c r="K229" s="122" t="s">
        <v>146</v>
      </c>
      <c r="L229" s="31"/>
      <c r="M229" s="127" t="s">
        <v>19</v>
      </c>
      <c r="N229" s="128" t="s">
        <v>40</v>
      </c>
      <c r="P229" s="129">
        <f>O229*H229</f>
        <v>0</v>
      </c>
      <c r="Q229" s="129">
        <v>0</v>
      </c>
      <c r="R229" s="129">
        <f>Q229*H229</f>
        <v>0</v>
      </c>
      <c r="S229" s="129">
        <v>0</v>
      </c>
      <c r="T229" s="130">
        <f>S229*H229</f>
        <v>0</v>
      </c>
      <c r="AR229" s="131" t="s">
        <v>147</v>
      </c>
      <c r="AT229" s="131" t="s">
        <v>142</v>
      </c>
      <c r="AU229" s="131" t="s">
        <v>77</v>
      </c>
      <c r="AY229" s="16" t="s">
        <v>141</v>
      </c>
      <c r="BE229" s="132">
        <f>IF(N229="základní",J229,0)</f>
        <v>0</v>
      </c>
      <c r="BF229" s="132">
        <f>IF(N229="snížená",J229,0)</f>
        <v>0</v>
      </c>
      <c r="BG229" s="132">
        <f>IF(N229="zákl. přenesená",J229,0)</f>
        <v>0</v>
      </c>
      <c r="BH229" s="132">
        <f>IF(N229="sníž. přenesená",J229,0)</f>
        <v>0</v>
      </c>
      <c r="BI229" s="132">
        <f>IF(N229="nulová",J229,0)</f>
        <v>0</v>
      </c>
      <c r="BJ229" s="16" t="s">
        <v>77</v>
      </c>
      <c r="BK229" s="132">
        <f>ROUND(I229*H229,2)</f>
        <v>0</v>
      </c>
      <c r="BL229" s="16" t="s">
        <v>147</v>
      </c>
      <c r="BM229" s="131" t="s">
        <v>390</v>
      </c>
    </row>
    <row r="230" spans="2:65" s="1" customFormat="1" ht="29.25">
      <c r="B230" s="31"/>
      <c r="D230" s="133" t="s">
        <v>148</v>
      </c>
      <c r="F230" s="134" t="s">
        <v>625</v>
      </c>
      <c r="I230" s="135"/>
      <c r="L230" s="31"/>
      <c r="M230" s="136"/>
      <c r="T230" s="52"/>
      <c r="AT230" s="16" t="s">
        <v>148</v>
      </c>
      <c r="AU230" s="16" t="s">
        <v>77</v>
      </c>
    </row>
    <row r="231" spans="2:65" s="1" customFormat="1" ht="39">
      <c r="B231" s="31"/>
      <c r="D231" s="133" t="s">
        <v>150</v>
      </c>
      <c r="F231" s="137" t="s">
        <v>620</v>
      </c>
      <c r="I231" s="135"/>
      <c r="L231" s="31"/>
      <c r="M231" s="136"/>
      <c r="T231" s="52"/>
      <c r="AT231" s="16" t="s">
        <v>150</v>
      </c>
      <c r="AU231" s="16" t="s">
        <v>77</v>
      </c>
    </row>
    <row r="232" spans="2:65" s="1" customFormat="1" ht="29.25">
      <c r="B232" s="31"/>
      <c r="D232" s="133" t="s">
        <v>152</v>
      </c>
      <c r="F232" s="137" t="s">
        <v>1201</v>
      </c>
      <c r="I232" s="135"/>
      <c r="L232" s="31"/>
      <c r="M232" s="136"/>
      <c r="T232" s="52"/>
      <c r="AT232" s="16" t="s">
        <v>152</v>
      </c>
      <c r="AU232" s="16" t="s">
        <v>77</v>
      </c>
    </row>
    <row r="233" spans="2:65" s="12" customFormat="1" ht="11.25">
      <c r="B233" s="157"/>
      <c r="D233" s="133" t="s">
        <v>255</v>
      </c>
      <c r="E233" s="158" t="s">
        <v>19</v>
      </c>
      <c r="F233" s="159" t="s">
        <v>1227</v>
      </c>
      <c r="H233" s="160">
        <v>238</v>
      </c>
      <c r="I233" s="161"/>
      <c r="L233" s="157"/>
      <c r="M233" s="162"/>
      <c r="T233" s="163"/>
      <c r="AT233" s="158" t="s">
        <v>255</v>
      </c>
      <c r="AU233" s="158" t="s">
        <v>77</v>
      </c>
      <c r="AV233" s="12" t="s">
        <v>79</v>
      </c>
      <c r="AW233" s="12" t="s">
        <v>31</v>
      </c>
      <c r="AX233" s="12" t="s">
        <v>69</v>
      </c>
      <c r="AY233" s="158" t="s">
        <v>141</v>
      </c>
    </row>
    <row r="234" spans="2:65" s="13" customFormat="1" ht="11.25">
      <c r="B234" s="164"/>
      <c r="D234" s="133" t="s">
        <v>255</v>
      </c>
      <c r="E234" s="165" t="s">
        <v>19</v>
      </c>
      <c r="F234" s="166" t="s">
        <v>262</v>
      </c>
      <c r="H234" s="167">
        <v>238</v>
      </c>
      <c r="I234" s="168"/>
      <c r="L234" s="164"/>
      <c r="M234" s="169"/>
      <c r="T234" s="170"/>
      <c r="AT234" s="165" t="s">
        <v>255</v>
      </c>
      <c r="AU234" s="165" t="s">
        <v>77</v>
      </c>
      <c r="AV234" s="13" t="s">
        <v>147</v>
      </c>
      <c r="AW234" s="13" t="s">
        <v>31</v>
      </c>
      <c r="AX234" s="13" t="s">
        <v>77</v>
      </c>
      <c r="AY234" s="165" t="s">
        <v>141</v>
      </c>
    </row>
    <row r="235" spans="2:65" s="1" customFormat="1" ht="16.5" customHeight="1">
      <c r="B235" s="31"/>
      <c r="C235" s="120" t="s">
        <v>379</v>
      </c>
      <c r="D235" s="120" t="s">
        <v>142</v>
      </c>
      <c r="E235" s="121" t="s">
        <v>627</v>
      </c>
      <c r="F235" s="122" t="s">
        <v>628</v>
      </c>
      <c r="G235" s="123" t="s">
        <v>589</v>
      </c>
      <c r="H235" s="124">
        <v>0.23499999999999999</v>
      </c>
      <c r="I235" s="125"/>
      <c r="J235" s="126">
        <f>ROUND(I235*H235,2)</f>
        <v>0</v>
      </c>
      <c r="K235" s="122" t="s">
        <v>146</v>
      </c>
      <c r="L235" s="31"/>
      <c r="M235" s="127" t="s">
        <v>19</v>
      </c>
      <c r="N235" s="128" t="s">
        <v>40</v>
      </c>
      <c r="P235" s="129">
        <f>O235*H235</f>
        <v>0</v>
      </c>
      <c r="Q235" s="129">
        <v>0</v>
      </c>
      <c r="R235" s="129">
        <f>Q235*H235</f>
        <v>0</v>
      </c>
      <c r="S235" s="129">
        <v>0</v>
      </c>
      <c r="T235" s="130">
        <f>S235*H235</f>
        <v>0</v>
      </c>
      <c r="AR235" s="131" t="s">
        <v>147</v>
      </c>
      <c r="AT235" s="131" t="s">
        <v>142</v>
      </c>
      <c r="AU235" s="131" t="s">
        <v>77</v>
      </c>
      <c r="AY235" s="16" t="s">
        <v>141</v>
      </c>
      <c r="BE235" s="132">
        <f>IF(N235="základní",J235,0)</f>
        <v>0</v>
      </c>
      <c r="BF235" s="132">
        <f>IF(N235="snížená",J235,0)</f>
        <v>0</v>
      </c>
      <c r="BG235" s="132">
        <f>IF(N235="zákl. přenesená",J235,0)</f>
        <v>0</v>
      </c>
      <c r="BH235" s="132">
        <f>IF(N235="sníž. přenesená",J235,0)</f>
        <v>0</v>
      </c>
      <c r="BI235" s="132">
        <f>IF(N235="nulová",J235,0)</f>
        <v>0</v>
      </c>
      <c r="BJ235" s="16" t="s">
        <v>77</v>
      </c>
      <c r="BK235" s="132">
        <f>ROUND(I235*H235,2)</f>
        <v>0</v>
      </c>
      <c r="BL235" s="16" t="s">
        <v>147</v>
      </c>
      <c r="BM235" s="131" t="s">
        <v>394</v>
      </c>
    </row>
    <row r="236" spans="2:65" s="1" customFormat="1" ht="19.5">
      <c r="B236" s="31"/>
      <c r="D236" s="133" t="s">
        <v>148</v>
      </c>
      <c r="F236" s="134" t="s">
        <v>629</v>
      </c>
      <c r="I236" s="135"/>
      <c r="L236" s="31"/>
      <c r="M236" s="136"/>
      <c r="T236" s="52"/>
      <c r="AT236" s="16" t="s">
        <v>148</v>
      </c>
      <c r="AU236" s="16" t="s">
        <v>77</v>
      </c>
    </row>
    <row r="237" spans="2:65" s="1" customFormat="1" ht="29.25">
      <c r="B237" s="31"/>
      <c r="D237" s="133" t="s">
        <v>150</v>
      </c>
      <c r="F237" s="137" t="s">
        <v>630</v>
      </c>
      <c r="I237" s="135"/>
      <c r="L237" s="31"/>
      <c r="M237" s="136"/>
      <c r="T237" s="52"/>
      <c r="AT237" s="16" t="s">
        <v>150</v>
      </c>
      <c r="AU237" s="16" t="s">
        <v>77</v>
      </c>
    </row>
    <row r="238" spans="2:65" s="1" customFormat="1" ht="39">
      <c r="B238" s="31"/>
      <c r="D238" s="133" t="s">
        <v>152</v>
      </c>
      <c r="F238" s="137" t="s">
        <v>1228</v>
      </c>
      <c r="I238" s="135"/>
      <c r="L238" s="31"/>
      <c r="M238" s="136"/>
      <c r="T238" s="52"/>
      <c r="AT238" s="16" t="s">
        <v>152</v>
      </c>
      <c r="AU238" s="16" t="s">
        <v>77</v>
      </c>
    </row>
    <row r="239" spans="2:65" s="12" customFormat="1" ht="11.25">
      <c r="B239" s="157"/>
      <c r="D239" s="133" t="s">
        <v>255</v>
      </c>
      <c r="E239" s="158" t="s">
        <v>19</v>
      </c>
      <c r="F239" s="159" t="s">
        <v>1229</v>
      </c>
      <c r="H239" s="160">
        <v>0.23499999999999999</v>
      </c>
      <c r="I239" s="161"/>
      <c r="L239" s="157"/>
      <c r="M239" s="162"/>
      <c r="T239" s="163"/>
      <c r="AT239" s="158" t="s">
        <v>255</v>
      </c>
      <c r="AU239" s="158" t="s">
        <v>77</v>
      </c>
      <c r="AV239" s="12" t="s">
        <v>79</v>
      </c>
      <c r="AW239" s="12" t="s">
        <v>31</v>
      </c>
      <c r="AX239" s="12" t="s">
        <v>77</v>
      </c>
      <c r="AY239" s="158" t="s">
        <v>141</v>
      </c>
    </row>
    <row r="240" spans="2:65" s="1" customFormat="1" ht="16.5" customHeight="1">
      <c r="B240" s="31"/>
      <c r="C240" s="120" t="s">
        <v>231</v>
      </c>
      <c r="D240" s="120" t="s">
        <v>142</v>
      </c>
      <c r="E240" s="121" t="s">
        <v>634</v>
      </c>
      <c r="F240" s="122" t="s">
        <v>635</v>
      </c>
      <c r="G240" s="123" t="s">
        <v>174</v>
      </c>
      <c r="H240" s="124">
        <v>137.35</v>
      </c>
      <c r="I240" s="125"/>
      <c r="J240" s="126">
        <f>ROUND(I240*H240,2)</f>
        <v>0</v>
      </c>
      <c r="K240" s="122" t="s">
        <v>146</v>
      </c>
      <c r="L240" s="31"/>
      <c r="M240" s="127" t="s">
        <v>19</v>
      </c>
      <c r="N240" s="128" t="s">
        <v>40</v>
      </c>
      <c r="P240" s="129">
        <f>O240*H240</f>
        <v>0</v>
      </c>
      <c r="Q240" s="129">
        <v>0</v>
      </c>
      <c r="R240" s="129">
        <f>Q240*H240</f>
        <v>0</v>
      </c>
      <c r="S240" s="129">
        <v>0</v>
      </c>
      <c r="T240" s="130">
        <f>S240*H240</f>
        <v>0</v>
      </c>
      <c r="AR240" s="131" t="s">
        <v>147</v>
      </c>
      <c r="AT240" s="131" t="s">
        <v>142</v>
      </c>
      <c r="AU240" s="131" t="s">
        <v>77</v>
      </c>
      <c r="AY240" s="16" t="s">
        <v>141</v>
      </c>
      <c r="BE240" s="132">
        <f>IF(N240="základní",J240,0)</f>
        <v>0</v>
      </c>
      <c r="BF240" s="132">
        <f>IF(N240="snížená",J240,0)</f>
        <v>0</v>
      </c>
      <c r="BG240" s="132">
        <f>IF(N240="zákl. přenesená",J240,0)</f>
        <v>0</v>
      </c>
      <c r="BH240" s="132">
        <f>IF(N240="sníž. přenesená",J240,0)</f>
        <v>0</v>
      </c>
      <c r="BI240" s="132">
        <f>IF(N240="nulová",J240,0)</f>
        <v>0</v>
      </c>
      <c r="BJ240" s="16" t="s">
        <v>77</v>
      </c>
      <c r="BK240" s="132">
        <f>ROUND(I240*H240,2)</f>
        <v>0</v>
      </c>
      <c r="BL240" s="16" t="s">
        <v>147</v>
      </c>
      <c r="BM240" s="131" t="s">
        <v>398</v>
      </c>
    </row>
    <row r="241" spans="2:65" s="1" customFormat="1" ht="19.5">
      <c r="B241" s="31"/>
      <c r="D241" s="133" t="s">
        <v>148</v>
      </c>
      <c r="F241" s="134" t="s">
        <v>636</v>
      </c>
      <c r="I241" s="135"/>
      <c r="L241" s="31"/>
      <c r="M241" s="136"/>
      <c r="T241" s="52"/>
      <c r="AT241" s="16" t="s">
        <v>148</v>
      </c>
      <c r="AU241" s="16" t="s">
        <v>77</v>
      </c>
    </row>
    <row r="242" spans="2:65" s="1" customFormat="1" ht="29.25">
      <c r="B242" s="31"/>
      <c r="D242" s="133" t="s">
        <v>150</v>
      </c>
      <c r="F242" s="137" t="s">
        <v>630</v>
      </c>
      <c r="I242" s="135"/>
      <c r="L242" s="31"/>
      <c r="M242" s="136"/>
      <c r="T242" s="52"/>
      <c r="AT242" s="16" t="s">
        <v>150</v>
      </c>
      <c r="AU242" s="16" t="s">
        <v>77</v>
      </c>
    </row>
    <row r="243" spans="2:65" s="1" customFormat="1" ht="29.25">
      <c r="B243" s="31"/>
      <c r="D243" s="133" t="s">
        <v>152</v>
      </c>
      <c r="F243" s="137" t="s">
        <v>1230</v>
      </c>
      <c r="I243" s="135"/>
      <c r="L243" s="31"/>
      <c r="M243" s="136"/>
      <c r="T243" s="52"/>
      <c r="AT243" s="16" t="s">
        <v>152</v>
      </c>
      <c r="AU243" s="16" t="s">
        <v>77</v>
      </c>
    </row>
    <row r="244" spans="2:65" s="12" customFormat="1" ht="11.25">
      <c r="B244" s="157"/>
      <c r="D244" s="133" t="s">
        <v>255</v>
      </c>
      <c r="E244" s="158" t="s">
        <v>19</v>
      </c>
      <c r="F244" s="159" t="s">
        <v>1231</v>
      </c>
      <c r="H244" s="160">
        <v>137.35</v>
      </c>
      <c r="I244" s="161"/>
      <c r="L244" s="157"/>
      <c r="M244" s="162"/>
      <c r="T244" s="163"/>
      <c r="AT244" s="158" t="s">
        <v>255</v>
      </c>
      <c r="AU244" s="158" t="s">
        <v>77</v>
      </c>
      <c r="AV244" s="12" t="s">
        <v>79</v>
      </c>
      <c r="AW244" s="12" t="s">
        <v>31</v>
      </c>
      <c r="AX244" s="12" t="s">
        <v>69</v>
      </c>
      <c r="AY244" s="158" t="s">
        <v>141</v>
      </c>
    </row>
    <row r="245" spans="2:65" s="13" customFormat="1" ht="11.25">
      <c r="B245" s="164"/>
      <c r="D245" s="133" t="s">
        <v>255</v>
      </c>
      <c r="E245" s="165" t="s">
        <v>19</v>
      </c>
      <c r="F245" s="166" t="s">
        <v>262</v>
      </c>
      <c r="H245" s="167">
        <v>137.35</v>
      </c>
      <c r="I245" s="168"/>
      <c r="L245" s="164"/>
      <c r="M245" s="169"/>
      <c r="T245" s="170"/>
      <c r="AT245" s="165" t="s">
        <v>255</v>
      </c>
      <c r="AU245" s="165" t="s">
        <v>77</v>
      </c>
      <c r="AV245" s="13" t="s">
        <v>147</v>
      </c>
      <c r="AW245" s="13" t="s">
        <v>31</v>
      </c>
      <c r="AX245" s="13" t="s">
        <v>77</v>
      </c>
      <c r="AY245" s="165" t="s">
        <v>141</v>
      </c>
    </row>
    <row r="246" spans="2:65" s="1" customFormat="1" ht="16.5" customHeight="1">
      <c r="B246" s="31"/>
      <c r="C246" s="120" t="s">
        <v>387</v>
      </c>
      <c r="D246" s="120" t="s">
        <v>142</v>
      </c>
      <c r="E246" s="121" t="s">
        <v>639</v>
      </c>
      <c r="F246" s="122" t="s">
        <v>640</v>
      </c>
      <c r="G246" s="123" t="s">
        <v>641</v>
      </c>
      <c r="H246" s="124">
        <v>128</v>
      </c>
      <c r="I246" s="125"/>
      <c r="J246" s="126">
        <f>ROUND(I246*H246,2)</f>
        <v>0</v>
      </c>
      <c r="K246" s="122" t="s">
        <v>146</v>
      </c>
      <c r="L246" s="31"/>
      <c r="M246" s="127" t="s">
        <v>19</v>
      </c>
      <c r="N246" s="128" t="s">
        <v>40</v>
      </c>
      <c r="P246" s="129">
        <f>O246*H246</f>
        <v>0</v>
      </c>
      <c r="Q246" s="129">
        <v>0</v>
      </c>
      <c r="R246" s="129">
        <f>Q246*H246</f>
        <v>0</v>
      </c>
      <c r="S246" s="129">
        <v>0</v>
      </c>
      <c r="T246" s="130">
        <f>S246*H246</f>
        <v>0</v>
      </c>
      <c r="AR246" s="131" t="s">
        <v>147</v>
      </c>
      <c r="AT246" s="131" t="s">
        <v>142</v>
      </c>
      <c r="AU246" s="131" t="s">
        <v>77</v>
      </c>
      <c r="AY246" s="16" t="s">
        <v>141</v>
      </c>
      <c r="BE246" s="132">
        <f>IF(N246="základní",J246,0)</f>
        <v>0</v>
      </c>
      <c r="BF246" s="132">
        <f>IF(N246="snížená",J246,0)</f>
        <v>0</v>
      </c>
      <c r="BG246" s="132">
        <f>IF(N246="zákl. přenesená",J246,0)</f>
        <v>0</v>
      </c>
      <c r="BH246" s="132">
        <f>IF(N246="sníž. přenesená",J246,0)</f>
        <v>0</v>
      </c>
      <c r="BI246" s="132">
        <f>IF(N246="nulová",J246,0)</f>
        <v>0</v>
      </c>
      <c r="BJ246" s="16" t="s">
        <v>77</v>
      </c>
      <c r="BK246" s="132">
        <f>ROUND(I246*H246,2)</f>
        <v>0</v>
      </c>
      <c r="BL246" s="16" t="s">
        <v>147</v>
      </c>
      <c r="BM246" s="131" t="s">
        <v>402</v>
      </c>
    </row>
    <row r="247" spans="2:65" s="1" customFormat="1" ht="29.25">
      <c r="B247" s="31"/>
      <c r="D247" s="133" t="s">
        <v>148</v>
      </c>
      <c r="F247" s="134" t="s">
        <v>643</v>
      </c>
      <c r="I247" s="135"/>
      <c r="L247" s="31"/>
      <c r="M247" s="136"/>
      <c r="T247" s="52"/>
      <c r="AT247" s="16" t="s">
        <v>148</v>
      </c>
      <c r="AU247" s="16" t="s">
        <v>77</v>
      </c>
    </row>
    <row r="248" spans="2:65" s="1" customFormat="1" ht="29.25">
      <c r="B248" s="31"/>
      <c r="D248" s="133" t="s">
        <v>150</v>
      </c>
      <c r="F248" s="137" t="s">
        <v>644</v>
      </c>
      <c r="I248" s="135"/>
      <c r="L248" s="31"/>
      <c r="M248" s="136"/>
      <c r="T248" s="52"/>
      <c r="AT248" s="16" t="s">
        <v>150</v>
      </c>
      <c r="AU248" s="16" t="s">
        <v>77</v>
      </c>
    </row>
    <row r="249" spans="2:65" s="1" customFormat="1" ht="29.25">
      <c r="B249" s="31"/>
      <c r="D249" s="133" t="s">
        <v>152</v>
      </c>
      <c r="F249" s="137" t="s">
        <v>508</v>
      </c>
      <c r="I249" s="135"/>
      <c r="L249" s="31"/>
      <c r="M249" s="136"/>
      <c r="T249" s="52"/>
      <c r="AT249" s="16" t="s">
        <v>152</v>
      </c>
      <c r="AU249" s="16" t="s">
        <v>77</v>
      </c>
    </row>
    <row r="250" spans="2:65" s="12" customFormat="1" ht="11.25">
      <c r="B250" s="157"/>
      <c r="D250" s="133" t="s">
        <v>255</v>
      </c>
      <c r="E250" s="158" t="s">
        <v>19</v>
      </c>
      <c r="F250" s="159" t="s">
        <v>1187</v>
      </c>
      <c r="H250" s="160">
        <v>128</v>
      </c>
      <c r="I250" s="161"/>
      <c r="L250" s="157"/>
      <c r="M250" s="162"/>
      <c r="T250" s="163"/>
      <c r="AT250" s="158" t="s">
        <v>255</v>
      </c>
      <c r="AU250" s="158" t="s">
        <v>77</v>
      </c>
      <c r="AV250" s="12" t="s">
        <v>79</v>
      </c>
      <c r="AW250" s="12" t="s">
        <v>31</v>
      </c>
      <c r="AX250" s="12" t="s">
        <v>69</v>
      </c>
      <c r="AY250" s="158" t="s">
        <v>141</v>
      </c>
    </row>
    <row r="251" spans="2:65" s="13" customFormat="1" ht="11.25">
      <c r="B251" s="164"/>
      <c r="D251" s="133" t="s">
        <v>255</v>
      </c>
      <c r="E251" s="165" t="s">
        <v>19</v>
      </c>
      <c r="F251" s="166" t="s">
        <v>262</v>
      </c>
      <c r="H251" s="167">
        <v>128</v>
      </c>
      <c r="I251" s="168"/>
      <c r="L251" s="164"/>
      <c r="M251" s="169"/>
      <c r="T251" s="170"/>
      <c r="AT251" s="165" t="s">
        <v>255</v>
      </c>
      <c r="AU251" s="165" t="s">
        <v>77</v>
      </c>
      <c r="AV251" s="13" t="s">
        <v>147</v>
      </c>
      <c r="AW251" s="13" t="s">
        <v>31</v>
      </c>
      <c r="AX251" s="13" t="s">
        <v>77</v>
      </c>
      <c r="AY251" s="165" t="s">
        <v>141</v>
      </c>
    </row>
    <row r="252" spans="2:65" s="1" customFormat="1" ht="16.5" customHeight="1">
      <c r="B252" s="31"/>
      <c r="C252" s="120" t="s">
        <v>237</v>
      </c>
      <c r="D252" s="120" t="s">
        <v>142</v>
      </c>
      <c r="E252" s="121" t="s">
        <v>646</v>
      </c>
      <c r="F252" s="122" t="s">
        <v>647</v>
      </c>
      <c r="G252" s="123" t="s">
        <v>641</v>
      </c>
      <c r="H252" s="124">
        <v>96</v>
      </c>
      <c r="I252" s="125"/>
      <c r="J252" s="126">
        <f>ROUND(I252*H252,2)</f>
        <v>0</v>
      </c>
      <c r="K252" s="122" t="s">
        <v>146</v>
      </c>
      <c r="L252" s="31"/>
      <c r="M252" s="127" t="s">
        <v>19</v>
      </c>
      <c r="N252" s="128" t="s">
        <v>40</v>
      </c>
      <c r="P252" s="129">
        <f>O252*H252</f>
        <v>0</v>
      </c>
      <c r="Q252" s="129">
        <v>0</v>
      </c>
      <c r="R252" s="129">
        <f>Q252*H252</f>
        <v>0</v>
      </c>
      <c r="S252" s="129">
        <v>0</v>
      </c>
      <c r="T252" s="130">
        <f>S252*H252</f>
        <v>0</v>
      </c>
      <c r="AR252" s="131" t="s">
        <v>147</v>
      </c>
      <c r="AT252" s="131" t="s">
        <v>142</v>
      </c>
      <c r="AU252" s="131" t="s">
        <v>77</v>
      </c>
      <c r="AY252" s="16" t="s">
        <v>141</v>
      </c>
      <c r="BE252" s="132">
        <f>IF(N252="základní",J252,0)</f>
        <v>0</v>
      </c>
      <c r="BF252" s="132">
        <f>IF(N252="snížená",J252,0)</f>
        <v>0</v>
      </c>
      <c r="BG252" s="132">
        <f>IF(N252="zákl. přenesená",J252,0)</f>
        <v>0</v>
      </c>
      <c r="BH252" s="132">
        <f>IF(N252="sníž. přenesená",J252,0)</f>
        <v>0</v>
      </c>
      <c r="BI252" s="132">
        <f>IF(N252="nulová",J252,0)</f>
        <v>0</v>
      </c>
      <c r="BJ252" s="16" t="s">
        <v>77</v>
      </c>
      <c r="BK252" s="132">
        <f>ROUND(I252*H252,2)</f>
        <v>0</v>
      </c>
      <c r="BL252" s="16" t="s">
        <v>147</v>
      </c>
      <c r="BM252" s="131" t="s">
        <v>407</v>
      </c>
    </row>
    <row r="253" spans="2:65" s="1" customFormat="1" ht="39">
      <c r="B253" s="31"/>
      <c r="D253" s="133" t="s">
        <v>148</v>
      </c>
      <c r="F253" s="134" t="s">
        <v>649</v>
      </c>
      <c r="I253" s="135"/>
      <c r="L253" s="31"/>
      <c r="M253" s="136"/>
      <c r="T253" s="52"/>
      <c r="AT253" s="16" t="s">
        <v>148</v>
      </c>
      <c r="AU253" s="16" t="s">
        <v>77</v>
      </c>
    </row>
    <row r="254" spans="2:65" s="1" customFormat="1" ht="48.75">
      <c r="B254" s="31"/>
      <c r="D254" s="133" t="s">
        <v>150</v>
      </c>
      <c r="F254" s="137" t="s">
        <v>650</v>
      </c>
      <c r="I254" s="135"/>
      <c r="L254" s="31"/>
      <c r="M254" s="136"/>
      <c r="T254" s="52"/>
      <c r="AT254" s="16" t="s">
        <v>150</v>
      </c>
      <c r="AU254" s="16" t="s">
        <v>77</v>
      </c>
    </row>
    <row r="255" spans="2:65" s="1" customFormat="1" ht="29.25">
      <c r="B255" s="31"/>
      <c r="D255" s="133" t="s">
        <v>152</v>
      </c>
      <c r="F255" s="137" t="s">
        <v>651</v>
      </c>
      <c r="I255" s="135"/>
      <c r="L255" s="31"/>
      <c r="M255" s="136"/>
      <c r="T255" s="52"/>
      <c r="AT255" s="16" t="s">
        <v>152</v>
      </c>
      <c r="AU255" s="16" t="s">
        <v>77</v>
      </c>
    </row>
    <row r="256" spans="2:65" s="12" customFormat="1" ht="11.25">
      <c r="B256" s="157"/>
      <c r="D256" s="133" t="s">
        <v>255</v>
      </c>
      <c r="E256" s="158" t="s">
        <v>19</v>
      </c>
      <c r="F256" s="159" t="s">
        <v>1232</v>
      </c>
      <c r="H256" s="160">
        <v>96</v>
      </c>
      <c r="I256" s="161"/>
      <c r="L256" s="157"/>
      <c r="M256" s="162"/>
      <c r="T256" s="163"/>
      <c r="AT256" s="158" t="s">
        <v>255</v>
      </c>
      <c r="AU256" s="158" t="s">
        <v>77</v>
      </c>
      <c r="AV256" s="12" t="s">
        <v>79</v>
      </c>
      <c r="AW256" s="12" t="s">
        <v>31</v>
      </c>
      <c r="AX256" s="12" t="s">
        <v>69</v>
      </c>
      <c r="AY256" s="158" t="s">
        <v>141</v>
      </c>
    </row>
    <row r="257" spans="2:65" s="13" customFormat="1" ht="11.25">
      <c r="B257" s="164"/>
      <c r="D257" s="133" t="s">
        <v>255</v>
      </c>
      <c r="E257" s="165" t="s">
        <v>19</v>
      </c>
      <c r="F257" s="166" t="s">
        <v>262</v>
      </c>
      <c r="H257" s="167">
        <v>96</v>
      </c>
      <c r="I257" s="168"/>
      <c r="L257" s="164"/>
      <c r="M257" s="169"/>
      <c r="T257" s="170"/>
      <c r="AT257" s="165" t="s">
        <v>255</v>
      </c>
      <c r="AU257" s="165" t="s">
        <v>77</v>
      </c>
      <c r="AV257" s="13" t="s">
        <v>147</v>
      </c>
      <c r="AW257" s="13" t="s">
        <v>31</v>
      </c>
      <c r="AX257" s="13" t="s">
        <v>77</v>
      </c>
      <c r="AY257" s="165" t="s">
        <v>141</v>
      </c>
    </row>
    <row r="258" spans="2:65" s="1" customFormat="1" ht="16.5" customHeight="1">
      <c r="B258" s="31"/>
      <c r="C258" s="120" t="s">
        <v>395</v>
      </c>
      <c r="D258" s="120" t="s">
        <v>142</v>
      </c>
      <c r="E258" s="121" t="s">
        <v>653</v>
      </c>
      <c r="F258" s="122" t="s">
        <v>654</v>
      </c>
      <c r="G258" s="123" t="s">
        <v>641</v>
      </c>
      <c r="H258" s="124">
        <v>432</v>
      </c>
      <c r="I258" s="125"/>
      <c r="J258" s="126">
        <f>ROUND(I258*H258,2)</f>
        <v>0</v>
      </c>
      <c r="K258" s="122" t="s">
        <v>146</v>
      </c>
      <c r="L258" s="31"/>
      <c r="M258" s="127" t="s">
        <v>19</v>
      </c>
      <c r="N258" s="128" t="s">
        <v>40</v>
      </c>
      <c r="P258" s="129">
        <f>O258*H258</f>
        <v>0</v>
      </c>
      <c r="Q258" s="129">
        <v>0</v>
      </c>
      <c r="R258" s="129">
        <f>Q258*H258</f>
        <v>0</v>
      </c>
      <c r="S258" s="129">
        <v>0</v>
      </c>
      <c r="T258" s="130">
        <f>S258*H258</f>
        <v>0</v>
      </c>
      <c r="AR258" s="131" t="s">
        <v>147</v>
      </c>
      <c r="AT258" s="131" t="s">
        <v>142</v>
      </c>
      <c r="AU258" s="131" t="s">
        <v>77</v>
      </c>
      <c r="AY258" s="16" t="s">
        <v>141</v>
      </c>
      <c r="BE258" s="132">
        <f>IF(N258="základní",J258,0)</f>
        <v>0</v>
      </c>
      <c r="BF258" s="132">
        <f>IF(N258="snížená",J258,0)</f>
        <v>0</v>
      </c>
      <c r="BG258" s="132">
        <f>IF(N258="zákl. přenesená",J258,0)</f>
        <v>0</v>
      </c>
      <c r="BH258" s="132">
        <f>IF(N258="sníž. přenesená",J258,0)</f>
        <v>0</v>
      </c>
      <c r="BI258" s="132">
        <f>IF(N258="nulová",J258,0)</f>
        <v>0</v>
      </c>
      <c r="BJ258" s="16" t="s">
        <v>77</v>
      </c>
      <c r="BK258" s="132">
        <f>ROUND(I258*H258,2)</f>
        <v>0</v>
      </c>
      <c r="BL258" s="16" t="s">
        <v>147</v>
      </c>
      <c r="BM258" s="131" t="s">
        <v>410</v>
      </c>
    </row>
    <row r="259" spans="2:65" s="1" customFormat="1" ht="29.25">
      <c r="B259" s="31"/>
      <c r="D259" s="133" t="s">
        <v>148</v>
      </c>
      <c r="F259" s="134" t="s">
        <v>656</v>
      </c>
      <c r="I259" s="135"/>
      <c r="L259" s="31"/>
      <c r="M259" s="136"/>
      <c r="T259" s="52"/>
      <c r="AT259" s="16" t="s">
        <v>148</v>
      </c>
      <c r="AU259" s="16" t="s">
        <v>77</v>
      </c>
    </row>
    <row r="260" spans="2:65" s="1" customFormat="1" ht="39">
      <c r="B260" s="31"/>
      <c r="D260" s="133" t="s">
        <v>150</v>
      </c>
      <c r="F260" s="137" t="s">
        <v>657</v>
      </c>
      <c r="I260" s="135"/>
      <c r="L260" s="31"/>
      <c r="M260" s="136"/>
      <c r="T260" s="52"/>
      <c r="AT260" s="16" t="s">
        <v>150</v>
      </c>
      <c r="AU260" s="16" t="s">
        <v>77</v>
      </c>
    </row>
    <row r="261" spans="2:65" s="1" customFormat="1" ht="29.25">
      <c r="B261" s="31"/>
      <c r="D261" s="133" t="s">
        <v>152</v>
      </c>
      <c r="F261" s="137" t="s">
        <v>1233</v>
      </c>
      <c r="I261" s="135"/>
      <c r="L261" s="31"/>
      <c r="M261" s="136"/>
      <c r="T261" s="52"/>
      <c r="AT261" s="16" t="s">
        <v>152</v>
      </c>
      <c r="AU261" s="16" t="s">
        <v>77</v>
      </c>
    </row>
    <row r="262" spans="2:65" s="12" customFormat="1" ht="11.25">
      <c r="B262" s="157"/>
      <c r="D262" s="133" t="s">
        <v>255</v>
      </c>
      <c r="E262" s="158" t="s">
        <v>19</v>
      </c>
      <c r="F262" s="159" t="s">
        <v>1234</v>
      </c>
      <c r="H262" s="160">
        <v>432</v>
      </c>
      <c r="I262" s="161"/>
      <c r="L262" s="157"/>
      <c r="M262" s="162"/>
      <c r="T262" s="163"/>
      <c r="AT262" s="158" t="s">
        <v>255</v>
      </c>
      <c r="AU262" s="158" t="s">
        <v>77</v>
      </c>
      <c r="AV262" s="12" t="s">
        <v>79</v>
      </c>
      <c r="AW262" s="12" t="s">
        <v>31</v>
      </c>
      <c r="AX262" s="12" t="s">
        <v>69</v>
      </c>
      <c r="AY262" s="158" t="s">
        <v>141</v>
      </c>
    </row>
    <row r="263" spans="2:65" s="13" customFormat="1" ht="11.25">
      <c r="B263" s="164"/>
      <c r="D263" s="133" t="s">
        <v>255</v>
      </c>
      <c r="E263" s="165" t="s">
        <v>19</v>
      </c>
      <c r="F263" s="166" t="s">
        <v>262</v>
      </c>
      <c r="H263" s="167">
        <v>432</v>
      </c>
      <c r="I263" s="168"/>
      <c r="L263" s="164"/>
      <c r="M263" s="169"/>
      <c r="T263" s="170"/>
      <c r="AT263" s="165" t="s">
        <v>255</v>
      </c>
      <c r="AU263" s="165" t="s">
        <v>77</v>
      </c>
      <c r="AV263" s="13" t="s">
        <v>147</v>
      </c>
      <c r="AW263" s="13" t="s">
        <v>31</v>
      </c>
      <c r="AX263" s="13" t="s">
        <v>77</v>
      </c>
      <c r="AY263" s="165" t="s">
        <v>141</v>
      </c>
    </row>
    <row r="264" spans="2:65" s="1" customFormat="1" ht="16.5" customHeight="1">
      <c r="B264" s="31"/>
      <c r="C264" s="120" t="s">
        <v>328</v>
      </c>
      <c r="D264" s="120" t="s">
        <v>142</v>
      </c>
      <c r="E264" s="121" t="s">
        <v>666</v>
      </c>
      <c r="F264" s="122" t="s">
        <v>667</v>
      </c>
      <c r="G264" s="123" t="s">
        <v>243</v>
      </c>
      <c r="H264" s="124">
        <v>792</v>
      </c>
      <c r="I264" s="125"/>
      <c r="J264" s="126">
        <f>ROUND(I264*H264,2)</f>
        <v>0</v>
      </c>
      <c r="K264" s="122" t="s">
        <v>146</v>
      </c>
      <c r="L264" s="31"/>
      <c r="M264" s="127" t="s">
        <v>19</v>
      </c>
      <c r="N264" s="128" t="s">
        <v>40</v>
      </c>
      <c r="P264" s="129">
        <f>O264*H264</f>
        <v>0</v>
      </c>
      <c r="Q264" s="129">
        <v>0</v>
      </c>
      <c r="R264" s="129">
        <f>Q264*H264</f>
        <v>0</v>
      </c>
      <c r="S264" s="129">
        <v>0</v>
      </c>
      <c r="T264" s="130">
        <f>S264*H264</f>
        <v>0</v>
      </c>
      <c r="AR264" s="131" t="s">
        <v>147</v>
      </c>
      <c r="AT264" s="131" t="s">
        <v>142</v>
      </c>
      <c r="AU264" s="131" t="s">
        <v>77</v>
      </c>
      <c r="AY264" s="16" t="s">
        <v>141</v>
      </c>
      <c r="BE264" s="132">
        <f>IF(N264="základní",J264,0)</f>
        <v>0</v>
      </c>
      <c r="BF264" s="132">
        <f>IF(N264="snížená",J264,0)</f>
        <v>0</v>
      </c>
      <c r="BG264" s="132">
        <f>IF(N264="zákl. přenesená",J264,0)</f>
        <v>0</v>
      </c>
      <c r="BH264" s="132">
        <f>IF(N264="sníž. přenesená",J264,0)</f>
        <v>0</v>
      </c>
      <c r="BI264" s="132">
        <f>IF(N264="nulová",J264,0)</f>
        <v>0</v>
      </c>
      <c r="BJ264" s="16" t="s">
        <v>77</v>
      </c>
      <c r="BK264" s="132">
        <f>ROUND(I264*H264,2)</f>
        <v>0</v>
      </c>
      <c r="BL264" s="16" t="s">
        <v>147</v>
      </c>
      <c r="BM264" s="131" t="s">
        <v>414</v>
      </c>
    </row>
    <row r="265" spans="2:65" s="1" customFormat="1" ht="19.5">
      <c r="B265" s="31"/>
      <c r="D265" s="133" t="s">
        <v>148</v>
      </c>
      <c r="F265" s="134" t="s">
        <v>668</v>
      </c>
      <c r="I265" s="135"/>
      <c r="L265" s="31"/>
      <c r="M265" s="136"/>
      <c r="T265" s="52"/>
      <c r="AT265" s="16" t="s">
        <v>148</v>
      </c>
      <c r="AU265" s="16" t="s">
        <v>77</v>
      </c>
    </row>
    <row r="266" spans="2:65" s="1" customFormat="1" ht="29.25">
      <c r="B266" s="31"/>
      <c r="D266" s="133" t="s">
        <v>150</v>
      </c>
      <c r="F266" s="137" t="s">
        <v>663</v>
      </c>
      <c r="I266" s="135"/>
      <c r="L266" s="31"/>
      <c r="M266" s="136"/>
      <c r="T266" s="52"/>
      <c r="AT266" s="16" t="s">
        <v>150</v>
      </c>
      <c r="AU266" s="16" t="s">
        <v>77</v>
      </c>
    </row>
    <row r="267" spans="2:65" s="1" customFormat="1" ht="29.25">
      <c r="B267" s="31"/>
      <c r="D267" s="133" t="s">
        <v>152</v>
      </c>
      <c r="F267" s="137" t="s">
        <v>1178</v>
      </c>
      <c r="I267" s="135"/>
      <c r="L267" s="31"/>
      <c r="M267" s="136"/>
      <c r="T267" s="52"/>
      <c r="AT267" s="16" t="s">
        <v>152</v>
      </c>
      <c r="AU267" s="16" t="s">
        <v>77</v>
      </c>
    </row>
    <row r="268" spans="2:65" s="12" customFormat="1" ht="11.25">
      <c r="B268" s="157"/>
      <c r="D268" s="133" t="s">
        <v>255</v>
      </c>
      <c r="E268" s="158" t="s">
        <v>19</v>
      </c>
      <c r="F268" s="159" t="s">
        <v>1235</v>
      </c>
      <c r="H268" s="160">
        <v>792</v>
      </c>
      <c r="I268" s="161"/>
      <c r="L268" s="157"/>
      <c r="M268" s="162"/>
      <c r="T268" s="163"/>
      <c r="AT268" s="158" t="s">
        <v>255</v>
      </c>
      <c r="AU268" s="158" t="s">
        <v>77</v>
      </c>
      <c r="AV268" s="12" t="s">
        <v>79</v>
      </c>
      <c r="AW268" s="12" t="s">
        <v>31</v>
      </c>
      <c r="AX268" s="12" t="s">
        <v>69</v>
      </c>
      <c r="AY268" s="158" t="s">
        <v>141</v>
      </c>
    </row>
    <row r="269" spans="2:65" s="13" customFormat="1" ht="11.25">
      <c r="B269" s="164"/>
      <c r="D269" s="133" t="s">
        <v>255</v>
      </c>
      <c r="E269" s="165" t="s">
        <v>19</v>
      </c>
      <c r="F269" s="166" t="s">
        <v>262</v>
      </c>
      <c r="H269" s="167">
        <v>792</v>
      </c>
      <c r="I269" s="168"/>
      <c r="L269" s="164"/>
      <c r="M269" s="169"/>
      <c r="T269" s="170"/>
      <c r="AT269" s="165" t="s">
        <v>255</v>
      </c>
      <c r="AU269" s="165" t="s">
        <v>77</v>
      </c>
      <c r="AV269" s="13" t="s">
        <v>147</v>
      </c>
      <c r="AW269" s="13" t="s">
        <v>31</v>
      </c>
      <c r="AX269" s="13" t="s">
        <v>77</v>
      </c>
      <c r="AY269" s="165" t="s">
        <v>141</v>
      </c>
    </row>
    <row r="270" spans="2:65" s="1" customFormat="1" ht="16.5" customHeight="1">
      <c r="B270" s="31"/>
      <c r="C270" s="120" t="s">
        <v>403</v>
      </c>
      <c r="D270" s="120" t="s">
        <v>142</v>
      </c>
      <c r="E270" s="121" t="s">
        <v>669</v>
      </c>
      <c r="F270" s="122" t="s">
        <v>670</v>
      </c>
      <c r="G270" s="123" t="s">
        <v>589</v>
      </c>
      <c r="H270" s="124">
        <v>0.23599999999999999</v>
      </c>
      <c r="I270" s="125"/>
      <c r="J270" s="126">
        <f>ROUND(I270*H270,2)</f>
        <v>0</v>
      </c>
      <c r="K270" s="122" t="s">
        <v>146</v>
      </c>
      <c r="L270" s="31"/>
      <c r="M270" s="127" t="s">
        <v>19</v>
      </c>
      <c r="N270" s="128" t="s">
        <v>40</v>
      </c>
      <c r="P270" s="129">
        <f>O270*H270</f>
        <v>0</v>
      </c>
      <c r="Q270" s="129">
        <v>0</v>
      </c>
      <c r="R270" s="129">
        <f>Q270*H270</f>
        <v>0</v>
      </c>
      <c r="S270" s="129">
        <v>0</v>
      </c>
      <c r="T270" s="130">
        <f>S270*H270</f>
        <v>0</v>
      </c>
      <c r="AR270" s="131" t="s">
        <v>147</v>
      </c>
      <c r="AT270" s="131" t="s">
        <v>142</v>
      </c>
      <c r="AU270" s="131" t="s">
        <v>77</v>
      </c>
      <c r="AY270" s="16" t="s">
        <v>141</v>
      </c>
      <c r="BE270" s="132">
        <f>IF(N270="základní",J270,0)</f>
        <v>0</v>
      </c>
      <c r="BF270" s="132">
        <f>IF(N270="snížená",J270,0)</f>
        <v>0</v>
      </c>
      <c r="BG270" s="132">
        <f>IF(N270="zákl. přenesená",J270,0)</f>
        <v>0</v>
      </c>
      <c r="BH270" s="132">
        <f>IF(N270="sníž. přenesená",J270,0)</f>
        <v>0</v>
      </c>
      <c r="BI270" s="132">
        <f>IF(N270="nulová",J270,0)</f>
        <v>0</v>
      </c>
      <c r="BJ270" s="16" t="s">
        <v>77</v>
      </c>
      <c r="BK270" s="132">
        <f>ROUND(I270*H270,2)</f>
        <v>0</v>
      </c>
      <c r="BL270" s="16" t="s">
        <v>147</v>
      </c>
      <c r="BM270" s="131" t="s">
        <v>417</v>
      </c>
    </row>
    <row r="271" spans="2:65" s="1" customFormat="1" ht="29.25">
      <c r="B271" s="31"/>
      <c r="D271" s="133" t="s">
        <v>148</v>
      </c>
      <c r="F271" s="134" t="s">
        <v>672</v>
      </c>
      <c r="I271" s="135"/>
      <c r="L271" s="31"/>
      <c r="M271" s="136"/>
      <c r="T271" s="52"/>
      <c r="AT271" s="16" t="s">
        <v>148</v>
      </c>
      <c r="AU271" s="16" t="s">
        <v>77</v>
      </c>
    </row>
    <row r="272" spans="2:65" s="1" customFormat="1" ht="29.25">
      <c r="B272" s="31"/>
      <c r="D272" s="133" t="s">
        <v>150</v>
      </c>
      <c r="F272" s="137" t="s">
        <v>673</v>
      </c>
      <c r="I272" s="135"/>
      <c r="L272" s="31"/>
      <c r="M272" s="136"/>
      <c r="T272" s="52"/>
      <c r="AT272" s="16" t="s">
        <v>150</v>
      </c>
      <c r="AU272" s="16" t="s">
        <v>77</v>
      </c>
    </row>
    <row r="273" spans="2:65" s="1" customFormat="1" ht="29.25">
      <c r="B273" s="31"/>
      <c r="D273" s="133" t="s">
        <v>152</v>
      </c>
      <c r="F273" s="137" t="s">
        <v>1236</v>
      </c>
      <c r="I273" s="135"/>
      <c r="L273" s="31"/>
      <c r="M273" s="136"/>
      <c r="T273" s="52"/>
      <c r="AT273" s="16" t="s">
        <v>152</v>
      </c>
      <c r="AU273" s="16" t="s">
        <v>77</v>
      </c>
    </row>
    <row r="274" spans="2:65" s="12" customFormat="1" ht="11.25">
      <c r="B274" s="157"/>
      <c r="D274" s="133" t="s">
        <v>255</v>
      </c>
      <c r="E274" s="158" t="s">
        <v>19</v>
      </c>
      <c r="F274" s="159" t="s">
        <v>1237</v>
      </c>
      <c r="H274" s="160">
        <v>0.23599999999999999</v>
      </c>
      <c r="I274" s="161"/>
      <c r="L274" s="157"/>
      <c r="M274" s="162"/>
      <c r="T274" s="163"/>
      <c r="AT274" s="158" t="s">
        <v>255</v>
      </c>
      <c r="AU274" s="158" t="s">
        <v>77</v>
      </c>
      <c r="AV274" s="12" t="s">
        <v>79</v>
      </c>
      <c r="AW274" s="12" t="s">
        <v>31</v>
      </c>
      <c r="AX274" s="12" t="s">
        <v>77</v>
      </c>
      <c r="AY274" s="158" t="s">
        <v>141</v>
      </c>
    </row>
    <row r="275" spans="2:65" s="1" customFormat="1" ht="16.5" customHeight="1">
      <c r="B275" s="31"/>
      <c r="C275" s="120" t="s">
        <v>332</v>
      </c>
      <c r="D275" s="120" t="s">
        <v>142</v>
      </c>
      <c r="E275" s="121" t="s">
        <v>676</v>
      </c>
      <c r="F275" s="122" t="s">
        <v>677</v>
      </c>
      <c r="G275" s="123" t="s">
        <v>174</v>
      </c>
      <c r="H275" s="124">
        <v>137.35</v>
      </c>
      <c r="I275" s="125"/>
      <c r="J275" s="126">
        <f>ROUND(I275*H275,2)</f>
        <v>0</v>
      </c>
      <c r="K275" s="122" t="s">
        <v>146</v>
      </c>
      <c r="L275" s="31"/>
      <c r="M275" s="127" t="s">
        <v>19</v>
      </c>
      <c r="N275" s="128" t="s">
        <v>40</v>
      </c>
      <c r="P275" s="129">
        <f>O275*H275</f>
        <v>0</v>
      </c>
      <c r="Q275" s="129">
        <v>0</v>
      </c>
      <c r="R275" s="129">
        <f>Q275*H275</f>
        <v>0</v>
      </c>
      <c r="S275" s="129">
        <v>0</v>
      </c>
      <c r="T275" s="130">
        <f>S275*H275</f>
        <v>0</v>
      </c>
      <c r="AR275" s="131" t="s">
        <v>147</v>
      </c>
      <c r="AT275" s="131" t="s">
        <v>142</v>
      </c>
      <c r="AU275" s="131" t="s">
        <v>77</v>
      </c>
      <c r="AY275" s="16" t="s">
        <v>141</v>
      </c>
      <c r="BE275" s="132">
        <f>IF(N275="základní",J275,0)</f>
        <v>0</v>
      </c>
      <c r="BF275" s="132">
        <f>IF(N275="snížená",J275,0)</f>
        <v>0</v>
      </c>
      <c r="BG275" s="132">
        <f>IF(N275="zákl. přenesená",J275,0)</f>
        <v>0</v>
      </c>
      <c r="BH275" s="132">
        <f>IF(N275="sníž. přenesená",J275,0)</f>
        <v>0</v>
      </c>
      <c r="BI275" s="132">
        <f>IF(N275="nulová",J275,0)</f>
        <v>0</v>
      </c>
      <c r="BJ275" s="16" t="s">
        <v>77</v>
      </c>
      <c r="BK275" s="132">
        <f>ROUND(I275*H275,2)</f>
        <v>0</v>
      </c>
      <c r="BL275" s="16" t="s">
        <v>147</v>
      </c>
      <c r="BM275" s="131" t="s">
        <v>421</v>
      </c>
    </row>
    <row r="276" spans="2:65" s="1" customFormat="1" ht="29.25">
      <c r="B276" s="31"/>
      <c r="D276" s="133" t="s">
        <v>148</v>
      </c>
      <c r="F276" s="134" t="s">
        <v>679</v>
      </c>
      <c r="I276" s="135"/>
      <c r="L276" s="31"/>
      <c r="M276" s="136"/>
      <c r="T276" s="52"/>
      <c r="AT276" s="16" t="s">
        <v>148</v>
      </c>
      <c r="AU276" s="16" t="s">
        <v>77</v>
      </c>
    </row>
    <row r="277" spans="2:65" s="1" customFormat="1" ht="39">
      <c r="B277" s="31"/>
      <c r="D277" s="133" t="s">
        <v>150</v>
      </c>
      <c r="F277" s="137" t="s">
        <v>680</v>
      </c>
      <c r="I277" s="135"/>
      <c r="L277" s="31"/>
      <c r="M277" s="136"/>
      <c r="T277" s="52"/>
      <c r="AT277" s="16" t="s">
        <v>150</v>
      </c>
      <c r="AU277" s="16" t="s">
        <v>77</v>
      </c>
    </row>
    <row r="278" spans="2:65" s="1" customFormat="1" ht="29.25">
      <c r="B278" s="31"/>
      <c r="D278" s="133" t="s">
        <v>152</v>
      </c>
      <c r="F278" s="137" t="s">
        <v>1230</v>
      </c>
      <c r="I278" s="135"/>
      <c r="L278" s="31"/>
      <c r="M278" s="136"/>
      <c r="T278" s="52"/>
      <c r="AT278" s="16" t="s">
        <v>152</v>
      </c>
      <c r="AU278" s="16" t="s">
        <v>77</v>
      </c>
    </row>
    <row r="279" spans="2:65" s="12" customFormat="1" ht="11.25">
      <c r="B279" s="157"/>
      <c r="D279" s="133" t="s">
        <v>255</v>
      </c>
      <c r="E279" s="158" t="s">
        <v>19</v>
      </c>
      <c r="F279" s="159" t="s">
        <v>1231</v>
      </c>
      <c r="H279" s="160">
        <v>137.35</v>
      </c>
      <c r="I279" s="161"/>
      <c r="L279" s="157"/>
      <c r="M279" s="162"/>
      <c r="T279" s="163"/>
      <c r="AT279" s="158" t="s">
        <v>255</v>
      </c>
      <c r="AU279" s="158" t="s">
        <v>77</v>
      </c>
      <c r="AV279" s="12" t="s">
        <v>79</v>
      </c>
      <c r="AW279" s="12" t="s">
        <v>31</v>
      </c>
      <c r="AX279" s="12" t="s">
        <v>69</v>
      </c>
      <c r="AY279" s="158" t="s">
        <v>141</v>
      </c>
    </row>
    <row r="280" spans="2:65" s="13" customFormat="1" ht="11.25">
      <c r="B280" s="164"/>
      <c r="D280" s="133" t="s">
        <v>255</v>
      </c>
      <c r="E280" s="165" t="s">
        <v>19</v>
      </c>
      <c r="F280" s="166" t="s">
        <v>262</v>
      </c>
      <c r="H280" s="167">
        <v>137.35</v>
      </c>
      <c r="I280" s="168"/>
      <c r="L280" s="164"/>
      <c r="M280" s="169"/>
      <c r="T280" s="170"/>
      <c r="AT280" s="165" t="s">
        <v>255</v>
      </c>
      <c r="AU280" s="165" t="s">
        <v>77</v>
      </c>
      <c r="AV280" s="13" t="s">
        <v>147</v>
      </c>
      <c r="AW280" s="13" t="s">
        <v>31</v>
      </c>
      <c r="AX280" s="13" t="s">
        <v>77</v>
      </c>
      <c r="AY280" s="165" t="s">
        <v>141</v>
      </c>
    </row>
    <row r="281" spans="2:65" s="1" customFormat="1" ht="16.5" customHeight="1">
      <c r="B281" s="31"/>
      <c r="C281" s="120" t="s">
        <v>411</v>
      </c>
      <c r="D281" s="120" t="s">
        <v>142</v>
      </c>
      <c r="E281" s="121" t="s">
        <v>683</v>
      </c>
      <c r="F281" s="122" t="s">
        <v>684</v>
      </c>
      <c r="G281" s="123" t="s">
        <v>589</v>
      </c>
      <c r="H281" s="124">
        <v>8.1000000000000003E-2</v>
      </c>
      <c r="I281" s="125"/>
      <c r="J281" s="126">
        <f>ROUND(I281*H281,2)</f>
        <v>0</v>
      </c>
      <c r="K281" s="122" t="s">
        <v>146</v>
      </c>
      <c r="L281" s="31"/>
      <c r="M281" s="127" t="s">
        <v>19</v>
      </c>
      <c r="N281" s="128" t="s">
        <v>40</v>
      </c>
      <c r="P281" s="129">
        <f>O281*H281</f>
        <v>0</v>
      </c>
      <c r="Q281" s="129">
        <v>0</v>
      </c>
      <c r="R281" s="129">
        <f>Q281*H281</f>
        <v>0</v>
      </c>
      <c r="S281" s="129">
        <v>0</v>
      </c>
      <c r="T281" s="130">
        <f>S281*H281</f>
        <v>0</v>
      </c>
      <c r="AR281" s="131" t="s">
        <v>147</v>
      </c>
      <c r="AT281" s="131" t="s">
        <v>142</v>
      </c>
      <c r="AU281" s="131" t="s">
        <v>77</v>
      </c>
      <c r="AY281" s="16" t="s">
        <v>141</v>
      </c>
      <c r="BE281" s="132">
        <f>IF(N281="základní",J281,0)</f>
        <v>0</v>
      </c>
      <c r="BF281" s="132">
        <f>IF(N281="snížená",J281,0)</f>
        <v>0</v>
      </c>
      <c r="BG281" s="132">
        <f>IF(N281="zákl. přenesená",J281,0)</f>
        <v>0</v>
      </c>
      <c r="BH281" s="132">
        <f>IF(N281="sníž. přenesená",J281,0)</f>
        <v>0</v>
      </c>
      <c r="BI281" s="132">
        <f>IF(N281="nulová",J281,0)</f>
        <v>0</v>
      </c>
      <c r="BJ281" s="16" t="s">
        <v>77</v>
      </c>
      <c r="BK281" s="132">
        <f>ROUND(I281*H281,2)</f>
        <v>0</v>
      </c>
      <c r="BL281" s="16" t="s">
        <v>147</v>
      </c>
      <c r="BM281" s="131" t="s">
        <v>424</v>
      </c>
    </row>
    <row r="282" spans="2:65" s="1" customFormat="1" ht="29.25">
      <c r="B282" s="31"/>
      <c r="D282" s="133" t="s">
        <v>148</v>
      </c>
      <c r="F282" s="134" t="s">
        <v>686</v>
      </c>
      <c r="I282" s="135"/>
      <c r="L282" s="31"/>
      <c r="M282" s="136"/>
      <c r="T282" s="52"/>
      <c r="AT282" s="16" t="s">
        <v>148</v>
      </c>
      <c r="AU282" s="16" t="s">
        <v>77</v>
      </c>
    </row>
    <row r="283" spans="2:65" s="1" customFormat="1" ht="39">
      <c r="B283" s="31"/>
      <c r="D283" s="133" t="s">
        <v>150</v>
      </c>
      <c r="F283" s="137" t="s">
        <v>687</v>
      </c>
      <c r="I283" s="135"/>
      <c r="L283" s="31"/>
      <c r="M283" s="136"/>
      <c r="T283" s="52"/>
      <c r="AT283" s="16" t="s">
        <v>150</v>
      </c>
      <c r="AU283" s="16" t="s">
        <v>77</v>
      </c>
    </row>
    <row r="284" spans="2:65" s="1" customFormat="1" ht="29.25">
      <c r="B284" s="31"/>
      <c r="D284" s="133" t="s">
        <v>152</v>
      </c>
      <c r="F284" s="137" t="s">
        <v>1221</v>
      </c>
      <c r="I284" s="135"/>
      <c r="L284" s="31"/>
      <c r="M284" s="136"/>
      <c r="T284" s="52"/>
      <c r="AT284" s="16" t="s">
        <v>152</v>
      </c>
      <c r="AU284" s="16" t="s">
        <v>77</v>
      </c>
    </row>
    <row r="285" spans="2:65" s="1" customFormat="1" ht="16.5" customHeight="1">
      <c r="B285" s="31"/>
      <c r="C285" s="120" t="s">
        <v>336</v>
      </c>
      <c r="D285" s="120" t="s">
        <v>142</v>
      </c>
      <c r="E285" s="121" t="s">
        <v>689</v>
      </c>
      <c r="F285" s="122" t="s">
        <v>690</v>
      </c>
      <c r="G285" s="123" t="s">
        <v>589</v>
      </c>
      <c r="H285" s="124">
        <v>8.2000000000000003E-2</v>
      </c>
      <c r="I285" s="125"/>
      <c r="J285" s="126">
        <f>ROUND(I285*H285,2)</f>
        <v>0</v>
      </c>
      <c r="K285" s="122" t="s">
        <v>146</v>
      </c>
      <c r="L285" s="31"/>
      <c r="M285" s="127" t="s">
        <v>19</v>
      </c>
      <c r="N285" s="128" t="s">
        <v>40</v>
      </c>
      <c r="P285" s="129">
        <f>O285*H285</f>
        <v>0</v>
      </c>
      <c r="Q285" s="129">
        <v>0</v>
      </c>
      <c r="R285" s="129">
        <f>Q285*H285</f>
        <v>0</v>
      </c>
      <c r="S285" s="129">
        <v>0</v>
      </c>
      <c r="T285" s="130">
        <f>S285*H285</f>
        <v>0</v>
      </c>
      <c r="AR285" s="131" t="s">
        <v>147</v>
      </c>
      <c r="AT285" s="131" t="s">
        <v>142</v>
      </c>
      <c r="AU285" s="131" t="s">
        <v>77</v>
      </c>
      <c r="AY285" s="16" t="s">
        <v>141</v>
      </c>
      <c r="BE285" s="132">
        <f>IF(N285="základní",J285,0)</f>
        <v>0</v>
      </c>
      <c r="BF285" s="132">
        <f>IF(N285="snížená",J285,0)</f>
        <v>0</v>
      </c>
      <c r="BG285" s="132">
        <f>IF(N285="zákl. přenesená",J285,0)</f>
        <v>0</v>
      </c>
      <c r="BH285" s="132">
        <f>IF(N285="sníž. přenesená",J285,0)</f>
        <v>0</v>
      </c>
      <c r="BI285" s="132">
        <f>IF(N285="nulová",J285,0)</f>
        <v>0</v>
      </c>
      <c r="BJ285" s="16" t="s">
        <v>77</v>
      </c>
      <c r="BK285" s="132">
        <f>ROUND(I285*H285,2)</f>
        <v>0</v>
      </c>
      <c r="BL285" s="16" t="s">
        <v>147</v>
      </c>
      <c r="BM285" s="131" t="s">
        <v>428</v>
      </c>
    </row>
    <row r="286" spans="2:65" s="1" customFormat="1" ht="29.25">
      <c r="B286" s="31"/>
      <c r="D286" s="133" t="s">
        <v>148</v>
      </c>
      <c r="F286" s="134" t="s">
        <v>692</v>
      </c>
      <c r="I286" s="135"/>
      <c r="L286" s="31"/>
      <c r="M286" s="136"/>
      <c r="T286" s="52"/>
      <c r="AT286" s="16" t="s">
        <v>148</v>
      </c>
      <c r="AU286" s="16" t="s">
        <v>77</v>
      </c>
    </row>
    <row r="287" spans="2:65" s="1" customFormat="1" ht="39">
      <c r="B287" s="31"/>
      <c r="D287" s="133" t="s">
        <v>150</v>
      </c>
      <c r="F287" s="137" t="s">
        <v>687</v>
      </c>
      <c r="I287" s="135"/>
      <c r="L287" s="31"/>
      <c r="M287" s="136"/>
      <c r="T287" s="52"/>
      <c r="AT287" s="16" t="s">
        <v>150</v>
      </c>
      <c r="AU287" s="16" t="s">
        <v>77</v>
      </c>
    </row>
    <row r="288" spans="2:65" s="1" customFormat="1" ht="29.25">
      <c r="B288" s="31"/>
      <c r="D288" s="133" t="s">
        <v>152</v>
      </c>
      <c r="F288" s="137" t="s">
        <v>1222</v>
      </c>
      <c r="I288" s="135"/>
      <c r="L288" s="31"/>
      <c r="M288" s="136"/>
      <c r="T288" s="52"/>
      <c r="AT288" s="16" t="s">
        <v>152</v>
      </c>
      <c r="AU288" s="16" t="s">
        <v>77</v>
      </c>
    </row>
    <row r="289" spans="2:65" s="1" customFormat="1" ht="16.5" customHeight="1">
      <c r="B289" s="31"/>
      <c r="C289" s="120" t="s">
        <v>418</v>
      </c>
      <c r="D289" s="120" t="s">
        <v>142</v>
      </c>
      <c r="E289" s="121" t="s">
        <v>694</v>
      </c>
      <c r="F289" s="122" t="s">
        <v>695</v>
      </c>
      <c r="G289" s="123" t="s">
        <v>589</v>
      </c>
      <c r="H289" s="124">
        <v>6.4000000000000001E-2</v>
      </c>
      <c r="I289" s="125"/>
      <c r="J289" s="126">
        <f>ROUND(I289*H289,2)</f>
        <v>0</v>
      </c>
      <c r="K289" s="122" t="s">
        <v>146</v>
      </c>
      <c r="L289" s="31"/>
      <c r="M289" s="127" t="s">
        <v>19</v>
      </c>
      <c r="N289" s="128" t="s">
        <v>40</v>
      </c>
      <c r="P289" s="129">
        <f>O289*H289</f>
        <v>0</v>
      </c>
      <c r="Q289" s="129">
        <v>0</v>
      </c>
      <c r="R289" s="129">
        <f>Q289*H289</f>
        <v>0</v>
      </c>
      <c r="S289" s="129">
        <v>0</v>
      </c>
      <c r="T289" s="130">
        <f>S289*H289</f>
        <v>0</v>
      </c>
      <c r="AR289" s="131" t="s">
        <v>147</v>
      </c>
      <c r="AT289" s="131" t="s">
        <v>142</v>
      </c>
      <c r="AU289" s="131" t="s">
        <v>77</v>
      </c>
      <c r="AY289" s="16" t="s">
        <v>141</v>
      </c>
      <c r="BE289" s="132">
        <f>IF(N289="základní",J289,0)</f>
        <v>0</v>
      </c>
      <c r="BF289" s="132">
        <f>IF(N289="snížená",J289,0)</f>
        <v>0</v>
      </c>
      <c r="BG289" s="132">
        <f>IF(N289="zákl. přenesená",J289,0)</f>
        <v>0</v>
      </c>
      <c r="BH289" s="132">
        <f>IF(N289="sníž. přenesená",J289,0)</f>
        <v>0</v>
      </c>
      <c r="BI289" s="132">
        <f>IF(N289="nulová",J289,0)</f>
        <v>0</v>
      </c>
      <c r="BJ289" s="16" t="s">
        <v>77</v>
      </c>
      <c r="BK289" s="132">
        <f>ROUND(I289*H289,2)</f>
        <v>0</v>
      </c>
      <c r="BL289" s="16" t="s">
        <v>147</v>
      </c>
      <c r="BM289" s="131" t="s">
        <v>432</v>
      </c>
    </row>
    <row r="290" spans="2:65" s="1" customFormat="1" ht="29.25">
      <c r="B290" s="31"/>
      <c r="D290" s="133" t="s">
        <v>148</v>
      </c>
      <c r="F290" s="134" t="s">
        <v>697</v>
      </c>
      <c r="I290" s="135"/>
      <c r="L290" s="31"/>
      <c r="M290" s="136"/>
      <c r="T290" s="52"/>
      <c r="AT290" s="16" t="s">
        <v>148</v>
      </c>
      <c r="AU290" s="16" t="s">
        <v>77</v>
      </c>
    </row>
    <row r="291" spans="2:65" s="1" customFormat="1" ht="39">
      <c r="B291" s="31"/>
      <c r="D291" s="133" t="s">
        <v>150</v>
      </c>
      <c r="F291" s="137" t="s">
        <v>687</v>
      </c>
      <c r="I291" s="135"/>
      <c r="L291" s="31"/>
      <c r="M291" s="136"/>
      <c r="T291" s="52"/>
      <c r="AT291" s="16" t="s">
        <v>150</v>
      </c>
      <c r="AU291" s="16" t="s">
        <v>77</v>
      </c>
    </row>
    <row r="292" spans="2:65" s="1" customFormat="1" ht="29.25">
      <c r="B292" s="31"/>
      <c r="D292" s="133" t="s">
        <v>152</v>
      </c>
      <c r="F292" s="137" t="s">
        <v>1223</v>
      </c>
      <c r="I292" s="135"/>
      <c r="L292" s="31"/>
      <c r="M292" s="136"/>
      <c r="T292" s="52"/>
      <c r="AT292" s="16" t="s">
        <v>152</v>
      </c>
      <c r="AU292" s="16" t="s">
        <v>77</v>
      </c>
    </row>
    <row r="293" spans="2:65" s="1" customFormat="1" ht="16.5" customHeight="1">
      <c r="B293" s="31"/>
      <c r="C293" s="120" t="s">
        <v>340</v>
      </c>
      <c r="D293" s="120" t="s">
        <v>142</v>
      </c>
      <c r="E293" s="121" t="s">
        <v>698</v>
      </c>
      <c r="F293" s="122" t="s">
        <v>699</v>
      </c>
      <c r="G293" s="123" t="s">
        <v>174</v>
      </c>
      <c r="H293" s="124">
        <v>48.2</v>
      </c>
      <c r="I293" s="125"/>
      <c r="J293" s="126">
        <f>ROUND(I293*H293,2)</f>
        <v>0</v>
      </c>
      <c r="K293" s="122" t="s">
        <v>146</v>
      </c>
      <c r="L293" s="31"/>
      <c r="M293" s="127" t="s">
        <v>19</v>
      </c>
      <c r="N293" s="128" t="s">
        <v>40</v>
      </c>
      <c r="P293" s="129">
        <f>O293*H293</f>
        <v>0</v>
      </c>
      <c r="Q293" s="129">
        <v>0</v>
      </c>
      <c r="R293" s="129">
        <f>Q293*H293</f>
        <v>0</v>
      </c>
      <c r="S293" s="129">
        <v>0</v>
      </c>
      <c r="T293" s="130">
        <f>S293*H293</f>
        <v>0</v>
      </c>
      <c r="AR293" s="131" t="s">
        <v>147</v>
      </c>
      <c r="AT293" s="131" t="s">
        <v>142</v>
      </c>
      <c r="AU293" s="131" t="s">
        <v>77</v>
      </c>
      <c r="AY293" s="16" t="s">
        <v>141</v>
      </c>
      <c r="BE293" s="132">
        <f>IF(N293="základní",J293,0)</f>
        <v>0</v>
      </c>
      <c r="BF293" s="132">
        <f>IF(N293="snížená",J293,0)</f>
        <v>0</v>
      </c>
      <c r="BG293" s="132">
        <f>IF(N293="zákl. přenesená",J293,0)</f>
        <v>0</v>
      </c>
      <c r="BH293" s="132">
        <f>IF(N293="sníž. přenesená",J293,0)</f>
        <v>0</v>
      </c>
      <c r="BI293" s="132">
        <f>IF(N293="nulová",J293,0)</f>
        <v>0</v>
      </c>
      <c r="BJ293" s="16" t="s">
        <v>77</v>
      </c>
      <c r="BK293" s="132">
        <f>ROUND(I293*H293,2)</f>
        <v>0</v>
      </c>
      <c r="BL293" s="16" t="s">
        <v>147</v>
      </c>
      <c r="BM293" s="131" t="s">
        <v>437</v>
      </c>
    </row>
    <row r="294" spans="2:65" s="1" customFormat="1" ht="19.5">
      <c r="B294" s="31"/>
      <c r="D294" s="133" t="s">
        <v>148</v>
      </c>
      <c r="F294" s="134" t="s">
        <v>701</v>
      </c>
      <c r="I294" s="135"/>
      <c r="L294" s="31"/>
      <c r="M294" s="136"/>
      <c r="T294" s="52"/>
      <c r="AT294" s="16" t="s">
        <v>148</v>
      </c>
      <c r="AU294" s="16" t="s">
        <v>77</v>
      </c>
    </row>
    <row r="295" spans="2:65" s="1" customFormat="1" ht="29.25">
      <c r="B295" s="31"/>
      <c r="D295" s="133" t="s">
        <v>150</v>
      </c>
      <c r="F295" s="137" t="s">
        <v>702</v>
      </c>
      <c r="I295" s="135"/>
      <c r="L295" s="31"/>
      <c r="M295" s="136"/>
      <c r="T295" s="52"/>
      <c r="AT295" s="16" t="s">
        <v>150</v>
      </c>
      <c r="AU295" s="16" t="s">
        <v>77</v>
      </c>
    </row>
    <row r="296" spans="2:65" s="1" customFormat="1" ht="29.25">
      <c r="B296" s="31"/>
      <c r="D296" s="133" t="s">
        <v>152</v>
      </c>
      <c r="F296" s="137" t="s">
        <v>1238</v>
      </c>
      <c r="I296" s="135"/>
      <c r="L296" s="31"/>
      <c r="M296" s="136"/>
      <c r="T296" s="52"/>
      <c r="AT296" s="16" t="s">
        <v>152</v>
      </c>
      <c r="AU296" s="16" t="s">
        <v>77</v>
      </c>
    </row>
    <row r="297" spans="2:65" s="1" customFormat="1" ht="16.5" customHeight="1">
      <c r="B297" s="31"/>
      <c r="C297" s="120" t="s">
        <v>425</v>
      </c>
      <c r="D297" s="120" t="s">
        <v>142</v>
      </c>
      <c r="E297" s="121" t="s">
        <v>705</v>
      </c>
      <c r="F297" s="122" t="s">
        <v>706</v>
      </c>
      <c r="G297" s="123" t="s">
        <v>174</v>
      </c>
      <c r="H297" s="124">
        <v>91.4</v>
      </c>
      <c r="I297" s="125"/>
      <c r="J297" s="126">
        <f>ROUND(I297*H297,2)</f>
        <v>0</v>
      </c>
      <c r="K297" s="122" t="s">
        <v>146</v>
      </c>
      <c r="L297" s="31"/>
      <c r="M297" s="127" t="s">
        <v>19</v>
      </c>
      <c r="N297" s="128" t="s">
        <v>40</v>
      </c>
      <c r="P297" s="129">
        <f>O297*H297</f>
        <v>0</v>
      </c>
      <c r="Q297" s="129">
        <v>0</v>
      </c>
      <c r="R297" s="129">
        <f>Q297*H297</f>
        <v>0</v>
      </c>
      <c r="S297" s="129">
        <v>0</v>
      </c>
      <c r="T297" s="130">
        <f>S297*H297</f>
        <v>0</v>
      </c>
      <c r="AR297" s="131" t="s">
        <v>147</v>
      </c>
      <c r="AT297" s="131" t="s">
        <v>142</v>
      </c>
      <c r="AU297" s="131" t="s">
        <v>77</v>
      </c>
      <c r="AY297" s="16" t="s">
        <v>141</v>
      </c>
      <c r="BE297" s="132">
        <f>IF(N297="základní",J297,0)</f>
        <v>0</v>
      </c>
      <c r="BF297" s="132">
        <f>IF(N297="snížená",J297,0)</f>
        <v>0</v>
      </c>
      <c r="BG297" s="132">
        <f>IF(N297="zákl. přenesená",J297,0)</f>
        <v>0</v>
      </c>
      <c r="BH297" s="132">
        <f>IF(N297="sníž. přenesená",J297,0)</f>
        <v>0</v>
      </c>
      <c r="BI297" s="132">
        <f>IF(N297="nulová",J297,0)</f>
        <v>0</v>
      </c>
      <c r="BJ297" s="16" t="s">
        <v>77</v>
      </c>
      <c r="BK297" s="132">
        <f>ROUND(I297*H297,2)</f>
        <v>0</v>
      </c>
      <c r="BL297" s="16" t="s">
        <v>147</v>
      </c>
      <c r="BM297" s="131" t="s">
        <v>441</v>
      </c>
    </row>
    <row r="298" spans="2:65" s="1" customFormat="1" ht="19.5">
      <c r="B298" s="31"/>
      <c r="D298" s="133" t="s">
        <v>148</v>
      </c>
      <c r="F298" s="134" t="s">
        <v>708</v>
      </c>
      <c r="I298" s="135"/>
      <c r="L298" s="31"/>
      <c r="M298" s="136"/>
      <c r="T298" s="52"/>
      <c r="AT298" s="16" t="s">
        <v>148</v>
      </c>
      <c r="AU298" s="16" t="s">
        <v>77</v>
      </c>
    </row>
    <row r="299" spans="2:65" s="1" customFormat="1" ht="29.25">
      <c r="B299" s="31"/>
      <c r="D299" s="133" t="s">
        <v>150</v>
      </c>
      <c r="F299" s="137" t="s">
        <v>702</v>
      </c>
      <c r="I299" s="135"/>
      <c r="L299" s="31"/>
      <c r="M299" s="136"/>
      <c r="T299" s="52"/>
      <c r="AT299" s="16" t="s">
        <v>150</v>
      </c>
      <c r="AU299" s="16" t="s">
        <v>77</v>
      </c>
    </row>
    <row r="300" spans="2:65" s="1" customFormat="1" ht="29.25">
      <c r="B300" s="31"/>
      <c r="D300" s="133" t="s">
        <v>152</v>
      </c>
      <c r="F300" s="137" t="s">
        <v>1239</v>
      </c>
      <c r="I300" s="135"/>
      <c r="L300" s="31"/>
      <c r="M300" s="136"/>
      <c r="T300" s="52"/>
      <c r="AT300" s="16" t="s">
        <v>152</v>
      </c>
      <c r="AU300" s="16" t="s">
        <v>77</v>
      </c>
    </row>
    <row r="301" spans="2:65" s="12" customFormat="1" ht="11.25">
      <c r="B301" s="157"/>
      <c r="D301" s="133" t="s">
        <v>255</v>
      </c>
      <c r="E301" s="158" t="s">
        <v>19</v>
      </c>
      <c r="F301" s="159" t="s">
        <v>1240</v>
      </c>
      <c r="H301" s="160">
        <v>91.4</v>
      </c>
      <c r="I301" s="161"/>
      <c r="L301" s="157"/>
      <c r="M301" s="162"/>
      <c r="T301" s="163"/>
      <c r="AT301" s="158" t="s">
        <v>255</v>
      </c>
      <c r="AU301" s="158" t="s">
        <v>77</v>
      </c>
      <c r="AV301" s="12" t="s">
        <v>79</v>
      </c>
      <c r="AW301" s="12" t="s">
        <v>31</v>
      </c>
      <c r="AX301" s="12" t="s">
        <v>69</v>
      </c>
      <c r="AY301" s="158" t="s">
        <v>141</v>
      </c>
    </row>
    <row r="302" spans="2:65" s="13" customFormat="1" ht="11.25">
      <c r="B302" s="164"/>
      <c r="D302" s="133" t="s">
        <v>255</v>
      </c>
      <c r="E302" s="165" t="s">
        <v>19</v>
      </c>
      <c r="F302" s="166" t="s">
        <v>262</v>
      </c>
      <c r="H302" s="167">
        <v>91.4</v>
      </c>
      <c r="I302" s="168"/>
      <c r="L302" s="164"/>
      <c r="M302" s="169"/>
      <c r="T302" s="170"/>
      <c r="AT302" s="165" t="s">
        <v>255</v>
      </c>
      <c r="AU302" s="165" t="s">
        <v>77</v>
      </c>
      <c r="AV302" s="13" t="s">
        <v>147</v>
      </c>
      <c r="AW302" s="13" t="s">
        <v>31</v>
      </c>
      <c r="AX302" s="13" t="s">
        <v>77</v>
      </c>
      <c r="AY302" s="165" t="s">
        <v>141</v>
      </c>
    </row>
    <row r="303" spans="2:65" s="1" customFormat="1" ht="16.5" customHeight="1">
      <c r="B303" s="31"/>
      <c r="C303" s="120" t="s">
        <v>344</v>
      </c>
      <c r="D303" s="120" t="s">
        <v>142</v>
      </c>
      <c r="E303" s="121" t="s">
        <v>711</v>
      </c>
      <c r="F303" s="122" t="s">
        <v>712</v>
      </c>
      <c r="G303" s="123" t="s">
        <v>174</v>
      </c>
      <c r="H303" s="124">
        <v>48.2</v>
      </c>
      <c r="I303" s="125"/>
      <c r="J303" s="126">
        <f>ROUND(I303*H303,2)</f>
        <v>0</v>
      </c>
      <c r="K303" s="122" t="s">
        <v>146</v>
      </c>
      <c r="L303" s="31"/>
      <c r="M303" s="127" t="s">
        <v>19</v>
      </c>
      <c r="N303" s="128" t="s">
        <v>40</v>
      </c>
      <c r="P303" s="129">
        <f>O303*H303</f>
        <v>0</v>
      </c>
      <c r="Q303" s="129">
        <v>0</v>
      </c>
      <c r="R303" s="129">
        <f>Q303*H303</f>
        <v>0</v>
      </c>
      <c r="S303" s="129">
        <v>0</v>
      </c>
      <c r="T303" s="130">
        <f>S303*H303</f>
        <v>0</v>
      </c>
      <c r="AR303" s="131" t="s">
        <v>147</v>
      </c>
      <c r="AT303" s="131" t="s">
        <v>142</v>
      </c>
      <c r="AU303" s="131" t="s">
        <v>77</v>
      </c>
      <c r="AY303" s="16" t="s">
        <v>141</v>
      </c>
      <c r="BE303" s="132">
        <f>IF(N303="základní",J303,0)</f>
        <v>0</v>
      </c>
      <c r="BF303" s="132">
        <f>IF(N303="snížená",J303,0)</f>
        <v>0</v>
      </c>
      <c r="BG303" s="132">
        <f>IF(N303="zákl. přenesená",J303,0)</f>
        <v>0</v>
      </c>
      <c r="BH303" s="132">
        <f>IF(N303="sníž. přenesená",J303,0)</f>
        <v>0</v>
      </c>
      <c r="BI303" s="132">
        <f>IF(N303="nulová",J303,0)</f>
        <v>0</v>
      </c>
      <c r="BJ303" s="16" t="s">
        <v>77</v>
      </c>
      <c r="BK303" s="132">
        <f>ROUND(I303*H303,2)</f>
        <v>0</v>
      </c>
      <c r="BL303" s="16" t="s">
        <v>147</v>
      </c>
      <c r="BM303" s="131" t="s">
        <v>445</v>
      </c>
    </row>
    <row r="304" spans="2:65" s="1" customFormat="1" ht="19.5">
      <c r="B304" s="31"/>
      <c r="D304" s="133" t="s">
        <v>148</v>
      </c>
      <c r="F304" s="134" t="s">
        <v>714</v>
      </c>
      <c r="I304" s="135"/>
      <c r="L304" s="31"/>
      <c r="M304" s="136"/>
      <c r="T304" s="52"/>
      <c r="AT304" s="16" t="s">
        <v>148</v>
      </c>
      <c r="AU304" s="16" t="s">
        <v>77</v>
      </c>
    </row>
    <row r="305" spans="2:65" s="1" customFormat="1" ht="19.5">
      <c r="B305" s="31"/>
      <c r="D305" s="133" t="s">
        <v>150</v>
      </c>
      <c r="F305" s="137" t="s">
        <v>715</v>
      </c>
      <c r="I305" s="135"/>
      <c r="L305" s="31"/>
      <c r="M305" s="136"/>
      <c r="T305" s="52"/>
      <c r="AT305" s="16" t="s">
        <v>150</v>
      </c>
      <c r="AU305" s="16" t="s">
        <v>77</v>
      </c>
    </row>
    <row r="306" spans="2:65" s="1" customFormat="1" ht="29.25">
      <c r="B306" s="31"/>
      <c r="D306" s="133" t="s">
        <v>152</v>
      </c>
      <c r="F306" s="137" t="s">
        <v>1238</v>
      </c>
      <c r="I306" s="135"/>
      <c r="L306" s="31"/>
      <c r="M306" s="136"/>
      <c r="T306" s="52"/>
      <c r="AT306" s="16" t="s">
        <v>152</v>
      </c>
      <c r="AU306" s="16" t="s">
        <v>77</v>
      </c>
    </row>
    <row r="307" spans="2:65" s="12" customFormat="1" ht="11.25">
      <c r="B307" s="157"/>
      <c r="D307" s="133" t="s">
        <v>255</v>
      </c>
      <c r="E307" s="158" t="s">
        <v>19</v>
      </c>
      <c r="F307" s="159" t="s">
        <v>1241</v>
      </c>
      <c r="H307" s="160">
        <v>48.2</v>
      </c>
      <c r="I307" s="161"/>
      <c r="L307" s="157"/>
      <c r="M307" s="162"/>
      <c r="T307" s="163"/>
      <c r="AT307" s="158" t="s">
        <v>255</v>
      </c>
      <c r="AU307" s="158" t="s">
        <v>77</v>
      </c>
      <c r="AV307" s="12" t="s">
        <v>79</v>
      </c>
      <c r="AW307" s="12" t="s">
        <v>31</v>
      </c>
      <c r="AX307" s="12" t="s">
        <v>69</v>
      </c>
      <c r="AY307" s="158" t="s">
        <v>141</v>
      </c>
    </row>
    <row r="308" spans="2:65" s="13" customFormat="1" ht="11.25">
      <c r="B308" s="164"/>
      <c r="D308" s="133" t="s">
        <v>255</v>
      </c>
      <c r="E308" s="165" t="s">
        <v>19</v>
      </c>
      <c r="F308" s="166" t="s">
        <v>262</v>
      </c>
      <c r="H308" s="167">
        <v>48.2</v>
      </c>
      <c r="I308" s="168"/>
      <c r="L308" s="164"/>
      <c r="M308" s="169"/>
      <c r="T308" s="170"/>
      <c r="AT308" s="165" t="s">
        <v>255</v>
      </c>
      <c r="AU308" s="165" t="s">
        <v>77</v>
      </c>
      <c r="AV308" s="13" t="s">
        <v>147</v>
      </c>
      <c r="AW308" s="13" t="s">
        <v>31</v>
      </c>
      <c r="AX308" s="13" t="s">
        <v>77</v>
      </c>
      <c r="AY308" s="165" t="s">
        <v>141</v>
      </c>
    </row>
    <row r="309" spans="2:65" s="1" customFormat="1" ht="16.5" customHeight="1">
      <c r="B309" s="31"/>
      <c r="C309" s="120" t="s">
        <v>434</v>
      </c>
      <c r="D309" s="120" t="s">
        <v>142</v>
      </c>
      <c r="E309" s="121" t="s">
        <v>716</v>
      </c>
      <c r="F309" s="122" t="s">
        <v>717</v>
      </c>
      <c r="G309" s="123" t="s">
        <v>174</v>
      </c>
      <c r="H309" s="124">
        <v>91.4</v>
      </c>
      <c r="I309" s="125"/>
      <c r="J309" s="126">
        <f>ROUND(I309*H309,2)</f>
        <v>0</v>
      </c>
      <c r="K309" s="122" t="s">
        <v>146</v>
      </c>
      <c r="L309" s="31"/>
      <c r="M309" s="127" t="s">
        <v>19</v>
      </c>
      <c r="N309" s="128" t="s">
        <v>40</v>
      </c>
      <c r="P309" s="129">
        <f>O309*H309</f>
        <v>0</v>
      </c>
      <c r="Q309" s="129">
        <v>0</v>
      </c>
      <c r="R309" s="129">
        <f>Q309*H309</f>
        <v>0</v>
      </c>
      <c r="S309" s="129">
        <v>0</v>
      </c>
      <c r="T309" s="130">
        <f>S309*H309</f>
        <v>0</v>
      </c>
      <c r="AR309" s="131" t="s">
        <v>147</v>
      </c>
      <c r="AT309" s="131" t="s">
        <v>142</v>
      </c>
      <c r="AU309" s="131" t="s">
        <v>77</v>
      </c>
      <c r="AY309" s="16" t="s">
        <v>141</v>
      </c>
      <c r="BE309" s="132">
        <f>IF(N309="základní",J309,0)</f>
        <v>0</v>
      </c>
      <c r="BF309" s="132">
        <f>IF(N309="snížená",J309,0)</f>
        <v>0</v>
      </c>
      <c r="BG309" s="132">
        <f>IF(N309="zákl. přenesená",J309,0)</f>
        <v>0</v>
      </c>
      <c r="BH309" s="132">
        <f>IF(N309="sníž. přenesená",J309,0)</f>
        <v>0</v>
      </c>
      <c r="BI309" s="132">
        <f>IF(N309="nulová",J309,0)</f>
        <v>0</v>
      </c>
      <c r="BJ309" s="16" t="s">
        <v>77</v>
      </c>
      <c r="BK309" s="132">
        <f>ROUND(I309*H309,2)</f>
        <v>0</v>
      </c>
      <c r="BL309" s="16" t="s">
        <v>147</v>
      </c>
      <c r="BM309" s="131" t="s">
        <v>449</v>
      </c>
    </row>
    <row r="310" spans="2:65" s="1" customFormat="1" ht="19.5">
      <c r="B310" s="31"/>
      <c r="D310" s="133" t="s">
        <v>148</v>
      </c>
      <c r="F310" s="134" t="s">
        <v>719</v>
      </c>
      <c r="I310" s="135"/>
      <c r="L310" s="31"/>
      <c r="M310" s="136"/>
      <c r="T310" s="52"/>
      <c r="AT310" s="16" t="s">
        <v>148</v>
      </c>
      <c r="AU310" s="16" t="s">
        <v>77</v>
      </c>
    </row>
    <row r="311" spans="2:65" s="1" customFormat="1" ht="19.5">
      <c r="B311" s="31"/>
      <c r="D311" s="133" t="s">
        <v>150</v>
      </c>
      <c r="F311" s="137" t="s">
        <v>715</v>
      </c>
      <c r="I311" s="135"/>
      <c r="L311" s="31"/>
      <c r="M311" s="136"/>
      <c r="T311" s="52"/>
      <c r="AT311" s="16" t="s">
        <v>150</v>
      </c>
      <c r="AU311" s="16" t="s">
        <v>77</v>
      </c>
    </row>
    <row r="312" spans="2:65" s="1" customFormat="1" ht="29.25">
      <c r="B312" s="31"/>
      <c r="D312" s="133" t="s">
        <v>152</v>
      </c>
      <c r="F312" s="137" t="s">
        <v>1239</v>
      </c>
      <c r="I312" s="135"/>
      <c r="L312" s="31"/>
      <c r="M312" s="136"/>
      <c r="T312" s="52"/>
      <c r="AT312" s="16" t="s">
        <v>152</v>
      </c>
      <c r="AU312" s="16" t="s">
        <v>77</v>
      </c>
    </row>
    <row r="313" spans="2:65" s="12" customFormat="1" ht="11.25">
      <c r="B313" s="157"/>
      <c r="D313" s="133" t="s">
        <v>255</v>
      </c>
      <c r="E313" s="158" t="s">
        <v>19</v>
      </c>
      <c r="F313" s="159" t="s">
        <v>1240</v>
      </c>
      <c r="H313" s="160">
        <v>91.4</v>
      </c>
      <c r="I313" s="161"/>
      <c r="L313" s="157"/>
      <c r="M313" s="162"/>
      <c r="T313" s="163"/>
      <c r="AT313" s="158" t="s">
        <v>255</v>
      </c>
      <c r="AU313" s="158" t="s">
        <v>77</v>
      </c>
      <c r="AV313" s="12" t="s">
        <v>79</v>
      </c>
      <c r="AW313" s="12" t="s">
        <v>31</v>
      </c>
      <c r="AX313" s="12" t="s">
        <v>69</v>
      </c>
      <c r="AY313" s="158" t="s">
        <v>141</v>
      </c>
    </row>
    <row r="314" spans="2:65" s="13" customFormat="1" ht="11.25">
      <c r="B314" s="164"/>
      <c r="D314" s="133" t="s">
        <v>255</v>
      </c>
      <c r="E314" s="165" t="s">
        <v>19</v>
      </c>
      <c r="F314" s="166" t="s">
        <v>262</v>
      </c>
      <c r="H314" s="167">
        <v>91.4</v>
      </c>
      <c r="I314" s="168"/>
      <c r="L314" s="164"/>
      <c r="M314" s="169"/>
      <c r="T314" s="170"/>
      <c r="AT314" s="165" t="s">
        <v>255</v>
      </c>
      <c r="AU314" s="165" t="s">
        <v>77</v>
      </c>
      <c r="AV314" s="13" t="s">
        <v>147</v>
      </c>
      <c r="AW314" s="13" t="s">
        <v>31</v>
      </c>
      <c r="AX314" s="13" t="s">
        <v>77</v>
      </c>
      <c r="AY314" s="165" t="s">
        <v>141</v>
      </c>
    </row>
    <row r="315" spans="2:65" s="1" customFormat="1" ht="16.5" customHeight="1">
      <c r="B315" s="31"/>
      <c r="C315" s="120" t="s">
        <v>348</v>
      </c>
      <c r="D315" s="120" t="s">
        <v>142</v>
      </c>
      <c r="E315" s="121" t="s">
        <v>720</v>
      </c>
      <c r="F315" s="122" t="s">
        <v>721</v>
      </c>
      <c r="G315" s="123" t="s">
        <v>243</v>
      </c>
      <c r="H315" s="124">
        <v>22</v>
      </c>
      <c r="I315" s="125"/>
      <c r="J315" s="126">
        <f>ROUND(I315*H315,2)</f>
        <v>0</v>
      </c>
      <c r="K315" s="122" t="s">
        <v>146</v>
      </c>
      <c r="L315" s="31"/>
      <c r="M315" s="127" t="s">
        <v>19</v>
      </c>
      <c r="N315" s="128" t="s">
        <v>40</v>
      </c>
      <c r="P315" s="129">
        <f>O315*H315</f>
        <v>0</v>
      </c>
      <c r="Q315" s="129">
        <v>0</v>
      </c>
      <c r="R315" s="129">
        <f>Q315*H315</f>
        <v>0</v>
      </c>
      <c r="S315" s="129">
        <v>0</v>
      </c>
      <c r="T315" s="130">
        <f>S315*H315</f>
        <v>0</v>
      </c>
      <c r="AR315" s="131" t="s">
        <v>147</v>
      </c>
      <c r="AT315" s="131" t="s">
        <v>142</v>
      </c>
      <c r="AU315" s="131" t="s">
        <v>77</v>
      </c>
      <c r="AY315" s="16" t="s">
        <v>141</v>
      </c>
      <c r="BE315" s="132">
        <f>IF(N315="základní",J315,0)</f>
        <v>0</v>
      </c>
      <c r="BF315" s="132">
        <f>IF(N315="snížená",J315,0)</f>
        <v>0</v>
      </c>
      <c r="BG315" s="132">
        <f>IF(N315="zákl. přenesená",J315,0)</f>
        <v>0</v>
      </c>
      <c r="BH315" s="132">
        <f>IF(N315="sníž. přenesená",J315,0)</f>
        <v>0</v>
      </c>
      <c r="BI315" s="132">
        <f>IF(N315="nulová",J315,0)</f>
        <v>0</v>
      </c>
      <c r="BJ315" s="16" t="s">
        <v>77</v>
      </c>
      <c r="BK315" s="132">
        <f>ROUND(I315*H315,2)</f>
        <v>0</v>
      </c>
      <c r="BL315" s="16" t="s">
        <v>147</v>
      </c>
      <c r="BM315" s="131" t="s">
        <v>454</v>
      </c>
    </row>
    <row r="316" spans="2:65" s="1" customFormat="1" ht="19.5">
      <c r="B316" s="31"/>
      <c r="D316" s="133" t="s">
        <v>148</v>
      </c>
      <c r="F316" s="134" t="s">
        <v>723</v>
      </c>
      <c r="I316" s="135"/>
      <c r="L316" s="31"/>
      <c r="M316" s="136"/>
      <c r="T316" s="52"/>
      <c r="AT316" s="16" t="s">
        <v>148</v>
      </c>
      <c r="AU316" s="16" t="s">
        <v>77</v>
      </c>
    </row>
    <row r="317" spans="2:65" s="1" customFormat="1" ht="19.5">
      <c r="B317" s="31"/>
      <c r="D317" s="133" t="s">
        <v>150</v>
      </c>
      <c r="F317" s="137" t="s">
        <v>724</v>
      </c>
      <c r="I317" s="135"/>
      <c r="L317" s="31"/>
      <c r="M317" s="136"/>
      <c r="T317" s="52"/>
      <c r="AT317" s="16" t="s">
        <v>150</v>
      </c>
      <c r="AU317" s="16" t="s">
        <v>77</v>
      </c>
    </row>
    <row r="318" spans="2:65" s="1" customFormat="1" ht="29.25">
      <c r="B318" s="31"/>
      <c r="D318" s="133" t="s">
        <v>152</v>
      </c>
      <c r="F318" s="137" t="s">
        <v>1242</v>
      </c>
      <c r="I318" s="135"/>
      <c r="L318" s="31"/>
      <c r="M318" s="136"/>
      <c r="T318" s="52"/>
      <c r="AT318" s="16" t="s">
        <v>152</v>
      </c>
      <c r="AU318" s="16" t="s">
        <v>77</v>
      </c>
    </row>
    <row r="319" spans="2:65" s="12" customFormat="1" ht="11.25">
      <c r="B319" s="157"/>
      <c r="D319" s="133" t="s">
        <v>255</v>
      </c>
      <c r="E319" s="158" t="s">
        <v>19</v>
      </c>
      <c r="F319" s="159" t="s">
        <v>1243</v>
      </c>
      <c r="H319" s="160">
        <v>22</v>
      </c>
      <c r="I319" s="161"/>
      <c r="L319" s="157"/>
      <c r="M319" s="162"/>
      <c r="T319" s="163"/>
      <c r="AT319" s="158" t="s">
        <v>255</v>
      </c>
      <c r="AU319" s="158" t="s">
        <v>77</v>
      </c>
      <c r="AV319" s="12" t="s">
        <v>79</v>
      </c>
      <c r="AW319" s="12" t="s">
        <v>31</v>
      </c>
      <c r="AX319" s="12" t="s">
        <v>69</v>
      </c>
      <c r="AY319" s="158" t="s">
        <v>141</v>
      </c>
    </row>
    <row r="320" spans="2:65" s="13" customFormat="1" ht="11.25">
      <c r="B320" s="164"/>
      <c r="D320" s="133" t="s">
        <v>255</v>
      </c>
      <c r="E320" s="165" t="s">
        <v>19</v>
      </c>
      <c r="F320" s="166" t="s">
        <v>262</v>
      </c>
      <c r="H320" s="167">
        <v>22</v>
      </c>
      <c r="I320" s="168"/>
      <c r="L320" s="164"/>
      <c r="M320" s="169"/>
      <c r="T320" s="170"/>
      <c r="AT320" s="165" t="s">
        <v>255</v>
      </c>
      <c r="AU320" s="165" t="s">
        <v>77</v>
      </c>
      <c r="AV320" s="13" t="s">
        <v>147</v>
      </c>
      <c r="AW320" s="13" t="s">
        <v>31</v>
      </c>
      <c r="AX320" s="13" t="s">
        <v>77</v>
      </c>
      <c r="AY320" s="165" t="s">
        <v>141</v>
      </c>
    </row>
    <row r="321" spans="2:65" s="1" customFormat="1" ht="16.5" customHeight="1">
      <c r="B321" s="31"/>
      <c r="C321" s="120" t="s">
        <v>442</v>
      </c>
      <c r="D321" s="120" t="s">
        <v>142</v>
      </c>
      <c r="E321" s="121" t="s">
        <v>727</v>
      </c>
      <c r="F321" s="122" t="s">
        <v>728</v>
      </c>
      <c r="G321" s="123" t="s">
        <v>589</v>
      </c>
      <c r="H321" s="124">
        <v>0.22</v>
      </c>
      <c r="I321" s="125"/>
      <c r="J321" s="126">
        <f>ROUND(I321*H321,2)</f>
        <v>0</v>
      </c>
      <c r="K321" s="122" t="s">
        <v>146</v>
      </c>
      <c r="L321" s="31"/>
      <c r="M321" s="127" t="s">
        <v>19</v>
      </c>
      <c r="N321" s="128" t="s">
        <v>40</v>
      </c>
      <c r="P321" s="129">
        <f>O321*H321</f>
        <v>0</v>
      </c>
      <c r="Q321" s="129">
        <v>0</v>
      </c>
      <c r="R321" s="129">
        <f>Q321*H321</f>
        <v>0</v>
      </c>
      <c r="S321" s="129">
        <v>0</v>
      </c>
      <c r="T321" s="130">
        <f>S321*H321</f>
        <v>0</v>
      </c>
      <c r="AR321" s="131" t="s">
        <v>147</v>
      </c>
      <c r="AT321" s="131" t="s">
        <v>142</v>
      </c>
      <c r="AU321" s="131" t="s">
        <v>77</v>
      </c>
      <c r="AY321" s="16" t="s">
        <v>141</v>
      </c>
      <c r="BE321" s="132">
        <f>IF(N321="základní",J321,0)</f>
        <v>0</v>
      </c>
      <c r="BF321" s="132">
        <f>IF(N321="snížená",J321,0)</f>
        <v>0</v>
      </c>
      <c r="BG321" s="132">
        <f>IF(N321="zákl. přenesená",J321,0)</f>
        <v>0</v>
      </c>
      <c r="BH321" s="132">
        <f>IF(N321="sníž. přenesená",J321,0)</f>
        <v>0</v>
      </c>
      <c r="BI321" s="132">
        <f>IF(N321="nulová",J321,0)</f>
        <v>0</v>
      </c>
      <c r="BJ321" s="16" t="s">
        <v>77</v>
      </c>
      <c r="BK321" s="132">
        <f>ROUND(I321*H321,2)</f>
        <v>0</v>
      </c>
      <c r="BL321" s="16" t="s">
        <v>147</v>
      </c>
      <c r="BM321" s="131" t="s">
        <v>642</v>
      </c>
    </row>
    <row r="322" spans="2:65" s="1" customFormat="1" ht="58.5">
      <c r="B322" s="31"/>
      <c r="D322" s="133" t="s">
        <v>148</v>
      </c>
      <c r="F322" s="134" t="s">
        <v>730</v>
      </c>
      <c r="I322" s="135"/>
      <c r="L322" s="31"/>
      <c r="M322" s="136"/>
      <c r="T322" s="52"/>
      <c r="AT322" s="16" t="s">
        <v>148</v>
      </c>
      <c r="AU322" s="16" t="s">
        <v>77</v>
      </c>
    </row>
    <row r="323" spans="2:65" s="1" customFormat="1" ht="68.25">
      <c r="B323" s="31"/>
      <c r="D323" s="133" t="s">
        <v>150</v>
      </c>
      <c r="F323" s="137" t="s">
        <v>731</v>
      </c>
      <c r="I323" s="135"/>
      <c r="L323" s="31"/>
      <c r="M323" s="136"/>
      <c r="T323" s="52"/>
      <c r="AT323" s="16" t="s">
        <v>150</v>
      </c>
      <c r="AU323" s="16" t="s">
        <v>77</v>
      </c>
    </row>
    <row r="324" spans="2:65" s="1" customFormat="1" ht="19.5">
      <c r="B324" s="31"/>
      <c r="D324" s="133" t="s">
        <v>152</v>
      </c>
      <c r="F324" s="137" t="s">
        <v>166</v>
      </c>
      <c r="I324" s="135"/>
      <c r="L324" s="31"/>
      <c r="M324" s="136"/>
      <c r="T324" s="52"/>
      <c r="AT324" s="16" t="s">
        <v>152</v>
      </c>
      <c r="AU324" s="16" t="s">
        <v>77</v>
      </c>
    </row>
    <row r="325" spans="2:65" s="1" customFormat="1" ht="16.5" customHeight="1">
      <c r="B325" s="31"/>
      <c r="C325" s="120" t="s">
        <v>351</v>
      </c>
      <c r="D325" s="120" t="s">
        <v>142</v>
      </c>
      <c r="E325" s="121" t="s">
        <v>746</v>
      </c>
      <c r="F325" s="122" t="s">
        <v>747</v>
      </c>
      <c r="G325" s="123" t="s">
        <v>174</v>
      </c>
      <c r="H325" s="124">
        <v>137.35</v>
      </c>
      <c r="I325" s="125"/>
      <c r="J325" s="126">
        <f>ROUND(I325*H325,2)</f>
        <v>0</v>
      </c>
      <c r="K325" s="122" t="s">
        <v>146</v>
      </c>
      <c r="L325" s="31"/>
      <c r="M325" s="127" t="s">
        <v>19</v>
      </c>
      <c r="N325" s="128" t="s">
        <v>40</v>
      </c>
      <c r="P325" s="129">
        <f>O325*H325</f>
        <v>0</v>
      </c>
      <c r="Q325" s="129">
        <v>0</v>
      </c>
      <c r="R325" s="129">
        <f>Q325*H325</f>
        <v>0</v>
      </c>
      <c r="S325" s="129">
        <v>0</v>
      </c>
      <c r="T325" s="130">
        <f>S325*H325</f>
        <v>0</v>
      </c>
      <c r="AR325" s="131" t="s">
        <v>147</v>
      </c>
      <c r="AT325" s="131" t="s">
        <v>142</v>
      </c>
      <c r="AU325" s="131" t="s">
        <v>77</v>
      </c>
      <c r="AY325" s="16" t="s">
        <v>141</v>
      </c>
      <c r="BE325" s="132">
        <f>IF(N325="základní",J325,0)</f>
        <v>0</v>
      </c>
      <c r="BF325" s="132">
        <f>IF(N325="snížená",J325,0)</f>
        <v>0</v>
      </c>
      <c r="BG325" s="132">
        <f>IF(N325="zákl. přenesená",J325,0)</f>
        <v>0</v>
      </c>
      <c r="BH325" s="132">
        <f>IF(N325="sníž. přenesená",J325,0)</f>
        <v>0</v>
      </c>
      <c r="BI325" s="132">
        <f>IF(N325="nulová",J325,0)</f>
        <v>0</v>
      </c>
      <c r="BJ325" s="16" t="s">
        <v>77</v>
      </c>
      <c r="BK325" s="132">
        <f>ROUND(I325*H325,2)</f>
        <v>0</v>
      </c>
      <c r="BL325" s="16" t="s">
        <v>147</v>
      </c>
      <c r="BM325" s="131" t="s">
        <v>1244</v>
      </c>
    </row>
    <row r="326" spans="2:65" s="1" customFormat="1" ht="58.5">
      <c r="B326" s="31"/>
      <c r="D326" s="133" t="s">
        <v>148</v>
      </c>
      <c r="F326" s="134" t="s">
        <v>749</v>
      </c>
      <c r="I326" s="135"/>
      <c r="L326" s="31"/>
      <c r="M326" s="136"/>
      <c r="T326" s="52"/>
      <c r="AT326" s="16" t="s">
        <v>148</v>
      </c>
      <c r="AU326" s="16" t="s">
        <v>77</v>
      </c>
    </row>
    <row r="327" spans="2:65" s="1" customFormat="1" ht="68.25">
      <c r="B327" s="31"/>
      <c r="D327" s="133" t="s">
        <v>150</v>
      </c>
      <c r="F327" s="137" t="s">
        <v>744</v>
      </c>
      <c r="I327" s="135"/>
      <c r="L327" s="31"/>
      <c r="M327" s="136"/>
      <c r="T327" s="52"/>
      <c r="AT327" s="16" t="s">
        <v>150</v>
      </c>
      <c r="AU327" s="16" t="s">
        <v>77</v>
      </c>
    </row>
    <row r="328" spans="2:65" s="1" customFormat="1" ht="29.25">
      <c r="B328" s="31"/>
      <c r="D328" s="133" t="s">
        <v>152</v>
      </c>
      <c r="F328" s="137" t="s">
        <v>1230</v>
      </c>
      <c r="I328" s="135"/>
      <c r="L328" s="31"/>
      <c r="M328" s="136"/>
      <c r="T328" s="52"/>
      <c r="AT328" s="16" t="s">
        <v>152</v>
      </c>
      <c r="AU328" s="16" t="s">
        <v>77</v>
      </c>
    </row>
    <row r="329" spans="2:65" s="12" customFormat="1" ht="11.25">
      <c r="B329" s="157"/>
      <c r="D329" s="133" t="s">
        <v>255</v>
      </c>
      <c r="E329" s="158" t="s">
        <v>19</v>
      </c>
      <c r="F329" s="159" t="s">
        <v>1231</v>
      </c>
      <c r="H329" s="160">
        <v>137.35</v>
      </c>
      <c r="I329" s="161"/>
      <c r="L329" s="157"/>
      <c r="M329" s="162"/>
      <c r="T329" s="163"/>
      <c r="AT329" s="158" t="s">
        <v>255</v>
      </c>
      <c r="AU329" s="158" t="s">
        <v>77</v>
      </c>
      <c r="AV329" s="12" t="s">
        <v>79</v>
      </c>
      <c r="AW329" s="12" t="s">
        <v>31</v>
      </c>
      <c r="AX329" s="12" t="s">
        <v>69</v>
      </c>
      <c r="AY329" s="158" t="s">
        <v>141</v>
      </c>
    </row>
    <row r="330" spans="2:65" s="13" customFormat="1" ht="11.25">
      <c r="B330" s="164"/>
      <c r="D330" s="133" t="s">
        <v>255</v>
      </c>
      <c r="E330" s="165" t="s">
        <v>19</v>
      </c>
      <c r="F330" s="166" t="s">
        <v>262</v>
      </c>
      <c r="H330" s="167">
        <v>137.35</v>
      </c>
      <c r="I330" s="168"/>
      <c r="L330" s="164"/>
      <c r="M330" s="169"/>
      <c r="T330" s="170"/>
      <c r="AT330" s="165" t="s">
        <v>255</v>
      </c>
      <c r="AU330" s="165" t="s">
        <v>77</v>
      </c>
      <c r="AV330" s="13" t="s">
        <v>147</v>
      </c>
      <c r="AW330" s="13" t="s">
        <v>31</v>
      </c>
      <c r="AX330" s="13" t="s">
        <v>77</v>
      </c>
      <c r="AY330" s="165" t="s">
        <v>141</v>
      </c>
    </row>
    <row r="331" spans="2:65" s="1" customFormat="1" ht="16.5" customHeight="1">
      <c r="B331" s="31"/>
      <c r="C331" s="120" t="s">
        <v>451</v>
      </c>
      <c r="D331" s="120" t="s">
        <v>142</v>
      </c>
      <c r="E331" s="121" t="s">
        <v>759</v>
      </c>
      <c r="F331" s="122" t="s">
        <v>760</v>
      </c>
      <c r="G331" s="123" t="s">
        <v>753</v>
      </c>
      <c r="H331" s="124">
        <v>34</v>
      </c>
      <c r="I331" s="125"/>
      <c r="J331" s="126">
        <f>ROUND(I331*H331,2)</f>
        <v>0</v>
      </c>
      <c r="K331" s="122" t="s">
        <v>146</v>
      </c>
      <c r="L331" s="31"/>
      <c r="M331" s="127" t="s">
        <v>19</v>
      </c>
      <c r="N331" s="128" t="s">
        <v>40</v>
      </c>
      <c r="P331" s="129">
        <f>O331*H331</f>
        <v>0</v>
      </c>
      <c r="Q331" s="129">
        <v>0</v>
      </c>
      <c r="R331" s="129">
        <f>Q331*H331</f>
        <v>0</v>
      </c>
      <c r="S331" s="129">
        <v>0</v>
      </c>
      <c r="T331" s="130">
        <f>S331*H331</f>
        <v>0</v>
      </c>
      <c r="AR331" s="131" t="s">
        <v>147</v>
      </c>
      <c r="AT331" s="131" t="s">
        <v>142</v>
      </c>
      <c r="AU331" s="131" t="s">
        <v>77</v>
      </c>
      <c r="AY331" s="16" t="s">
        <v>141</v>
      </c>
      <c r="BE331" s="132">
        <f>IF(N331="základní",J331,0)</f>
        <v>0</v>
      </c>
      <c r="BF331" s="132">
        <f>IF(N331="snížená",J331,0)</f>
        <v>0</v>
      </c>
      <c r="BG331" s="132">
        <f>IF(N331="zákl. přenesená",J331,0)</f>
        <v>0</v>
      </c>
      <c r="BH331" s="132">
        <f>IF(N331="sníž. přenesená",J331,0)</f>
        <v>0</v>
      </c>
      <c r="BI331" s="132">
        <f>IF(N331="nulová",J331,0)</f>
        <v>0</v>
      </c>
      <c r="BJ331" s="16" t="s">
        <v>77</v>
      </c>
      <c r="BK331" s="132">
        <f>ROUND(I331*H331,2)</f>
        <v>0</v>
      </c>
      <c r="BL331" s="16" t="s">
        <v>147</v>
      </c>
      <c r="BM331" s="131" t="s">
        <v>655</v>
      </c>
    </row>
    <row r="332" spans="2:65" s="1" customFormat="1" ht="39">
      <c r="B332" s="31"/>
      <c r="D332" s="133" t="s">
        <v>148</v>
      </c>
      <c r="F332" s="134" t="s">
        <v>762</v>
      </c>
      <c r="I332" s="135"/>
      <c r="L332" s="31"/>
      <c r="M332" s="136"/>
      <c r="T332" s="52"/>
      <c r="AT332" s="16" t="s">
        <v>148</v>
      </c>
      <c r="AU332" s="16" t="s">
        <v>77</v>
      </c>
    </row>
    <row r="333" spans="2:65" s="1" customFormat="1" ht="39">
      <c r="B333" s="31"/>
      <c r="D333" s="133" t="s">
        <v>150</v>
      </c>
      <c r="F333" s="137" t="s">
        <v>763</v>
      </c>
      <c r="I333" s="135"/>
      <c r="L333" s="31"/>
      <c r="M333" s="136"/>
      <c r="T333" s="52"/>
      <c r="AT333" s="16" t="s">
        <v>150</v>
      </c>
      <c r="AU333" s="16" t="s">
        <v>77</v>
      </c>
    </row>
    <row r="334" spans="2:65" s="1" customFormat="1" ht="29.25">
      <c r="B334" s="31"/>
      <c r="D334" s="133" t="s">
        <v>152</v>
      </c>
      <c r="F334" s="137" t="s">
        <v>1245</v>
      </c>
      <c r="I334" s="135"/>
      <c r="L334" s="31"/>
      <c r="M334" s="136"/>
      <c r="T334" s="52"/>
      <c r="AT334" s="16" t="s">
        <v>152</v>
      </c>
      <c r="AU334" s="16" t="s">
        <v>77</v>
      </c>
    </row>
    <row r="335" spans="2:65" s="12" customFormat="1" ht="11.25">
      <c r="B335" s="157"/>
      <c r="D335" s="133" t="s">
        <v>255</v>
      </c>
      <c r="E335" s="158" t="s">
        <v>19</v>
      </c>
      <c r="F335" s="159" t="s">
        <v>1246</v>
      </c>
      <c r="H335" s="160">
        <v>34</v>
      </c>
      <c r="I335" s="161"/>
      <c r="L335" s="157"/>
      <c r="M335" s="162"/>
      <c r="T335" s="163"/>
      <c r="AT335" s="158" t="s">
        <v>255</v>
      </c>
      <c r="AU335" s="158" t="s">
        <v>77</v>
      </c>
      <c r="AV335" s="12" t="s">
        <v>79</v>
      </c>
      <c r="AW335" s="12" t="s">
        <v>31</v>
      </c>
      <c r="AX335" s="12" t="s">
        <v>69</v>
      </c>
      <c r="AY335" s="158" t="s">
        <v>141</v>
      </c>
    </row>
    <row r="336" spans="2:65" s="13" customFormat="1" ht="11.25">
      <c r="B336" s="164"/>
      <c r="D336" s="133" t="s">
        <v>255</v>
      </c>
      <c r="E336" s="165" t="s">
        <v>19</v>
      </c>
      <c r="F336" s="166" t="s">
        <v>262</v>
      </c>
      <c r="H336" s="167">
        <v>34</v>
      </c>
      <c r="I336" s="168"/>
      <c r="L336" s="164"/>
      <c r="M336" s="169"/>
      <c r="T336" s="170"/>
      <c r="AT336" s="165" t="s">
        <v>255</v>
      </c>
      <c r="AU336" s="165" t="s">
        <v>77</v>
      </c>
      <c r="AV336" s="13" t="s">
        <v>147</v>
      </c>
      <c r="AW336" s="13" t="s">
        <v>31</v>
      </c>
      <c r="AX336" s="13" t="s">
        <v>77</v>
      </c>
      <c r="AY336" s="165" t="s">
        <v>141</v>
      </c>
    </row>
    <row r="337" spans="2:65" s="1" customFormat="1" ht="16.5" customHeight="1">
      <c r="B337" s="31"/>
      <c r="C337" s="120" t="s">
        <v>355</v>
      </c>
      <c r="D337" s="120" t="s">
        <v>142</v>
      </c>
      <c r="E337" s="121" t="s">
        <v>767</v>
      </c>
      <c r="F337" s="122" t="s">
        <v>768</v>
      </c>
      <c r="G337" s="123" t="s">
        <v>753</v>
      </c>
      <c r="H337" s="124">
        <v>4</v>
      </c>
      <c r="I337" s="125"/>
      <c r="J337" s="126">
        <f>ROUND(I337*H337,2)</f>
        <v>0</v>
      </c>
      <c r="K337" s="122" t="s">
        <v>146</v>
      </c>
      <c r="L337" s="31"/>
      <c r="M337" s="127" t="s">
        <v>19</v>
      </c>
      <c r="N337" s="128" t="s">
        <v>40</v>
      </c>
      <c r="P337" s="129">
        <f>O337*H337</f>
        <v>0</v>
      </c>
      <c r="Q337" s="129">
        <v>0</v>
      </c>
      <c r="R337" s="129">
        <f>Q337*H337</f>
        <v>0</v>
      </c>
      <c r="S337" s="129">
        <v>0</v>
      </c>
      <c r="T337" s="130">
        <f>S337*H337</f>
        <v>0</v>
      </c>
      <c r="AR337" s="131" t="s">
        <v>147</v>
      </c>
      <c r="AT337" s="131" t="s">
        <v>142</v>
      </c>
      <c r="AU337" s="131" t="s">
        <v>77</v>
      </c>
      <c r="AY337" s="16" t="s">
        <v>141</v>
      </c>
      <c r="BE337" s="132">
        <f>IF(N337="základní",J337,0)</f>
        <v>0</v>
      </c>
      <c r="BF337" s="132">
        <f>IF(N337="snížená",J337,0)</f>
        <v>0</v>
      </c>
      <c r="BG337" s="132">
        <f>IF(N337="zákl. přenesená",J337,0)</f>
        <v>0</v>
      </c>
      <c r="BH337" s="132">
        <f>IF(N337="sníž. přenesená",J337,0)</f>
        <v>0</v>
      </c>
      <c r="BI337" s="132">
        <f>IF(N337="nulová",J337,0)</f>
        <v>0</v>
      </c>
      <c r="BJ337" s="16" t="s">
        <v>77</v>
      </c>
      <c r="BK337" s="132">
        <f>ROUND(I337*H337,2)</f>
        <v>0</v>
      </c>
      <c r="BL337" s="16" t="s">
        <v>147</v>
      </c>
      <c r="BM337" s="131" t="s">
        <v>470</v>
      </c>
    </row>
    <row r="338" spans="2:65" s="1" customFormat="1" ht="39">
      <c r="B338" s="31"/>
      <c r="D338" s="133" t="s">
        <v>148</v>
      </c>
      <c r="F338" s="134" t="s">
        <v>770</v>
      </c>
      <c r="I338" s="135"/>
      <c r="L338" s="31"/>
      <c r="M338" s="136"/>
      <c r="T338" s="52"/>
      <c r="AT338" s="16" t="s">
        <v>148</v>
      </c>
      <c r="AU338" s="16" t="s">
        <v>77</v>
      </c>
    </row>
    <row r="339" spans="2:65" s="1" customFormat="1" ht="39">
      <c r="B339" s="31"/>
      <c r="D339" s="133" t="s">
        <v>150</v>
      </c>
      <c r="F339" s="137" t="s">
        <v>763</v>
      </c>
      <c r="I339" s="135"/>
      <c r="L339" s="31"/>
      <c r="M339" s="136"/>
      <c r="T339" s="52"/>
      <c r="AT339" s="16" t="s">
        <v>150</v>
      </c>
      <c r="AU339" s="16" t="s">
        <v>77</v>
      </c>
    </row>
    <row r="340" spans="2:65" s="1" customFormat="1" ht="29.25">
      <c r="B340" s="31"/>
      <c r="D340" s="133" t="s">
        <v>152</v>
      </c>
      <c r="F340" s="137" t="s">
        <v>771</v>
      </c>
      <c r="I340" s="135"/>
      <c r="L340" s="31"/>
      <c r="M340" s="136"/>
      <c r="T340" s="52"/>
      <c r="AT340" s="16" t="s">
        <v>152</v>
      </c>
      <c r="AU340" s="16" t="s">
        <v>77</v>
      </c>
    </row>
    <row r="341" spans="2:65" s="12" customFormat="1" ht="11.25">
      <c r="B341" s="157"/>
      <c r="D341" s="133" t="s">
        <v>255</v>
      </c>
      <c r="E341" s="158" t="s">
        <v>19</v>
      </c>
      <c r="F341" s="159" t="s">
        <v>1247</v>
      </c>
      <c r="H341" s="160">
        <v>4</v>
      </c>
      <c r="I341" s="161"/>
      <c r="L341" s="157"/>
      <c r="M341" s="162"/>
      <c r="T341" s="163"/>
      <c r="AT341" s="158" t="s">
        <v>255</v>
      </c>
      <c r="AU341" s="158" t="s">
        <v>77</v>
      </c>
      <c r="AV341" s="12" t="s">
        <v>79</v>
      </c>
      <c r="AW341" s="12" t="s">
        <v>31</v>
      </c>
      <c r="AX341" s="12" t="s">
        <v>69</v>
      </c>
      <c r="AY341" s="158" t="s">
        <v>141</v>
      </c>
    </row>
    <row r="342" spans="2:65" s="13" customFormat="1" ht="11.25">
      <c r="B342" s="164"/>
      <c r="D342" s="133" t="s">
        <v>255</v>
      </c>
      <c r="E342" s="165" t="s">
        <v>19</v>
      </c>
      <c r="F342" s="166" t="s">
        <v>262</v>
      </c>
      <c r="H342" s="167">
        <v>4</v>
      </c>
      <c r="I342" s="168"/>
      <c r="L342" s="164"/>
      <c r="M342" s="169"/>
      <c r="T342" s="170"/>
      <c r="AT342" s="165" t="s">
        <v>255</v>
      </c>
      <c r="AU342" s="165" t="s">
        <v>77</v>
      </c>
      <c r="AV342" s="13" t="s">
        <v>147</v>
      </c>
      <c r="AW342" s="13" t="s">
        <v>31</v>
      </c>
      <c r="AX342" s="13" t="s">
        <v>77</v>
      </c>
      <c r="AY342" s="165" t="s">
        <v>141</v>
      </c>
    </row>
    <row r="343" spans="2:65" s="1" customFormat="1" ht="16.5" customHeight="1">
      <c r="B343" s="31"/>
      <c r="C343" s="120" t="s">
        <v>693</v>
      </c>
      <c r="D343" s="120" t="s">
        <v>142</v>
      </c>
      <c r="E343" s="121" t="s">
        <v>772</v>
      </c>
      <c r="F343" s="122" t="s">
        <v>773</v>
      </c>
      <c r="G343" s="123" t="s">
        <v>753</v>
      </c>
      <c r="H343" s="124">
        <v>2</v>
      </c>
      <c r="I343" s="125"/>
      <c r="J343" s="126">
        <f>ROUND(I343*H343,2)</f>
        <v>0</v>
      </c>
      <c r="K343" s="122" t="s">
        <v>146</v>
      </c>
      <c r="L343" s="31"/>
      <c r="M343" s="127" t="s">
        <v>19</v>
      </c>
      <c r="N343" s="128" t="s">
        <v>40</v>
      </c>
      <c r="P343" s="129">
        <f>O343*H343</f>
        <v>0</v>
      </c>
      <c r="Q343" s="129">
        <v>0</v>
      </c>
      <c r="R343" s="129">
        <f>Q343*H343</f>
        <v>0</v>
      </c>
      <c r="S343" s="129">
        <v>0</v>
      </c>
      <c r="T343" s="130">
        <f>S343*H343</f>
        <v>0</v>
      </c>
      <c r="AR343" s="131" t="s">
        <v>147</v>
      </c>
      <c r="AT343" s="131" t="s">
        <v>142</v>
      </c>
      <c r="AU343" s="131" t="s">
        <v>77</v>
      </c>
      <c r="AY343" s="16" t="s">
        <v>141</v>
      </c>
      <c r="BE343" s="132">
        <f>IF(N343="základní",J343,0)</f>
        <v>0</v>
      </c>
      <c r="BF343" s="132">
        <f>IF(N343="snížená",J343,0)</f>
        <v>0</v>
      </c>
      <c r="BG343" s="132">
        <f>IF(N343="zákl. přenesená",J343,0)</f>
        <v>0</v>
      </c>
      <c r="BH343" s="132">
        <f>IF(N343="sníž. přenesená",J343,0)</f>
        <v>0</v>
      </c>
      <c r="BI343" s="132">
        <f>IF(N343="nulová",J343,0)</f>
        <v>0</v>
      </c>
      <c r="BJ343" s="16" t="s">
        <v>77</v>
      </c>
      <c r="BK343" s="132">
        <f>ROUND(I343*H343,2)</f>
        <v>0</v>
      </c>
      <c r="BL343" s="16" t="s">
        <v>147</v>
      </c>
      <c r="BM343" s="131" t="s">
        <v>473</v>
      </c>
    </row>
    <row r="344" spans="2:65" s="1" customFormat="1" ht="29.25">
      <c r="B344" s="31"/>
      <c r="D344" s="133" t="s">
        <v>148</v>
      </c>
      <c r="F344" s="134" t="s">
        <v>775</v>
      </c>
      <c r="I344" s="135"/>
      <c r="L344" s="31"/>
      <c r="M344" s="136"/>
      <c r="T344" s="52"/>
      <c r="AT344" s="16" t="s">
        <v>148</v>
      </c>
      <c r="AU344" s="16" t="s">
        <v>77</v>
      </c>
    </row>
    <row r="345" spans="2:65" s="1" customFormat="1" ht="39">
      <c r="B345" s="31"/>
      <c r="D345" s="133" t="s">
        <v>150</v>
      </c>
      <c r="F345" s="137" t="s">
        <v>776</v>
      </c>
      <c r="I345" s="135"/>
      <c r="L345" s="31"/>
      <c r="M345" s="136"/>
      <c r="T345" s="52"/>
      <c r="AT345" s="16" t="s">
        <v>150</v>
      </c>
      <c r="AU345" s="16" t="s">
        <v>77</v>
      </c>
    </row>
    <row r="346" spans="2:65" s="1" customFormat="1" ht="19.5">
      <c r="B346" s="31"/>
      <c r="D346" s="133" t="s">
        <v>152</v>
      </c>
      <c r="F346" s="137" t="s">
        <v>166</v>
      </c>
      <c r="I346" s="135"/>
      <c r="L346" s="31"/>
      <c r="M346" s="136"/>
      <c r="T346" s="52"/>
      <c r="AT346" s="16" t="s">
        <v>152</v>
      </c>
      <c r="AU346" s="16" t="s">
        <v>77</v>
      </c>
    </row>
    <row r="347" spans="2:65" s="12" customFormat="1" ht="11.25">
      <c r="B347" s="157"/>
      <c r="D347" s="133" t="s">
        <v>255</v>
      </c>
      <c r="E347" s="158" t="s">
        <v>19</v>
      </c>
      <c r="F347" s="159" t="s">
        <v>79</v>
      </c>
      <c r="H347" s="160">
        <v>2</v>
      </c>
      <c r="I347" s="161"/>
      <c r="L347" s="157"/>
      <c r="M347" s="162"/>
      <c r="T347" s="163"/>
      <c r="AT347" s="158" t="s">
        <v>255</v>
      </c>
      <c r="AU347" s="158" t="s">
        <v>77</v>
      </c>
      <c r="AV347" s="12" t="s">
        <v>79</v>
      </c>
      <c r="AW347" s="12" t="s">
        <v>31</v>
      </c>
      <c r="AX347" s="12" t="s">
        <v>69</v>
      </c>
      <c r="AY347" s="158" t="s">
        <v>141</v>
      </c>
    </row>
    <row r="348" spans="2:65" s="13" customFormat="1" ht="11.25">
      <c r="B348" s="164"/>
      <c r="D348" s="133" t="s">
        <v>255</v>
      </c>
      <c r="E348" s="165" t="s">
        <v>19</v>
      </c>
      <c r="F348" s="166" t="s">
        <v>262</v>
      </c>
      <c r="H348" s="167">
        <v>2</v>
      </c>
      <c r="I348" s="168"/>
      <c r="L348" s="164"/>
      <c r="M348" s="169"/>
      <c r="T348" s="170"/>
      <c r="AT348" s="165" t="s">
        <v>255</v>
      </c>
      <c r="AU348" s="165" t="s">
        <v>77</v>
      </c>
      <c r="AV348" s="13" t="s">
        <v>147</v>
      </c>
      <c r="AW348" s="13" t="s">
        <v>31</v>
      </c>
      <c r="AX348" s="13" t="s">
        <v>77</v>
      </c>
      <c r="AY348" s="165" t="s">
        <v>141</v>
      </c>
    </row>
    <row r="349" spans="2:65" s="1" customFormat="1" ht="16.5" customHeight="1">
      <c r="B349" s="31"/>
      <c r="C349" s="120" t="s">
        <v>360</v>
      </c>
      <c r="D349" s="120" t="s">
        <v>142</v>
      </c>
      <c r="E349" s="121" t="s">
        <v>779</v>
      </c>
      <c r="F349" s="122" t="s">
        <v>780</v>
      </c>
      <c r="G349" s="123" t="s">
        <v>753</v>
      </c>
      <c r="H349" s="124">
        <v>18</v>
      </c>
      <c r="I349" s="125"/>
      <c r="J349" s="126">
        <f>ROUND(I349*H349,2)</f>
        <v>0</v>
      </c>
      <c r="K349" s="122" t="s">
        <v>146</v>
      </c>
      <c r="L349" s="31"/>
      <c r="M349" s="127" t="s">
        <v>19</v>
      </c>
      <c r="N349" s="128" t="s">
        <v>40</v>
      </c>
      <c r="P349" s="129">
        <f>O349*H349</f>
        <v>0</v>
      </c>
      <c r="Q349" s="129">
        <v>0</v>
      </c>
      <c r="R349" s="129">
        <f>Q349*H349</f>
        <v>0</v>
      </c>
      <c r="S349" s="129">
        <v>0</v>
      </c>
      <c r="T349" s="130">
        <f>S349*H349</f>
        <v>0</v>
      </c>
      <c r="AR349" s="131" t="s">
        <v>147</v>
      </c>
      <c r="AT349" s="131" t="s">
        <v>142</v>
      </c>
      <c r="AU349" s="131" t="s">
        <v>77</v>
      </c>
      <c r="AY349" s="16" t="s">
        <v>141</v>
      </c>
      <c r="BE349" s="132">
        <f>IF(N349="základní",J349,0)</f>
        <v>0</v>
      </c>
      <c r="BF349" s="132">
        <f>IF(N349="snížená",J349,0)</f>
        <v>0</v>
      </c>
      <c r="BG349" s="132">
        <f>IF(N349="zákl. přenesená",J349,0)</f>
        <v>0</v>
      </c>
      <c r="BH349" s="132">
        <f>IF(N349="sníž. přenesená",J349,0)</f>
        <v>0</v>
      </c>
      <c r="BI349" s="132">
        <f>IF(N349="nulová",J349,0)</f>
        <v>0</v>
      </c>
      <c r="BJ349" s="16" t="s">
        <v>77</v>
      </c>
      <c r="BK349" s="132">
        <f>ROUND(I349*H349,2)</f>
        <v>0</v>
      </c>
      <c r="BL349" s="16" t="s">
        <v>147</v>
      </c>
      <c r="BM349" s="131" t="s">
        <v>671</v>
      </c>
    </row>
    <row r="350" spans="2:65" s="1" customFormat="1" ht="29.25">
      <c r="B350" s="31"/>
      <c r="D350" s="133" t="s">
        <v>148</v>
      </c>
      <c r="F350" s="134" t="s">
        <v>782</v>
      </c>
      <c r="I350" s="135"/>
      <c r="L350" s="31"/>
      <c r="M350" s="136"/>
      <c r="T350" s="52"/>
      <c r="AT350" s="16" t="s">
        <v>148</v>
      </c>
      <c r="AU350" s="16" t="s">
        <v>77</v>
      </c>
    </row>
    <row r="351" spans="2:65" s="1" customFormat="1" ht="39">
      <c r="B351" s="31"/>
      <c r="D351" s="133" t="s">
        <v>150</v>
      </c>
      <c r="F351" s="137" t="s">
        <v>776</v>
      </c>
      <c r="I351" s="135"/>
      <c r="L351" s="31"/>
      <c r="M351" s="136"/>
      <c r="T351" s="52"/>
      <c r="AT351" s="16" t="s">
        <v>150</v>
      </c>
      <c r="AU351" s="16" t="s">
        <v>77</v>
      </c>
    </row>
    <row r="352" spans="2:65" s="1" customFormat="1" ht="19.5">
      <c r="B352" s="31"/>
      <c r="D352" s="133" t="s">
        <v>152</v>
      </c>
      <c r="F352" s="137" t="s">
        <v>166</v>
      </c>
      <c r="I352" s="135"/>
      <c r="L352" s="31"/>
      <c r="M352" s="136"/>
      <c r="T352" s="52"/>
      <c r="AT352" s="16" t="s">
        <v>152</v>
      </c>
      <c r="AU352" s="16" t="s">
        <v>77</v>
      </c>
    </row>
    <row r="353" spans="2:65" s="12" customFormat="1" ht="11.25">
      <c r="B353" s="157"/>
      <c r="D353" s="133" t="s">
        <v>255</v>
      </c>
      <c r="E353" s="158" t="s">
        <v>19</v>
      </c>
      <c r="F353" s="159" t="s">
        <v>1248</v>
      </c>
      <c r="H353" s="160">
        <v>18</v>
      </c>
      <c r="I353" s="161"/>
      <c r="L353" s="157"/>
      <c r="M353" s="162"/>
      <c r="T353" s="163"/>
      <c r="AT353" s="158" t="s">
        <v>255</v>
      </c>
      <c r="AU353" s="158" t="s">
        <v>77</v>
      </c>
      <c r="AV353" s="12" t="s">
        <v>79</v>
      </c>
      <c r="AW353" s="12" t="s">
        <v>31</v>
      </c>
      <c r="AX353" s="12" t="s">
        <v>69</v>
      </c>
      <c r="AY353" s="158" t="s">
        <v>141</v>
      </c>
    </row>
    <row r="354" spans="2:65" s="13" customFormat="1" ht="11.25">
      <c r="B354" s="164"/>
      <c r="D354" s="133" t="s">
        <v>255</v>
      </c>
      <c r="E354" s="165" t="s">
        <v>19</v>
      </c>
      <c r="F354" s="166" t="s">
        <v>262</v>
      </c>
      <c r="H354" s="167">
        <v>18</v>
      </c>
      <c r="I354" s="168"/>
      <c r="L354" s="164"/>
      <c r="M354" s="169"/>
      <c r="T354" s="170"/>
      <c r="AT354" s="165" t="s">
        <v>255</v>
      </c>
      <c r="AU354" s="165" t="s">
        <v>77</v>
      </c>
      <c r="AV354" s="13" t="s">
        <v>147</v>
      </c>
      <c r="AW354" s="13" t="s">
        <v>31</v>
      </c>
      <c r="AX354" s="13" t="s">
        <v>77</v>
      </c>
      <c r="AY354" s="165" t="s">
        <v>141</v>
      </c>
    </row>
    <row r="355" spans="2:65" s="1" customFormat="1" ht="16.5" customHeight="1">
      <c r="B355" s="31"/>
      <c r="C355" s="120" t="s">
        <v>469</v>
      </c>
      <c r="D355" s="120" t="s">
        <v>142</v>
      </c>
      <c r="E355" s="121" t="s">
        <v>784</v>
      </c>
      <c r="F355" s="122" t="s">
        <v>785</v>
      </c>
      <c r="G355" s="123" t="s">
        <v>174</v>
      </c>
      <c r="H355" s="124">
        <v>220</v>
      </c>
      <c r="I355" s="125"/>
      <c r="J355" s="126">
        <f>ROUND(I355*H355,2)</f>
        <v>0</v>
      </c>
      <c r="K355" s="122" t="s">
        <v>146</v>
      </c>
      <c r="L355" s="31"/>
      <c r="M355" s="127" t="s">
        <v>19</v>
      </c>
      <c r="N355" s="128" t="s">
        <v>40</v>
      </c>
      <c r="P355" s="129">
        <f>O355*H355</f>
        <v>0</v>
      </c>
      <c r="Q355" s="129">
        <v>0</v>
      </c>
      <c r="R355" s="129">
        <f>Q355*H355</f>
        <v>0</v>
      </c>
      <c r="S355" s="129">
        <v>0</v>
      </c>
      <c r="T355" s="130">
        <f>S355*H355</f>
        <v>0</v>
      </c>
      <c r="AR355" s="131" t="s">
        <v>147</v>
      </c>
      <c r="AT355" s="131" t="s">
        <v>142</v>
      </c>
      <c r="AU355" s="131" t="s">
        <v>77</v>
      </c>
      <c r="AY355" s="16" t="s">
        <v>141</v>
      </c>
      <c r="BE355" s="132">
        <f>IF(N355="základní",J355,0)</f>
        <v>0</v>
      </c>
      <c r="BF355" s="132">
        <f>IF(N355="snížená",J355,0)</f>
        <v>0</v>
      </c>
      <c r="BG355" s="132">
        <f>IF(N355="zákl. přenesená",J355,0)</f>
        <v>0</v>
      </c>
      <c r="BH355" s="132">
        <f>IF(N355="sníž. přenesená",J355,0)</f>
        <v>0</v>
      </c>
      <c r="BI355" s="132">
        <f>IF(N355="nulová",J355,0)</f>
        <v>0</v>
      </c>
      <c r="BJ355" s="16" t="s">
        <v>77</v>
      </c>
      <c r="BK355" s="132">
        <f>ROUND(I355*H355,2)</f>
        <v>0</v>
      </c>
      <c r="BL355" s="16" t="s">
        <v>147</v>
      </c>
      <c r="BM355" s="131" t="s">
        <v>678</v>
      </c>
    </row>
    <row r="356" spans="2:65" s="1" customFormat="1" ht="29.25">
      <c r="B356" s="31"/>
      <c r="D356" s="133" t="s">
        <v>148</v>
      </c>
      <c r="F356" s="134" t="s">
        <v>787</v>
      </c>
      <c r="I356" s="135"/>
      <c r="L356" s="31"/>
      <c r="M356" s="136"/>
      <c r="T356" s="52"/>
      <c r="AT356" s="16" t="s">
        <v>148</v>
      </c>
      <c r="AU356" s="16" t="s">
        <v>77</v>
      </c>
    </row>
    <row r="357" spans="2:65" s="1" customFormat="1" ht="39">
      <c r="B357" s="31"/>
      <c r="D357" s="133" t="s">
        <v>150</v>
      </c>
      <c r="F357" s="137" t="s">
        <v>788</v>
      </c>
      <c r="I357" s="135"/>
      <c r="L357" s="31"/>
      <c r="M357" s="136"/>
      <c r="T357" s="52"/>
      <c r="AT357" s="16" t="s">
        <v>150</v>
      </c>
      <c r="AU357" s="16" t="s">
        <v>77</v>
      </c>
    </row>
    <row r="358" spans="2:65" s="1" customFormat="1" ht="19.5">
      <c r="B358" s="31"/>
      <c r="D358" s="133" t="s">
        <v>152</v>
      </c>
      <c r="F358" s="137" t="s">
        <v>166</v>
      </c>
      <c r="I358" s="135"/>
      <c r="L358" s="31"/>
      <c r="M358" s="136"/>
      <c r="T358" s="52"/>
      <c r="AT358" s="16" t="s">
        <v>152</v>
      </c>
      <c r="AU358" s="16" t="s">
        <v>77</v>
      </c>
    </row>
    <row r="359" spans="2:65" s="1" customFormat="1" ht="16.5" customHeight="1">
      <c r="B359" s="31"/>
      <c r="C359" s="120" t="s">
        <v>365</v>
      </c>
      <c r="D359" s="120" t="s">
        <v>142</v>
      </c>
      <c r="E359" s="121" t="s">
        <v>790</v>
      </c>
      <c r="F359" s="122" t="s">
        <v>791</v>
      </c>
      <c r="G359" s="123" t="s">
        <v>174</v>
      </c>
      <c r="H359" s="124">
        <v>220</v>
      </c>
      <c r="I359" s="125"/>
      <c r="J359" s="126">
        <f>ROUND(I359*H359,2)</f>
        <v>0</v>
      </c>
      <c r="K359" s="122" t="s">
        <v>146</v>
      </c>
      <c r="L359" s="31"/>
      <c r="M359" s="127" t="s">
        <v>19</v>
      </c>
      <c r="N359" s="128" t="s">
        <v>40</v>
      </c>
      <c r="P359" s="129">
        <f>O359*H359</f>
        <v>0</v>
      </c>
      <c r="Q359" s="129">
        <v>0</v>
      </c>
      <c r="R359" s="129">
        <f>Q359*H359</f>
        <v>0</v>
      </c>
      <c r="S359" s="129">
        <v>0</v>
      </c>
      <c r="T359" s="130">
        <f>S359*H359</f>
        <v>0</v>
      </c>
      <c r="AR359" s="131" t="s">
        <v>147</v>
      </c>
      <c r="AT359" s="131" t="s">
        <v>142</v>
      </c>
      <c r="AU359" s="131" t="s">
        <v>77</v>
      </c>
      <c r="AY359" s="16" t="s">
        <v>141</v>
      </c>
      <c r="BE359" s="132">
        <f>IF(N359="základní",J359,0)</f>
        <v>0</v>
      </c>
      <c r="BF359" s="132">
        <f>IF(N359="snížená",J359,0)</f>
        <v>0</v>
      </c>
      <c r="BG359" s="132">
        <f>IF(N359="zákl. přenesená",J359,0)</f>
        <v>0</v>
      </c>
      <c r="BH359" s="132">
        <f>IF(N359="sníž. přenesená",J359,0)</f>
        <v>0</v>
      </c>
      <c r="BI359" s="132">
        <f>IF(N359="nulová",J359,0)</f>
        <v>0</v>
      </c>
      <c r="BJ359" s="16" t="s">
        <v>77</v>
      </c>
      <c r="BK359" s="132">
        <f>ROUND(I359*H359,2)</f>
        <v>0</v>
      </c>
      <c r="BL359" s="16" t="s">
        <v>147</v>
      </c>
      <c r="BM359" s="131" t="s">
        <v>685</v>
      </c>
    </row>
    <row r="360" spans="2:65" s="1" customFormat="1" ht="29.25">
      <c r="B360" s="31"/>
      <c r="D360" s="133" t="s">
        <v>148</v>
      </c>
      <c r="F360" s="134" t="s">
        <v>793</v>
      </c>
      <c r="I360" s="135"/>
      <c r="L360" s="31"/>
      <c r="M360" s="136"/>
      <c r="T360" s="52"/>
      <c r="AT360" s="16" t="s">
        <v>148</v>
      </c>
      <c r="AU360" s="16" t="s">
        <v>77</v>
      </c>
    </row>
    <row r="361" spans="2:65" s="1" customFormat="1" ht="39">
      <c r="B361" s="31"/>
      <c r="D361" s="133" t="s">
        <v>150</v>
      </c>
      <c r="F361" s="137" t="s">
        <v>788</v>
      </c>
      <c r="I361" s="135"/>
      <c r="L361" s="31"/>
      <c r="M361" s="136"/>
      <c r="T361" s="52"/>
      <c r="AT361" s="16" t="s">
        <v>150</v>
      </c>
      <c r="AU361" s="16" t="s">
        <v>77</v>
      </c>
    </row>
    <row r="362" spans="2:65" s="1" customFormat="1" ht="19.5">
      <c r="B362" s="31"/>
      <c r="D362" s="133" t="s">
        <v>152</v>
      </c>
      <c r="F362" s="137" t="s">
        <v>166</v>
      </c>
      <c r="I362" s="135"/>
      <c r="L362" s="31"/>
      <c r="M362" s="136"/>
      <c r="T362" s="52"/>
      <c r="AT362" s="16" t="s">
        <v>152</v>
      </c>
      <c r="AU362" s="16" t="s">
        <v>77</v>
      </c>
    </row>
    <row r="363" spans="2:65" s="1" customFormat="1" ht="16.5" customHeight="1">
      <c r="B363" s="31"/>
      <c r="C363" s="120" t="s">
        <v>263</v>
      </c>
      <c r="D363" s="120" t="s">
        <v>142</v>
      </c>
      <c r="E363" s="121" t="s">
        <v>794</v>
      </c>
      <c r="F363" s="122" t="s">
        <v>795</v>
      </c>
      <c r="G363" s="123" t="s">
        <v>174</v>
      </c>
      <c r="H363" s="124">
        <v>137.35</v>
      </c>
      <c r="I363" s="125"/>
      <c r="J363" s="126">
        <f>ROUND(I363*H363,2)</f>
        <v>0</v>
      </c>
      <c r="K363" s="122" t="s">
        <v>146</v>
      </c>
      <c r="L363" s="31"/>
      <c r="M363" s="127" t="s">
        <v>19</v>
      </c>
      <c r="N363" s="128" t="s">
        <v>40</v>
      </c>
      <c r="P363" s="129">
        <f>O363*H363</f>
        <v>0</v>
      </c>
      <c r="Q363" s="129">
        <v>0</v>
      </c>
      <c r="R363" s="129">
        <f>Q363*H363</f>
        <v>0</v>
      </c>
      <c r="S363" s="129">
        <v>0</v>
      </c>
      <c r="T363" s="130">
        <f>S363*H363</f>
        <v>0</v>
      </c>
      <c r="AR363" s="131" t="s">
        <v>147</v>
      </c>
      <c r="AT363" s="131" t="s">
        <v>142</v>
      </c>
      <c r="AU363" s="131" t="s">
        <v>77</v>
      </c>
      <c r="AY363" s="16" t="s">
        <v>141</v>
      </c>
      <c r="BE363" s="132">
        <f>IF(N363="základní",J363,0)</f>
        <v>0</v>
      </c>
      <c r="BF363" s="132">
        <f>IF(N363="snížená",J363,0)</f>
        <v>0</v>
      </c>
      <c r="BG363" s="132">
        <f>IF(N363="zákl. přenesená",J363,0)</f>
        <v>0</v>
      </c>
      <c r="BH363" s="132">
        <f>IF(N363="sníž. přenesená",J363,0)</f>
        <v>0</v>
      </c>
      <c r="BI363" s="132">
        <f>IF(N363="nulová",J363,0)</f>
        <v>0</v>
      </c>
      <c r="BJ363" s="16" t="s">
        <v>77</v>
      </c>
      <c r="BK363" s="132">
        <f>ROUND(I363*H363,2)</f>
        <v>0</v>
      </c>
      <c r="BL363" s="16" t="s">
        <v>147</v>
      </c>
      <c r="BM363" s="131" t="s">
        <v>691</v>
      </c>
    </row>
    <row r="364" spans="2:65" s="1" customFormat="1" ht="19.5">
      <c r="B364" s="31"/>
      <c r="D364" s="133" t="s">
        <v>148</v>
      </c>
      <c r="F364" s="134" t="s">
        <v>797</v>
      </c>
      <c r="I364" s="135"/>
      <c r="L364" s="31"/>
      <c r="M364" s="136"/>
      <c r="T364" s="52"/>
      <c r="AT364" s="16" t="s">
        <v>148</v>
      </c>
      <c r="AU364" s="16" t="s">
        <v>77</v>
      </c>
    </row>
    <row r="365" spans="2:65" s="1" customFormat="1" ht="29.25">
      <c r="B365" s="31"/>
      <c r="D365" s="133" t="s">
        <v>150</v>
      </c>
      <c r="F365" s="137" t="s">
        <v>798</v>
      </c>
      <c r="I365" s="135"/>
      <c r="L365" s="31"/>
      <c r="M365" s="136"/>
      <c r="T365" s="52"/>
      <c r="AT365" s="16" t="s">
        <v>150</v>
      </c>
      <c r="AU365" s="16" t="s">
        <v>77</v>
      </c>
    </row>
    <row r="366" spans="2:65" s="1" customFormat="1" ht="19.5">
      <c r="B366" s="31"/>
      <c r="D366" s="133" t="s">
        <v>152</v>
      </c>
      <c r="F366" s="137" t="s">
        <v>166</v>
      </c>
      <c r="I366" s="135"/>
      <c r="L366" s="31"/>
      <c r="M366" s="136"/>
      <c r="T366" s="52"/>
      <c r="AT366" s="16" t="s">
        <v>152</v>
      </c>
      <c r="AU366" s="16" t="s">
        <v>77</v>
      </c>
    </row>
    <row r="367" spans="2:65" s="12" customFormat="1" ht="11.25">
      <c r="B367" s="157"/>
      <c r="D367" s="133" t="s">
        <v>255</v>
      </c>
      <c r="E367" s="158" t="s">
        <v>19</v>
      </c>
      <c r="F367" s="159" t="s">
        <v>1231</v>
      </c>
      <c r="H367" s="160">
        <v>137.35</v>
      </c>
      <c r="I367" s="161"/>
      <c r="L367" s="157"/>
      <c r="M367" s="162"/>
      <c r="T367" s="163"/>
      <c r="AT367" s="158" t="s">
        <v>255</v>
      </c>
      <c r="AU367" s="158" t="s">
        <v>77</v>
      </c>
      <c r="AV367" s="12" t="s">
        <v>79</v>
      </c>
      <c r="AW367" s="12" t="s">
        <v>31</v>
      </c>
      <c r="AX367" s="12" t="s">
        <v>69</v>
      </c>
      <c r="AY367" s="158" t="s">
        <v>141</v>
      </c>
    </row>
    <row r="368" spans="2:65" s="13" customFormat="1" ht="11.25">
      <c r="B368" s="164"/>
      <c r="D368" s="133" t="s">
        <v>255</v>
      </c>
      <c r="E368" s="165" t="s">
        <v>19</v>
      </c>
      <c r="F368" s="166" t="s">
        <v>262</v>
      </c>
      <c r="H368" s="167">
        <v>137.35</v>
      </c>
      <c r="I368" s="168"/>
      <c r="L368" s="164"/>
      <c r="M368" s="169"/>
      <c r="T368" s="170"/>
      <c r="AT368" s="165" t="s">
        <v>255</v>
      </c>
      <c r="AU368" s="165" t="s">
        <v>77</v>
      </c>
      <c r="AV368" s="13" t="s">
        <v>147</v>
      </c>
      <c r="AW368" s="13" t="s">
        <v>31</v>
      </c>
      <c r="AX368" s="13" t="s">
        <v>77</v>
      </c>
      <c r="AY368" s="165" t="s">
        <v>141</v>
      </c>
    </row>
    <row r="369" spans="2:65" s="1" customFormat="1" ht="16.5" customHeight="1">
      <c r="B369" s="31"/>
      <c r="C369" s="120" t="s">
        <v>369</v>
      </c>
      <c r="D369" s="120" t="s">
        <v>142</v>
      </c>
      <c r="E369" s="121" t="s">
        <v>801</v>
      </c>
      <c r="F369" s="122" t="s">
        <v>802</v>
      </c>
      <c r="G369" s="123" t="s">
        <v>174</v>
      </c>
      <c r="H369" s="124">
        <v>137.35</v>
      </c>
      <c r="I369" s="125"/>
      <c r="J369" s="126">
        <f>ROUND(I369*H369,2)</f>
        <v>0</v>
      </c>
      <c r="K369" s="122" t="s">
        <v>146</v>
      </c>
      <c r="L369" s="31"/>
      <c r="M369" s="127" t="s">
        <v>19</v>
      </c>
      <c r="N369" s="128" t="s">
        <v>40</v>
      </c>
      <c r="P369" s="129">
        <f>O369*H369</f>
        <v>0</v>
      </c>
      <c r="Q369" s="129">
        <v>0</v>
      </c>
      <c r="R369" s="129">
        <f>Q369*H369</f>
        <v>0</v>
      </c>
      <c r="S369" s="129">
        <v>0</v>
      </c>
      <c r="T369" s="130">
        <f>S369*H369</f>
        <v>0</v>
      </c>
      <c r="AR369" s="131" t="s">
        <v>147</v>
      </c>
      <c r="AT369" s="131" t="s">
        <v>142</v>
      </c>
      <c r="AU369" s="131" t="s">
        <v>77</v>
      </c>
      <c r="AY369" s="16" t="s">
        <v>141</v>
      </c>
      <c r="BE369" s="132">
        <f>IF(N369="základní",J369,0)</f>
        <v>0</v>
      </c>
      <c r="BF369" s="132">
        <f>IF(N369="snížená",J369,0)</f>
        <v>0</v>
      </c>
      <c r="BG369" s="132">
        <f>IF(N369="zákl. přenesená",J369,0)</f>
        <v>0</v>
      </c>
      <c r="BH369" s="132">
        <f>IF(N369="sníž. přenesená",J369,0)</f>
        <v>0</v>
      </c>
      <c r="BI369" s="132">
        <f>IF(N369="nulová",J369,0)</f>
        <v>0</v>
      </c>
      <c r="BJ369" s="16" t="s">
        <v>77</v>
      </c>
      <c r="BK369" s="132">
        <f>ROUND(I369*H369,2)</f>
        <v>0</v>
      </c>
      <c r="BL369" s="16" t="s">
        <v>147</v>
      </c>
      <c r="BM369" s="131" t="s">
        <v>696</v>
      </c>
    </row>
    <row r="370" spans="2:65" s="1" customFormat="1" ht="19.5">
      <c r="B370" s="31"/>
      <c r="D370" s="133" t="s">
        <v>148</v>
      </c>
      <c r="F370" s="134" t="s">
        <v>804</v>
      </c>
      <c r="I370" s="135"/>
      <c r="L370" s="31"/>
      <c r="M370" s="136"/>
      <c r="T370" s="52"/>
      <c r="AT370" s="16" t="s">
        <v>148</v>
      </c>
      <c r="AU370" s="16" t="s">
        <v>77</v>
      </c>
    </row>
    <row r="371" spans="2:65" s="1" customFormat="1" ht="29.25">
      <c r="B371" s="31"/>
      <c r="D371" s="133" t="s">
        <v>150</v>
      </c>
      <c r="F371" s="137" t="s">
        <v>798</v>
      </c>
      <c r="I371" s="135"/>
      <c r="L371" s="31"/>
      <c r="M371" s="136"/>
      <c r="T371" s="52"/>
      <c r="AT371" s="16" t="s">
        <v>150</v>
      </c>
      <c r="AU371" s="16" t="s">
        <v>77</v>
      </c>
    </row>
    <row r="372" spans="2:65" s="1" customFormat="1" ht="19.5">
      <c r="B372" s="31"/>
      <c r="D372" s="133" t="s">
        <v>152</v>
      </c>
      <c r="F372" s="137" t="s">
        <v>166</v>
      </c>
      <c r="I372" s="135"/>
      <c r="L372" s="31"/>
      <c r="M372" s="136"/>
      <c r="T372" s="52"/>
      <c r="AT372" s="16" t="s">
        <v>152</v>
      </c>
      <c r="AU372" s="16" t="s">
        <v>77</v>
      </c>
    </row>
    <row r="373" spans="2:65" s="12" customFormat="1" ht="11.25">
      <c r="B373" s="157"/>
      <c r="D373" s="133" t="s">
        <v>255</v>
      </c>
      <c r="E373" s="158" t="s">
        <v>19</v>
      </c>
      <c r="F373" s="159" t="s">
        <v>1231</v>
      </c>
      <c r="H373" s="160">
        <v>137.35</v>
      </c>
      <c r="I373" s="161"/>
      <c r="L373" s="157"/>
      <c r="M373" s="162"/>
      <c r="T373" s="163"/>
      <c r="AT373" s="158" t="s">
        <v>255</v>
      </c>
      <c r="AU373" s="158" t="s">
        <v>77</v>
      </c>
      <c r="AV373" s="12" t="s">
        <v>79</v>
      </c>
      <c r="AW373" s="12" t="s">
        <v>31</v>
      </c>
      <c r="AX373" s="12" t="s">
        <v>69</v>
      </c>
      <c r="AY373" s="158" t="s">
        <v>141</v>
      </c>
    </row>
    <row r="374" spans="2:65" s="13" customFormat="1" ht="11.25">
      <c r="B374" s="164"/>
      <c r="D374" s="133" t="s">
        <v>255</v>
      </c>
      <c r="E374" s="165" t="s">
        <v>19</v>
      </c>
      <c r="F374" s="166" t="s">
        <v>262</v>
      </c>
      <c r="H374" s="167">
        <v>137.35</v>
      </c>
      <c r="I374" s="168"/>
      <c r="L374" s="164"/>
      <c r="M374" s="169"/>
      <c r="T374" s="170"/>
      <c r="AT374" s="165" t="s">
        <v>255</v>
      </c>
      <c r="AU374" s="165" t="s">
        <v>77</v>
      </c>
      <c r="AV374" s="13" t="s">
        <v>147</v>
      </c>
      <c r="AW374" s="13" t="s">
        <v>31</v>
      </c>
      <c r="AX374" s="13" t="s">
        <v>77</v>
      </c>
      <c r="AY374" s="165" t="s">
        <v>141</v>
      </c>
    </row>
    <row r="375" spans="2:65" s="1" customFormat="1" ht="16.5" customHeight="1">
      <c r="B375" s="31"/>
      <c r="C375" s="120" t="s">
        <v>459</v>
      </c>
      <c r="D375" s="120" t="s">
        <v>142</v>
      </c>
      <c r="E375" s="121" t="s">
        <v>805</v>
      </c>
      <c r="F375" s="122" t="s">
        <v>806</v>
      </c>
      <c r="G375" s="123" t="s">
        <v>243</v>
      </c>
      <c r="H375" s="124">
        <v>3</v>
      </c>
      <c r="I375" s="125"/>
      <c r="J375" s="126">
        <f>ROUND(I375*H375,2)</f>
        <v>0</v>
      </c>
      <c r="K375" s="122" t="s">
        <v>146</v>
      </c>
      <c r="L375" s="31"/>
      <c r="M375" s="127" t="s">
        <v>19</v>
      </c>
      <c r="N375" s="128" t="s">
        <v>40</v>
      </c>
      <c r="P375" s="129">
        <f>O375*H375</f>
        <v>0</v>
      </c>
      <c r="Q375" s="129">
        <v>0</v>
      </c>
      <c r="R375" s="129">
        <f>Q375*H375</f>
        <v>0</v>
      </c>
      <c r="S375" s="129">
        <v>0</v>
      </c>
      <c r="T375" s="130">
        <f>S375*H375</f>
        <v>0</v>
      </c>
      <c r="AR375" s="131" t="s">
        <v>147</v>
      </c>
      <c r="AT375" s="131" t="s">
        <v>142</v>
      </c>
      <c r="AU375" s="131" t="s">
        <v>77</v>
      </c>
      <c r="AY375" s="16" t="s">
        <v>141</v>
      </c>
      <c r="BE375" s="132">
        <f>IF(N375="základní",J375,0)</f>
        <v>0</v>
      </c>
      <c r="BF375" s="132">
        <f>IF(N375="snížená",J375,0)</f>
        <v>0</v>
      </c>
      <c r="BG375" s="132">
        <f>IF(N375="zákl. přenesená",J375,0)</f>
        <v>0</v>
      </c>
      <c r="BH375" s="132">
        <f>IF(N375="sníž. přenesená",J375,0)</f>
        <v>0</v>
      </c>
      <c r="BI375" s="132">
        <f>IF(N375="nulová",J375,0)</f>
        <v>0</v>
      </c>
      <c r="BJ375" s="16" t="s">
        <v>77</v>
      </c>
      <c r="BK375" s="132">
        <f>ROUND(I375*H375,2)</f>
        <v>0</v>
      </c>
      <c r="BL375" s="16" t="s">
        <v>147</v>
      </c>
      <c r="BM375" s="131" t="s">
        <v>700</v>
      </c>
    </row>
    <row r="376" spans="2:65" s="1" customFormat="1" ht="19.5">
      <c r="B376" s="31"/>
      <c r="D376" s="133" t="s">
        <v>148</v>
      </c>
      <c r="F376" s="134" t="s">
        <v>808</v>
      </c>
      <c r="I376" s="135"/>
      <c r="L376" s="31"/>
      <c r="M376" s="136"/>
      <c r="T376" s="52"/>
      <c r="AT376" s="16" t="s">
        <v>148</v>
      </c>
      <c r="AU376" s="16" t="s">
        <v>77</v>
      </c>
    </row>
    <row r="377" spans="2:65" s="1" customFormat="1" ht="29.25">
      <c r="B377" s="31"/>
      <c r="D377" s="133" t="s">
        <v>150</v>
      </c>
      <c r="F377" s="137" t="s">
        <v>809</v>
      </c>
      <c r="I377" s="135"/>
      <c r="L377" s="31"/>
      <c r="M377" s="136"/>
      <c r="T377" s="52"/>
      <c r="AT377" s="16" t="s">
        <v>150</v>
      </c>
      <c r="AU377" s="16" t="s">
        <v>77</v>
      </c>
    </row>
    <row r="378" spans="2:65" s="1" customFormat="1" ht="19.5">
      <c r="B378" s="31"/>
      <c r="D378" s="133" t="s">
        <v>152</v>
      </c>
      <c r="F378" s="137" t="s">
        <v>166</v>
      </c>
      <c r="I378" s="135"/>
      <c r="L378" s="31"/>
      <c r="M378" s="136"/>
      <c r="T378" s="52"/>
      <c r="AT378" s="16" t="s">
        <v>152</v>
      </c>
      <c r="AU378" s="16" t="s">
        <v>77</v>
      </c>
    </row>
    <row r="379" spans="2:65" s="1" customFormat="1" ht="16.5" customHeight="1">
      <c r="B379" s="31"/>
      <c r="C379" s="120" t="s">
        <v>373</v>
      </c>
      <c r="D379" s="120" t="s">
        <v>142</v>
      </c>
      <c r="E379" s="121" t="s">
        <v>833</v>
      </c>
      <c r="F379" s="122" t="s">
        <v>834</v>
      </c>
      <c r="G379" s="123" t="s">
        <v>243</v>
      </c>
      <c r="H379" s="124">
        <v>2</v>
      </c>
      <c r="I379" s="125"/>
      <c r="J379" s="126">
        <f>ROUND(I379*H379,2)</f>
        <v>0</v>
      </c>
      <c r="K379" s="122" t="s">
        <v>19</v>
      </c>
      <c r="L379" s="31"/>
      <c r="M379" s="127" t="s">
        <v>19</v>
      </c>
      <c r="N379" s="128" t="s">
        <v>40</v>
      </c>
      <c r="P379" s="129">
        <f>O379*H379</f>
        <v>0</v>
      </c>
      <c r="Q379" s="129">
        <v>0</v>
      </c>
      <c r="R379" s="129">
        <f>Q379*H379</f>
        <v>0</v>
      </c>
      <c r="S379" s="129">
        <v>0</v>
      </c>
      <c r="T379" s="130">
        <f>S379*H379</f>
        <v>0</v>
      </c>
      <c r="AR379" s="131" t="s">
        <v>147</v>
      </c>
      <c r="AT379" s="131" t="s">
        <v>142</v>
      </c>
      <c r="AU379" s="131" t="s">
        <v>77</v>
      </c>
      <c r="AY379" s="16" t="s">
        <v>141</v>
      </c>
      <c r="BE379" s="132">
        <f>IF(N379="základní",J379,0)</f>
        <v>0</v>
      </c>
      <c r="BF379" s="132">
        <f>IF(N379="snížená",J379,0)</f>
        <v>0</v>
      </c>
      <c r="BG379" s="132">
        <f>IF(N379="zákl. přenesená",J379,0)</f>
        <v>0</v>
      </c>
      <c r="BH379" s="132">
        <f>IF(N379="sníž. přenesená",J379,0)</f>
        <v>0</v>
      </c>
      <c r="BI379" s="132">
        <f>IF(N379="nulová",J379,0)</f>
        <v>0</v>
      </c>
      <c r="BJ379" s="16" t="s">
        <v>77</v>
      </c>
      <c r="BK379" s="132">
        <f>ROUND(I379*H379,2)</f>
        <v>0</v>
      </c>
      <c r="BL379" s="16" t="s">
        <v>147</v>
      </c>
      <c r="BM379" s="131" t="s">
        <v>707</v>
      </c>
    </row>
    <row r="380" spans="2:65" s="1" customFormat="1" ht="11.25">
      <c r="B380" s="31"/>
      <c r="D380" s="133" t="s">
        <v>148</v>
      </c>
      <c r="F380" s="134" t="s">
        <v>834</v>
      </c>
      <c r="I380" s="135"/>
      <c r="L380" s="31"/>
      <c r="M380" s="136"/>
      <c r="T380" s="52"/>
      <c r="AT380" s="16" t="s">
        <v>148</v>
      </c>
      <c r="AU380" s="16" t="s">
        <v>77</v>
      </c>
    </row>
    <row r="381" spans="2:65" s="1" customFormat="1" ht="19.5">
      <c r="B381" s="31"/>
      <c r="D381" s="133" t="s">
        <v>152</v>
      </c>
      <c r="F381" s="137" t="s">
        <v>166</v>
      </c>
      <c r="I381" s="135"/>
      <c r="L381" s="31"/>
      <c r="M381" s="136"/>
      <c r="T381" s="52"/>
      <c r="AT381" s="16" t="s">
        <v>152</v>
      </c>
      <c r="AU381" s="16" t="s">
        <v>77</v>
      </c>
    </row>
    <row r="382" spans="2:65" s="1" customFormat="1" ht="16.5" customHeight="1">
      <c r="B382" s="31"/>
      <c r="C382" s="120" t="s">
        <v>739</v>
      </c>
      <c r="D382" s="120" t="s">
        <v>142</v>
      </c>
      <c r="E382" s="121" t="s">
        <v>842</v>
      </c>
      <c r="F382" s="122" t="s">
        <v>843</v>
      </c>
      <c r="G382" s="123" t="s">
        <v>253</v>
      </c>
      <c r="H382" s="124">
        <v>415</v>
      </c>
      <c r="I382" s="125"/>
      <c r="J382" s="126">
        <f>ROUND(I382*H382,2)</f>
        <v>0</v>
      </c>
      <c r="K382" s="122" t="s">
        <v>146</v>
      </c>
      <c r="L382" s="31"/>
      <c r="M382" s="127" t="s">
        <v>19</v>
      </c>
      <c r="N382" s="128" t="s">
        <v>40</v>
      </c>
      <c r="P382" s="129">
        <f>O382*H382</f>
        <v>0</v>
      </c>
      <c r="Q382" s="129">
        <v>0</v>
      </c>
      <c r="R382" s="129">
        <f>Q382*H382</f>
        <v>0</v>
      </c>
      <c r="S382" s="129">
        <v>0</v>
      </c>
      <c r="T382" s="130">
        <f>S382*H382</f>
        <v>0</v>
      </c>
      <c r="AR382" s="131" t="s">
        <v>147</v>
      </c>
      <c r="AT382" s="131" t="s">
        <v>142</v>
      </c>
      <c r="AU382" s="131" t="s">
        <v>77</v>
      </c>
      <c r="AY382" s="16" t="s">
        <v>141</v>
      </c>
      <c r="BE382" s="132">
        <f>IF(N382="základní",J382,0)</f>
        <v>0</v>
      </c>
      <c r="BF382" s="132">
        <f>IF(N382="snížená",J382,0)</f>
        <v>0</v>
      </c>
      <c r="BG382" s="132">
        <f>IF(N382="zákl. přenesená",J382,0)</f>
        <v>0</v>
      </c>
      <c r="BH382" s="132">
        <f>IF(N382="sníž. přenesená",J382,0)</f>
        <v>0</v>
      </c>
      <c r="BI382" s="132">
        <f>IF(N382="nulová",J382,0)</f>
        <v>0</v>
      </c>
      <c r="BJ382" s="16" t="s">
        <v>77</v>
      </c>
      <c r="BK382" s="132">
        <f>ROUND(I382*H382,2)</f>
        <v>0</v>
      </c>
      <c r="BL382" s="16" t="s">
        <v>147</v>
      </c>
      <c r="BM382" s="131" t="s">
        <v>713</v>
      </c>
    </row>
    <row r="383" spans="2:65" s="1" customFormat="1" ht="19.5">
      <c r="B383" s="31"/>
      <c r="D383" s="133" t="s">
        <v>148</v>
      </c>
      <c r="F383" s="134" t="s">
        <v>845</v>
      </c>
      <c r="I383" s="135"/>
      <c r="L383" s="31"/>
      <c r="M383" s="136"/>
      <c r="T383" s="52"/>
      <c r="AT383" s="16" t="s">
        <v>148</v>
      </c>
      <c r="AU383" s="16" t="s">
        <v>77</v>
      </c>
    </row>
    <row r="384" spans="2:65" s="1" customFormat="1" ht="19.5">
      <c r="B384" s="31"/>
      <c r="D384" s="133" t="s">
        <v>150</v>
      </c>
      <c r="F384" s="137" t="s">
        <v>846</v>
      </c>
      <c r="I384" s="135"/>
      <c r="L384" s="31"/>
      <c r="M384" s="136"/>
      <c r="T384" s="52"/>
      <c r="AT384" s="16" t="s">
        <v>150</v>
      </c>
      <c r="AU384" s="16" t="s">
        <v>77</v>
      </c>
    </row>
    <row r="385" spans="2:65" s="1" customFormat="1" ht="29.25">
      <c r="B385" s="31"/>
      <c r="D385" s="133" t="s">
        <v>152</v>
      </c>
      <c r="F385" s="137" t="s">
        <v>847</v>
      </c>
      <c r="I385" s="135"/>
      <c r="L385" s="31"/>
      <c r="M385" s="136"/>
      <c r="T385" s="52"/>
      <c r="AT385" s="16" t="s">
        <v>152</v>
      </c>
      <c r="AU385" s="16" t="s">
        <v>77</v>
      </c>
    </row>
    <row r="386" spans="2:65" s="12" customFormat="1" ht="11.25">
      <c r="B386" s="157"/>
      <c r="D386" s="133" t="s">
        <v>255</v>
      </c>
      <c r="E386" s="158" t="s">
        <v>19</v>
      </c>
      <c r="F386" s="159" t="s">
        <v>1249</v>
      </c>
      <c r="H386" s="160">
        <v>415</v>
      </c>
      <c r="I386" s="161"/>
      <c r="L386" s="157"/>
      <c r="M386" s="162"/>
      <c r="T386" s="163"/>
      <c r="AT386" s="158" t="s">
        <v>255</v>
      </c>
      <c r="AU386" s="158" t="s">
        <v>77</v>
      </c>
      <c r="AV386" s="12" t="s">
        <v>79</v>
      </c>
      <c r="AW386" s="12" t="s">
        <v>31</v>
      </c>
      <c r="AX386" s="12" t="s">
        <v>69</v>
      </c>
      <c r="AY386" s="158" t="s">
        <v>141</v>
      </c>
    </row>
    <row r="387" spans="2:65" s="13" customFormat="1" ht="11.25">
      <c r="B387" s="164"/>
      <c r="D387" s="133" t="s">
        <v>255</v>
      </c>
      <c r="E387" s="165" t="s">
        <v>19</v>
      </c>
      <c r="F387" s="166" t="s">
        <v>262</v>
      </c>
      <c r="H387" s="167">
        <v>415</v>
      </c>
      <c r="I387" s="168"/>
      <c r="L387" s="164"/>
      <c r="M387" s="169"/>
      <c r="T387" s="170"/>
      <c r="AT387" s="165" t="s">
        <v>255</v>
      </c>
      <c r="AU387" s="165" t="s">
        <v>77</v>
      </c>
      <c r="AV387" s="13" t="s">
        <v>147</v>
      </c>
      <c r="AW387" s="13" t="s">
        <v>31</v>
      </c>
      <c r="AX387" s="13" t="s">
        <v>77</v>
      </c>
      <c r="AY387" s="165" t="s">
        <v>141</v>
      </c>
    </row>
    <row r="388" spans="2:65" s="1" customFormat="1" ht="16.5" customHeight="1">
      <c r="B388" s="31"/>
      <c r="C388" s="120" t="s">
        <v>377</v>
      </c>
      <c r="D388" s="120" t="s">
        <v>142</v>
      </c>
      <c r="E388" s="121" t="s">
        <v>850</v>
      </c>
      <c r="F388" s="122" t="s">
        <v>851</v>
      </c>
      <c r="G388" s="123" t="s">
        <v>266</v>
      </c>
      <c r="H388" s="124">
        <v>37.25</v>
      </c>
      <c r="I388" s="125"/>
      <c r="J388" s="126">
        <f>ROUND(I388*H388,2)</f>
        <v>0</v>
      </c>
      <c r="K388" s="122" t="s">
        <v>146</v>
      </c>
      <c r="L388" s="31"/>
      <c r="M388" s="127" t="s">
        <v>19</v>
      </c>
      <c r="N388" s="128" t="s">
        <v>40</v>
      </c>
      <c r="P388" s="129">
        <f>O388*H388</f>
        <v>0</v>
      </c>
      <c r="Q388" s="129">
        <v>0</v>
      </c>
      <c r="R388" s="129">
        <f>Q388*H388</f>
        <v>0</v>
      </c>
      <c r="S388" s="129">
        <v>0</v>
      </c>
      <c r="T388" s="130">
        <f>S388*H388</f>
        <v>0</v>
      </c>
      <c r="AR388" s="131" t="s">
        <v>147</v>
      </c>
      <c r="AT388" s="131" t="s">
        <v>142</v>
      </c>
      <c r="AU388" s="131" t="s">
        <v>77</v>
      </c>
      <c r="AY388" s="16" t="s">
        <v>141</v>
      </c>
      <c r="BE388" s="132">
        <f>IF(N388="základní",J388,0)</f>
        <v>0</v>
      </c>
      <c r="BF388" s="132">
        <f>IF(N388="snížená",J388,0)</f>
        <v>0</v>
      </c>
      <c r="BG388" s="132">
        <f>IF(N388="zákl. přenesená",J388,0)</f>
        <v>0</v>
      </c>
      <c r="BH388" s="132">
        <f>IF(N388="sníž. přenesená",J388,0)</f>
        <v>0</v>
      </c>
      <c r="BI388" s="132">
        <f>IF(N388="nulová",J388,0)</f>
        <v>0</v>
      </c>
      <c r="BJ388" s="16" t="s">
        <v>77</v>
      </c>
      <c r="BK388" s="132">
        <f>ROUND(I388*H388,2)</f>
        <v>0</v>
      </c>
      <c r="BL388" s="16" t="s">
        <v>147</v>
      </c>
      <c r="BM388" s="131" t="s">
        <v>718</v>
      </c>
    </row>
    <row r="389" spans="2:65" s="1" customFormat="1" ht="19.5">
      <c r="B389" s="31"/>
      <c r="D389" s="133" t="s">
        <v>148</v>
      </c>
      <c r="F389" s="134" t="s">
        <v>853</v>
      </c>
      <c r="I389" s="135"/>
      <c r="L389" s="31"/>
      <c r="M389" s="136"/>
      <c r="T389" s="52"/>
      <c r="AT389" s="16" t="s">
        <v>148</v>
      </c>
      <c r="AU389" s="16" t="s">
        <v>77</v>
      </c>
    </row>
    <row r="390" spans="2:65" s="1" customFormat="1" ht="19.5">
      <c r="B390" s="31"/>
      <c r="D390" s="133" t="s">
        <v>150</v>
      </c>
      <c r="F390" s="137" t="s">
        <v>854</v>
      </c>
      <c r="I390" s="135"/>
      <c r="L390" s="31"/>
      <c r="M390" s="136"/>
      <c r="T390" s="52"/>
      <c r="AT390" s="16" t="s">
        <v>150</v>
      </c>
      <c r="AU390" s="16" t="s">
        <v>77</v>
      </c>
    </row>
    <row r="391" spans="2:65" s="1" customFormat="1" ht="29.25">
      <c r="B391" s="31"/>
      <c r="D391" s="133" t="s">
        <v>152</v>
      </c>
      <c r="F391" s="137" t="s">
        <v>855</v>
      </c>
      <c r="I391" s="135"/>
      <c r="L391" s="31"/>
      <c r="M391" s="136"/>
      <c r="T391" s="52"/>
      <c r="AT391" s="16" t="s">
        <v>152</v>
      </c>
      <c r="AU391" s="16" t="s">
        <v>77</v>
      </c>
    </row>
    <row r="392" spans="2:65" s="12" customFormat="1" ht="11.25">
      <c r="B392" s="157"/>
      <c r="D392" s="133" t="s">
        <v>255</v>
      </c>
      <c r="E392" s="158" t="s">
        <v>19</v>
      </c>
      <c r="F392" s="159" t="s">
        <v>1250</v>
      </c>
      <c r="H392" s="160">
        <v>37.25</v>
      </c>
      <c r="I392" s="161"/>
      <c r="L392" s="157"/>
      <c r="M392" s="162"/>
      <c r="T392" s="163"/>
      <c r="AT392" s="158" t="s">
        <v>255</v>
      </c>
      <c r="AU392" s="158" t="s">
        <v>77</v>
      </c>
      <c r="AV392" s="12" t="s">
        <v>79</v>
      </c>
      <c r="AW392" s="12" t="s">
        <v>31</v>
      </c>
      <c r="AX392" s="12" t="s">
        <v>69</v>
      </c>
      <c r="AY392" s="158" t="s">
        <v>141</v>
      </c>
    </row>
    <row r="393" spans="2:65" s="13" customFormat="1" ht="11.25">
      <c r="B393" s="164"/>
      <c r="D393" s="133" t="s">
        <v>255</v>
      </c>
      <c r="E393" s="165" t="s">
        <v>19</v>
      </c>
      <c r="F393" s="166" t="s">
        <v>262</v>
      </c>
      <c r="H393" s="167">
        <v>37.25</v>
      </c>
      <c r="I393" s="168"/>
      <c r="L393" s="164"/>
      <c r="M393" s="169"/>
      <c r="T393" s="170"/>
      <c r="AT393" s="165" t="s">
        <v>255</v>
      </c>
      <c r="AU393" s="165" t="s">
        <v>77</v>
      </c>
      <c r="AV393" s="13" t="s">
        <v>147</v>
      </c>
      <c r="AW393" s="13" t="s">
        <v>31</v>
      </c>
      <c r="AX393" s="13" t="s">
        <v>77</v>
      </c>
      <c r="AY393" s="165" t="s">
        <v>141</v>
      </c>
    </row>
    <row r="394" spans="2:65" s="1" customFormat="1" ht="16.5" customHeight="1">
      <c r="B394" s="31"/>
      <c r="C394" s="120" t="s">
        <v>750</v>
      </c>
      <c r="D394" s="120" t="s">
        <v>142</v>
      </c>
      <c r="E394" s="121" t="s">
        <v>857</v>
      </c>
      <c r="F394" s="122" t="s">
        <v>858</v>
      </c>
      <c r="G394" s="123" t="s">
        <v>266</v>
      </c>
      <c r="H394" s="124">
        <v>23.128</v>
      </c>
      <c r="I394" s="125"/>
      <c r="J394" s="126">
        <f>ROUND(I394*H394,2)</f>
        <v>0</v>
      </c>
      <c r="K394" s="122" t="s">
        <v>146</v>
      </c>
      <c r="L394" s="31"/>
      <c r="M394" s="127" t="s">
        <v>19</v>
      </c>
      <c r="N394" s="128" t="s">
        <v>40</v>
      </c>
      <c r="P394" s="129">
        <f>O394*H394</f>
        <v>0</v>
      </c>
      <c r="Q394" s="129">
        <v>0</v>
      </c>
      <c r="R394" s="129">
        <f>Q394*H394</f>
        <v>0</v>
      </c>
      <c r="S394" s="129">
        <v>0</v>
      </c>
      <c r="T394" s="130">
        <f>S394*H394</f>
        <v>0</v>
      </c>
      <c r="AR394" s="131" t="s">
        <v>147</v>
      </c>
      <c r="AT394" s="131" t="s">
        <v>142</v>
      </c>
      <c r="AU394" s="131" t="s">
        <v>77</v>
      </c>
      <c r="AY394" s="16" t="s">
        <v>141</v>
      </c>
      <c r="BE394" s="132">
        <f>IF(N394="základní",J394,0)</f>
        <v>0</v>
      </c>
      <c r="BF394" s="132">
        <f>IF(N394="snížená",J394,0)</f>
        <v>0</v>
      </c>
      <c r="BG394" s="132">
        <f>IF(N394="zákl. přenesená",J394,0)</f>
        <v>0</v>
      </c>
      <c r="BH394" s="132">
        <f>IF(N394="sníž. přenesená",J394,0)</f>
        <v>0</v>
      </c>
      <c r="BI394" s="132">
        <f>IF(N394="nulová",J394,0)</f>
        <v>0</v>
      </c>
      <c r="BJ394" s="16" t="s">
        <v>77</v>
      </c>
      <c r="BK394" s="132">
        <f>ROUND(I394*H394,2)</f>
        <v>0</v>
      </c>
      <c r="BL394" s="16" t="s">
        <v>147</v>
      </c>
      <c r="BM394" s="131" t="s">
        <v>722</v>
      </c>
    </row>
    <row r="395" spans="2:65" s="1" customFormat="1" ht="11.25">
      <c r="B395" s="31"/>
      <c r="D395" s="133" t="s">
        <v>148</v>
      </c>
      <c r="F395" s="134" t="s">
        <v>860</v>
      </c>
      <c r="I395" s="135"/>
      <c r="L395" s="31"/>
      <c r="M395" s="136"/>
      <c r="T395" s="52"/>
      <c r="AT395" s="16" t="s">
        <v>148</v>
      </c>
      <c r="AU395" s="16" t="s">
        <v>77</v>
      </c>
    </row>
    <row r="396" spans="2:65" s="1" customFormat="1" ht="19.5">
      <c r="B396" s="31"/>
      <c r="D396" s="133" t="s">
        <v>150</v>
      </c>
      <c r="F396" s="137" t="s">
        <v>854</v>
      </c>
      <c r="I396" s="135"/>
      <c r="L396" s="31"/>
      <c r="M396" s="136"/>
      <c r="T396" s="52"/>
      <c r="AT396" s="16" t="s">
        <v>150</v>
      </c>
      <c r="AU396" s="16" t="s">
        <v>77</v>
      </c>
    </row>
    <row r="397" spans="2:65" s="1" customFormat="1" ht="29.25">
      <c r="B397" s="31"/>
      <c r="D397" s="133" t="s">
        <v>152</v>
      </c>
      <c r="F397" s="137" t="s">
        <v>861</v>
      </c>
      <c r="I397" s="135"/>
      <c r="L397" s="31"/>
      <c r="M397" s="136"/>
      <c r="T397" s="52"/>
      <c r="AT397" s="16" t="s">
        <v>152</v>
      </c>
      <c r="AU397" s="16" t="s">
        <v>77</v>
      </c>
    </row>
    <row r="398" spans="2:65" s="12" customFormat="1" ht="11.25">
      <c r="B398" s="157"/>
      <c r="D398" s="133" t="s">
        <v>255</v>
      </c>
      <c r="E398" s="158" t="s">
        <v>19</v>
      </c>
      <c r="F398" s="159" t="s">
        <v>1251</v>
      </c>
      <c r="H398" s="160">
        <v>23.128</v>
      </c>
      <c r="I398" s="161"/>
      <c r="L398" s="157"/>
      <c r="M398" s="162"/>
      <c r="T398" s="163"/>
      <c r="AT398" s="158" t="s">
        <v>255</v>
      </c>
      <c r="AU398" s="158" t="s">
        <v>77</v>
      </c>
      <c r="AV398" s="12" t="s">
        <v>79</v>
      </c>
      <c r="AW398" s="12" t="s">
        <v>31</v>
      </c>
      <c r="AX398" s="12" t="s">
        <v>69</v>
      </c>
      <c r="AY398" s="158" t="s">
        <v>141</v>
      </c>
    </row>
    <row r="399" spans="2:65" s="13" customFormat="1" ht="11.25">
      <c r="B399" s="164"/>
      <c r="D399" s="133" t="s">
        <v>255</v>
      </c>
      <c r="E399" s="165" t="s">
        <v>19</v>
      </c>
      <c r="F399" s="166" t="s">
        <v>262</v>
      </c>
      <c r="H399" s="167">
        <v>23.128</v>
      </c>
      <c r="I399" s="168"/>
      <c r="L399" s="164"/>
      <c r="M399" s="169"/>
      <c r="T399" s="170"/>
      <c r="AT399" s="165" t="s">
        <v>255</v>
      </c>
      <c r="AU399" s="165" t="s">
        <v>77</v>
      </c>
      <c r="AV399" s="13" t="s">
        <v>147</v>
      </c>
      <c r="AW399" s="13" t="s">
        <v>31</v>
      </c>
      <c r="AX399" s="13" t="s">
        <v>77</v>
      </c>
      <c r="AY399" s="165" t="s">
        <v>141</v>
      </c>
    </row>
    <row r="400" spans="2:65" s="1" customFormat="1" ht="16.5" customHeight="1">
      <c r="B400" s="31"/>
      <c r="C400" s="120" t="s">
        <v>382</v>
      </c>
      <c r="D400" s="120" t="s">
        <v>142</v>
      </c>
      <c r="E400" s="121" t="s">
        <v>864</v>
      </c>
      <c r="F400" s="122" t="s">
        <v>865</v>
      </c>
      <c r="G400" s="123" t="s">
        <v>266</v>
      </c>
      <c r="H400" s="124">
        <v>101</v>
      </c>
      <c r="I400" s="125"/>
      <c r="J400" s="126">
        <f>ROUND(I400*H400,2)</f>
        <v>0</v>
      </c>
      <c r="K400" s="122" t="s">
        <v>146</v>
      </c>
      <c r="L400" s="31"/>
      <c r="M400" s="127" t="s">
        <v>19</v>
      </c>
      <c r="N400" s="128" t="s">
        <v>40</v>
      </c>
      <c r="P400" s="129">
        <f>O400*H400</f>
        <v>0</v>
      </c>
      <c r="Q400" s="129">
        <v>0</v>
      </c>
      <c r="R400" s="129">
        <f>Q400*H400</f>
        <v>0</v>
      </c>
      <c r="S400" s="129">
        <v>0</v>
      </c>
      <c r="T400" s="130">
        <f>S400*H400</f>
        <v>0</v>
      </c>
      <c r="AR400" s="131" t="s">
        <v>147</v>
      </c>
      <c r="AT400" s="131" t="s">
        <v>142</v>
      </c>
      <c r="AU400" s="131" t="s">
        <v>77</v>
      </c>
      <c r="AY400" s="16" t="s">
        <v>141</v>
      </c>
      <c r="BE400" s="132">
        <f>IF(N400="základní",J400,0)</f>
        <v>0</v>
      </c>
      <c r="BF400" s="132">
        <f>IF(N400="snížená",J400,0)</f>
        <v>0</v>
      </c>
      <c r="BG400" s="132">
        <f>IF(N400="zákl. přenesená",J400,0)</f>
        <v>0</v>
      </c>
      <c r="BH400" s="132">
        <f>IF(N400="sníž. přenesená",J400,0)</f>
        <v>0</v>
      </c>
      <c r="BI400" s="132">
        <f>IF(N400="nulová",J400,0)</f>
        <v>0</v>
      </c>
      <c r="BJ400" s="16" t="s">
        <v>77</v>
      </c>
      <c r="BK400" s="132">
        <f>ROUND(I400*H400,2)</f>
        <v>0</v>
      </c>
      <c r="BL400" s="16" t="s">
        <v>147</v>
      </c>
      <c r="BM400" s="131" t="s">
        <v>729</v>
      </c>
    </row>
    <row r="401" spans="2:65" s="1" customFormat="1" ht="19.5">
      <c r="B401" s="31"/>
      <c r="D401" s="133" t="s">
        <v>148</v>
      </c>
      <c r="F401" s="134" t="s">
        <v>867</v>
      </c>
      <c r="I401" s="135"/>
      <c r="L401" s="31"/>
      <c r="M401" s="136"/>
      <c r="T401" s="52"/>
      <c r="AT401" s="16" t="s">
        <v>148</v>
      </c>
      <c r="AU401" s="16" t="s">
        <v>77</v>
      </c>
    </row>
    <row r="402" spans="2:65" s="1" customFormat="1" ht="29.25">
      <c r="B402" s="31"/>
      <c r="D402" s="133" t="s">
        <v>150</v>
      </c>
      <c r="F402" s="137" t="s">
        <v>868</v>
      </c>
      <c r="I402" s="135"/>
      <c r="L402" s="31"/>
      <c r="M402" s="136"/>
      <c r="T402" s="52"/>
      <c r="AT402" s="16" t="s">
        <v>150</v>
      </c>
      <c r="AU402" s="16" t="s">
        <v>77</v>
      </c>
    </row>
    <row r="403" spans="2:65" s="1" customFormat="1" ht="29.25">
      <c r="B403" s="31"/>
      <c r="D403" s="133" t="s">
        <v>152</v>
      </c>
      <c r="F403" s="137" t="s">
        <v>1201</v>
      </c>
      <c r="I403" s="135"/>
      <c r="L403" s="31"/>
      <c r="M403" s="136"/>
      <c r="T403" s="52"/>
      <c r="AT403" s="16" t="s">
        <v>152</v>
      </c>
      <c r="AU403" s="16" t="s">
        <v>77</v>
      </c>
    </row>
    <row r="404" spans="2:65" s="12" customFormat="1" ht="11.25">
      <c r="B404" s="157"/>
      <c r="D404" s="133" t="s">
        <v>255</v>
      </c>
      <c r="E404" s="158" t="s">
        <v>19</v>
      </c>
      <c r="F404" s="159" t="s">
        <v>1252</v>
      </c>
      <c r="H404" s="160">
        <v>101</v>
      </c>
      <c r="I404" s="161"/>
      <c r="L404" s="157"/>
      <c r="M404" s="162"/>
      <c r="T404" s="163"/>
      <c r="AT404" s="158" t="s">
        <v>255</v>
      </c>
      <c r="AU404" s="158" t="s">
        <v>77</v>
      </c>
      <c r="AV404" s="12" t="s">
        <v>79</v>
      </c>
      <c r="AW404" s="12" t="s">
        <v>31</v>
      </c>
      <c r="AX404" s="12" t="s">
        <v>69</v>
      </c>
      <c r="AY404" s="158" t="s">
        <v>141</v>
      </c>
    </row>
    <row r="405" spans="2:65" s="13" customFormat="1" ht="11.25">
      <c r="B405" s="164"/>
      <c r="D405" s="133" t="s">
        <v>255</v>
      </c>
      <c r="E405" s="165" t="s">
        <v>19</v>
      </c>
      <c r="F405" s="166" t="s">
        <v>262</v>
      </c>
      <c r="H405" s="167">
        <v>101</v>
      </c>
      <c r="I405" s="168"/>
      <c r="L405" s="164"/>
      <c r="M405" s="169"/>
      <c r="T405" s="170"/>
      <c r="AT405" s="165" t="s">
        <v>255</v>
      </c>
      <c r="AU405" s="165" t="s">
        <v>77</v>
      </c>
      <c r="AV405" s="13" t="s">
        <v>147</v>
      </c>
      <c r="AW405" s="13" t="s">
        <v>31</v>
      </c>
      <c r="AX405" s="13" t="s">
        <v>77</v>
      </c>
      <c r="AY405" s="165" t="s">
        <v>141</v>
      </c>
    </row>
    <row r="406" spans="2:65" s="1" customFormat="1" ht="16.5" customHeight="1">
      <c r="B406" s="31"/>
      <c r="C406" s="120" t="s">
        <v>766</v>
      </c>
      <c r="D406" s="120" t="s">
        <v>142</v>
      </c>
      <c r="E406" s="121" t="s">
        <v>871</v>
      </c>
      <c r="F406" s="122" t="s">
        <v>872</v>
      </c>
      <c r="G406" s="123" t="s">
        <v>174</v>
      </c>
      <c r="H406" s="124">
        <v>133</v>
      </c>
      <c r="I406" s="125"/>
      <c r="J406" s="126">
        <f>ROUND(I406*H406,2)</f>
        <v>0</v>
      </c>
      <c r="K406" s="122" t="s">
        <v>146</v>
      </c>
      <c r="L406" s="31"/>
      <c r="M406" s="127" t="s">
        <v>19</v>
      </c>
      <c r="N406" s="128" t="s">
        <v>40</v>
      </c>
      <c r="P406" s="129">
        <f>O406*H406</f>
        <v>0</v>
      </c>
      <c r="Q406" s="129">
        <v>0</v>
      </c>
      <c r="R406" s="129">
        <f>Q406*H406</f>
        <v>0</v>
      </c>
      <c r="S406" s="129">
        <v>0</v>
      </c>
      <c r="T406" s="130">
        <f>S406*H406</f>
        <v>0</v>
      </c>
      <c r="AR406" s="131" t="s">
        <v>147</v>
      </c>
      <c r="AT406" s="131" t="s">
        <v>142</v>
      </c>
      <c r="AU406" s="131" t="s">
        <v>77</v>
      </c>
      <c r="AY406" s="16" t="s">
        <v>141</v>
      </c>
      <c r="BE406" s="132">
        <f>IF(N406="základní",J406,0)</f>
        <v>0</v>
      </c>
      <c r="BF406" s="132">
        <f>IF(N406="snížená",J406,0)</f>
        <v>0</v>
      </c>
      <c r="BG406" s="132">
        <f>IF(N406="zákl. přenesená",J406,0)</f>
        <v>0</v>
      </c>
      <c r="BH406" s="132">
        <f>IF(N406="sníž. přenesená",J406,0)</f>
        <v>0</v>
      </c>
      <c r="BI406" s="132">
        <f>IF(N406="nulová",J406,0)</f>
        <v>0</v>
      </c>
      <c r="BJ406" s="16" t="s">
        <v>77</v>
      </c>
      <c r="BK406" s="132">
        <f>ROUND(I406*H406,2)</f>
        <v>0</v>
      </c>
      <c r="BL406" s="16" t="s">
        <v>147</v>
      </c>
      <c r="BM406" s="131" t="s">
        <v>736</v>
      </c>
    </row>
    <row r="407" spans="2:65" s="1" customFormat="1" ht="19.5">
      <c r="B407" s="31"/>
      <c r="D407" s="133" t="s">
        <v>148</v>
      </c>
      <c r="F407" s="134" t="s">
        <v>874</v>
      </c>
      <c r="I407" s="135"/>
      <c r="L407" s="31"/>
      <c r="M407" s="136"/>
      <c r="T407" s="52"/>
      <c r="AT407" s="16" t="s">
        <v>148</v>
      </c>
      <c r="AU407" s="16" t="s">
        <v>77</v>
      </c>
    </row>
    <row r="408" spans="2:65" s="1" customFormat="1" ht="29.25">
      <c r="B408" s="31"/>
      <c r="D408" s="133" t="s">
        <v>150</v>
      </c>
      <c r="F408" s="137" t="s">
        <v>875</v>
      </c>
      <c r="I408" s="135"/>
      <c r="L408" s="31"/>
      <c r="M408" s="136"/>
      <c r="T408" s="52"/>
      <c r="AT408" s="16" t="s">
        <v>150</v>
      </c>
      <c r="AU408" s="16" t="s">
        <v>77</v>
      </c>
    </row>
    <row r="409" spans="2:65" s="1" customFormat="1" ht="29.25">
      <c r="B409" s="31"/>
      <c r="D409" s="133" t="s">
        <v>152</v>
      </c>
      <c r="F409" s="137" t="s">
        <v>1253</v>
      </c>
      <c r="I409" s="135"/>
      <c r="L409" s="31"/>
      <c r="M409" s="136"/>
      <c r="T409" s="52"/>
      <c r="AT409" s="16" t="s">
        <v>152</v>
      </c>
      <c r="AU409" s="16" t="s">
        <v>77</v>
      </c>
    </row>
    <row r="410" spans="2:65" s="1" customFormat="1" ht="16.5" customHeight="1">
      <c r="B410" s="31"/>
      <c r="C410" s="120" t="s">
        <v>386</v>
      </c>
      <c r="D410" s="120" t="s">
        <v>142</v>
      </c>
      <c r="E410" s="121" t="s">
        <v>878</v>
      </c>
      <c r="F410" s="122" t="s">
        <v>879</v>
      </c>
      <c r="G410" s="123" t="s">
        <v>243</v>
      </c>
      <c r="H410" s="124">
        <v>2</v>
      </c>
      <c r="I410" s="125"/>
      <c r="J410" s="126">
        <f>ROUND(I410*H410,2)</f>
        <v>0</v>
      </c>
      <c r="K410" s="122" t="s">
        <v>19</v>
      </c>
      <c r="L410" s="31"/>
      <c r="M410" s="127" t="s">
        <v>19</v>
      </c>
      <c r="N410" s="128" t="s">
        <v>40</v>
      </c>
      <c r="P410" s="129">
        <f>O410*H410</f>
        <v>0</v>
      </c>
      <c r="Q410" s="129">
        <v>0</v>
      </c>
      <c r="R410" s="129">
        <f>Q410*H410</f>
        <v>0</v>
      </c>
      <c r="S410" s="129">
        <v>0</v>
      </c>
      <c r="T410" s="130">
        <f>S410*H410</f>
        <v>0</v>
      </c>
      <c r="AR410" s="131" t="s">
        <v>147</v>
      </c>
      <c r="AT410" s="131" t="s">
        <v>142</v>
      </c>
      <c r="AU410" s="131" t="s">
        <v>77</v>
      </c>
      <c r="AY410" s="16" t="s">
        <v>141</v>
      </c>
      <c r="BE410" s="132">
        <f>IF(N410="základní",J410,0)</f>
        <v>0</v>
      </c>
      <c r="BF410" s="132">
        <f>IF(N410="snížená",J410,0)</f>
        <v>0</v>
      </c>
      <c r="BG410" s="132">
        <f>IF(N410="zákl. přenesená",J410,0)</f>
        <v>0</v>
      </c>
      <c r="BH410" s="132">
        <f>IF(N410="sníž. přenesená",J410,0)</f>
        <v>0</v>
      </c>
      <c r="BI410" s="132">
        <f>IF(N410="nulová",J410,0)</f>
        <v>0</v>
      </c>
      <c r="BJ410" s="16" t="s">
        <v>77</v>
      </c>
      <c r="BK410" s="132">
        <f>ROUND(I410*H410,2)</f>
        <v>0</v>
      </c>
      <c r="BL410" s="16" t="s">
        <v>147</v>
      </c>
      <c r="BM410" s="131" t="s">
        <v>742</v>
      </c>
    </row>
    <row r="411" spans="2:65" s="1" customFormat="1" ht="11.25">
      <c r="B411" s="31"/>
      <c r="D411" s="133" t="s">
        <v>148</v>
      </c>
      <c r="F411" s="134" t="s">
        <v>879</v>
      </c>
      <c r="I411" s="135"/>
      <c r="L411" s="31"/>
      <c r="M411" s="136"/>
      <c r="T411" s="52"/>
      <c r="AT411" s="16" t="s">
        <v>148</v>
      </c>
      <c r="AU411" s="16" t="s">
        <v>77</v>
      </c>
    </row>
    <row r="412" spans="2:65" s="1" customFormat="1" ht="29.25">
      <c r="B412" s="31"/>
      <c r="D412" s="133" t="s">
        <v>152</v>
      </c>
      <c r="F412" s="137" t="s">
        <v>1254</v>
      </c>
      <c r="I412" s="135"/>
      <c r="L412" s="31"/>
      <c r="M412" s="136"/>
      <c r="T412" s="52"/>
      <c r="AT412" s="16" t="s">
        <v>152</v>
      </c>
      <c r="AU412" s="16" t="s">
        <v>77</v>
      </c>
    </row>
    <row r="413" spans="2:65" s="1" customFormat="1" ht="16.5" customHeight="1">
      <c r="B413" s="31"/>
      <c r="C413" s="120" t="s">
        <v>778</v>
      </c>
      <c r="D413" s="120" t="s">
        <v>142</v>
      </c>
      <c r="E413" s="121" t="s">
        <v>882</v>
      </c>
      <c r="F413" s="122" t="s">
        <v>883</v>
      </c>
      <c r="G413" s="123" t="s">
        <v>243</v>
      </c>
      <c r="H413" s="124">
        <v>2</v>
      </c>
      <c r="I413" s="125"/>
      <c r="J413" s="126">
        <f>ROUND(I413*H413,2)</f>
        <v>0</v>
      </c>
      <c r="K413" s="122" t="s">
        <v>19</v>
      </c>
      <c r="L413" s="31"/>
      <c r="M413" s="127" t="s">
        <v>19</v>
      </c>
      <c r="N413" s="128" t="s">
        <v>40</v>
      </c>
      <c r="P413" s="129">
        <f>O413*H413</f>
        <v>0</v>
      </c>
      <c r="Q413" s="129">
        <v>0</v>
      </c>
      <c r="R413" s="129">
        <f>Q413*H413</f>
        <v>0</v>
      </c>
      <c r="S413" s="129">
        <v>0</v>
      </c>
      <c r="T413" s="130">
        <f>S413*H413</f>
        <v>0</v>
      </c>
      <c r="AR413" s="131" t="s">
        <v>147</v>
      </c>
      <c r="AT413" s="131" t="s">
        <v>142</v>
      </c>
      <c r="AU413" s="131" t="s">
        <v>77</v>
      </c>
      <c r="AY413" s="16" t="s">
        <v>141</v>
      </c>
      <c r="BE413" s="132">
        <f>IF(N413="základní",J413,0)</f>
        <v>0</v>
      </c>
      <c r="BF413" s="132">
        <f>IF(N413="snížená",J413,0)</f>
        <v>0</v>
      </c>
      <c r="BG413" s="132">
        <f>IF(N413="zákl. přenesená",J413,0)</f>
        <v>0</v>
      </c>
      <c r="BH413" s="132">
        <f>IF(N413="sníž. přenesená",J413,0)</f>
        <v>0</v>
      </c>
      <c r="BI413" s="132">
        <f>IF(N413="nulová",J413,0)</f>
        <v>0</v>
      </c>
      <c r="BJ413" s="16" t="s">
        <v>77</v>
      </c>
      <c r="BK413" s="132">
        <f>ROUND(I413*H413,2)</f>
        <v>0</v>
      </c>
      <c r="BL413" s="16" t="s">
        <v>147</v>
      </c>
      <c r="BM413" s="131" t="s">
        <v>748</v>
      </c>
    </row>
    <row r="414" spans="2:65" s="1" customFormat="1" ht="11.25">
      <c r="B414" s="31"/>
      <c r="D414" s="133" t="s">
        <v>148</v>
      </c>
      <c r="F414" s="134" t="s">
        <v>883</v>
      </c>
      <c r="I414" s="135"/>
      <c r="L414" s="31"/>
      <c r="M414" s="136"/>
      <c r="T414" s="52"/>
      <c r="AT414" s="16" t="s">
        <v>148</v>
      </c>
      <c r="AU414" s="16" t="s">
        <v>77</v>
      </c>
    </row>
    <row r="415" spans="2:65" s="1" customFormat="1" ht="29.25">
      <c r="B415" s="31"/>
      <c r="D415" s="133" t="s">
        <v>152</v>
      </c>
      <c r="F415" s="137" t="s">
        <v>1254</v>
      </c>
      <c r="I415" s="135"/>
      <c r="L415" s="31"/>
      <c r="M415" s="136"/>
      <c r="T415" s="52"/>
      <c r="AT415" s="16" t="s">
        <v>152</v>
      </c>
      <c r="AU415" s="16" t="s">
        <v>77</v>
      </c>
    </row>
    <row r="416" spans="2:65" s="1" customFormat="1" ht="16.5" customHeight="1">
      <c r="B416" s="31"/>
      <c r="C416" s="120" t="s">
        <v>390</v>
      </c>
      <c r="D416" s="120" t="s">
        <v>142</v>
      </c>
      <c r="E416" s="121" t="s">
        <v>886</v>
      </c>
      <c r="F416" s="122" t="s">
        <v>887</v>
      </c>
      <c r="G416" s="123" t="s">
        <v>243</v>
      </c>
      <c r="H416" s="124">
        <v>6</v>
      </c>
      <c r="I416" s="125"/>
      <c r="J416" s="126">
        <f>ROUND(I416*H416,2)</f>
        <v>0</v>
      </c>
      <c r="K416" s="122" t="s">
        <v>19</v>
      </c>
      <c r="L416" s="31"/>
      <c r="M416" s="127" t="s">
        <v>19</v>
      </c>
      <c r="N416" s="128" t="s">
        <v>40</v>
      </c>
      <c r="P416" s="129">
        <f>O416*H416</f>
        <v>0</v>
      </c>
      <c r="Q416" s="129">
        <v>0</v>
      </c>
      <c r="R416" s="129">
        <f>Q416*H416</f>
        <v>0</v>
      </c>
      <c r="S416" s="129">
        <v>0</v>
      </c>
      <c r="T416" s="130">
        <f>S416*H416</f>
        <v>0</v>
      </c>
      <c r="AR416" s="131" t="s">
        <v>147</v>
      </c>
      <c r="AT416" s="131" t="s">
        <v>142</v>
      </c>
      <c r="AU416" s="131" t="s">
        <v>77</v>
      </c>
      <c r="AY416" s="16" t="s">
        <v>141</v>
      </c>
      <c r="BE416" s="132">
        <f>IF(N416="základní",J416,0)</f>
        <v>0</v>
      </c>
      <c r="BF416" s="132">
        <f>IF(N416="snížená",J416,0)</f>
        <v>0</v>
      </c>
      <c r="BG416" s="132">
        <f>IF(N416="zákl. přenesená",J416,0)</f>
        <v>0</v>
      </c>
      <c r="BH416" s="132">
        <f>IF(N416="sníž. přenesená",J416,0)</f>
        <v>0</v>
      </c>
      <c r="BI416" s="132">
        <f>IF(N416="nulová",J416,0)</f>
        <v>0</v>
      </c>
      <c r="BJ416" s="16" t="s">
        <v>77</v>
      </c>
      <c r="BK416" s="132">
        <f>ROUND(I416*H416,2)</f>
        <v>0</v>
      </c>
      <c r="BL416" s="16" t="s">
        <v>147</v>
      </c>
      <c r="BM416" s="131" t="s">
        <v>754</v>
      </c>
    </row>
    <row r="417" spans="2:65" s="1" customFormat="1" ht="11.25">
      <c r="B417" s="31"/>
      <c r="D417" s="133" t="s">
        <v>148</v>
      </c>
      <c r="F417" s="134" t="s">
        <v>887</v>
      </c>
      <c r="I417" s="135"/>
      <c r="L417" s="31"/>
      <c r="M417" s="136"/>
      <c r="T417" s="52"/>
      <c r="AT417" s="16" t="s">
        <v>148</v>
      </c>
      <c r="AU417" s="16" t="s">
        <v>77</v>
      </c>
    </row>
    <row r="418" spans="2:65" s="1" customFormat="1" ht="29.25">
      <c r="B418" s="31"/>
      <c r="D418" s="133" t="s">
        <v>152</v>
      </c>
      <c r="F418" s="137" t="s">
        <v>1201</v>
      </c>
      <c r="I418" s="135"/>
      <c r="L418" s="31"/>
      <c r="M418" s="136"/>
      <c r="T418" s="52"/>
      <c r="AT418" s="16" t="s">
        <v>152</v>
      </c>
      <c r="AU418" s="16" t="s">
        <v>77</v>
      </c>
    </row>
    <row r="419" spans="2:65" s="12" customFormat="1" ht="11.25">
      <c r="B419" s="157"/>
      <c r="D419" s="133" t="s">
        <v>255</v>
      </c>
      <c r="E419" s="158" t="s">
        <v>19</v>
      </c>
      <c r="F419" s="159" t="s">
        <v>1202</v>
      </c>
      <c r="H419" s="160">
        <v>6</v>
      </c>
      <c r="I419" s="161"/>
      <c r="L419" s="157"/>
      <c r="M419" s="162"/>
      <c r="T419" s="163"/>
      <c r="AT419" s="158" t="s">
        <v>255</v>
      </c>
      <c r="AU419" s="158" t="s">
        <v>77</v>
      </c>
      <c r="AV419" s="12" t="s">
        <v>79</v>
      </c>
      <c r="AW419" s="12" t="s">
        <v>31</v>
      </c>
      <c r="AX419" s="12" t="s">
        <v>69</v>
      </c>
      <c r="AY419" s="158" t="s">
        <v>141</v>
      </c>
    </row>
    <row r="420" spans="2:65" s="13" customFormat="1" ht="11.25">
      <c r="B420" s="164"/>
      <c r="D420" s="133" t="s">
        <v>255</v>
      </c>
      <c r="E420" s="165" t="s">
        <v>19</v>
      </c>
      <c r="F420" s="166" t="s">
        <v>262</v>
      </c>
      <c r="H420" s="167">
        <v>6</v>
      </c>
      <c r="I420" s="168"/>
      <c r="L420" s="164"/>
      <c r="M420" s="169"/>
      <c r="T420" s="170"/>
      <c r="AT420" s="165" t="s">
        <v>255</v>
      </c>
      <c r="AU420" s="165" t="s">
        <v>77</v>
      </c>
      <c r="AV420" s="13" t="s">
        <v>147</v>
      </c>
      <c r="AW420" s="13" t="s">
        <v>31</v>
      </c>
      <c r="AX420" s="13" t="s">
        <v>77</v>
      </c>
      <c r="AY420" s="165" t="s">
        <v>141</v>
      </c>
    </row>
    <row r="421" spans="2:65" s="1" customFormat="1" ht="16.5" customHeight="1">
      <c r="B421" s="31"/>
      <c r="C421" s="120" t="s">
        <v>789</v>
      </c>
      <c r="D421" s="120" t="s">
        <v>142</v>
      </c>
      <c r="E421" s="121" t="s">
        <v>229</v>
      </c>
      <c r="F421" s="122" t="s">
        <v>889</v>
      </c>
      <c r="G421" s="123" t="s">
        <v>243</v>
      </c>
      <c r="H421" s="124">
        <v>3</v>
      </c>
      <c r="I421" s="125"/>
      <c r="J421" s="126">
        <f>ROUND(I421*H421,2)</f>
        <v>0</v>
      </c>
      <c r="K421" s="122" t="s">
        <v>580</v>
      </c>
      <c r="L421" s="31"/>
      <c r="M421" s="127" t="s">
        <v>19</v>
      </c>
      <c r="N421" s="128" t="s">
        <v>40</v>
      </c>
      <c r="P421" s="129">
        <f>O421*H421</f>
        <v>0</v>
      </c>
      <c r="Q421" s="129">
        <v>0</v>
      </c>
      <c r="R421" s="129">
        <f>Q421*H421</f>
        <v>0</v>
      </c>
      <c r="S421" s="129">
        <v>0</v>
      </c>
      <c r="T421" s="130">
        <f>S421*H421</f>
        <v>0</v>
      </c>
      <c r="AR421" s="131" t="s">
        <v>147</v>
      </c>
      <c r="AT421" s="131" t="s">
        <v>142</v>
      </c>
      <c r="AU421" s="131" t="s">
        <v>77</v>
      </c>
      <c r="AY421" s="16" t="s">
        <v>141</v>
      </c>
      <c r="BE421" s="132">
        <f>IF(N421="základní",J421,0)</f>
        <v>0</v>
      </c>
      <c r="BF421" s="132">
        <f>IF(N421="snížená",J421,0)</f>
        <v>0</v>
      </c>
      <c r="BG421" s="132">
        <f>IF(N421="zákl. přenesená",J421,0)</f>
        <v>0</v>
      </c>
      <c r="BH421" s="132">
        <f>IF(N421="sníž. přenesená",J421,0)</f>
        <v>0</v>
      </c>
      <c r="BI421" s="132">
        <f>IF(N421="nulová",J421,0)</f>
        <v>0</v>
      </c>
      <c r="BJ421" s="16" t="s">
        <v>77</v>
      </c>
      <c r="BK421" s="132">
        <f>ROUND(I421*H421,2)</f>
        <v>0</v>
      </c>
      <c r="BL421" s="16" t="s">
        <v>147</v>
      </c>
      <c r="BM421" s="131" t="s">
        <v>761</v>
      </c>
    </row>
    <row r="422" spans="2:65" s="1" customFormat="1" ht="11.25">
      <c r="B422" s="31"/>
      <c r="D422" s="133" t="s">
        <v>148</v>
      </c>
      <c r="F422" s="134" t="s">
        <v>889</v>
      </c>
      <c r="I422" s="135"/>
      <c r="L422" s="31"/>
      <c r="M422" s="136"/>
      <c r="T422" s="52"/>
      <c r="AT422" s="16" t="s">
        <v>148</v>
      </c>
      <c r="AU422" s="16" t="s">
        <v>77</v>
      </c>
    </row>
    <row r="423" spans="2:65" s="1" customFormat="1" ht="29.25">
      <c r="B423" s="31"/>
      <c r="D423" s="133" t="s">
        <v>152</v>
      </c>
      <c r="F423" s="137" t="s">
        <v>1255</v>
      </c>
      <c r="I423" s="135"/>
      <c r="L423" s="31"/>
      <c r="M423" s="136"/>
      <c r="T423" s="52"/>
      <c r="AT423" s="16" t="s">
        <v>152</v>
      </c>
      <c r="AU423" s="16" t="s">
        <v>77</v>
      </c>
    </row>
    <row r="424" spans="2:65" s="1" customFormat="1" ht="16.5" customHeight="1">
      <c r="B424" s="31"/>
      <c r="C424" s="120" t="s">
        <v>394</v>
      </c>
      <c r="D424" s="120" t="s">
        <v>142</v>
      </c>
      <c r="E424" s="121" t="s">
        <v>1256</v>
      </c>
      <c r="F424" s="122" t="s">
        <v>1257</v>
      </c>
      <c r="G424" s="123" t="s">
        <v>174</v>
      </c>
      <c r="H424" s="124">
        <v>4.5999999999999996</v>
      </c>
      <c r="I424" s="125"/>
      <c r="J424" s="126">
        <f>ROUND(I424*H424,2)</f>
        <v>0</v>
      </c>
      <c r="K424" s="122" t="s">
        <v>19</v>
      </c>
      <c r="L424" s="31"/>
      <c r="M424" s="127" t="s">
        <v>19</v>
      </c>
      <c r="N424" s="128" t="s">
        <v>40</v>
      </c>
      <c r="P424" s="129">
        <f>O424*H424</f>
        <v>0</v>
      </c>
      <c r="Q424" s="129">
        <v>0</v>
      </c>
      <c r="R424" s="129">
        <f>Q424*H424</f>
        <v>0</v>
      </c>
      <c r="S424" s="129">
        <v>0</v>
      </c>
      <c r="T424" s="130">
        <f>S424*H424</f>
        <v>0</v>
      </c>
      <c r="AR424" s="131" t="s">
        <v>147</v>
      </c>
      <c r="AT424" s="131" t="s">
        <v>142</v>
      </c>
      <c r="AU424" s="131" t="s">
        <v>77</v>
      </c>
      <c r="AY424" s="16" t="s">
        <v>141</v>
      </c>
      <c r="BE424" s="132">
        <f>IF(N424="základní",J424,0)</f>
        <v>0</v>
      </c>
      <c r="BF424" s="132">
        <f>IF(N424="snížená",J424,0)</f>
        <v>0</v>
      </c>
      <c r="BG424" s="132">
        <f>IF(N424="zákl. přenesená",J424,0)</f>
        <v>0</v>
      </c>
      <c r="BH424" s="132">
        <f>IF(N424="sníž. přenesená",J424,0)</f>
        <v>0</v>
      </c>
      <c r="BI424" s="132">
        <f>IF(N424="nulová",J424,0)</f>
        <v>0</v>
      </c>
      <c r="BJ424" s="16" t="s">
        <v>77</v>
      </c>
      <c r="BK424" s="132">
        <f>ROUND(I424*H424,2)</f>
        <v>0</v>
      </c>
      <c r="BL424" s="16" t="s">
        <v>147</v>
      </c>
      <c r="BM424" s="131" t="s">
        <v>1258</v>
      </c>
    </row>
    <row r="425" spans="2:65" s="1" customFormat="1" ht="11.25">
      <c r="B425" s="31"/>
      <c r="D425" s="133" t="s">
        <v>148</v>
      </c>
      <c r="F425" s="134" t="s">
        <v>1257</v>
      </c>
      <c r="I425" s="135"/>
      <c r="L425" s="31"/>
      <c r="M425" s="136"/>
      <c r="T425" s="52"/>
      <c r="AT425" s="16" t="s">
        <v>148</v>
      </c>
      <c r="AU425" s="16" t="s">
        <v>77</v>
      </c>
    </row>
    <row r="426" spans="2:65" s="1" customFormat="1" ht="29.25">
      <c r="B426" s="31"/>
      <c r="D426" s="133" t="s">
        <v>152</v>
      </c>
      <c r="F426" s="137" t="s">
        <v>1210</v>
      </c>
      <c r="I426" s="135"/>
      <c r="L426" s="31"/>
      <c r="M426" s="136"/>
      <c r="T426" s="52"/>
      <c r="AT426" s="16" t="s">
        <v>152</v>
      </c>
      <c r="AU426" s="16" t="s">
        <v>77</v>
      </c>
    </row>
    <row r="427" spans="2:65" s="1" customFormat="1" ht="16.5" customHeight="1">
      <c r="B427" s="31"/>
      <c r="C427" s="120" t="s">
        <v>800</v>
      </c>
      <c r="D427" s="120" t="s">
        <v>142</v>
      </c>
      <c r="E427" s="121" t="s">
        <v>1259</v>
      </c>
      <c r="F427" s="122" t="s">
        <v>1260</v>
      </c>
      <c r="G427" s="123" t="s">
        <v>174</v>
      </c>
      <c r="H427" s="124">
        <v>8</v>
      </c>
      <c r="I427" s="125"/>
      <c r="J427" s="126">
        <f>ROUND(I427*H427,2)</f>
        <v>0</v>
      </c>
      <c r="K427" s="122" t="s">
        <v>146</v>
      </c>
      <c r="L427" s="31"/>
      <c r="M427" s="127" t="s">
        <v>19</v>
      </c>
      <c r="N427" s="128" t="s">
        <v>40</v>
      </c>
      <c r="P427" s="129">
        <f>O427*H427</f>
        <v>0</v>
      </c>
      <c r="Q427" s="129">
        <v>0</v>
      </c>
      <c r="R427" s="129">
        <f>Q427*H427</f>
        <v>0</v>
      </c>
      <c r="S427" s="129">
        <v>0</v>
      </c>
      <c r="T427" s="130">
        <f>S427*H427</f>
        <v>0</v>
      </c>
      <c r="AR427" s="131" t="s">
        <v>147</v>
      </c>
      <c r="AT427" s="131" t="s">
        <v>142</v>
      </c>
      <c r="AU427" s="131" t="s">
        <v>77</v>
      </c>
      <c r="AY427" s="16" t="s">
        <v>141</v>
      </c>
      <c r="BE427" s="132">
        <f>IF(N427="základní",J427,0)</f>
        <v>0</v>
      </c>
      <c r="BF427" s="132">
        <f>IF(N427="snížená",J427,0)</f>
        <v>0</v>
      </c>
      <c r="BG427" s="132">
        <f>IF(N427="zákl. přenesená",J427,0)</f>
        <v>0</v>
      </c>
      <c r="BH427" s="132">
        <f>IF(N427="sníž. přenesená",J427,0)</f>
        <v>0</v>
      </c>
      <c r="BI427" s="132">
        <f>IF(N427="nulová",J427,0)</f>
        <v>0</v>
      </c>
      <c r="BJ427" s="16" t="s">
        <v>77</v>
      </c>
      <c r="BK427" s="132">
        <f>ROUND(I427*H427,2)</f>
        <v>0</v>
      </c>
      <c r="BL427" s="16" t="s">
        <v>147</v>
      </c>
      <c r="BM427" s="131" t="s">
        <v>1261</v>
      </c>
    </row>
    <row r="428" spans="2:65" s="1" customFormat="1" ht="19.5">
      <c r="B428" s="31"/>
      <c r="D428" s="133" t="s">
        <v>148</v>
      </c>
      <c r="F428" s="134" t="s">
        <v>1262</v>
      </c>
      <c r="I428" s="135"/>
      <c r="L428" s="31"/>
      <c r="M428" s="136"/>
      <c r="T428" s="52"/>
      <c r="AT428" s="16" t="s">
        <v>148</v>
      </c>
      <c r="AU428" s="16" t="s">
        <v>77</v>
      </c>
    </row>
    <row r="429" spans="2:65" s="10" customFormat="1" ht="25.9" customHeight="1">
      <c r="B429" s="110"/>
      <c r="D429" s="111" t="s">
        <v>68</v>
      </c>
      <c r="E429" s="112" t="s">
        <v>160</v>
      </c>
      <c r="F429" s="112" t="s">
        <v>892</v>
      </c>
      <c r="I429" s="113"/>
      <c r="J429" s="114">
        <f>BK429</f>
        <v>0</v>
      </c>
      <c r="L429" s="110"/>
      <c r="M429" s="115"/>
      <c r="P429" s="116">
        <f>SUM(P430:P483)</f>
        <v>0</v>
      </c>
      <c r="R429" s="116">
        <f>SUM(R430:R483)</f>
        <v>0</v>
      </c>
      <c r="T429" s="117">
        <f>SUM(T430:T483)</f>
        <v>0</v>
      </c>
      <c r="AR429" s="111" t="s">
        <v>77</v>
      </c>
      <c r="AT429" s="118" t="s">
        <v>68</v>
      </c>
      <c r="AU429" s="118" t="s">
        <v>69</v>
      </c>
      <c r="AY429" s="111" t="s">
        <v>141</v>
      </c>
      <c r="BK429" s="119">
        <f>SUM(BK430:BK483)</f>
        <v>0</v>
      </c>
    </row>
    <row r="430" spans="2:65" s="1" customFormat="1" ht="16.5" customHeight="1">
      <c r="B430" s="31"/>
      <c r="C430" s="120" t="s">
        <v>398</v>
      </c>
      <c r="D430" s="120" t="s">
        <v>142</v>
      </c>
      <c r="E430" s="121" t="s">
        <v>894</v>
      </c>
      <c r="F430" s="122" t="s">
        <v>895</v>
      </c>
      <c r="G430" s="123" t="s">
        <v>266</v>
      </c>
      <c r="H430" s="124">
        <v>75.12</v>
      </c>
      <c r="I430" s="125"/>
      <c r="J430" s="126">
        <f>ROUND(I430*H430,2)</f>
        <v>0</v>
      </c>
      <c r="K430" s="122" t="s">
        <v>146</v>
      </c>
      <c r="L430" s="31"/>
      <c r="M430" s="127" t="s">
        <v>19</v>
      </c>
      <c r="N430" s="128" t="s">
        <v>40</v>
      </c>
      <c r="P430" s="129">
        <f>O430*H430</f>
        <v>0</v>
      </c>
      <c r="Q430" s="129">
        <v>0</v>
      </c>
      <c r="R430" s="129">
        <f>Q430*H430</f>
        <v>0</v>
      </c>
      <c r="S430" s="129">
        <v>0</v>
      </c>
      <c r="T430" s="130">
        <f>S430*H430</f>
        <v>0</v>
      </c>
      <c r="AR430" s="131" t="s">
        <v>147</v>
      </c>
      <c r="AT430" s="131" t="s">
        <v>142</v>
      </c>
      <c r="AU430" s="131" t="s">
        <v>77</v>
      </c>
      <c r="AY430" s="16" t="s">
        <v>141</v>
      </c>
      <c r="BE430" s="132">
        <f>IF(N430="základní",J430,0)</f>
        <v>0</v>
      </c>
      <c r="BF430" s="132">
        <f>IF(N430="snížená",J430,0)</f>
        <v>0</v>
      </c>
      <c r="BG430" s="132">
        <f>IF(N430="zákl. přenesená",J430,0)</f>
        <v>0</v>
      </c>
      <c r="BH430" s="132">
        <f>IF(N430="sníž. přenesená",J430,0)</f>
        <v>0</v>
      </c>
      <c r="BI430" s="132">
        <f>IF(N430="nulová",J430,0)</f>
        <v>0</v>
      </c>
      <c r="BJ430" s="16" t="s">
        <v>77</v>
      </c>
      <c r="BK430" s="132">
        <f>ROUND(I430*H430,2)</f>
        <v>0</v>
      </c>
      <c r="BL430" s="16" t="s">
        <v>147</v>
      </c>
      <c r="BM430" s="131" t="s">
        <v>774</v>
      </c>
    </row>
    <row r="431" spans="2:65" s="1" customFormat="1" ht="29.25">
      <c r="B431" s="31"/>
      <c r="D431" s="133" t="s">
        <v>148</v>
      </c>
      <c r="F431" s="134" t="s">
        <v>897</v>
      </c>
      <c r="I431" s="135"/>
      <c r="L431" s="31"/>
      <c r="M431" s="136"/>
      <c r="T431" s="52"/>
      <c r="AT431" s="16" t="s">
        <v>148</v>
      </c>
      <c r="AU431" s="16" t="s">
        <v>77</v>
      </c>
    </row>
    <row r="432" spans="2:65" s="1" customFormat="1" ht="39">
      <c r="B432" s="31"/>
      <c r="D432" s="133" t="s">
        <v>150</v>
      </c>
      <c r="F432" s="137" t="s">
        <v>898</v>
      </c>
      <c r="I432" s="135"/>
      <c r="L432" s="31"/>
      <c r="M432" s="136"/>
      <c r="T432" s="52"/>
      <c r="AT432" s="16" t="s">
        <v>150</v>
      </c>
      <c r="AU432" s="16" t="s">
        <v>77</v>
      </c>
    </row>
    <row r="433" spans="2:65" s="1" customFormat="1" ht="29.25">
      <c r="B433" s="31"/>
      <c r="D433" s="133" t="s">
        <v>152</v>
      </c>
      <c r="F433" s="137" t="s">
        <v>1263</v>
      </c>
      <c r="I433" s="135"/>
      <c r="L433" s="31"/>
      <c r="M433" s="136"/>
      <c r="T433" s="52"/>
      <c r="AT433" s="16" t="s">
        <v>152</v>
      </c>
      <c r="AU433" s="16" t="s">
        <v>77</v>
      </c>
    </row>
    <row r="434" spans="2:65" s="12" customFormat="1" ht="11.25">
      <c r="B434" s="157"/>
      <c r="D434" s="133" t="s">
        <v>255</v>
      </c>
      <c r="E434" s="158" t="s">
        <v>19</v>
      </c>
      <c r="F434" s="159" t="s">
        <v>1264</v>
      </c>
      <c r="H434" s="160">
        <v>75.12</v>
      </c>
      <c r="I434" s="161"/>
      <c r="L434" s="157"/>
      <c r="M434" s="162"/>
      <c r="T434" s="163"/>
      <c r="AT434" s="158" t="s">
        <v>255</v>
      </c>
      <c r="AU434" s="158" t="s">
        <v>77</v>
      </c>
      <c r="AV434" s="12" t="s">
        <v>79</v>
      </c>
      <c r="AW434" s="12" t="s">
        <v>31</v>
      </c>
      <c r="AX434" s="12" t="s">
        <v>69</v>
      </c>
      <c r="AY434" s="158" t="s">
        <v>141</v>
      </c>
    </row>
    <row r="435" spans="2:65" s="13" customFormat="1" ht="11.25">
      <c r="B435" s="164"/>
      <c r="D435" s="133" t="s">
        <v>255</v>
      </c>
      <c r="E435" s="165" t="s">
        <v>19</v>
      </c>
      <c r="F435" s="166" t="s">
        <v>262</v>
      </c>
      <c r="H435" s="167">
        <v>75.12</v>
      </c>
      <c r="I435" s="168"/>
      <c r="L435" s="164"/>
      <c r="M435" s="169"/>
      <c r="T435" s="170"/>
      <c r="AT435" s="165" t="s">
        <v>255</v>
      </c>
      <c r="AU435" s="165" t="s">
        <v>77</v>
      </c>
      <c r="AV435" s="13" t="s">
        <v>147</v>
      </c>
      <c r="AW435" s="13" t="s">
        <v>31</v>
      </c>
      <c r="AX435" s="13" t="s">
        <v>77</v>
      </c>
      <c r="AY435" s="165" t="s">
        <v>141</v>
      </c>
    </row>
    <row r="436" spans="2:65" s="1" customFormat="1" ht="16.5" customHeight="1">
      <c r="B436" s="31"/>
      <c r="C436" s="120" t="s">
        <v>810</v>
      </c>
      <c r="D436" s="120" t="s">
        <v>142</v>
      </c>
      <c r="E436" s="121" t="s">
        <v>901</v>
      </c>
      <c r="F436" s="122" t="s">
        <v>902</v>
      </c>
      <c r="G436" s="123" t="s">
        <v>266</v>
      </c>
      <c r="H436" s="124">
        <v>899.99</v>
      </c>
      <c r="I436" s="125"/>
      <c r="J436" s="126">
        <f>ROUND(I436*H436,2)</f>
        <v>0</v>
      </c>
      <c r="K436" s="122" t="s">
        <v>146</v>
      </c>
      <c r="L436" s="31"/>
      <c r="M436" s="127" t="s">
        <v>19</v>
      </c>
      <c r="N436" s="128" t="s">
        <v>40</v>
      </c>
      <c r="P436" s="129">
        <f>O436*H436</f>
        <v>0</v>
      </c>
      <c r="Q436" s="129">
        <v>0</v>
      </c>
      <c r="R436" s="129">
        <f>Q436*H436</f>
        <v>0</v>
      </c>
      <c r="S436" s="129">
        <v>0</v>
      </c>
      <c r="T436" s="130">
        <f>S436*H436</f>
        <v>0</v>
      </c>
      <c r="AR436" s="131" t="s">
        <v>147</v>
      </c>
      <c r="AT436" s="131" t="s">
        <v>142</v>
      </c>
      <c r="AU436" s="131" t="s">
        <v>77</v>
      </c>
      <c r="AY436" s="16" t="s">
        <v>141</v>
      </c>
      <c r="BE436" s="132">
        <f>IF(N436="základní",J436,0)</f>
        <v>0</v>
      </c>
      <c r="BF436" s="132">
        <f>IF(N436="snížená",J436,0)</f>
        <v>0</v>
      </c>
      <c r="BG436" s="132">
        <f>IF(N436="zákl. přenesená",J436,0)</f>
        <v>0</v>
      </c>
      <c r="BH436" s="132">
        <f>IF(N436="sníž. přenesená",J436,0)</f>
        <v>0</v>
      </c>
      <c r="BI436" s="132">
        <f>IF(N436="nulová",J436,0)</f>
        <v>0</v>
      </c>
      <c r="BJ436" s="16" t="s">
        <v>77</v>
      </c>
      <c r="BK436" s="132">
        <f>ROUND(I436*H436,2)</f>
        <v>0</v>
      </c>
      <c r="BL436" s="16" t="s">
        <v>147</v>
      </c>
      <c r="BM436" s="131" t="s">
        <v>796</v>
      </c>
    </row>
    <row r="437" spans="2:65" s="1" customFormat="1" ht="29.25">
      <c r="B437" s="31"/>
      <c r="D437" s="133" t="s">
        <v>148</v>
      </c>
      <c r="F437" s="134" t="s">
        <v>904</v>
      </c>
      <c r="I437" s="135"/>
      <c r="L437" s="31"/>
      <c r="M437" s="136"/>
      <c r="T437" s="52"/>
      <c r="AT437" s="16" t="s">
        <v>148</v>
      </c>
      <c r="AU437" s="16" t="s">
        <v>77</v>
      </c>
    </row>
    <row r="438" spans="2:65" s="1" customFormat="1" ht="39">
      <c r="B438" s="31"/>
      <c r="D438" s="133" t="s">
        <v>150</v>
      </c>
      <c r="F438" s="137" t="s">
        <v>898</v>
      </c>
      <c r="I438" s="135"/>
      <c r="L438" s="31"/>
      <c r="M438" s="136"/>
      <c r="T438" s="52"/>
      <c r="AT438" s="16" t="s">
        <v>150</v>
      </c>
      <c r="AU438" s="16" t="s">
        <v>77</v>
      </c>
    </row>
    <row r="439" spans="2:65" s="1" customFormat="1" ht="29.25">
      <c r="B439" s="31"/>
      <c r="D439" s="133" t="s">
        <v>152</v>
      </c>
      <c r="F439" s="137" t="s">
        <v>905</v>
      </c>
      <c r="I439" s="135"/>
      <c r="L439" s="31"/>
      <c r="M439" s="136"/>
      <c r="T439" s="52"/>
      <c r="AT439" s="16" t="s">
        <v>152</v>
      </c>
      <c r="AU439" s="16" t="s">
        <v>77</v>
      </c>
    </row>
    <row r="440" spans="2:65" s="12" customFormat="1" ht="11.25">
      <c r="B440" s="157"/>
      <c r="D440" s="133" t="s">
        <v>255</v>
      </c>
      <c r="E440" s="158" t="s">
        <v>19</v>
      </c>
      <c r="F440" s="159" t="s">
        <v>1265</v>
      </c>
      <c r="H440" s="160">
        <v>899.99</v>
      </c>
      <c r="I440" s="161"/>
      <c r="L440" s="157"/>
      <c r="M440" s="162"/>
      <c r="T440" s="163"/>
      <c r="AT440" s="158" t="s">
        <v>255</v>
      </c>
      <c r="AU440" s="158" t="s">
        <v>77</v>
      </c>
      <c r="AV440" s="12" t="s">
        <v>79</v>
      </c>
      <c r="AW440" s="12" t="s">
        <v>31</v>
      </c>
      <c r="AX440" s="12" t="s">
        <v>69</v>
      </c>
      <c r="AY440" s="158" t="s">
        <v>141</v>
      </c>
    </row>
    <row r="441" spans="2:65" s="13" customFormat="1" ht="11.25">
      <c r="B441" s="164"/>
      <c r="D441" s="133" t="s">
        <v>255</v>
      </c>
      <c r="E441" s="165" t="s">
        <v>19</v>
      </c>
      <c r="F441" s="166" t="s">
        <v>262</v>
      </c>
      <c r="H441" s="167">
        <v>899.99</v>
      </c>
      <c r="I441" s="168"/>
      <c r="L441" s="164"/>
      <c r="M441" s="169"/>
      <c r="T441" s="170"/>
      <c r="AT441" s="165" t="s">
        <v>255</v>
      </c>
      <c r="AU441" s="165" t="s">
        <v>77</v>
      </c>
      <c r="AV441" s="13" t="s">
        <v>147</v>
      </c>
      <c r="AW441" s="13" t="s">
        <v>31</v>
      </c>
      <c r="AX441" s="13" t="s">
        <v>77</v>
      </c>
      <c r="AY441" s="165" t="s">
        <v>141</v>
      </c>
    </row>
    <row r="442" spans="2:65" s="1" customFormat="1" ht="24.2" customHeight="1">
      <c r="B442" s="31"/>
      <c r="C442" s="120" t="s">
        <v>402</v>
      </c>
      <c r="D442" s="120" t="s">
        <v>142</v>
      </c>
      <c r="E442" s="121" t="s">
        <v>908</v>
      </c>
      <c r="F442" s="122" t="s">
        <v>909</v>
      </c>
      <c r="G442" s="123" t="s">
        <v>266</v>
      </c>
      <c r="H442" s="124">
        <v>3859.53</v>
      </c>
      <c r="I442" s="125"/>
      <c r="J442" s="126">
        <f>ROUND(I442*H442,2)</f>
        <v>0</v>
      </c>
      <c r="K442" s="122" t="s">
        <v>146</v>
      </c>
      <c r="L442" s="31"/>
      <c r="M442" s="127" t="s">
        <v>19</v>
      </c>
      <c r="N442" s="128" t="s">
        <v>40</v>
      </c>
      <c r="P442" s="129">
        <f>O442*H442</f>
        <v>0</v>
      </c>
      <c r="Q442" s="129">
        <v>0</v>
      </c>
      <c r="R442" s="129">
        <f>Q442*H442</f>
        <v>0</v>
      </c>
      <c r="S442" s="129">
        <v>0</v>
      </c>
      <c r="T442" s="130">
        <f>S442*H442</f>
        <v>0</v>
      </c>
      <c r="AR442" s="131" t="s">
        <v>147</v>
      </c>
      <c r="AT442" s="131" t="s">
        <v>142</v>
      </c>
      <c r="AU442" s="131" t="s">
        <v>77</v>
      </c>
      <c r="AY442" s="16" t="s">
        <v>141</v>
      </c>
      <c r="BE442" s="132">
        <f>IF(N442="základní",J442,0)</f>
        <v>0</v>
      </c>
      <c r="BF442" s="132">
        <f>IF(N442="snížená",J442,0)</f>
        <v>0</v>
      </c>
      <c r="BG442" s="132">
        <f>IF(N442="zákl. přenesená",J442,0)</f>
        <v>0</v>
      </c>
      <c r="BH442" s="132">
        <f>IF(N442="sníž. přenesená",J442,0)</f>
        <v>0</v>
      </c>
      <c r="BI442" s="132">
        <f>IF(N442="nulová",J442,0)</f>
        <v>0</v>
      </c>
      <c r="BJ442" s="16" t="s">
        <v>77</v>
      </c>
      <c r="BK442" s="132">
        <f>ROUND(I442*H442,2)</f>
        <v>0</v>
      </c>
      <c r="BL442" s="16" t="s">
        <v>147</v>
      </c>
      <c r="BM442" s="131" t="s">
        <v>1266</v>
      </c>
    </row>
    <row r="443" spans="2:65" s="1" customFormat="1" ht="29.25">
      <c r="B443" s="31"/>
      <c r="D443" s="133" t="s">
        <v>148</v>
      </c>
      <c r="F443" s="134" t="s">
        <v>911</v>
      </c>
      <c r="I443" s="135"/>
      <c r="L443" s="31"/>
      <c r="M443" s="136"/>
      <c r="T443" s="52"/>
      <c r="AT443" s="16" t="s">
        <v>148</v>
      </c>
      <c r="AU443" s="16" t="s">
        <v>77</v>
      </c>
    </row>
    <row r="444" spans="2:65" s="11" customFormat="1" ht="11.25">
      <c r="B444" s="151"/>
      <c r="D444" s="133" t="s">
        <v>255</v>
      </c>
      <c r="E444" s="152" t="s">
        <v>19</v>
      </c>
      <c r="F444" s="153" t="s">
        <v>1267</v>
      </c>
      <c r="H444" s="152" t="s">
        <v>19</v>
      </c>
      <c r="I444" s="154"/>
      <c r="L444" s="151"/>
      <c r="M444" s="155"/>
      <c r="T444" s="156"/>
      <c r="AT444" s="152" t="s">
        <v>255</v>
      </c>
      <c r="AU444" s="152" t="s">
        <v>77</v>
      </c>
      <c r="AV444" s="11" t="s">
        <v>77</v>
      </c>
      <c r="AW444" s="11" t="s">
        <v>31</v>
      </c>
      <c r="AX444" s="11" t="s">
        <v>69</v>
      </c>
      <c r="AY444" s="152" t="s">
        <v>141</v>
      </c>
    </row>
    <row r="445" spans="2:65" s="12" customFormat="1" ht="11.25">
      <c r="B445" s="157"/>
      <c r="D445" s="133" t="s">
        <v>255</v>
      </c>
      <c r="E445" s="158" t="s">
        <v>19</v>
      </c>
      <c r="F445" s="159" t="s">
        <v>1268</v>
      </c>
      <c r="H445" s="160">
        <v>1598.3</v>
      </c>
      <c r="I445" s="161"/>
      <c r="L445" s="157"/>
      <c r="M445" s="162"/>
      <c r="T445" s="163"/>
      <c r="AT445" s="158" t="s">
        <v>255</v>
      </c>
      <c r="AU445" s="158" t="s">
        <v>77</v>
      </c>
      <c r="AV445" s="12" t="s">
        <v>79</v>
      </c>
      <c r="AW445" s="12" t="s">
        <v>31</v>
      </c>
      <c r="AX445" s="12" t="s">
        <v>69</v>
      </c>
      <c r="AY445" s="158" t="s">
        <v>141</v>
      </c>
    </row>
    <row r="446" spans="2:65" s="11" customFormat="1" ht="11.25">
      <c r="B446" s="151"/>
      <c r="D446" s="133" t="s">
        <v>255</v>
      </c>
      <c r="E446" s="152" t="s">
        <v>19</v>
      </c>
      <c r="F446" s="153" t="s">
        <v>912</v>
      </c>
      <c r="H446" s="152" t="s">
        <v>19</v>
      </c>
      <c r="I446" s="154"/>
      <c r="L446" s="151"/>
      <c r="M446" s="155"/>
      <c r="T446" s="156"/>
      <c r="AT446" s="152" t="s">
        <v>255</v>
      </c>
      <c r="AU446" s="152" t="s">
        <v>77</v>
      </c>
      <c r="AV446" s="11" t="s">
        <v>77</v>
      </c>
      <c r="AW446" s="11" t="s">
        <v>31</v>
      </c>
      <c r="AX446" s="11" t="s">
        <v>69</v>
      </c>
      <c r="AY446" s="152" t="s">
        <v>141</v>
      </c>
    </row>
    <row r="447" spans="2:65" s="12" customFormat="1" ht="11.25">
      <c r="B447" s="157"/>
      <c r="D447" s="133" t="s">
        <v>255</v>
      </c>
      <c r="E447" s="158" t="s">
        <v>19</v>
      </c>
      <c r="F447" s="159" t="s">
        <v>1269</v>
      </c>
      <c r="H447" s="160">
        <v>1132.99</v>
      </c>
      <c r="I447" s="161"/>
      <c r="L447" s="157"/>
      <c r="M447" s="162"/>
      <c r="T447" s="163"/>
      <c r="AT447" s="158" t="s">
        <v>255</v>
      </c>
      <c r="AU447" s="158" t="s">
        <v>77</v>
      </c>
      <c r="AV447" s="12" t="s">
        <v>79</v>
      </c>
      <c r="AW447" s="12" t="s">
        <v>31</v>
      </c>
      <c r="AX447" s="12" t="s">
        <v>69</v>
      </c>
      <c r="AY447" s="158" t="s">
        <v>141</v>
      </c>
    </row>
    <row r="448" spans="2:65" s="11" customFormat="1" ht="11.25">
      <c r="B448" s="151"/>
      <c r="D448" s="133" t="s">
        <v>255</v>
      </c>
      <c r="E448" s="152" t="s">
        <v>19</v>
      </c>
      <c r="F448" s="153" t="s">
        <v>1270</v>
      </c>
      <c r="H448" s="152" t="s">
        <v>19</v>
      </c>
      <c r="I448" s="154"/>
      <c r="L448" s="151"/>
      <c r="M448" s="155"/>
      <c r="T448" s="156"/>
      <c r="AT448" s="152" t="s">
        <v>255</v>
      </c>
      <c r="AU448" s="152" t="s">
        <v>77</v>
      </c>
      <c r="AV448" s="11" t="s">
        <v>77</v>
      </c>
      <c r="AW448" s="11" t="s">
        <v>31</v>
      </c>
      <c r="AX448" s="11" t="s">
        <v>69</v>
      </c>
      <c r="AY448" s="152" t="s">
        <v>141</v>
      </c>
    </row>
    <row r="449" spans="2:65" s="12" customFormat="1" ht="11.25">
      <c r="B449" s="157"/>
      <c r="D449" s="133" t="s">
        <v>255</v>
      </c>
      <c r="E449" s="158" t="s">
        <v>19</v>
      </c>
      <c r="F449" s="159" t="s">
        <v>1271</v>
      </c>
      <c r="H449" s="160">
        <v>1128.24</v>
      </c>
      <c r="I449" s="161"/>
      <c r="L449" s="157"/>
      <c r="M449" s="162"/>
      <c r="T449" s="163"/>
      <c r="AT449" s="158" t="s">
        <v>255</v>
      </c>
      <c r="AU449" s="158" t="s">
        <v>77</v>
      </c>
      <c r="AV449" s="12" t="s">
        <v>79</v>
      </c>
      <c r="AW449" s="12" t="s">
        <v>31</v>
      </c>
      <c r="AX449" s="12" t="s">
        <v>69</v>
      </c>
      <c r="AY449" s="158" t="s">
        <v>141</v>
      </c>
    </row>
    <row r="450" spans="2:65" s="13" customFormat="1" ht="11.25">
      <c r="B450" s="164"/>
      <c r="D450" s="133" t="s">
        <v>255</v>
      </c>
      <c r="E450" s="165" t="s">
        <v>19</v>
      </c>
      <c r="F450" s="166" t="s">
        <v>262</v>
      </c>
      <c r="H450" s="167">
        <v>3859.53</v>
      </c>
      <c r="I450" s="168"/>
      <c r="L450" s="164"/>
      <c r="M450" s="169"/>
      <c r="T450" s="170"/>
      <c r="AT450" s="165" t="s">
        <v>255</v>
      </c>
      <c r="AU450" s="165" t="s">
        <v>77</v>
      </c>
      <c r="AV450" s="13" t="s">
        <v>147</v>
      </c>
      <c r="AW450" s="13" t="s">
        <v>31</v>
      </c>
      <c r="AX450" s="13" t="s">
        <v>77</v>
      </c>
      <c r="AY450" s="165" t="s">
        <v>141</v>
      </c>
    </row>
    <row r="451" spans="2:65" s="1" customFormat="1" ht="24.2" customHeight="1">
      <c r="B451" s="31"/>
      <c r="C451" s="120" t="s">
        <v>820</v>
      </c>
      <c r="D451" s="120" t="s">
        <v>142</v>
      </c>
      <c r="E451" s="121" t="s">
        <v>918</v>
      </c>
      <c r="F451" s="122" t="s">
        <v>919</v>
      </c>
      <c r="G451" s="123" t="s">
        <v>266</v>
      </c>
      <c r="H451" s="124">
        <v>6783.69</v>
      </c>
      <c r="I451" s="125"/>
      <c r="J451" s="126">
        <f>ROUND(I451*H451,2)</f>
        <v>0</v>
      </c>
      <c r="K451" s="122" t="s">
        <v>146</v>
      </c>
      <c r="L451" s="31"/>
      <c r="M451" s="127" t="s">
        <v>19</v>
      </c>
      <c r="N451" s="128" t="s">
        <v>40</v>
      </c>
      <c r="P451" s="129">
        <f>O451*H451</f>
        <v>0</v>
      </c>
      <c r="Q451" s="129">
        <v>0</v>
      </c>
      <c r="R451" s="129">
        <f>Q451*H451</f>
        <v>0</v>
      </c>
      <c r="S451" s="129">
        <v>0</v>
      </c>
      <c r="T451" s="130">
        <f>S451*H451</f>
        <v>0</v>
      </c>
      <c r="AR451" s="131" t="s">
        <v>147</v>
      </c>
      <c r="AT451" s="131" t="s">
        <v>142</v>
      </c>
      <c r="AU451" s="131" t="s">
        <v>77</v>
      </c>
      <c r="AY451" s="16" t="s">
        <v>141</v>
      </c>
      <c r="BE451" s="132">
        <f>IF(N451="základní",J451,0)</f>
        <v>0</v>
      </c>
      <c r="BF451" s="132">
        <f>IF(N451="snížená",J451,0)</f>
        <v>0</v>
      </c>
      <c r="BG451" s="132">
        <f>IF(N451="zákl. přenesená",J451,0)</f>
        <v>0</v>
      </c>
      <c r="BH451" s="132">
        <f>IF(N451="sníž. přenesená",J451,0)</f>
        <v>0</v>
      </c>
      <c r="BI451" s="132">
        <f>IF(N451="nulová",J451,0)</f>
        <v>0</v>
      </c>
      <c r="BJ451" s="16" t="s">
        <v>77</v>
      </c>
      <c r="BK451" s="132">
        <f>ROUND(I451*H451,2)</f>
        <v>0</v>
      </c>
      <c r="BL451" s="16" t="s">
        <v>147</v>
      </c>
      <c r="BM451" s="131" t="s">
        <v>1272</v>
      </c>
    </row>
    <row r="452" spans="2:65" s="1" customFormat="1" ht="29.25">
      <c r="B452" s="31"/>
      <c r="D452" s="133" t="s">
        <v>148</v>
      </c>
      <c r="F452" s="134" t="s">
        <v>921</v>
      </c>
      <c r="I452" s="135"/>
      <c r="L452" s="31"/>
      <c r="M452" s="136"/>
      <c r="T452" s="52"/>
      <c r="AT452" s="16" t="s">
        <v>148</v>
      </c>
      <c r="AU452" s="16" t="s">
        <v>77</v>
      </c>
    </row>
    <row r="453" spans="2:65" s="11" customFormat="1" ht="11.25">
      <c r="B453" s="151"/>
      <c r="D453" s="133" t="s">
        <v>255</v>
      </c>
      <c r="E453" s="152" t="s">
        <v>19</v>
      </c>
      <c r="F453" s="153" t="s">
        <v>912</v>
      </c>
      <c r="H453" s="152" t="s">
        <v>19</v>
      </c>
      <c r="I453" s="154"/>
      <c r="L453" s="151"/>
      <c r="M453" s="155"/>
      <c r="T453" s="156"/>
      <c r="AT453" s="152" t="s">
        <v>255</v>
      </c>
      <c r="AU453" s="152" t="s">
        <v>77</v>
      </c>
      <c r="AV453" s="11" t="s">
        <v>77</v>
      </c>
      <c r="AW453" s="11" t="s">
        <v>31</v>
      </c>
      <c r="AX453" s="11" t="s">
        <v>69</v>
      </c>
      <c r="AY453" s="152" t="s">
        <v>141</v>
      </c>
    </row>
    <row r="454" spans="2:65" s="12" customFormat="1" ht="11.25">
      <c r="B454" s="157"/>
      <c r="D454" s="133" t="s">
        <v>255</v>
      </c>
      <c r="E454" s="158" t="s">
        <v>19</v>
      </c>
      <c r="F454" s="159" t="s">
        <v>1273</v>
      </c>
      <c r="H454" s="160">
        <v>3398.97</v>
      </c>
      <c r="I454" s="161"/>
      <c r="L454" s="157"/>
      <c r="M454" s="162"/>
      <c r="T454" s="163"/>
      <c r="AT454" s="158" t="s">
        <v>255</v>
      </c>
      <c r="AU454" s="158" t="s">
        <v>77</v>
      </c>
      <c r="AV454" s="12" t="s">
        <v>79</v>
      </c>
      <c r="AW454" s="12" t="s">
        <v>31</v>
      </c>
      <c r="AX454" s="12" t="s">
        <v>69</v>
      </c>
      <c r="AY454" s="158" t="s">
        <v>141</v>
      </c>
    </row>
    <row r="455" spans="2:65" s="11" customFormat="1" ht="11.25">
      <c r="B455" s="151"/>
      <c r="D455" s="133" t="s">
        <v>255</v>
      </c>
      <c r="E455" s="152" t="s">
        <v>19</v>
      </c>
      <c r="F455" s="153" t="s">
        <v>1270</v>
      </c>
      <c r="H455" s="152" t="s">
        <v>19</v>
      </c>
      <c r="I455" s="154"/>
      <c r="L455" s="151"/>
      <c r="M455" s="155"/>
      <c r="T455" s="156"/>
      <c r="AT455" s="152" t="s">
        <v>255</v>
      </c>
      <c r="AU455" s="152" t="s">
        <v>77</v>
      </c>
      <c r="AV455" s="11" t="s">
        <v>77</v>
      </c>
      <c r="AW455" s="11" t="s">
        <v>31</v>
      </c>
      <c r="AX455" s="11" t="s">
        <v>69</v>
      </c>
      <c r="AY455" s="152" t="s">
        <v>141</v>
      </c>
    </row>
    <row r="456" spans="2:65" s="12" customFormat="1" ht="11.25">
      <c r="B456" s="157"/>
      <c r="D456" s="133" t="s">
        <v>255</v>
      </c>
      <c r="E456" s="158" t="s">
        <v>19</v>
      </c>
      <c r="F456" s="159" t="s">
        <v>1274</v>
      </c>
      <c r="H456" s="160">
        <v>3384.72</v>
      </c>
      <c r="I456" s="161"/>
      <c r="L456" s="157"/>
      <c r="M456" s="162"/>
      <c r="T456" s="163"/>
      <c r="AT456" s="158" t="s">
        <v>255</v>
      </c>
      <c r="AU456" s="158" t="s">
        <v>77</v>
      </c>
      <c r="AV456" s="12" t="s">
        <v>79</v>
      </c>
      <c r="AW456" s="12" t="s">
        <v>31</v>
      </c>
      <c r="AX456" s="12" t="s">
        <v>69</v>
      </c>
      <c r="AY456" s="158" t="s">
        <v>141</v>
      </c>
    </row>
    <row r="457" spans="2:65" s="13" customFormat="1" ht="11.25">
      <c r="B457" s="164"/>
      <c r="D457" s="133" t="s">
        <v>255</v>
      </c>
      <c r="E457" s="165" t="s">
        <v>19</v>
      </c>
      <c r="F457" s="166" t="s">
        <v>262</v>
      </c>
      <c r="H457" s="167">
        <v>6783.69</v>
      </c>
      <c r="I457" s="168"/>
      <c r="L457" s="164"/>
      <c r="M457" s="169"/>
      <c r="T457" s="170"/>
      <c r="AT457" s="165" t="s">
        <v>255</v>
      </c>
      <c r="AU457" s="165" t="s">
        <v>77</v>
      </c>
      <c r="AV457" s="13" t="s">
        <v>147</v>
      </c>
      <c r="AW457" s="13" t="s">
        <v>31</v>
      </c>
      <c r="AX457" s="13" t="s">
        <v>77</v>
      </c>
      <c r="AY457" s="165" t="s">
        <v>141</v>
      </c>
    </row>
    <row r="458" spans="2:65" s="1" customFormat="1" ht="24.2" customHeight="1">
      <c r="B458" s="31"/>
      <c r="C458" s="120" t="s">
        <v>407</v>
      </c>
      <c r="D458" s="120" t="s">
        <v>142</v>
      </c>
      <c r="E458" s="121" t="s">
        <v>307</v>
      </c>
      <c r="F458" s="122" t="s">
        <v>308</v>
      </c>
      <c r="G458" s="123" t="s">
        <v>266</v>
      </c>
      <c r="H458" s="124">
        <v>187.12799999999999</v>
      </c>
      <c r="I458" s="125"/>
      <c r="J458" s="126">
        <f>ROUND(I458*H458,2)</f>
        <v>0</v>
      </c>
      <c r="K458" s="122" t="s">
        <v>146</v>
      </c>
      <c r="L458" s="31"/>
      <c r="M458" s="127" t="s">
        <v>19</v>
      </c>
      <c r="N458" s="128" t="s">
        <v>40</v>
      </c>
      <c r="P458" s="129">
        <f>O458*H458</f>
        <v>0</v>
      </c>
      <c r="Q458" s="129">
        <v>0</v>
      </c>
      <c r="R458" s="129">
        <f>Q458*H458</f>
        <v>0</v>
      </c>
      <c r="S458" s="129">
        <v>0</v>
      </c>
      <c r="T458" s="130">
        <f>S458*H458</f>
        <v>0</v>
      </c>
      <c r="AR458" s="131" t="s">
        <v>147</v>
      </c>
      <c r="AT458" s="131" t="s">
        <v>142</v>
      </c>
      <c r="AU458" s="131" t="s">
        <v>77</v>
      </c>
      <c r="AY458" s="16" t="s">
        <v>141</v>
      </c>
      <c r="BE458" s="132">
        <f>IF(N458="základní",J458,0)</f>
        <v>0</v>
      </c>
      <c r="BF458" s="132">
        <f>IF(N458="snížená",J458,0)</f>
        <v>0</v>
      </c>
      <c r="BG458" s="132">
        <f>IF(N458="zákl. přenesená",J458,0)</f>
        <v>0</v>
      </c>
      <c r="BH458" s="132">
        <f>IF(N458="sníž. přenesená",J458,0)</f>
        <v>0</v>
      </c>
      <c r="BI458" s="132">
        <f>IF(N458="nulová",J458,0)</f>
        <v>0</v>
      </c>
      <c r="BJ458" s="16" t="s">
        <v>77</v>
      </c>
      <c r="BK458" s="132">
        <f>ROUND(I458*H458,2)</f>
        <v>0</v>
      </c>
      <c r="BL458" s="16" t="s">
        <v>147</v>
      </c>
      <c r="BM458" s="131" t="s">
        <v>1275</v>
      </c>
    </row>
    <row r="459" spans="2:65" s="1" customFormat="1" ht="29.25">
      <c r="B459" s="31"/>
      <c r="D459" s="133" t="s">
        <v>148</v>
      </c>
      <c r="F459" s="134" t="s">
        <v>309</v>
      </c>
      <c r="I459" s="135"/>
      <c r="L459" s="31"/>
      <c r="M459" s="136"/>
      <c r="T459" s="52"/>
      <c r="AT459" s="16" t="s">
        <v>148</v>
      </c>
      <c r="AU459" s="16" t="s">
        <v>77</v>
      </c>
    </row>
    <row r="460" spans="2:65" s="11" customFormat="1" ht="11.25">
      <c r="B460" s="151"/>
      <c r="D460" s="133" t="s">
        <v>255</v>
      </c>
      <c r="E460" s="152" t="s">
        <v>19</v>
      </c>
      <c r="F460" s="153" t="s">
        <v>1276</v>
      </c>
      <c r="H460" s="152" t="s">
        <v>19</v>
      </c>
      <c r="I460" s="154"/>
      <c r="L460" s="151"/>
      <c r="M460" s="155"/>
      <c r="T460" s="156"/>
      <c r="AT460" s="152" t="s">
        <v>255</v>
      </c>
      <c r="AU460" s="152" t="s">
        <v>77</v>
      </c>
      <c r="AV460" s="11" t="s">
        <v>77</v>
      </c>
      <c r="AW460" s="11" t="s">
        <v>31</v>
      </c>
      <c r="AX460" s="11" t="s">
        <v>69</v>
      </c>
      <c r="AY460" s="152" t="s">
        <v>141</v>
      </c>
    </row>
    <row r="461" spans="2:65" s="12" customFormat="1" ht="11.25">
      <c r="B461" s="157"/>
      <c r="D461" s="133" t="s">
        <v>255</v>
      </c>
      <c r="E461" s="158" t="s">
        <v>19</v>
      </c>
      <c r="F461" s="159" t="s">
        <v>1277</v>
      </c>
      <c r="H461" s="160">
        <v>127.872</v>
      </c>
      <c r="I461" s="161"/>
      <c r="L461" s="157"/>
      <c r="M461" s="162"/>
      <c r="T461" s="163"/>
      <c r="AT461" s="158" t="s">
        <v>255</v>
      </c>
      <c r="AU461" s="158" t="s">
        <v>77</v>
      </c>
      <c r="AV461" s="12" t="s">
        <v>79</v>
      </c>
      <c r="AW461" s="12" t="s">
        <v>31</v>
      </c>
      <c r="AX461" s="12" t="s">
        <v>69</v>
      </c>
      <c r="AY461" s="158" t="s">
        <v>141</v>
      </c>
    </row>
    <row r="462" spans="2:65" s="11" customFormat="1" ht="11.25">
      <c r="B462" s="151"/>
      <c r="D462" s="133" t="s">
        <v>255</v>
      </c>
      <c r="E462" s="152" t="s">
        <v>19</v>
      </c>
      <c r="F462" s="153" t="s">
        <v>1278</v>
      </c>
      <c r="H462" s="152" t="s">
        <v>19</v>
      </c>
      <c r="I462" s="154"/>
      <c r="L462" s="151"/>
      <c r="M462" s="155"/>
      <c r="T462" s="156"/>
      <c r="AT462" s="152" t="s">
        <v>255</v>
      </c>
      <c r="AU462" s="152" t="s">
        <v>77</v>
      </c>
      <c r="AV462" s="11" t="s">
        <v>77</v>
      </c>
      <c r="AW462" s="11" t="s">
        <v>31</v>
      </c>
      <c r="AX462" s="11" t="s">
        <v>69</v>
      </c>
      <c r="AY462" s="152" t="s">
        <v>141</v>
      </c>
    </row>
    <row r="463" spans="2:65" s="12" customFormat="1" ht="11.25">
      <c r="B463" s="157"/>
      <c r="D463" s="133" t="s">
        <v>255</v>
      </c>
      <c r="E463" s="158" t="s">
        <v>19</v>
      </c>
      <c r="F463" s="159" t="s">
        <v>1279</v>
      </c>
      <c r="H463" s="160">
        <v>19.899999999999999</v>
      </c>
      <c r="I463" s="161"/>
      <c r="L463" s="157"/>
      <c r="M463" s="162"/>
      <c r="T463" s="163"/>
      <c r="AT463" s="158" t="s">
        <v>255</v>
      </c>
      <c r="AU463" s="158" t="s">
        <v>77</v>
      </c>
      <c r="AV463" s="12" t="s">
        <v>79</v>
      </c>
      <c r="AW463" s="12" t="s">
        <v>31</v>
      </c>
      <c r="AX463" s="12" t="s">
        <v>69</v>
      </c>
      <c r="AY463" s="158" t="s">
        <v>141</v>
      </c>
    </row>
    <row r="464" spans="2:65" s="11" customFormat="1" ht="11.25">
      <c r="B464" s="151"/>
      <c r="D464" s="133" t="s">
        <v>255</v>
      </c>
      <c r="E464" s="152" t="s">
        <v>19</v>
      </c>
      <c r="F464" s="153" t="s">
        <v>1280</v>
      </c>
      <c r="H464" s="152" t="s">
        <v>19</v>
      </c>
      <c r="I464" s="154"/>
      <c r="L464" s="151"/>
      <c r="M464" s="155"/>
      <c r="T464" s="156"/>
      <c r="AT464" s="152" t="s">
        <v>255</v>
      </c>
      <c r="AU464" s="152" t="s">
        <v>77</v>
      </c>
      <c r="AV464" s="11" t="s">
        <v>77</v>
      </c>
      <c r="AW464" s="11" t="s">
        <v>31</v>
      </c>
      <c r="AX464" s="11" t="s">
        <v>69</v>
      </c>
      <c r="AY464" s="152" t="s">
        <v>141</v>
      </c>
    </row>
    <row r="465" spans="2:65" s="12" customFormat="1" ht="11.25">
      <c r="B465" s="157"/>
      <c r="D465" s="133" t="s">
        <v>255</v>
      </c>
      <c r="E465" s="158" t="s">
        <v>19</v>
      </c>
      <c r="F465" s="159" t="s">
        <v>1281</v>
      </c>
      <c r="H465" s="160">
        <v>3.1379999999999999</v>
      </c>
      <c r="I465" s="161"/>
      <c r="L465" s="157"/>
      <c r="M465" s="162"/>
      <c r="T465" s="163"/>
      <c r="AT465" s="158" t="s">
        <v>255</v>
      </c>
      <c r="AU465" s="158" t="s">
        <v>77</v>
      </c>
      <c r="AV465" s="12" t="s">
        <v>79</v>
      </c>
      <c r="AW465" s="12" t="s">
        <v>31</v>
      </c>
      <c r="AX465" s="12" t="s">
        <v>69</v>
      </c>
      <c r="AY465" s="158" t="s">
        <v>141</v>
      </c>
    </row>
    <row r="466" spans="2:65" s="11" customFormat="1" ht="11.25">
      <c r="B466" s="151"/>
      <c r="D466" s="133" t="s">
        <v>255</v>
      </c>
      <c r="E466" s="152" t="s">
        <v>19</v>
      </c>
      <c r="F466" s="153" t="s">
        <v>933</v>
      </c>
      <c r="H466" s="152" t="s">
        <v>19</v>
      </c>
      <c r="I466" s="154"/>
      <c r="L466" s="151"/>
      <c r="M466" s="155"/>
      <c r="T466" s="156"/>
      <c r="AT466" s="152" t="s">
        <v>255</v>
      </c>
      <c r="AU466" s="152" t="s">
        <v>77</v>
      </c>
      <c r="AV466" s="11" t="s">
        <v>77</v>
      </c>
      <c r="AW466" s="11" t="s">
        <v>31</v>
      </c>
      <c r="AX466" s="11" t="s">
        <v>69</v>
      </c>
      <c r="AY466" s="152" t="s">
        <v>141</v>
      </c>
    </row>
    <row r="467" spans="2:65" s="12" customFormat="1" ht="11.25">
      <c r="B467" s="157"/>
      <c r="D467" s="133" t="s">
        <v>255</v>
      </c>
      <c r="E467" s="158" t="s">
        <v>19</v>
      </c>
      <c r="F467" s="159" t="s">
        <v>1282</v>
      </c>
      <c r="H467" s="160">
        <v>26.6</v>
      </c>
      <c r="I467" s="161"/>
      <c r="L467" s="157"/>
      <c r="M467" s="162"/>
      <c r="T467" s="163"/>
      <c r="AT467" s="158" t="s">
        <v>255</v>
      </c>
      <c r="AU467" s="158" t="s">
        <v>77</v>
      </c>
      <c r="AV467" s="12" t="s">
        <v>79</v>
      </c>
      <c r="AW467" s="12" t="s">
        <v>31</v>
      </c>
      <c r="AX467" s="12" t="s">
        <v>69</v>
      </c>
      <c r="AY467" s="158" t="s">
        <v>141</v>
      </c>
    </row>
    <row r="468" spans="2:65" s="11" customFormat="1" ht="11.25">
      <c r="B468" s="151"/>
      <c r="D468" s="133" t="s">
        <v>255</v>
      </c>
      <c r="E468" s="152" t="s">
        <v>19</v>
      </c>
      <c r="F468" s="153" t="s">
        <v>935</v>
      </c>
      <c r="H468" s="152" t="s">
        <v>19</v>
      </c>
      <c r="I468" s="154"/>
      <c r="L468" s="151"/>
      <c r="M468" s="155"/>
      <c r="T468" s="156"/>
      <c r="AT468" s="152" t="s">
        <v>255</v>
      </c>
      <c r="AU468" s="152" t="s">
        <v>77</v>
      </c>
      <c r="AV468" s="11" t="s">
        <v>77</v>
      </c>
      <c r="AW468" s="11" t="s">
        <v>31</v>
      </c>
      <c r="AX468" s="11" t="s">
        <v>69</v>
      </c>
      <c r="AY468" s="152" t="s">
        <v>141</v>
      </c>
    </row>
    <row r="469" spans="2:65" s="12" customFormat="1" ht="11.25">
      <c r="B469" s="157"/>
      <c r="D469" s="133" t="s">
        <v>255</v>
      </c>
      <c r="E469" s="158" t="s">
        <v>19</v>
      </c>
      <c r="F469" s="159" t="s">
        <v>1283</v>
      </c>
      <c r="H469" s="160">
        <v>9.6180000000000003</v>
      </c>
      <c r="I469" s="161"/>
      <c r="L469" s="157"/>
      <c r="M469" s="162"/>
      <c r="T469" s="163"/>
      <c r="AT469" s="158" t="s">
        <v>255</v>
      </c>
      <c r="AU469" s="158" t="s">
        <v>77</v>
      </c>
      <c r="AV469" s="12" t="s">
        <v>79</v>
      </c>
      <c r="AW469" s="12" t="s">
        <v>31</v>
      </c>
      <c r="AX469" s="12" t="s">
        <v>69</v>
      </c>
      <c r="AY469" s="158" t="s">
        <v>141</v>
      </c>
    </row>
    <row r="470" spans="2:65" s="13" customFormat="1" ht="11.25">
      <c r="B470" s="164"/>
      <c r="D470" s="133" t="s">
        <v>255</v>
      </c>
      <c r="E470" s="165" t="s">
        <v>19</v>
      </c>
      <c r="F470" s="166" t="s">
        <v>262</v>
      </c>
      <c r="H470" s="167">
        <v>187.12799999999999</v>
      </c>
      <c r="I470" s="168"/>
      <c r="L470" s="164"/>
      <c r="M470" s="169"/>
      <c r="T470" s="170"/>
      <c r="AT470" s="165" t="s">
        <v>255</v>
      </c>
      <c r="AU470" s="165" t="s">
        <v>77</v>
      </c>
      <c r="AV470" s="13" t="s">
        <v>147</v>
      </c>
      <c r="AW470" s="13" t="s">
        <v>31</v>
      </c>
      <c r="AX470" s="13" t="s">
        <v>77</v>
      </c>
      <c r="AY470" s="165" t="s">
        <v>141</v>
      </c>
    </row>
    <row r="471" spans="2:65" s="1" customFormat="1" ht="33" customHeight="1">
      <c r="B471" s="31"/>
      <c r="C471" s="120" t="s">
        <v>832</v>
      </c>
      <c r="D471" s="120" t="s">
        <v>142</v>
      </c>
      <c r="E471" s="121" t="s">
        <v>937</v>
      </c>
      <c r="F471" s="122" t="s">
        <v>938</v>
      </c>
      <c r="G471" s="123" t="s">
        <v>266</v>
      </c>
      <c r="H471" s="124">
        <v>4503.5119999999997</v>
      </c>
      <c r="I471" s="125"/>
      <c r="J471" s="126">
        <f>ROUND(I471*H471,2)</f>
        <v>0</v>
      </c>
      <c r="K471" s="122" t="s">
        <v>146</v>
      </c>
      <c r="L471" s="31"/>
      <c r="M471" s="127" t="s">
        <v>19</v>
      </c>
      <c r="N471" s="128" t="s">
        <v>40</v>
      </c>
      <c r="P471" s="129">
        <f>O471*H471</f>
        <v>0</v>
      </c>
      <c r="Q471" s="129">
        <v>0</v>
      </c>
      <c r="R471" s="129">
        <f>Q471*H471</f>
        <v>0</v>
      </c>
      <c r="S471" s="129">
        <v>0</v>
      </c>
      <c r="T471" s="130">
        <f>S471*H471</f>
        <v>0</v>
      </c>
      <c r="AR471" s="131" t="s">
        <v>147</v>
      </c>
      <c r="AT471" s="131" t="s">
        <v>142</v>
      </c>
      <c r="AU471" s="131" t="s">
        <v>77</v>
      </c>
      <c r="AY471" s="16" t="s">
        <v>141</v>
      </c>
      <c r="BE471" s="132">
        <f>IF(N471="základní",J471,0)</f>
        <v>0</v>
      </c>
      <c r="BF471" s="132">
        <f>IF(N471="snížená",J471,0)</f>
        <v>0</v>
      </c>
      <c r="BG471" s="132">
        <f>IF(N471="zákl. přenesená",J471,0)</f>
        <v>0</v>
      </c>
      <c r="BH471" s="132">
        <f>IF(N471="sníž. přenesená",J471,0)</f>
        <v>0</v>
      </c>
      <c r="BI471" s="132">
        <f>IF(N471="nulová",J471,0)</f>
        <v>0</v>
      </c>
      <c r="BJ471" s="16" t="s">
        <v>77</v>
      </c>
      <c r="BK471" s="132">
        <f>ROUND(I471*H471,2)</f>
        <v>0</v>
      </c>
      <c r="BL471" s="16" t="s">
        <v>147</v>
      </c>
      <c r="BM471" s="131" t="s">
        <v>1284</v>
      </c>
    </row>
    <row r="472" spans="2:65" s="1" customFormat="1" ht="29.25">
      <c r="B472" s="31"/>
      <c r="D472" s="133" t="s">
        <v>148</v>
      </c>
      <c r="F472" s="134" t="s">
        <v>940</v>
      </c>
      <c r="I472" s="135"/>
      <c r="L472" s="31"/>
      <c r="M472" s="136"/>
      <c r="T472" s="52"/>
      <c r="AT472" s="16" t="s">
        <v>148</v>
      </c>
      <c r="AU472" s="16" t="s">
        <v>77</v>
      </c>
    </row>
    <row r="473" spans="2:65" s="11" customFormat="1" ht="11.25">
      <c r="B473" s="151"/>
      <c r="D473" s="133" t="s">
        <v>255</v>
      </c>
      <c r="E473" s="152" t="s">
        <v>19</v>
      </c>
      <c r="F473" s="153" t="s">
        <v>1276</v>
      </c>
      <c r="H473" s="152" t="s">
        <v>19</v>
      </c>
      <c r="I473" s="154"/>
      <c r="L473" s="151"/>
      <c r="M473" s="155"/>
      <c r="T473" s="156"/>
      <c r="AT473" s="152" t="s">
        <v>255</v>
      </c>
      <c r="AU473" s="152" t="s">
        <v>77</v>
      </c>
      <c r="AV473" s="11" t="s">
        <v>77</v>
      </c>
      <c r="AW473" s="11" t="s">
        <v>31</v>
      </c>
      <c r="AX473" s="11" t="s">
        <v>69</v>
      </c>
      <c r="AY473" s="152" t="s">
        <v>141</v>
      </c>
    </row>
    <row r="474" spans="2:65" s="12" customFormat="1" ht="11.25">
      <c r="B474" s="157"/>
      <c r="D474" s="133" t="s">
        <v>255</v>
      </c>
      <c r="E474" s="158" t="s">
        <v>19</v>
      </c>
      <c r="F474" s="159" t="s">
        <v>1285</v>
      </c>
      <c r="H474" s="160">
        <v>3708.288</v>
      </c>
      <c r="I474" s="161"/>
      <c r="L474" s="157"/>
      <c r="M474" s="162"/>
      <c r="T474" s="163"/>
      <c r="AT474" s="158" t="s">
        <v>255</v>
      </c>
      <c r="AU474" s="158" t="s">
        <v>77</v>
      </c>
      <c r="AV474" s="12" t="s">
        <v>79</v>
      </c>
      <c r="AW474" s="12" t="s">
        <v>31</v>
      </c>
      <c r="AX474" s="12" t="s">
        <v>69</v>
      </c>
      <c r="AY474" s="158" t="s">
        <v>141</v>
      </c>
    </row>
    <row r="475" spans="2:65" s="11" customFormat="1" ht="11.25">
      <c r="B475" s="151"/>
      <c r="D475" s="133" t="s">
        <v>255</v>
      </c>
      <c r="E475" s="152" t="s">
        <v>19</v>
      </c>
      <c r="F475" s="153" t="s">
        <v>1278</v>
      </c>
      <c r="H475" s="152" t="s">
        <v>19</v>
      </c>
      <c r="I475" s="154"/>
      <c r="L475" s="151"/>
      <c r="M475" s="155"/>
      <c r="T475" s="156"/>
      <c r="AT475" s="152" t="s">
        <v>255</v>
      </c>
      <c r="AU475" s="152" t="s">
        <v>77</v>
      </c>
      <c r="AV475" s="11" t="s">
        <v>77</v>
      </c>
      <c r="AW475" s="11" t="s">
        <v>31</v>
      </c>
      <c r="AX475" s="11" t="s">
        <v>69</v>
      </c>
      <c r="AY475" s="152" t="s">
        <v>141</v>
      </c>
    </row>
    <row r="476" spans="2:65" s="12" customFormat="1" ht="11.25">
      <c r="B476" s="157"/>
      <c r="D476" s="133" t="s">
        <v>255</v>
      </c>
      <c r="E476" s="158" t="s">
        <v>19</v>
      </c>
      <c r="F476" s="159" t="s">
        <v>1286</v>
      </c>
      <c r="H476" s="160">
        <v>676.6</v>
      </c>
      <c r="I476" s="161"/>
      <c r="L476" s="157"/>
      <c r="M476" s="162"/>
      <c r="T476" s="163"/>
      <c r="AT476" s="158" t="s">
        <v>255</v>
      </c>
      <c r="AU476" s="158" t="s">
        <v>77</v>
      </c>
      <c r="AV476" s="12" t="s">
        <v>79</v>
      </c>
      <c r="AW476" s="12" t="s">
        <v>31</v>
      </c>
      <c r="AX476" s="12" t="s">
        <v>69</v>
      </c>
      <c r="AY476" s="158" t="s">
        <v>141</v>
      </c>
    </row>
    <row r="477" spans="2:65" s="11" customFormat="1" ht="11.25">
      <c r="B477" s="151"/>
      <c r="D477" s="133" t="s">
        <v>255</v>
      </c>
      <c r="E477" s="152" t="s">
        <v>19</v>
      </c>
      <c r="F477" s="153" t="s">
        <v>1287</v>
      </c>
      <c r="H477" s="152" t="s">
        <v>19</v>
      </c>
      <c r="I477" s="154"/>
      <c r="L477" s="151"/>
      <c r="M477" s="155"/>
      <c r="T477" s="156"/>
      <c r="AT477" s="152" t="s">
        <v>255</v>
      </c>
      <c r="AU477" s="152" t="s">
        <v>77</v>
      </c>
      <c r="AV477" s="11" t="s">
        <v>77</v>
      </c>
      <c r="AW477" s="11" t="s">
        <v>31</v>
      </c>
      <c r="AX477" s="11" t="s">
        <v>69</v>
      </c>
      <c r="AY477" s="152" t="s">
        <v>141</v>
      </c>
    </row>
    <row r="478" spans="2:65" s="12" customFormat="1" ht="11.25">
      <c r="B478" s="157"/>
      <c r="D478" s="133" t="s">
        <v>255</v>
      </c>
      <c r="E478" s="158" t="s">
        <v>19</v>
      </c>
      <c r="F478" s="159" t="s">
        <v>1288</v>
      </c>
      <c r="H478" s="160">
        <v>43.932000000000002</v>
      </c>
      <c r="I478" s="161"/>
      <c r="L478" s="157"/>
      <c r="M478" s="162"/>
      <c r="T478" s="163"/>
      <c r="AT478" s="158" t="s">
        <v>255</v>
      </c>
      <c r="AU478" s="158" t="s">
        <v>77</v>
      </c>
      <c r="AV478" s="12" t="s">
        <v>79</v>
      </c>
      <c r="AW478" s="12" t="s">
        <v>31</v>
      </c>
      <c r="AX478" s="12" t="s">
        <v>69</v>
      </c>
      <c r="AY478" s="158" t="s">
        <v>141</v>
      </c>
    </row>
    <row r="479" spans="2:65" s="11" customFormat="1" ht="11.25">
      <c r="B479" s="151"/>
      <c r="D479" s="133" t="s">
        <v>255</v>
      </c>
      <c r="E479" s="152" t="s">
        <v>19</v>
      </c>
      <c r="F479" s="153" t="s">
        <v>933</v>
      </c>
      <c r="H479" s="152" t="s">
        <v>19</v>
      </c>
      <c r="I479" s="154"/>
      <c r="L479" s="151"/>
      <c r="M479" s="155"/>
      <c r="T479" s="156"/>
      <c r="AT479" s="152" t="s">
        <v>255</v>
      </c>
      <c r="AU479" s="152" t="s">
        <v>77</v>
      </c>
      <c r="AV479" s="11" t="s">
        <v>77</v>
      </c>
      <c r="AW479" s="11" t="s">
        <v>31</v>
      </c>
      <c r="AX479" s="11" t="s">
        <v>69</v>
      </c>
      <c r="AY479" s="152" t="s">
        <v>141</v>
      </c>
    </row>
    <row r="480" spans="2:65" s="12" customFormat="1" ht="11.25">
      <c r="B480" s="157"/>
      <c r="D480" s="133" t="s">
        <v>255</v>
      </c>
      <c r="E480" s="158" t="s">
        <v>19</v>
      </c>
      <c r="F480" s="159" t="s">
        <v>1282</v>
      </c>
      <c r="H480" s="160">
        <v>26.6</v>
      </c>
      <c r="I480" s="161"/>
      <c r="L480" s="157"/>
      <c r="M480" s="162"/>
      <c r="T480" s="163"/>
      <c r="AT480" s="158" t="s">
        <v>255</v>
      </c>
      <c r="AU480" s="158" t="s">
        <v>77</v>
      </c>
      <c r="AV480" s="12" t="s">
        <v>79</v>
      </c>
      <c r="AW480" s="12" t="s">
        <v>31</v>
      </c>
      <c r="AX480" s="12" t="s">
        <v>69</v>
      </c>
      <c r="AY480" s="158" t="s">
        <v>141</v>
      </c>
    </row>
    <row r="481" spans="2:65" s="11" customFormat="1" ht="11.25">
      <c r="B481" s="151"/>
      <c r="D481" s="133" t="s">
        <v>255</v>
      </c>
      <c r="E481" s="152" t="s">
        <v>19</v>
      </c>
      <c r="F481" s="153" t="s">
        <v>935</v>
      </c>
      <c r="H481" s="152" t="s">
        <v>19</v>
      </c>
      <c r="I481" s="154"/>
      <c r="L481" s="151"/>
      <c r="M481" s="155"/>
      <c r="T481" s="156"/>
      <c r="AT481" s="152" t="s">
        <v>255</v>
      </c>
      <c r="AU481" s="152" t="s">
        <v>77</v>
      </c>
      <c r="AV481" s="11" t="s">
        <v>77</v>
      </c>
      <c r="AW481" s="11" t="s">
        <v>31</v>
      </c>
      <c r="AX481" s="11" t="s">
        <v>69</v>
      </c>
      <c r="AY481" s="152" t="s">
        <v>141</v>
      </c>
    </row>
    <row r="482" spans="2:65" s="12" customFormat="1" ht="11.25">
      <c r="B482" s="157"/>
      <c r="D482" s="133" t="s">
        <v>255</v>
      </c>
      <c r="E482" s="158" t="s">
        <v>19</v>
      </c>
      <c r="F482" s="159" t="s">
        <v>1289</v>
      </c>
      <c r="H482" s="160">
        <v>48.091999999999999</v>
      </c>
      <c r="I482" s="161"/>
      <c r="L482" s="157"/>
      <c r="M482" s="162"/>
      <c r="T482" s="163"/>
      <c r="AT482" s="158" t="s">
        <v>255</v>
      </c>
      <c r="AU482" s="158" t="s">
        <v>77</v>
      </c>
      <c r="AV482" s="12" t="s">
        <v>79</v>
      </c>
      <c r="AW482" s="12" t="s">
        <v>31</v>
      </c>
      <c r="AX482" s="12" t="s">
        <v>69</v>
      </c>
      <c r="AY482" s="158" t="s">
        <v>141</v>
      </c>
    </row>
    <row r="483" spans="2:65" s="13" customFormat="1" ht="11.25">
      <c r="B483" s="164"/>
      <c r="D483" s="133" t="s">
        <v>255</v>
      </c>
      <c r="E483" s="165" t="s">
        <v>19</v>
      </c>
      <c r="F483" s="166" t="s">
        <v>262</v>
      </c>
      <c r="H483" s="167">
        <v>4503.5119999999997</v>
      </c>
      <c r="I483" s="168"/>
      <c r="L483" s="164"/>
      <c r="M483" s="169"/>
      <c r="T483" s="170"/>
      <c r="AT483" s="165" t="s">
        <v>255</v>
      </c>
      <c r="AU483" s="165" t="s">
        <v>77</v>
      </c>
      <c r="AV483" s="13" t="s">
        <v>147</v>
      </c>
      <c r="AW483" s="13" t="s">
        <v>31</v>
      </c>
      <c r="AX483" s="13" t="s">
        <v>77</v>
      </c>
      <c r="AY483" s="165" t="s">
        <v>141</v>
      </c>
    </row>
    <row r="484" spans="2:65" s="10" customFormat="1" ht="25.9" customHeight="1">
      <c r="B484" s="110"/>
      <c r="D484" s="111" t="s">
        <v>68</v>
      </c>
      <c r="E484" s="112" t="s">
        <v>147</v>
      </c>
      <c r="F484" s="112" t="s">
        <v>946</v>
      </c>
      <c r="I484" s="113"/>
      <c r="J484" s="114">
        <f>BK484</f>
        <v>0</v>
      </c>
      <c r="L484" s="110"/>
      <c r="M484" s="115"/>
      <c r="P484" s="116">
        <f>SUM(P485:P502)</f>
        <v>0</v>
      </c>
      <c r="R484" s="116">
        <f>SUM(R485:R502)</f>
        <v>0</v>
      </c>
      <c r="T484" s="117">
        <f>SUM(T485:T502)</f>
        <v>0</v>
      </c>
      <c r="AR484" s="111" t="s">
        <v>77</v>
      </c>
      <c r="AT484" s="118" t="s">
        <v>68</v>
      </c>
      <c r="AU484" s="118" t="s">
        <v>69</v>
      </c>
      <c r="AY484" s="111" t="s">
        <v>141</v>
      </c>
      <c r="BK484" s="119">
        <f>SUM(BK485:BK502)</f>
        <v>0</v>
      </c>
    </row>
    <row r="485" spans="2:65" s="1" customFormat="1" ht="16.5" customHeight="1">
      <c r="B485" s="31"/>
      <c r="C485" s="120" t="s">
        <v>410</v>
      </c>
      <c r="D485" s="120" t="s">
        <v>142</v>
      </c>
      <c r="E485" s="121" t="s">
        <v>948</v>
      </c>
      <c r="F485" s="122" t="s">
        <v>949</v>
      </c>
      <c r="G485" s="123" t="s">
        <v>266</v>
      </c>
      <c r="H485" s="124">
        <v>1001.3</v>
      </c>
      <c r="I485" s="125"/>
      <c r="J485" s="126">
        <f>ROUND(I485*H485,2)</f>
        <v>0</v>
      </c>
      <c r="K485" s="122" t="s">
        <v>146</v>
      </c>
      <c r="L485" s="31"/>
      <c r="M485" s="127" t="s">
        <v>19</v>
      </c>
      <c r="N485" s="128" t="s">
        <v>40</v>
      </c>
      <c r="P485" s="129">
        <f>O485*H485</f>
        <v>0</v>
      </c>
      <c r="Q485" s="129">
        <v>0</v>
      </c>
      <c r="R485" s="129">
        <f>Q485*H485</f>
        <v>0</v>
      </c>
      <c r="S485" s="129">
        <v>0</v>
      </c>
      <c r="T485" s="130">
        <f>S485*H485</f>
        <v>0</v>
      </c>
      <c r="AR485" s="131" t="s">
        <v>147</v>
      </c>
      <c r="AT485" s="131" t="s">
        <v>142</v>
      </c>
      <c r="AU485" s="131" t="s">
        <v>77</v>
      </c>
      <c r="AY485" s="16" t="s">
        <v>141</v>
      </c>
      <c r="BE485" s="132">
        <f>IF(N485="základní",J485,0)</f>
        <v>0</v>
      </c>
      <c r="BF485" s="132">
        <f>IF(N485="snížená",J485,0)</f>
        <v>0</v>
      </c>
      <c r="BG485" s="132">
        <f>IF(N485="zákl. přenesená",J485,0)</f>
        <v>0</v>
      </c>
      <c r="BH485" s="132">
        <f>IF(N485="sníž. přenesená",J485,0)</f>
        <v>0</v>
      </c>
      <c r="BI485" s="132">
        <f>IF(N485="nulová",J485,0)</f>
        <v>0</v>
      </c>
      <c r="BJ485" s="16" t="s">
        <v>77</v>
      </c>
      <c r="BK485" s="132">
        <f>ROUND(I485*H485,2)</f>
        <v>0</v>
      </c>
      <c r="BL485" s="16" t="s">
        <v>147</v>
      </c>
      <c r="BM485" s="131" t="s">
        <v>823</v>
      </c>
    </row>
    <row r="486" spans="2:65" s="1" customFormat="1" ht="29.25">
      <c r="B486" s="31"/>
      <c r="D486" s="133" t="s">
        <v>148</v>
      </c>
      <c r="F486" s="134" t="s">
        <v>951</v>
      </c>
      <c r="I486" s="135"/>
      <c r="L486" s="31"/>
      <c r="M486" s="136"/>
      <c r="T486" s="52"/>
      <c r="AT486" s="16" t="s">
        <v>148</v>
      </c>
      <c r="AU486" s="16" t="s">
        <v>77</v>
      </c>
    </row>
    <row r="487" spans="2:65" s="1" customFormat="1" ht="39">
      <c r="B487" s="31"/>
      <c r="D487" s="133" t="s">
        <v>150</v>
      </c>
      <c r="F487" s="137" t="s">
        <v>239</v>
      </c>
      <c r="I487" s="135"/>
      <c r="L487" s="31"/>
      <c r="M487" s="136"/>
      <c r="T487" s="52"/>
      <c r="AT487" s="16" t="s">
        <v>150</v>
      </c>
      <c r="AU487" s="16" t="s">
        <v>77</v>
      </c>
    </row>
    <row r="488" spans="2:65" s="1" customFormat="1" ht="29.25">
      <c r="B488" s="31"/>
      <c r="D488" s="133" t="s">
        <v>152</v>
      </c>
      <c r="F488" s="137" t="s">
        <v>952</v>
      </c>
      <c r="I488" s="135"/>
      <c r="L488" s="31"/>
      <c r="M488" s="136"/>
      <c r="T488" s="52"/>
      <c r="AT488" s="16" t="s">
        <v>152</v>
      </c>
      <c r="AU488" s="16" t="s">
        <v>77</v>
      </c>
    </row>
    <row r="489" spans="2:65" s="12" customFormat="1" ht="11.25">
      <c r="B489" s="157"/>
      <c r="D489" s="133" t="s">
        <v>255</v>
      </c>
      <c r="E489" s="158" t="s">
        <v>19</v>
      </c>
      <c r="F489" s="159" t="s">
        <v>1290</v>
      </c>
      <c r="H489" s="160">
        <v>1001.3</v>
      </c>
      <c r="I489" s="161"/>
      <c r="L489" s="157"/>
      <c r="M489" s="162"/>
      <c r="T489" s="163"/>
      <c r="AT489" s="158" t="s">
        <v>255</v>
      </c>
      <c r="AU489" s="158" t="s">
        <v>77</v>
      </c>
      <c r="AV489" s="12" t="s">
        <v>79</v>
      </c>
      <c r="AW489" s="12" t="s">
        <v>31</v>
      </c>
      <c r="AX489" s="12" t="s">
        <v>69</v>
      </c>
      <c r="AY489" s="158" t="s">
        <v>141</v>
      </c>
    </row>
    <row r="490" spans="2:65" s="13" customFormat="1" ht="11.25">
      <c r="B490" s="164"/>
      <c r="D490" s="133" t="s">
        <v>255</v>
      </c>
      <c r="E490" s="165" t="s">
        <v>19</v>
      </c>
      <c r="F490" s="166" t="s">
        <v>262</v>
      </c>
      <c r="H490" s="167">
        <v>1001.3</v>
      </c>
      <c r="I490" s="168"/>
      <c r="L490" s="164"/>
      <c r="M490" s="169"/>
      <c r="T490" s="170"/>
      <c r="AT490" s="165" t="s">
        <v>255</v>
      </c>
      <c r="AU490" s="165" t="s">
        <v>77</v>
      </c>
      <c r="AV490" s="13" t="s">
        <v>147</v>
      </c>
      <c r="AW490" s="13" t="s">
        <v>31</v>
      </c>
      <c r="AX490" s="13" t="s">
        <v>77</v>
      </c>
      <c r="AY490" s="165" t="s">
        <v>141</v>
      </c>
    </row>
    <row r="491" spans="2:65" s="1" customFormat="1" ht="16.5" customHeight="1">
      <c r="B491" s="31"/>
      <c r="C491" s="120" t="s">
        <v>839</v>
      </c>
      <c r="D491" s="120" t="s">
        <v>142</v>
      </c>
      <c r="E491" s="121" t="s">
        <v>234</v>
      </c>
      <c r="F491" s="122" t="s">
        <v>235</v>
      </c>
      <c r="G491" s="123" t="s">
        <v>266</v>
      </c>
      <c r="H491" s="124">
        <v>1132.99</v>
      </c>
      <c r="I491" s="125"/>
      <c r="J491" s="126">
        <f>ROUND(I491*H491,2)</f>
        <v>0</v>
      </c>
      <c r="K491" s="122" t="s">
        <v>146</v>
      </c>
      <c r="L491" s="31"/>
      <c r="M491" s="127" t="s">
        <v>19</v>
      </c>
      <c r="N491" s="128" t="s">
        <v>40</v>
      </c>
      <c r="P491" s="129">
        <f>O491*H491</f>
        <v>0</v>
      </c>
      <c r="Q491" s="129">
        <v>0</v>
      </c>
      <c r="R491" s="129">
        <f>Q491*H491</f>
        <v>0</v>
      </c>
      <c r="S491" s="129">
        <v>0</v>
      </c>
      <c r="T491" s="130">
        <f>S491*H491</f>
        <v>0</v>
      </c>
      <c r="AR491" s="131" t="s">
        <v>147</v>
      </c>
      <c r="AT491" s="131" t="s">
        <v>142</v>
      </c>
      <c r="AU491" s="131" t="s">
        <v>77</v>
      </c>
      <c r="AY491" s="16" t="s">
        <v>141</v>
      </c>
      <c r="BE491" s="132">
        <f>IF(N491="základní",J491,0)</f>
        <v>0</v>
      </c>
      <c r="BF491" s="132">
        <f>IF(N491="snížená",J491,0)</f>
        <v>0</v>
      </c>
      <c r="BG491" s="132">
        <f>IF(N491="zákl. přenesená",J491,0)</f>
        <v>0</v>
      </c>
      <c r="BH491" s="132">
        <f>IF(N491="sníž. přenesená",J491,0)</f>
        <v>0</v>
      </c>
      <c r="BI491" s="132">
        <f>IF(N491="nulová",J491,0)</f>
        <v>0</v>
      </c>
      <c r="BJ491" s="16" t="s">
        <v>77</v>
      </c>
      <c r="BK491" s="132">
        <f>ROUND(I491*H491,2)</f>
        <v>0</v>
      </c>
      <c r="BL491" s="16" t="s">
        <v>147</v>
      </c>
      <c r="BM491" s="131" t="s">
        <v>829</v>
      </c>
    </row>
    <row r="492" spans="2:65" s="1" customFormat="1" ht="29.25">
      <c r="B492" s="31"/>
      <c r="D492" s="133" t="s">
        <v>148</v>
      </c>
      <c r="F492" s="134" t="s">
        <v>238</v>
      </c>
      <c r="I492" s="135"/>
      <c r="L492" s="31"/>
      <c r="M492" s="136"/>
      <c r="T492" s="52"/>
      <c r="AT492" s="16" t="s">
        <v>148</v>
      </c>
      <c r="AU492" s="16" t="s">
        <v>77</v>
      </c>
    </row>
    <row r="493" spans="2:65" s="1" customFormat="1" ht="39">
      <c r="B493" s="31"/>
      <c r="D493" s="133" t="s">
        <v>150</v>
      </c>
      <c r="F493" s="137" t="s">
        <v>239</v>
      </c>
      <c r="I493" s="135"/>
      <c r="L493" s="31"/>
      <c r="M493" s="136"/>
      <c r="T493" s="52"/>
      <c r="AT493" s="16" t="s">
        <v>150</v>
      </c>
      <c r="AU493" s="16" t="s">
        <v>77</v>
      </c>
    </row>
    <row r="494" spans="2:65" s="1" customFormat="1" ht="29.25">
      <c r="B494" s="31"/>
      <c r="D494" s="133" t="s">
        <v>152</v>
      </c>
      <c r="F494" s="137" t="s">
        <v>955</v>
      </c>
      <c r="I494" s="135"/>
      <c r="L494" s="31"/>
      <c r="M494" s="136"/>
      <c r="T494" s="52"/>
      <c r="AT494" s="16" t="s">
        <v>152</v>
      </c>
      <c r="AU494" s="16" t="s">
        <v>77</v>
      </c>
    </row>
    <row r="495" spans="2:65" s="1" customFormat="1" ht="16.5" customHeight="1">
      <c r="B495" s="31"/>
      <c r="C495" s="120" t="s">
        <v>414</v>
      </c>
      <c r="D495" s="120" t="s">
        <v>142</v>
      </c>
      <c r="E495" s="121" t="s">
        <v>957</v>
      </c>
      <c r="F495" s="122" t="s">
        <v>958</v>
      </c>
      <c r="G495" s="123" t="s">
        <v>266</v>
      </c>
      <c r="H495" s="124">
        <v>8.6199999999999992</v>
      </c>
      <c r="I495" s="125"/>
      <c r="J495" s="126">
        <f>ROUND(I495*H495,2)</f>
        <v>0</v>
      </c>
      <c r="K495" s="122" t="s">
        <v>146</v>
      </c>
      <c r="L495" s="31"/>
      <c r="M495" s="127" t="s">
        <v>19</v>
      </c>
      <c r="N495" s="128" t="s">
        <v>40</v>
      </c>
      <c r="P495" s="129">
        <f>O495*H495</f>
        <v>0</v>
      </c>
      <c r="Q495" s="129">
        <v>0</v>
      </c>
      <c r="R495" s="129">
        <f>Q495*H495</f>
        <v>0</v>
      </c>
      <c r="S495" s="129">
        <v>0</v>
      </c>
      <c r="T495" s="130">
        <f>S495*H495</f>
        <v>0</v>
      </c>
      <c r="AR495" s="131" t="s">
        <v>147</v>
      </c>
      <c r="AT495" s="131" t="s">
        <v>142</v>
      </c>
      <c r="AU495" s="131" t="s">
        <v>77</v>
      </c>
      <c r="AY495" s="16" t="s">
        <v>141</v>
      </c>
      <c r="BE495" s="132">
        <f>IF(N495="základní",J495,0)</f>
        <v>0</v>
      </c>
      <c r="BF495" s="132">
        <f>IF(N495="snížená",J495,0)</f>
        <v>0</v>
      </c>
      <c r="BG495" s="132">
        <f>IF(N495="zákl. přenesená",J495,0)</f>
        <v>0</v>
      </c>
      <c r="BH495" s="132">
        <f>IF(N495="sníž. přenesená",J495,0)</f>
        <v>0</v>
      </c>
      <c r="BI495" s="132">
        <f>IF(N495="nulová",J495,0)</f>
        <v>0</v>
      </c>
      <c r="BJ495" s="16" t="s">
        <v>77</v>
      </c>
      <c r="BK495" s="132">
        <f>ROUND(I495*H495,2)</f>
        <v>0</v>
      </c>
      <c r="BL495" s="16" t="s">
        <v>147</v>
      </c>
      <c r="BM495" s="131" t="s">
        <v>835</v>
      </c>
    </row>
    <row r="496" spans="2:65" s="1" customFormat="1" ht="29.25">
      <c r="B496" s="31"/>
      <c r="D496" s="133" t="s">
        <v>148</v>
      </c>
      <c r="F496" s="134" t="s">
        <v>960</v>
      </c>
      <c r="I496" s="135"/>
      <c r="L496" s="31"/>
      <c r="M496" s="136"/>
      <c r="T496" s="52"/>
      <c r="AT496" s="16" t="s">
        <v>148</v>
      </c>
      <c r="AU496" s="16" t="s">
        <v>77</v>
      </c>
    </row>
    <row r="497" spans="2:65" s="1" customFormat="1" ht="39">
      <c r="B497" s="31"/>
      <c r="D497" s="133" t="s">
        <v>150</v>
      </c>
      <c r="F497" s="137" t="s">
        <v>239</v>
      </c>
      <c r="I497" s="135"/>
      <c r="L497" s="31"/>
      <c r="M497" s="136"/>
      <c r="T497" s="52"/>
      <c r="AT497" s="16" t="s">
        <v>150</v>
      </c>
      <c r="AU497" s="16" t="s">
        <v>77</v>
      </c>
    </row>
    <row r="498" spans="2:65" s="1" customFormat="1" ht="29.25">
      <c r="B498" s="31"/>
      <c r="D498" s="133" t="s">
        <v>152</v>
      </c>
      <c r="F498" s="137" t="s">
        <v>961</v>
      </c>
      <c r="I498" s="135"/>
      <c r="L498" s="31"/>
      <c r="M498" s="136"/>
      <c r="T498" s="52"/>
      <c r="AT498" s="16" t="s">
        <v>152</v>
      </c>
      <c r="AU498" s="16" t="s">
        <v>77</v>
      </c>
    </row>
    <row r="499" spans="2:65" s="1" customFormat="1" ht="16.5" customHeight="1">
      <c r="B499" s="31"/>
      <c r="C499" s="120" t="s">
        <v>849</v>
      </c>
      <c r="D499" s="120" t="s">
        <v>142</v>
      </c>
      <c r="E499" s="121" t="s">
        <v>963</v>
      </c>
      <c r="F499" s="122" t="s">
        <v>964</v>
      </c>
      <c r="G499" s="123" t="s">
        <v>266</v>
      </c>
      <c r="H499" s="124">
        <v>1</v>
      </c>
      <c r="I499" s="125"/>
      <c r="J499" s="126">
        <f>ROUND(I499*H499,2)</f>
        <v>0</v>
      </c>
      <c r="K499" s="122" t="s">
        <v>146</v>
      </c>
      <c r="L499" s="31"/>
      <c r="M499" s="127" t="s">
        <v>19</v>
      </c>
      <c r="N499" s="128" t="s">
        <v>40</v>
      </c>
      <c r="P499" s="129">
        <f>O499*H499</f>
        <v>0</v>
      </c>
      <c r="Q499" s="129">
        <v>0</v>
      </c>
      <c r="R499" s="129">
        <f>Q499*H499</f>
        <v>0</v>
      </c>
      <c r="S499" s="129">
        <v>0</v>
      </c>
      <c r="T499" s="130">
        <f>S499*H499</f>
        <v>0</v>
      </c>
      <c r="AR499" s="131" t="s">
        <v>147</v>
      </c>
      <c r="AT499" s="131" t="s">
        <v>142</v>
      </c>
      <c r="AU499" s="131" t="s">
        <v>77</v>
      </c>
      <c r="AY499" s="16" t="s">
        <v>141</v>
      </c>
      <c r="BE499" s="132">
        <f>IF(N499="základní",J499,0)</f>
        <v>0</v>
      </c>
      <c r="BF499" s="132">
        <f>IF(N499="snížená",J499,0)</f>
        <v>0</v>
      </c>
      <c r="BG499" s="132">
        <f>IF(N499="zákl. přenesená",J499,0)</f>
        <v>0</v>
      </c>
      <c r="BH499" s="132">
        <f>IF(N499="sníž. přenesená",J499,0)</f>
        <v>0</v>
      </c>
      <c r="BI499" s="132">
        <f>IF(N499="nulová",J499,0)</f>
        <v>0</v>
      </c>
      <c r="BJ499" s="16" t="s">
        <v>77</v>
      </c>
      <c r="BK499" s="132">
        <f>ROUND(I499*H499,2)</f>
        <v>0</v>
      </c>
      <c r="BL499" s="16" t="s">
        <v>147</v>
      </c>
      <c r="BM499" s="131" t="s">
        <v>838</v>
      </c>
    </row>
    <row r="500" spans="2:65" s="1" customFormat="1" ht="29.25">
      <c r="B500" s="31"/>
      <c r="D500" s="133" t="s">
        <v>148</v>
      </c>
      <c r="F500" s="134" t="s">
        <v>966</v>
      </c>
      <c r="I500" s="135"/>
      <c r="L500" s="31"/>
      <c r="M500" s="136"/>
      <c r="T500" s="52"/>
      <c r="AT500" s="16" t="s">
        <v>148</v>
      </c>
      <c r="AU500" s="16" t="s">
        <v>77</v>
      </c>
    </row>
    <row r="501" spans="2:65" s="1" customFormat="1" ht="39">
      <c r="B501" s="31"/>
      <c r="D501" s="133" t="s">
        <v>150</v>
      </c>
      <c r="F501" s="137" t="s">
        <v>239</v>
      </c>
      <c r="I501" s="135"/>
      <c r="L501" s="31"/>
      <c r="M501" s="136"/>
      <c r="T501" s="52"/>
      <c r="AT501" s="16" t="s">
        <v>150</v>
      </c>
      <c r="AU501" s="16" t="s">
        <v>77</v>
      </c>
    </row>
    <row r="502" spans="2:65" s="1" customFormat="1" ht="19.5">
      <c r="B502" s="31"/>
      <c r="D502" s="133" t="s">
        <v>152</v>
      </c>
      <c r="F502" s="137" t="s">
        <v>166</v>
      </c>
      <c r="I502" s="135"/>
      <c r="L502" s="31"/>
      <c r="M502" s="148"/>
      <c r="N502" s="149"/>
      <c r="O502" s="149"/>
      <c r="P502" s="149"/>
      <c r="Q502" s="149"/>
      <c r="R502" s="149"/>
      <c r="S502" s="149"/>
      <c r="T502" s="150"/>
      <c r="AT502" s="16" t="s">
        <v>152</v>
      </c>
      <c r="AU502" s="16" t="s">
        <v>77</v>
      </c>
    </row>
    <row r="503" spans="2:65" s="1" customFormat="1" ht="6.95" customHeight="1">
      <c r="B503" s="40"/>
      <c r="C503" s="41"/>
      <c r="D503" s="41"/>
      <c r="E503" s="41"/>
      <c r="F503" s="41"/>
      <c r="G503" s="41"/>
      <c r="H503" s="41"/>
      <c r="I503" s="41"/>
      <c r="J503" s="41"/>
      <c r="K503" s="41"/>
      <c r="L503" s="31"/>
    </row>
  </sheetData>
  <sheetProtection algorithmName="SHA-512" hashValue="7PDd9fSaEWypYtZnCDSG+1o9Rw2Glynvf9qKpGxXJJE1T7lyx5HBjGami+FH90q9ULSS3KjSScn4cfhwnh2dAw==" saltValue="344feg4FYUNGUXGZIM6GUw==" spinCount="100000" sheet="1" objects="1" scenarios="1" formatColumns="0" formatRows="0" autoFilter="0"/>
  <autoFilter ref="C82:K502" xr:uid="{00000000-0009-0000-0000-000006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31"/>
  <sheetViews>
    <sheetView showGridLines="0" topLeftCell="A81" workbookViewId="0">
      <selection activeCell="I90" sqref="I90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1291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ROUND(J83,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ROUND((SUM(BE83:BE230)),  2)</f>
        <v>0</v>
      </c>
      <c r="I33" s="88">
        <v>0.21</v>
      </c>
      <c r="J33" s="87">
        <f>ROUND(((SUM(BE83:BE230))*I33),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ROUND((SUM(BF83:BF230)),  2)</f>
        <v>0</v>
      </c>
      <c r="I34" s="88">
        <v>0.12</v>
      </c>
      <c r="J34" s="87">
        <f>ROUND(((SUM(BF83:BF230))*I34),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ROUND((SUM(BG83:BG230)),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ROUND((SUM(BH83:BH230)),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ROUND((SUM(BI83:BI230)),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06 - Železniční spodek B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J83</f>
        <v>0</v>
      </c>
      <c r="L59" s="31"/>
      <c r="AU59" s="16" t="s">
        <v>122</v>
      </c>
    </row>
    <row r="60" spans="2:47" s="8" customFormat="1" ht="24.95" customHeight="1">
      <c r="B60" s="98"/>
      <c r="D60" s="99" t="s">
        <v>475</v>
      </c>
      <c r="E60" s="100"/>
      <c r="F60" s="100"/>
      <c r="G60" s="100"/>
      <c r="H60" s="100"/>
      <c r="I60" s="100"/>
      <c r="J60" s="101">
        <f>J84</f>
        <v>0</v>
      </c>
      <c r="L60" s="98"/>
    </row>
    <row r="61" spans="2:47" s="8" customFormat="1" ht="24.95" customHeight="1">
      <c r="B61" s="98"/>
      <c r="D61" s="99" t="s">
        <v>476</v>
      </c>
      <c r="E61" s="100"/>
      <c r="F61" s="100"/>
      <c r="G61" s="100"/>
      <c r="H61" s="100"/>
      <c r="I61" s="100"/>
      <c r="J61" s="101">
        <f>J155</f>
        <v>0</v>
      </c>
      <c r="L61" s="98"/>
    </row>
    <row r="62" spans="2:47" s="8" customFormat="1" ht="24.95" customHeight="1">
      <c r="B62" s="98"/>
      <c r="D62" s="99" t="s">
        <v>477</v>
      </c>
      <c r="E62" s="100"/>
      <c r="F62" s="100"/>
      <c r="G62" s="100"/>
      <c r="H62" s="100"/>
      <c r="I62" s="100"/>
      <c r="J62" s="101">
        <f>J197</f>
        <v>0</v>
      </c>
      <c r="L62" s="98"/>
    </row>
    <row r="63" spans="2:47" s="8" customFormat="1" ht="24.95" customHeight="1">
      <c r="B63" s="98"/>
      <c r="D63" s="99" t="s">
        <v>478</v>
      </c>
      <c r="E63" s="100"/>
      <c r="F63" s="100"/>
      <c r="G63" s="100"/>
      <c r="H63" s="100"/>
      <c r="I63" s="100"/>
      <c r="J63" s="101">
        <f>J226</f>
        <v>0</v>
      </c>
      <c r="L63" s="98"/>
    </row>
    <row r="64" spans="2:47" s="1" customFormat="1" ht="21.75" customHeight="1">
      <c r="B64" s="31"/>
      <c r="L64" s="31"/>
    </row>
    <row r="65" spans="2:12" s="1" customFormat="1" ht="6.95" customHeight="1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31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1"/>
    </row>
    <row r="70" spans="2:12" s="1" customFormat="1" ht="24.95" customHeight="1">
      <c r="B70" s="31"/>
      <c r="C70" s="20" t="s">
        <v>127</v>
      </c>
      <c r="L70" s="31"/>
    </row>
    <row r="71" spans="2:12" s="1" customFormat="1" ht="6.95" customHeight="1">
      <c r="B71" s="31"/>
      <c r="L71" s="31"/>
    </row>
    <row r="72" spans="2:12" s="1" customFormat="1" ht="12" customHeight="1">
      <c r="B72" s="31"/>
      <c r="C72" s="26" t="s">
        <v>16</v>
      </c>
      <c r="L72" s="31"/>
    </row>
    <row r="73" spans="2:12" s="1" customFormat="1" ht="16.5" customHeight="1">
      <c r="B73" s="31"/>
      <c r="E73" s="299" t="str">
        <f>E7</f>
        <v>Oprava kolejí a výhybek v dopravně Kořenov</v>
      </c>
      <c r="F73" s="300"/>
      <c r="G73" s="300"/>
      <c r="H73" s="300"/>
      <c r="L73" s="31"/>
    </row>
    <row r="74" spans="2:12" s="1" customFormat="1" ht="12" customHeight="1">
      <c r="B74" s="31"/>
      <c r="C74" s="26" t="s">
        <v>117</v>
      </c>
      <c r="L74" s="31"/>
    </row>
    <row r="75" spans="2:12" s="1" customFormat="1" ht="16.5" customHeight="1">
      <c r="B75" s="31"/>
      <c r="E75" s="266" t="str">
        <f>E9</f>
        <v>SO 06 - Železniční spodek B</v>
      </c>
      <c r="F75" s="301"/>
      <c r="G75" s="301"/>
      <c r="H75" s="301"/>
      <c r="L75" s="31"/>
    </row>
    <row r="76" spans="2:12" s="1" customFormat="1" ht="6.95" customHeight="1">
      <c r="B76" s="31"/>
      <c r="L76" s="31"/>
    </row>
    <row r="77" spans="2:12" s="1" customFormat="1" ht="12" customHeight="1">
      <c r="B77" s="31"/>
      <c r="C77" s="26" t="s">
        <v>21</v>
      </c>
      <c r="F77" s="24" t="str">
        <f>F12</f>
        <v xml:space="preserve"> </v>
      </c>
      <c r="I77" s="26" t="s">
        <v>23</v>
      </c>
      <c r="J77" s="48" t="str">
        <f>IF(J12="","",J12)</f>
        <v>23. 1. 2024</v>
      </c>
      <c r="L77" s="31"/>
    </row>
    <row r="78" spans="2:12" s="1" customFormat="1" ht="6.95" customHeight="1">
      <c r="B78" s="31"/>
      <c r="L78" s="31"/>
    </row>
    <row r="79" spans="2:12" s="1" customFormat="1" ht="15.2" customHeight="1">
      <c r="B79" s="31"/>
      <c r="C79" s="26" t="s">
        <v>25</v>
      </c>
      <c r="F79" s="24" t="str">
        <f>E15</f>
        <v xml:space="preserve"> </v>
      </c>
      <c r="I79" s="26" t="s">
        <v>30</v>
      </c>
      <c r="J79" s="29" t="str">
        <f>E21</f>
        <v xml:space="preserve"> </v>
      </c>
      <c r="L79" s="31"/>
    </row>
    <row r="80" spans="2:12" s="1" customFormat="1" ht="15.2" customHeight="1">
      <c r="B80" s="31"/>
      <c r="C80" s="26" t="s">
        <v>28</v>
      </c>
      <c r="F80" s="24" t="str">
        <f>IF(E18="","",E18)</f>
        <v>Vyplň údaj</v>
      </c>
      <c r="I80" s="26" t="s">
        <v>32</v>
      </c>
      <c r="J80" s="29" t="str">
        <f>E24</f>
        <v xml:space="preserve"> </v>
      </c>
      <c r="L80" s="31"/>
    </row>
    <row r="81" spans="2:65" s="1" customFormat="1" ht="10.35" customHeight="1">
      <c r="B81" s="31"/>
      <c r="L81" s="31"/>
    </row>
    <row r="82" spans="2:65" s="9" customFormat="1" ht="29.25" customHeight="1">
      <c r="B82" s="102"/>
      <c r="C82" s="103" t="s">
        <v>128</v>
      </c>
      <c r="D82" s="104" t="s">
        <v>54</v>
      </c>
      <c r="E82" s="104" t="s">
        <v>50</v>
      </c>
      <c r="F82" s="104" t="s">
        <v>51</v>
      </c>
      <c r="G82" s="104" t="s">
        <v>129</v>
      </c>
      <c r="H82" s="104" t="s">
        <v>130</v>
      </c>
      <c r="I82" s="104" t="s">
        <v>131</v>
      </c>
      <c r="J82" s="104" t="s">
        <v>121</v>
      </c>
      <c r="K82" s="105" t="s">
        <v>132</v>
      </c>
      <c r="L82" s="102"/>
      <c r="M82" s="55" t="s">
        <v>19</v>
      </c>
      <c r="N82" s="56" t="s">
        <v>39</v>
      </c>
      <c r="O82" s="56" t="s">
        <v>133</v>
      </c>
      <c r="P82" s="56" t="s">
        <v>134</v>
      </c>
      <c r="Q82" s="56" t="s">
        <v>135</v>
      </c>
      <c r="R82" s="56" t="s">
        <v>136</v>
      </c>
      <c r="S82" s="56" t="s">
        <v>137</v>
      </c>
      <c r="T82" s="57" t="s">
        <v>138</v>
      </c>
    </row>
    <row r="83" spans="2:65" s="1" customFormat="1" ht="22.9" customHeight="1">
      <c r="B83" s="31"/>
      <c r="C83" s="60" t="s">
        <v>139</v>
      </c>
      <c r="J83" s="106">
        <f>BK83</f>
        <v>0</v>
      </c>
      <c r="L83" s="31"/>
      <c r="M83" s="58"/>
      <c r="N83" s="49"/>
      <c r="O83" s="49"/>
      <c r="P83" s="107">
        <f>P84+P155+P197+P226</f>
        <v>0</v>
      </c>
      <c r="Q83" s="49"/>
      <c r="R83" s="107">
        <f>R84+R155+R197+R226</f>
        <v>700.00889000000006</v>
      </c>
      <c r="S83" s="49"/>
      <c r="T83" s="108">
        <f>T84+T155+T197+T226</f>
        <v>0</v>
      </c>
      <c r="AT83" s="16" t="s">
        <v>68</v>
      </c>
      <c r="AU83" s="16" t="s">
        <v>122</v>
      </c>
      <c r="BK83" s="109">
        <f>BK84+BK155+BK197+BK226</f>
        <v>0</v>
      </c>
    </row>
    <row r="84" spans="2:65" s="10" customFormat="1" ht="25.9" customHeight="1">
      <c r="B84" s="110"/>
      <c r="D84" s="111" t="s">
        <v>68</v>
      </c>
      <c r="E84" s="112" t="s">
        <v>77</v>
      </c>
      <c r="F84" s="112" t="s">
        <v>479</v>
      </c>
      <c r="I84" s="113"/>
      <c r="J84" s="114">
        <f>BK84</f>
        <v>0</v>
      </c>
      <c r="L84" s="110"/>
      <c r="M84" s="115"/>
      <c r="P84" s="116">
        <f>SUM(P85:P154)</f>
        <v>0</v>
      </c>
      <c r="R84" s="116">
        <f>SUM(R85:R154)</f>
        <v>700.00889000000006</v>
      </c>
      <c r="T84" s="117">
        <f>SUM(T85:T154)</f>
        <v>0</v>
      </c>
      <c r="AR84" s="111" t="s">
        <v>77</v>
      </c>
      <c r="AT84" s="118" t="s">
        <v>68</v>
      </c>
      <c r="AU84" s="118" t="s">
        <v>69</v>
      </c>
      <c r="AY84" s="111" t="s">
        <v>141</v>
      </c>
      <c r="BK84" s="119">
        <f>SUM(BK85:BK154)</f>
        <v>0</v>
      </c>
    </row>
    <row r="85" spans="2:65" s="1" customFormat="1" ht="16.5" customHeight="1">
      <c r="B85" s="31"/>
      <c r="C85" s="138" t="s">
        <v>77</v>
      </c>
      <c r="D85" s="138" t="s">
        <v>171</v>
      </c>
      <c r="E85" s="139" t="s">
        <v>264</v>
      </c>
      <c r="F85" s="140" t="s">
        <v>265</v>
      </c>
      <c r="G85" s="141" t="s">
        <v>266</v>
      </c>
      <c r="H85" s="142">
        <v>6.1970000000000001</v>
      </c>
      <c r="I85" s="143"/>
      <c r="J85" s="144">
        <f>ROUND(I85*H85,2)</f>
        <v>0</v>
      </c>
      <c r="K85" s="140" t="s">
        <v>146</v>
      </c>
      <c r="L85" s="145"/>
      <c r="M85" s="146" t="s">
        <v>19</v>
      </c>
      <c r="N85" s="147" t="s">
        <v>40</v>
      </c>
      <c r="P85" s="129">
        <f>O85*H85</f>
        <v>0</v>
      </c>
      <c r="Q85" s="129">
        <v>1</v>
      </c>
      <c r="R85" s="129">
        <f>Q85*H85</f>
        <v>6.1970000000000001</v>
      </c>
      <c r="S85" s="129">
        <v>0</v>
      </c>
      <c r="T85" s="130">
        <f>S85*H85</f>
        <v>0</v>
      </c>
      <c r="AR85" s="131" t="s">
        <v>169</v>
      </c>
      <c r="AT85" s="131" t="s">
        <v>171</v>
      </c>
      <c r="AU85" s="131" t="s">
        <v>77</v>
      </c>
      <c r="AY85" s="16" t="s">
        <v>141</v>
      </c>
      <c r="BE85" s="132">
        <f>IF(N85="základní",J85,0)</f>
        <v>0</v>
      </c>
      <c r="BF85" s="132">
        <f>IF(N85="snížená",J85,0)</f>
        <v>0</v>
      </c>
      <c r="BG85" s="132">
        <f>IF(N85="zákl. přenesená",J85,0)</f>
        <v>0</v>
      </c>
      <c r="BH85" s="132">
        <f>IF(N85="sníž. přenesená",J85,0)</f>
        <v>0</v>
      </c>
      <c r="BI85" s="132">
        <f>IF(N85="nulová",J85,0)</f>
        <v>0</v>
      </c>
      <c r="BJ85" s="16" t="s">
        <v>77</v>
      </c>
      <c r="BK85" s="132">
        <f>ROUND(I85*H85,2)</f>
        <v>0</v>
      </c>
      <c r="BL85" s="16" t="s">
        <v>147</v>
      </c>
      <c r="BM85" s="131" t="s">
        <v>79</v>
      </c>
    </row>
    <row r="86" spans="2:65" s="1" customFormat="1" ht="11.25">
      <c r="B86" s="31"/>
      <c r="D86" s="133" t="s">
        <v>148</v>
      </c>
      <c r="F86" s="134" t="s">
        <v>265</v>
      </c>
      <c r="I86" s="135"/>
      <c r="L86" s="31"/>
      <c r="M86" s="136"/>
      <c r="T86" s="52"/>
      <c r="AT86" s="16" t="s">
        <v>148</v>
      </c>
      <c r="AU86" s="16" t="s">
        <v>77</v>
      </c>
    </row>
    <row r="87" spans="2:65" s="1" customFormat="1" ht="29.25">
      <c r="B87" s="31"/>
      <c r="D87" s="133" t="s">
        <v>152</v>
      </c>
      <c r="F87" s="137" t="s">
        <v>1292</v>
      </c>
      <c r="I87" s="135"/>
      <c r="L87" s="31"/>
      <c r="M87" s="136"/>
      <c r="T87" s="52"/>
      <c r="AT87" s="16" t="s">
        <v>152</v>
      </c>
      <c r="AU87" s="16" t="s">
        <v>77</v>
      </c>
    </row>
    <row r="88" spans="2:65" s="12" customFormat="1" ht="11.25">
      <c r="B88" s="157"/>
      <c r="D88" s="133" t="s">
        <v>255</v>
      </c>
      <c r="E88" s="158" t="s">
        <v>19</v>
      </c>
      <c r="F88" s="159" t="s">
        <v>1293</v>
      </c>
      <c r="H88" s="160">
        <v>6.1970000000000001</v>
      </c>
      <c r="I88" s="161"/>
      <c r="L88" s="157"/>
      <c r="M88" s="162"/>
      <c r="T88" s="163"/>
      <c r="AT88" s="158" t="s">
        <v>255</v>
      </c>
      <c r="AU88" s="158" t="s">
        <v>77</v>
      </c>
      <c r="AV88" s="12" t="s">
        <v>79</v>
      </c>
      <c r="AW88" s="12" t="s">
        <v>31</v>
      </c>
      <c r="AX88" s="12" t="s">
        <v>69</v>
      </c>
      <c r="AY88" s="158" t="s">
        <v>141</v>
      </c>
    </row>
    <row r="89" spans="2:65" s="13" customFormat="1" ht="11.25">
      <c r="B89" s="164"/>
      <c r="D89" s="133" t="s">
        <v>255</v>
      </c>
      <c r="E89" s="165" t="s">
        <v>19</v>
      </c>
      <c r="F89" s="166" t="s">
        <v>262</v>
      </c>
      <c r="H89" s="167">
        <v>6.1970000000000001</v>
      </c>
      <c r="I89" s="168"/>
      <c r="L89" s="164"/>
      <c r="M89" s="169"/>
      <c r="T89" s="170"/>
      <c r="AT89" s="165" t="s">
        <v>255</v>
      </c>
      <c r="AU89" s="165" t="s">
        <v>77</v>
      </c>
      <c r="AV89" s="13" t="s">
        <v>147</v>
      </c>
      <c r="AW89" s="13" t="s">
        <v>31</v>
      </c>
      <c r="AX89" s="13" t="s">
        <v>77</v>
      </c>
      <c r="AY89" s="165" t="s">
        <v>141</v>
      </c>
    </row>
    <row r="90" spans="2:65" s="1" customFormat="1" ht="16.5" customHeight="1">
      <c r="B90" s="31"/>
      <c r="C90" s="138" t="s">
        <v>79</v>
      </c>
      <c r="D90" s="138" t="s">
        <v>171</v>
      </c>
      <c r="E90" s="139" t="s">
        <v>541</v>
      </c>
      <c r="F90" s="140" t="s">
        <v>542</v>
      </c>
      <c r="G90" s="141" t="s">
        <v>266</v>
      </c>
      <c r="H90" s="142">
        <v>117.73399999999999</v>
      </c>
      <c r="I90" s="311">
        <v>0</v>
      </c>
      <c r="J90" s="144">
        <f>ROUND(I90*H90,2)</f>
        <v>0</v>
      </c>
      <c r="K90" s="140" t="s">
        <v>19</v>
      </c>
      <c r="L90" s="145"/>
      <c r="M90" s="146" t="s">
        <v>19</v>
      </c>
      <c r="N90" s="147" t="s">
        <v>40</v>
      </c>
      <c r="P90" s="129">
        <f>O90*H90</f>
        <v>0</v>
      </c>
      <c r="Q90" s="129">
        <v>1</v>
      </c>
      <c r="R90" s="129">
        <f>Q90*H90</f>
        <v>117.73399999999999</v>
      </c>
      <c r="S90" s="129">
        <v>0</v>
      </c>
      <c r="T90" s="130">
        <f>S90*H90</f>
        <v>0</v>
      </c>
      <c r="AR90" s="131" t="s">
        <v>169</v>
      </c>
      <c r="AT90" s="131" t="s">
        <v>171</v>
      </c>
      <c r="AU90" s="131" t="s">
        <v>77</v>
      </c>
      <c r="AY90" s="16" t="s">
        <v>141</v>
      </c>
      <c r="BE90" s="132">
        <f>IF(N90="základní",J90,0)</f>
        <v>0</v>
      </c>
      <c r="BF90" s="132">
        <f>IF(N90="snížená",J90,0)</f>
        <v>0</v>
      </c>
      <c r="BG90" s="132">
        <f>IF(N90="zákl. přenesená",J90,0)</f>
        <v>0</v>
      </c>
      <c r="BH90" s="132">
        <f>IF(N90="sníž. přenesená",J90,0)</f>
        <v>0</v>
      </c>
      <c r="BI90" s="132">
        <f>IF(N90="nulová",J90,0)</f>
        <v>0</v>
      </c>
      <c r="BJ90" s="16" t="s">
        <v>77</v>
      </c>
      <c r="BK90" s="132">
        <f>ROUND(I90*H90,2)</f>
        <v>0</v>
      </c>
      <c r="BL90" s="16" t="s">
        <v>147</v>
      </c>
      <c r="BM90" s="131" t="s">
        <v>147</v>
      </c>
    </row>
    <row r="91" spans="2:65" s="1" customFormat="1" ht="11.25">
      <c r="B91" s="31"/>
      <c r="D91" s="133" t="s">
        <v>148</v>
      </c>
      <c r="F91" s="134" t="s">
        <v>542</v>
      </c>
      <c r="I91" s="135"/>
      <c r="L91" s="31"/>
      <c r="M91" s="136"/>
      <c r="T91" s="52"/>
      <c r="AT91" s="16" t="s">
        <v>148</v>
      </c>
      <c r="AU91" s="16" t="s">
        <v>77</v>
      </c>
    </row>
    <row r="92" spans="2:65" s="1" customFormat="1" ht="29.25">
      <c r="B92" s="31"/>
      <c r="D92" s="133" t="s">
        <v>152</v>
      </c>
      <c r="F92" s="137" t="s">
        <v>1294</v>
      </c>
      <c r="I92" s="135"/>
      <c r="L92" s="31"/>
      <c r="M92" s="136"/>
      <c r="T92" s="52"/>
      <c r="AT92" s="16" t="s">
        <v>152</v>
      </c>
      <c r="AU92" s="16" t="s">
        <v>77</v>
      </c>
    </row>
    <row r="93" spans="2:65" s="12" customFormat="1" ht="11.25">
      <c r="B93" s="157"/>
      <c r="D93" s="133" t="s">
        <v>255</v>
      </c>
      <c r="E93" s="158" t="s">
        <v>19</v>
      </c>
      <c r="F93" s="159" t="s">
        <v>1295</v>
      </c>
      <c r="H93" s="160">
        <v>117.73399999999999</v>
      </c>
      <c r="I93" s="161"/>
      <c r="L93" s="157"/>
      <c r="M93" s="162"/>
      <c r="T93" s="163"/>
      <c r="AT93" s="158" t="s">
        <v>255</v>
      </c>
      <c r="AU93" s="158" t="s">
        <v>77</v>
      </c>
      <c r="AV93" s="12" t="s">
        <v>79</v>
      </c>
      <c r="AW93" s="12" t="s">
        <v>31</v>
      </c>
      <c r="AX93" s="12" t="s">
        <v>69</v>
      </c>
      <c r="AY93" s="158" t="s">
        <v>141</v>
      </c>
    </row>
    <row r="94" spans="2:65" s="13" customFormat="1" ht="11.25">
      <c r="B94" s="164"/>
      <c r="D94" s="133" t="s">
        <v>255</v>
      </c>
      <c r="E94" s="165" t="s">
        <v>19</v>
      </c>
      <c r="F94" s="166" t="s">
        <v>262</v>
      </c>
      <c r="H94" s="167">
        <v>117.73399999999999</v>
      </c>
      <c r="I94" s="168"/>
      <c r="L94" s="164"/>
      <c r="M94" s="169"/>
      <c r="T94" s="170"/>
      <c r="AT94" s="165" t="s">
        <v>255</v>
      </c>
      <c r="AU94" s="165" t="s">
        <v>77</v>
      </c>
      <c r="AV94" s="13" t="s">
        <v>147</v>
      </c>
      <c r="AW94" s="13" t="s">
        <v>31</v>
      </c>
      <c r="AX94" s="13" t="s">
        <v>77</v>
      </c>
      <c r="AY94" s="165" t="s">
        <v>141</v>
      </c>
    </row>
    <row r="95" spans="2:65" s="1" customFormat="1" ht="16.5" customHeight="1">
      <c r="B95" s="31"/>
      <c r="C95" s="138" t="s">
        <v>160</v>
      </c>
      <c r="D95" s="138" t="s">
        <v>171</v>
      </c>
      <c r="E95" s="139" t="s">
        <v>972</v>
      </c>
      <c r="F95" s="140" t="s">
        <v>973</v>
      </c>
      <c r="G95" s="141" t="s">
        <v>266</v>
      </c>
      <c r="H95" s="142">
        <v>567.72</v>
      </c>
      <c r="I95" s="143"/>
      <c r="J95" s="144">
        <f>ROUND(I95*H95,2)</f>
        <v>0</v>
      </c>
      <c r="K95" s="140" t="s">
        <v>146</v>
      </c>
      <c r="L95" s="145"/>
      <c r="M95" s="146" t="s">
        <v>19</v>
      </c>
      <c r="N95" s="147" t="s">
        <v>40</v>
      </c>
      <c r="P95" s="129">
        <f>O95*H95</f>
        <v>0</v>
      </c>
      <c r="Q95" s="129">
        <v>1</v>
      </c>
      <c r="R95" s="129">
        <f>Q95*H95</f>
        <v>567.72</v>
      </c>
      <c r="S95" s="129">
        <v>0</v>
      </c>
      <c r="T95" s="130">
        <f>S95*H95</f>
        <v>0</v>
      </c>
      <c r="AR95" s="131" t="s">
        <v>169</v>
      </c>
      <c r="AT95" s="131" t="s">
        <v>171</v>
      </c>
      <c r="AU95" s="131" t="s">
        <v>77</v>
      </c>
      <c r="AY95" s="16" t="s">
        <v>141</v>
      </c>
      <c r="BE95" s="132">
        <f>IF(N95="základní",J95,0)</f>
        <v>0</v>
      </c>
      <c r="BF95" s="132">
        <f>IF(N95="snížená",J95,0)</f>
        <v>0</v>
      </c>
      <c r="BG95" s="132">
        <f>IF(N95="zákl. přenesená",J95,0)</f>
        <v>0</v>
      </c>
      <c r="BH95" s="132">
        <f>IF(N95="sníž. přenesená",J95,0)</f>
        <v>0</v>
      </c>
      <c r="BI95" s="132">
        <f>IF(N95="nulová",J95,0)</f>
        <v>0</v>
      </c>
      <c r="BJ95" s="16" t="s">
        <v>77</v>
      </c>
      <c r="BK95" s="132">
        <f>ROUND(I95*H95,2)</f>
        <v>0</v>
      </c>
      <c r="BL95" s="16" t="s">
        <v>147</v>
      </c>
      <c r="BM95" s="131" t="s">
        <v>164</v>
      </c>
    </row>
    <row r="96" spans="2:65" s="1" customFormat="1" ht="11.25">
      <c r="B96" s="31"/>
      <c r="D96" s="133" t="s">
        <v>148</v>
      </c>
      <c r="F96" s="134" t="s">
        <v>973</v>
      </c>
      <c r="I96" s="135"/>
      <c r="L96" s="31"/>
      <c r="M96" s="136"/>
      <c r="T96" s="52"/>
      <c r="AT96" s="16" t="s">
        <v>148</v>
      </c>
      <c r="AU96" s="16" t="s">
        <v>77</v>
      </c>
    </row>
    <row r="97" spans="2:65" s="1" customFormat="1" ht="29.25">
      <c r="B97" s="31"/>
      <c r="D97" s="133" t="s">
        <v>152</v>
      </c>
      <c r="F97" s="137" t="s">
        <v>974</v>
      </c>
      <c r="I97" s="135"/>
      <c r="L97" s="31"/>
      <c r="M97" s="136"/>
      <c r="T97" s="52"/>
      <c r="AT97" s="16" t="s">
        <v>152</v>
      </c>
      <c r="AU97" s="16" t="s">
        <v>77</v>
      </c>
    </row>
    <row r="98" spans="2:65" s="12" customFormat="1" ht="11.25">
      <c r="B98" s="157"/>
      <c r="D98" s="133" t="s">
        <v>255</v>
      </c>
      <c r="E98" s="158" t="s">
        <v>19</v>
      </c>
      <c r="F98" s="159" t="s">
        <v>1296</v>
      </c>
      <c r="H98" s="160">
        <v>567.72</v>
      </c>
      <c r="I98" s="161"/>
      <c r="L98" s="157"/>
      <c r="M98" s="162"/>
      <c r="T98" s="163"/>
      <c r="AT98" s="158" t="s">
        <v>255</v>
      </c>
      <c r="AU98" s="158" t="s">
        <v>77</v>
      </c>
      <c r="AV98" s="12" t="s">
        <v>79</v>
      </c>
      <c r="AW98" s="12" t="s">
        <v>31</v>
      </c>
      <c r="AX98" s="12" t="s">
        <v>69</v>
      </c>
      <c r="AY98" s="158" t="s">
        <v>141</v>
      </c>
    </row>
    <row r="99" spans="2:65" s="13" customFormat="1" ht="11.25">
      <c r="B99" s="164"/>
      <c r="D99" s="133" t="s">
        <v>255</v>
      </c>
      <c r="E99" s="165" t="s">
        <v>19</v>
      </c>
      <c r="F99" s="166" t="s">
        <v>262</v>
      </c>
      <c r="H99" s="167">
        <v>567.72</v>
      </c>
      <c r="I99" s="168"/>
      <c r="L99" s="164"/>
      <c r="M99" s="169"/>
      <c r="T99" s="170"/>
      <c r="AT99" s="165" t="s">
        <v>255</v>
      </c>
      <c r="AU99" s="165" t="s">
        <v>77</v>
      </c>
      <c r="AV99" s="13" t="s">
        <v>147</v>
      </c>
      <c r="AW99" s="13" t="s">
        <v>31</v>
      </c>
      <c r="AX99" s="13" t="s">
        <v>77</v>
      </c>
      <c r="AY99" s="165" t="s">
        <v>141</v>
      </c>
    </row>
    <row r="100" spans="2:65" s="1" customFormat="1" ht="16.5" customHeight="1">
      <c r="B100" s="31"/>
      <c r="C100" s="138" t="s">
        <v>147</v>
      </c>
      <c r="D100" s="138" t="s">
        <v>171</v>
      </c>
      <c r="E100" s="139" t="s">
        <v>976</v>
      </c>
      <c r="F100" s="140" t="s">
        <v>977</v>
      </c>
      <c r="G100" s="141" t="s">
        <v>266</v>
      </c>
      <c r="H100" s="142">
        <v>5.7480000000000002</v>
      </c>
      <c r="I100" s="311">
        <v>0</v>
      </c>
      <c r="J100" s="144">
        <f>ROUND(I100*H100,2)</f>
        <v>0</v>
      </c>
      <c r="K100" s="140" t="s">
        <v>146</v>
      </c>
      <c r="L100" s="145"/>
      <c r="M100" s="146" t="s">
        <v>19</v>
      </c>
      <c r="N100" s="147" t="s">
        <v>40</v>
      </c>
      <c r="P100" s="129">
        <f>O100*H100</f>
        <v>0</v>
      </c>
      <c r="Q100" s="129">
        <v>1</v>
      </c>
      <c r="R100" s="129">
        <f>Q100*H100</f>
        <v>5.7480000000000002</v>
      </c>
      <c r="S100" s="129">
        <v>0</v>
      </c>
      <c r="T100" s="130">
        <f>S100*H100</f>
        <v>0</v>
      </c>
      <c r="AR100" s="131" t="s">
        <v>169</v>
      </c>
      <c r="AT100" s="131" t="s">
        <v>171</v>
      </c>
      <c r="AU100" s="131" t="s">
        <v>77</v>
      </c>
      <c r="AY100" s="16" t="s">
        <v>141</v>
      </c>
      <c r="BE100" s="132">
        <f>IF(N100="základní",J100,0)</f>
        <v>0</v>
      </c>
      <c r="BF100" s="132">
        <f>IF(N100="snížená",J100,0)</f>
        <v>0</v>
      </c>
      <c r="BG100" s="132">
        <f>IF(N100="zákl. přenesená",J100,0)</f>
        <v>0</v>
      </c>
      <c r="BH100" s="132">
        <f>IF(N100="sníž. přenesená",J100,0)</f>
        <v>0</v>
      </c>
      <c r="BI100" s="132">
        <f>IF(N100="nulová",J100,0)</f>
        <v>0</v>
      </c>
      <c r="BJ100" s="16" t="s">
        <v>77</v>
      </c>
      <c r="BK100" s="132">
        <f>ROUND(I100*H100,2)</f>
        <v>0</v>
      </c>
      <c r="BL100" s="16" t="s">
        <v>147</v>
      </c>
      <c r="BM100" s="131" t="s">
        <v>169</v>
      </c>
    </row>
    <row r="101" spans="2:65" s="1" customFormat="1" ht="11.25">
      <c r="B101" s="31"/>
      <c r="D101" s="133" t="s">
        <v>148</v>
      </c>
      <c r="F101" s="134" t="s">
        <v>977</v>
      </c>
      <c r="I101" s="135"/>
      <c r="L101" s="31"/>
      <c r="M101" s="136"/>
      <c r="T101" s="52"/>
      <c r="AT101" s="16" t="s">
        <v>148</v>
      </c>
      <c r="AU101" s="16" t="s">
        <v>77</v>
      </c>
    </row>
    <row r="102" spans="2:65" s="1" customFormat="1" ht="29.25">
      <c r="B102" s="31"/>
      <c r="D102" s="133" t="s">
        <v>152</v>
      </c>
      <c r="F102" s="137" t="s">
        <v>978</v>
      </c>
      <c r="I102" s="135"/>
      <c r="L102" s="31"/>
      <c r="M102" s="136"/>
      <c r="T102" s="52"/>
      <c r="AT102" s="16" t="s">
        <v>152</v>
      </c>
      <c r="AU102" s="16" t="s">
        <v>77</v>
      </c>
    </row>
    <row r="103" spans="2:65" s="11" customFormat="1" ht="11.25">
      <c r="B103" s="151"/>
      <c r="D103" s="133" t="s">
        <v>255</v>
      </c>
      <c r="E103" s="152" t="s">
        <v>19</v>
      </c>
      <c r="F103" s="153" t="s">
        <v>1297</v>
      </c>
      <c r="H103" s="152" t="s">
        <v>19</v>
      </c>
      <c r="I103" s="154"/>
      <c r="L103" s="151"/>
      <c r="M103" s="155"/>
      <c r="T103" s="156"/>
      <c r="AT103" s="152" t="s">
        <v>255</v>
      </c>
      <c r="AU103" s="152" t="s">
        <v>77</v>
      </c>
      <c r="AV103" s="11" t="s">
        <v>77</v>
      </c>
      <c r="AW103" s="11" t="s">
        <v>31</v>
      </c>
      <c r="AX103" s="11" t="s">
        <v>69</v>
      </c>
      <c r="AY103" s="152" t="s">
        <v>141</v>
      </c>
    </row>
    <row r="104" spans="2:65" s="12" customFormat="1" ht="11.25">
      <c r="B104" s="157"/>
      <c r="D104" s="133" t="s">
        <v>255</v>
      </c>
      <c r="E104" s="158" t="s">
        <v>19</v>
      </c>
      <c r="F104" s="159" t="s">
        <v>1298</v>
      </c>
      <c r="H104" s="160">
        <v>5.7480000000000002</v>
      </c>
      <c r="I104" s="161"/>
      <c r="L104" s="157"/>
      <c r="M104" s="162"/>
      <c r="T104" s="163"/>
      <c r="AT104" s="158" t="s">
        <v>255</v>
      </c>
      <c r="AU104" s="158" t="s">
        <v>77</v>
      </c>
      <c r="AV104" s="12" t="s">
        <v>79</v>
      </c>
      <c r="AW104" s="12" t="s">
        <v>31</v>
      </c>
      <c r="AX104" s="12" t="s">
        <v>69</v>
      </c>
      <c r="AY104" s="158" t="s">
        <v>141</v>
      </c>
    </row>
    <row r="105" spans="2:65" s="13" customFormat="1" ht="11.25">
      <c r="B105" s="164"/>
      <c r="D105" s="133" t="s">
        <v>255</v>
      </c>
      <c r="E105" s="165" t="s">
        <v>19</v>
      </c>
      <c r="F105" s="166" t="s">
        <v>262</v>
      </c>
      <c r="H105" s="167">
        <v>5.7480000000000002</v>
      </c>
      <c r="I105" s="168"/>
      <c r="L105" s="164"/>
      <c r="M105" s="169"/>
      <c r="T105" s="170"/>
      <c r="AT105" s="165" t="s">
        <v>255</v>
      </c>
      <c r="AU105" s="165" t="s">
        <v>77</v>
      </c>
      <c r="AV105" s="13" t="s">
        <v>147</v>
      </c>
      <c r="AW105" s="13" t="s">
        <v>31</v>
      </c>
      <c r="AX105" s="13" t="s">
        <v>77</v>
      </c>
      <c r="AY105" s="165" t="s">
        <v>141</v>
      </c>
    </row>
    <row r="106" spans="2:65" s="1" customFormat="1" ht="16.5" customHeight="1">
      <c r="B106" s="31"/>
      <c r="C106" s="138" t="s">
        <v>170</v>
      </c>
      <c r="D106" s="138" t="s">
        <v>171</v>
      </c>
      <c r="E106" s="139" t="s">
        <v>544</v>
      </c>
      <c r="F106" s="140" t="s">
        <v>545</v>
      </c>
      <c r="G106" s="141" t="s">
        <v>266</v>
      </c>
      <c r="H106" s="142">
        <v>0.63500000000000001</v>
      </c>
      <c r="I106" s="311">
        <v>0</v>
      </c>
      <c r="J106" s="144">
        <f>ROUND(I106*H106,2)</f>
        <v>0</v>
      </c>
      <c r="K106" s="140" t="s">
        <v>146</v>
      </c>
      <c r="L106" s="145"/>
      <c r="M106" s="146" t="s">
        <v>19</v>
      </c>
      <c r="N106" s="147" t="s">
        <v>40</v>
      </c>
      <c r="P106" s="129">
        <f>O106*H106</f>
        <v>0</v>
      </c>
      <c r="Q106" s="129">
        <v>1</v>
      </c>
      <c r="R106" s="129">
        <f>Q106*H106</f>
        <v>0.63500000000000001</v>
      </c>
      <c r="S106" s="129">
        <v>0</v>
      </c>
      <c r="T106" s="130">
        <f>S106*H106</f>
        <v>0</v>
      </c>
      <c r="AR106" s="131" t="s">
        <v>169</v>
      </c>
      <c r="AT106" s="131" t="s">
        <v>171</v>
      </c>
      <c r="AU106" s="131" t="s">
        <v>77</v>
      </c>
      <c r="AY106" s="16" t="s">
        <v>141</v>
      </c>
      <c r="BE106" s="132">
        <f>IF(N106="základní",J106,0)</f>
        <v>0</v>
      </c>
      <c r="BF106" s="132">
        <f>IF(N106="snížená",J106,0)</f>
        <v>0</v>
      </c>
      <c r="BG106" s="132">
        <f>IF(N106="zákl. přenesená",J106,0)</f>
        <v>0</v>
      </c>
      <c r="BH106" s="132">
        <f>IF(N106="sníž. přenesená",J106,0)</f>
        <v>0</v>
      </c>
      <c r="BI106" s="132">
        <f>IF(N106="nulová",J106,0)</f>
        <v>0</v>
      </c>
      <c r="BJ106" s="16" t="s">
        <v>77</v>
      </c>
      <c r="BK106" s="132">
        <f>ROUND(I106*H106,2)</f>
        <v>0</v>
      </c>
      <c r="BL106" s="16" t="s">
        <v>147</v>
      </c>
      <c r="BM106" s="131" t="s">
        <v>193</v>
      </c>
    </row>
    <row r="107" spans="2:65" s="1" customFormat="1" ht="11.25">
      <c r="B107" s="31"/>
      <c r="D107" s="133" t="s">
        <v>148</v>
      </c>
      <c r="F107" s="134" t="s">
        <v>545</v>
      </c>
      <c r="I107" s="135"/>
      <c r="L107" s="31"/>
      <c r="M107" s="136"/>
      <c r="T107" s="52"/>
      <c r="AT107" s="16" t="s">
        <v>148</v>
      </c>
      <c r="AU107" s="16" t="s">
        <v>77</v>
      </c>
    </row>
    <row r="108" spans="2:65" s="1" customFormat="1" ht="29.25">
      <c r="B108" s="31"/>
      <c r="D108" s="133" t="s">
        <v>152</v>
      </c>
      <c r="F108" s="137" t="s">
        <v>1299</v>
      </c>
      <c r="I108" s="135"/>
      <c r="L108" s="31"/>
      <c r="M108" s="136"/>
      <c r="T108" s="52"/>
      <c r="AT108" s="16" t="s">
        <v>152</v>
      </c>
      <c r="AU108" s="16" t="s">
        <v>77</v>
      </c>
    </row>
    <row r="109" spans="2:65" s="11" customFormat="1" ht="11.25">
      <c r="B109" s="151"/>
      <c r="D109" s="133" t="s">
        <v>255</v>
      </c>
      <c r="E109" s="152" t="s">
        <v>19</v>
      </c>
      <c r="F109" s="153" t="s">
        <v>1300</v>
      </c>
      <c r="H109" s="152" t="s">
        <v>19</v>
      </c>
      <c r="I109" s="154"/>
      <c r="L109" s="151"/>
      <c r="M109" s="155"/>
      <c r="T109" s="156"/>
      <c r="AT109" s="152" t="s">
        <v>255</v>
      </c>
      <c r="AU109" s="152" t="s">
        <v>77</v>
      </c>
      <c r="AV109" s="11" t="s">
        <v>77</v>
      </c>
      <c r="AW109" s="11" t="s">
        <v>31</v>
      </c>
      <c r="AX109" s="11" t="s">
        <v>69</v>
      </c>
      <c r="AY109" s="152" t="s">
        <v>141</v>
      </c>
    </row>
    <row r="110" spans="2:65" s="12" customFormat="1" ht="11.25">
      <c r="B110" s="157"/>
      <c r="D110" s="133" t="s">
        <v>255</v>
      </c>
      <c r="E110" s="158" t="s">
        <v>19</v>
      </c>
      <c r="F110" s="159" t="s">
        <v>1301</v>
      </c>
      <c r="H110" s="160">
        <v>0.63500000000000001</v>
      </c>
      <c r="I110" s="161"/>
      <c r="L110" s="157"/>
      <c r="M110" s="162"/>
      <c r="T110" s="163"/>
      <c r="AT110" s="158" t="s">
        <v>255</v>
      </c>
      <c r="AU110" s="158" t="s">
        <v>77</v>
      </c>
      <c r="AV110" s="12" t="s">
        <v>79</v>
      </c>
      <c r="AW110" s="12" t="s">
        <v>31</v>
      </c>
      <c r="AX110" s="12" t="s">
        <v>69</v>
      </c>
      <c r="AY110" s="158" t="s">
        <v>141</v>
      </c>
    </row>
    <row r="111" spans="2:65" s="13" customFormat="1" ht="11.25">
      <c r="B111" s="164"/>
      <c r="D111" s="133" t="s">
        <v>255</v>
      </c>
      <c r="E111" s="165" t="s">
        <v>19</v>
      </c>
      <c r="F111" s="166" t="s">
        <v>262</v>
      </c>
      <c r="H111" s="167">
        <v>0.63500000000000001</v>
      </c>
      <c r="I111" s="168"/>
      <c r="L111" s="164"/>
      <c r="M111" s="169"/>
      <c r="T111" s="170"/>
      <c r="AT111" s="165" t="s">
        <v>255</v>
      </c>
      <c r="AU111" s="165" t="s">
        <v>77</v>
      </c>
      <c r="AV111" s="13" t="s">
        <v>147</v>
      </c>
      <c r="AW111" s="13" t="s">
        <v>31</v>
      </c>
      <c r="AX111" s="13" t="s">
        <v>77</v>
      </c>
      <c r="AY111" s="165" t="s">
        <v>141</v>
      </c>
    </row>
    <row r="112" spans="2:65" s="1" customFormat="1" ht="16.5" customHeight="1">
      <c r="B112" s="31"/>
      <c r="C112" s="138" t="s">
        <v>164</v>
      </c>
      <c r="D112" s="138" t="s">
        <v>171</v>
      </c>
      <c r="E112" s="139" t="s">
        <v>982</v>
      </c>
      <c r="F112" s="140" t="s">
        <v>983</v>
      </c>
      <c r="G112" s="141" t="s">
        <v>174</v>
      </c>
      <c r="H112" s="142">
        <v>102</v>
      </c>
      <c r="I112" s="143"/>
      <c r="J112" s="144">
        <f>ROUND(I112*H112,2)</f>
        <v>0</v>
      </c>
      <c r="K112" s="140" t="s">
        <v>146</v>
      </c>
      <c r="L112" s="145"/>
      <c r="M112" s="146" t="s">
        <v>19</v>
      </c>
      <c r="N112" s="147" t="s">
        <v>40</v>
      </c>
      <c r="P112" s="129">
        <f>O112*H112</f>
        <v>0</v>
      </c>
      <c r="Q112" s="129">
        <v>0</v>
      </c>
      <c r="R112" s="129">
        <f>Q112*H112</f>
        <v>0</v>
      </c>
      <c r="S112" s="129">
        <v>0</v>
      </c>
      <c r="T112" s="130">
        <f>S112*H112</f>
        <v>0</v>
      </c>
      <c r="AR112" s="131" t="s">
        <v>169</v>
      </c>
      <c r="AT112" s="131" t="s">
        <v>171</v>
      </c>
      <c r="AU112" s="131" t="s">
        <v>77</v>
      </c>
      <c r="AY112" s="16" t="s">
        <v>141</v>
      </c>
      <c r="BE112" s="132">
        <f>IF(N112="základní",J112,0)</f>
        <v>0</v>
      </c>
      <c r="BF112" s="132">
        <f>IF(N112="snížená",J112,0)</f>
        <v>0</v>
      </c>
      <c r="BG112" s="132">
        <f>IF(N112="zákl. přenesená",J112,0)</f>
        <v>0</v>
      </c>
      <c r="BH112" s="132">
        <f>IF(N112="sníž. přenesená",J112,0)</f>
        <v>0</v>
      </c>
      <c r="BI112" s="132">
        <f>IF(N112="nulová",J112,0)</f>
        <v>0</v>
      </c>
      <c r="BJ112" s="16" t="s">
        <v>77</v>
      </c>
      <c r="BK112" s="132">
        <f>ROUND(I112*H112,2)</f>
        <v>0</v>
      </c>
      <c r="BL112" s="16" t="s">
        <v>147</v>
      </c>
      <c r="BM112" s="131" t="s">
        <v>8</v>
      </c>
    </row>
    <row r="113" spans="2:65" s="1" customFormat="1" ht="11.25">
      <c r="B113" s="31"/>
      <c r="D113" s="133" t="s">
        <v>148</v>
      </c>
      <c r="F113" s="134" t="s">
        <v>983</v>
      </c>
      <c r="I113" s="135"/>
      <c r="L113" s="31"/>
      <c r="M113" s="136"/>
      <c r="T113" s="52"/>
      <c r="AT113" s="16" t="s">
        <v>148</v>
      </c>
      <c r="AU113" s="16" t="s">
        <v>77</v>
      </c>
    </row>
    <row r="114" spans="2:65" s="1" customFormat="1" ht="19.5">
      <c r="B114" s="31"/>
      <c r="D114" s="133" t="s">
        <v>152</v>
      </c>
      <c r="F114" s="137" t="s">
        <v>166</v>
      </c>
      <c r="I114" s="135"/>
      <c r="L114" s="31"/>
      <c r="M114" s="136"/>
      <c r="T114" s="52"/>
      <c r="AT114" s="16" t="s">
        <v>152</v>
      </c>
      <c r="AU114" s="16" t="s">
        <v>77</v>
      </c>
    </row>
    <row r="115" spans="2:65" s="1" customFormat="1" ht="16.5" customHeight="1">
      <c r="B115" s="31"/>
      <c r="C115" s="138" t="s">
        <v>179</v>
      </c>
      <c r="D115" s="138" t="s">
        <v>171</v>
      </c>
      <c r="E115" s="139" t="s">
        <v>984</v>
      </c>
      <c r="F115" s="140" t="s">
        <v>985</v>
      </c>
      <c r="G115" s="141" t="s">
        <v>243</v>
      </c>
      <c r="H115" s="142">
        <v>3</v>
      </c>
      <c r="I115" s="143"/>
      <c r="J115" s="144">
        <f>ROUND(I115*H115,2)</f>
        <v>0</v>
      </c>
      <c r="K115" s="140" t="s">
        <v>146</v>
      </c>
      <c r="L115" s="145"/>
      <c r="M115" s="146" t="s">
        <v>19</v>
      </c>
      <c r="N115" s="147" t="s">
        <v>40</v>
      </c>
      <c r="P115" s="129">
        <f>O115*H115</f>
        <v>0</v>
      </c>
      <c r="Q115" s="129">
        <v>0</v>
      </c>
      <c r="R115" s="129">
        <f>Q115*H115</f>
        <v>0</v>
      </c>
      <c r="S115" s="129">
        <v>0</v>
      </c>
      <c r="T115" s="130">
        <f>S115*H115</f>
        <v>0</v>
      </c>
      <c r="AR115" s="131" t="s">
        <v>169</v>
      </c>
      <c r="AT115" s="131" t="s">
        <v>171</v>
      </c>
      <c r="AU115" s="131" t="s">
        <v>77</v>
      </c>
      <c r="AY115" s="16" t="s">
        <v>141</v>
      </c>
      <c r="BE115" s="132">
        <f>IF(N115="základní",J115,0)</f>
        <v>0</v>
      </c>
      <c r="BF115" s="132">
        <f>IF(N115="snížená",J115,0)</f>
        <v>0</v>
      </c>
      <c r="BG115" s="132">
        <f>IF(N115="zákl. přenesená",J115,0)</f>
        <v>0</v>
      </c>
      <c r="BH115" s="132">
        <f>IF(N115="sníž. přenesená",J115,0)</f>
        <v>0</v>
      </c>
      <c r="BI115" s="132">
        <f>IF(N115="nulová",J115,0)</f>
        <v>0</v>
      </c>
      <c r="BJ115" s="16" t="s">
        <v>77</v>
      </c>
      <c r="BK115" s="132">
        <f>ROUND(I115*H115,2)</f>
        <v>0</v>
      </c>
      <c r="BL115" s="16" t="s">
        <v>147</v>
      </c>
      <c r="BM115" s="131" t="s">
        <v>183</v>
      </c>
    </row>
    <row r="116" spans="2:65" s="1" customFormat="1" ht="11.25">
      <c r="B116" s="31"/>
      <c r="D116" s="133" t="s">
        <v>148</v>
      </c>
      <c r="F116" s="134" t="s">
        <v>985</v>
      </c>
      <c r="I116" s="135"/>
      <c r="L116" s="31"/>
      <c r="M116" s="136"/>
      <c r="T116" s="52"/>
      <c r="AT116" s="16" t="s">
        <v>148</v>
      </c>
      <c r="AU116" s="16" t="s">
        <v>77</v>
      </c>
    </row>
    <row r="117" spans="2:65" s="1" customFormat="1" ht="19.5">
      <c r="B117" s="31"/>
      <c r="D117" s="133" t="s">
        <v>152</v>
      </c>
      <c r="F117" s="137" t="s">
        <v>166</v>
      </c>
      <c r="I117" s="135"/>
      <c r="L117" s="31"/>
      <c r="M117" s="136"/>
      <c r="T117" s="52"/>
      <c r="AT117" s="16" t="s">
        <v>152</v>
      </c>
      <c r="AU117" s="16" t="s">
        <v>77</v>
      </c>
    </row>
    <row r="118" spans="2:65" s="1" customFormat="1" ht="16.5" customHeight="1">
      <c r="B118" s="31"/>
      <c r="C118" s="138" t="s">
        <v>169</v>
      </c>
      <c r="D118" s="138" t="s">
        <v>171</v>
      </c>
      <c r="E118" s="139" t="s">
        <v>986</v>
      </c>
      <c r="F118" s="140" t="s">
        <v>987</v>
      </c>
      <c r="G118" s="141" t="s">
        <v>243</v>
      </c>
      <c r="H118" s="142">
        <v>1</v>
      </c>
      <c r="I118" s="143"/>
      <c r="J118" s="144">
        <f>ROUND(I118*H118,2)</f>
        <v>0</v>
      </c>
      <c r="K118" s="140" t="s">
        <v>19</v>
      </c>
      <c r="L118" s="145"/>
      <c r="M118" s="146" t="s">
        <v>19</v>
      </c>
      <c r="N118" s="147" t="s">
        <v>40</v>
      </c>
      <c r="P118" s="129">
        <f>O118*H118</f>
        <v>0</v>
      </c>
      <c r="Q118" s="129">
        <v>0.06</v>
      </c>
      <c r="R118" s="129">
        <f>Q118*H118</f>
        <v>0.06</v>
      </c>
      <c r="S118" s="129">
        <v>0</v>
      </c>
      <c r="T118" s="130">
        <f>S118*H118</f>
        <v>0</v>
      </c>
      <c r="AR118" s="131" t="s">
        <v>169</v>
      </c>
      <c r="AT118" s="131" t="s">
        <v>171</v>
      </c>
      <c r="AU118" s="131" t="s">
        <v>77</v>
      </c>
      <c r="AY118" s="16" t="s">
        <v>141</v>
      </c>
      <c r="BE118" s="132">
        <f>IF(N118="základní",J118,0)</f>
        <v>0</v>
      </c>
      <c r="BF118" s="132">
        <f>IF(N118="snížená",J118,0)</f>
        <v>0</v>
      </c>
      <c r="BG118" s="132">
        <f>IF(N118="zákl. přenesená",J118,0)</f>
        <v>0</v>
      </c>
      <c r="BH118" s="132">
        <f>IF(N118="sníž. přenesená",J118,0)</f>
        <v>0</v>
      </c>
      <c r="BI118" s="132">
        <f>IF(N118="nulová",J118,0)</f>
        <v>0</v>
      </c>
      <c r="BJ118" s="16" t="s">
        <v>77</v>
      </c>
      <c r="BK118" s="132">
        <f>ROUND(I118*H118,2)</f>
        <v>0</v>
      </c>
      <c r="BL118" s="16" t="s">
        <v>147</v>
      </c>
      <c r="BM118" s="131" t="s">
        <v>186</v>
      </c>
    </row>
    <row r="119" spans="2:65" s="1" customFormat="1" ht="11.25">
      <c r="B119" s="31"/>
      <c r="D119" s="133" t="s">
        <v>148</v>
      </c>
      <c r="F119" s="134" t="s">
        <v>987</v>
      </c>
      <c r="I119" s="135"/>
      <c r="L119" s="31"/>
      <c r="M119" s="136"/>
      <c r="T119" s="52"/>
      <c r="AT119" s="16" t="s">
        <v>148</v>
      </c>
      <c r="AU119" s="16" t="s">
        <v>77</v>
      </c>
    </row>
    <row r="120" spans="2:65" s="1" customFormat="1" ht="19.5">
      <c r="B120" s="31"/>
      <c r="D120" s="133" t="s">
        <v>152</v>
      </c>
      <c r="F120" s="137" t="s">
        <v>166</v>
      </c>
      <c r="I120" s="135"/>
      <c r="L120" s="31"/>
      <c r="M120" s="136"/>
      <c r="T120" s="52"/>
      <c r="AT120" s="16" t="s">
        <v>152</v>
      </c>
      <c r="AU120" s="16" t="s">
        <v>77</v>
      </c>
    </row>
    <row r="121" spans="2:65" s="1" customFormat="1" ht="16.5" customHeight="1">
      <c r="B121" s="31"/>
      <c r="C121" s="138" t="s">
        <v>187</v>
      </c>
      <c r="D121" s="138" t="s">
        <v>171</v>
      </c>
      <c r="E121" s="139" t="s">
        <v>988</v>
      </c>
      <c r="F121" s="140" t="s">
        <v>989</v>
      </c>
      <c r="G121" s="141" t="s">
        <v>243</v>
      </c>
      <c r="H121" s="142">
        <v>3</v>
      </c>
      <c r="I121" s="143"/>
      <c r="J121" s="144">
        <f>ROUND(I121*H121,2)</f>
        <v>0</v>
      </c>
      <c r="K121" s="140" t="s">
        <v>146</v>
      </c>
      <c r="L121" s="145"/>
      <c r="M121" s="146" t="s">
        <v>19</v>
      </c>
      <c r="N121" s="147" t="s">
        <v>40</v>
      </c>
      <c r="P121" s="129">
        <f>O121*H121</f>
        <v>0</v>
      </c>
      <c r="Q121" s="129">
        <v>0</v>
      </c>
      <c r="R121" s="129">
        <f>Q121*H121</f>
        <v>0</v>
      </c>
      <c r="S121" s="129">
        <v>0</v>
      </c>
      <c r="T121" s="130">
        <f>S121*H121</f>
        <v>0</v>
      </c>
      <c r="AR121" s="131" t="s">
        <v>169</v>
      </c>
      <c r="AT121" s="131" t="s">
        <v>171</v>
      </c>
      <c r="AU121" s="131" t="s">
        <v>77</v>
      </c>
      <c r="AY121" s="16" t="s">
        <v>141</v>
      </c>
      <c r="BE121" s="132">
        <f>IF(N121="základní",J121,0)</f>
        <v>0</v>
      </c>
      <c r="BF121" s="132">
        <f>IF(N121="snížená",J121,0)</f>
        <v>0</v>
      </c>
      <c r="BG121" s="132">
        <f>IF(N121="zákl. přenesená",J121,0)</f>
        <v>0</v>
      </c>
      <c r="BH121" s="132">
        <f>IF(N121="sníž. přenesená",J121,0)</f>
        <v>0</v>
      </c>
      <c r="BI121" s="132">
        <f>IF(N121="nulová",J121,0)</f>
        <v>0</v>
      </c>
      <c r="BJ121" s="16" t="s">
        <v>77</v>
      </c>
      <c r="BK121" s="132">
        <f>ROUND(I121*H121,2)</f>
        <v>0</v>
      </c>
      <c r="BL121" s="16" t="s">
        <v>147</v>
      </c>
      <c r="BM121" s="131" t="s">
        <v>191</v>
      </c>
    </row>
    <row r="122" spans="2:65" s="1" customFormat="1" ht="11.25">
      <c r="B122" s="31"/>
      <c r="D122" s="133" t="s">
        <v>148</v>
      </c>
      <c r="F122" s="134" t="s">
        <v>989</v>
      </c>
      <c r="I122" s="135"/>
      <c r="L122" s="31"/>
      <c r="M122" s="136"/>
      <c r="T122" s="52"/>
      <c r="AT122" s="16" t="s">
        <v>148</v>
      </c>
      <c r="AU122" s="16" t="s">
        <v>77</v>
      </c>
    </row>
    <row r="123" spans="2:65" s="1" customFormat="1" ht="19.5">
      <c r="B123" s="31"/>
      <c r="D123" s="133" t="s">
        <v>152</v>
      </c>
      <c r="F123" s="137" t="s">
        <v>166</v>
      </c>
      <c r="I123" s="135"/>
      <c r="L123" s="31"/>
      <c r="M123" s="136"/>
      <c r="T123" s="52"/>
      <c r="AT123" s="16" t="s">
        <v>152</v>
      </c>
      <c r="AU123" s="16" t="s">
        <v>77</v>
      </c>
    </row>
    <row r="124" spans="2:65" s="1" customFormat="1" ht="16.5" customHeight="1">
      <c r="B124" s="31"/>
      <c r="C124" s="138" t="s">
        <v>193</v>
      </c>
      <c r="D124" s="138" t="s">
        <v>171</v>
      </c>
      <c r="E124" s="139" t="s">
        <v>990</v>
      </c>
      <c r="F124" s="140" t="s">
        <v>991</v>
      </c>
      <c r="G124" s="141" t="s">
        <v>243</v>
      </c>
      <c r="H124" s="142">
        <v>1</v>
      </c>
      <c r="I124" s="143"/>
      <c r="J124" s="144">
        <f>ROUND(I124*H124,2)</f>
        <v>0</v>
      </c>
      <c r="K124" s="140" t="s">
        <v>19</v>
      </c>
      <c r="L124" s="145"/>
      <c r="M124" s="146" t="s">
        <v>19</v>
      </c>
      <c r="N124" s="147" t="s">
        <v>40</v>
      </c>
      <c r="P124" s="129">
        <f>O124*H124</f>
        <v>0</v>
      </c>
      <c r="Q124" s="129">
        <v>3.0000000000000001E-3</v>
      </c>
      <c r="R124" s="129">
        <f>Q124*H124</f>
        <v>3.0000000000000001E-3</v>
      </c>
      <c r="S124" s="129">
        <v>0</v>
      </c>
      <c r="T124" s="130">
        <f>S124*H124</f>
        <v>0</v>
      </c>
      <c r="AR124" s="131" t="s">
        <v>169</v>
      </c>
      <c r="AT124" s="131" t="s">
        <v>171</v>
      </c>
      <c r="AU124" s="131" t="s">
        <v>77</v>
      </c>
      <c r="AY124" s="16" t="s">
        <v>141</v>
      </c>
      <c r="BE124" s="132">
        <f>IF(N124="základní",J124,0)</f>
        <v>0</v>
      </c>
      <c r="BF124" s="132">
        <f>IF(N124="snížená",J124,0)</f>
        <v>0</v>
      </c>
      <c r="BG124" s="132">
        <f>IF(N124="zákl. přenesená",J124,0)</f>
        <v>0</v>
      </c>
      <c r="BH124" s="132">
        <f>IF(N124="sníž. přenesená",J124,0)</f>
        <v>0</v>
      </c>
      <c r="BI124" s="132">
        <f>IF(N124="nulová",J124,0)</f>
        <v>0</v>
      </c>
      <c r="BJ124" s="16" t="s">
        <v>77</v>
      </c>
      <c r="BK124" s="132">
        <f>ROUND(I124*H124,2)</f>
        <v>0</v>
      </c>
      <c r="BL124" s="16" t="s">
        <v>147</v>
      </c>
      <c r="BM124" s="131" t="s">
        <v>197</v>
      </c>
    </row>
    <row r="125" spans="2:65" s="1" customFormat="1" ht="11.25">
      <c r="B125" s="31"/>
      <c r="D125" s="133" t="s">
        <v>148</v>
      </c>
      <c r="F125" s="134" t="s">
        <v>991</v>
      </c>
      <c r="I125" s="135"/>
      <c r="L125" s="31"/>
      <c r="M125" s="136"/>
      <c r="T125" s="52"/>
      <c r="AT125" s="16" t="s">
        <v>148</v>
      </c>
      <c r="AU125" s="16" t="s">
        <v>77</v>
      </c>
    </row>
    <row r="126" spans="2:65" s="1" customFormat="1" ht="19.5">
      <c r="B126" s="31"/>
      <c r="D126" s="133" t="s">
        <v>152</v>
      </c>
      <c r="F126" s="137" t="s">
        <v>166</v>
      </c>
      <c r="I126" s="135"/>
      <c r="L126" s="31"/>
      <c r="M126" s="136"/>
      <c r="T126" s="52"/>
      <c r="AT126" s="16" t="s">
        <v>152</v>
      </c>
      <c r="AU126" s="16" t="s">
        <v>77</v>
      </c>
    </row>
    <row r="127" spans="2:65" s="1" customFormat="1" ht="16.5" customHeight="1">
      <c r="B127" s="31"/>
      <c r="C127" s="138" t="s">
        <v>198</v>
      </c>
      <c r="D127" s="138" t="s">
        <v>171</v>
      </c>
      <c r="E127" s="139" t="s">
        <v>992</v>
      </c>
      <c r="F127" s="140" t="s">
        <v>993</v>
      </c>
      <c r="G127" s="141" t="s">
        <v>174</v>
      </c>
      <c r="H127" s="142">
        <v>3</v>
      </c>
      <c r="I127" s="143"/>
      <c r="J127" s="144">
        <f>ROUND(I127*H127,2)</f>
        <v>0</v>
      </c>
      <c r="K127" s="140" t="s">
        <v>146</v>
      </c>
      <c r="L127" s="145"/>
      <c r="M127" s="146" t="s">
        <v>19</v>
      </c>
      <c r="N127" s="147" t="s">
        <v>40</v>
      </c>
      <c r="P127" s="129">
        <f>O127*H127</f>
        <v>0</v>
      </c>
      <c r="Q127" s="129">
        <v>7.1300000000000001E-3</v>
      </c>
      <c r="R127" s="129">
        <f>Q127*H127</f>
        <v>2.1389999999999999E-2</v>
      </c>
      <c r="S127" s="129">
        <v>0</v>
      </c>
      <c r="T127" s="130">
        <f>S127*H127</f>
        <v>0</v>
      </c>
      <c r="AR127" s="131" t="s">
        <v>169</v>
      </c>
      <c r="AT127" s="131" t="s">
        <v>171</v>
      </c>
      <c r="AU127" s="131" t="s">
        <v>77</v>
      </c>
      <c r="AY127" s="16" t="s">
        <v>141</v>
      </c>
      <c r="BE127" s="132">
        <f>IF(N127="základní",J127,0)</f>
        <v>0</v>
      </c>
      <c r="BF127" s="132">
        <f>IF(N127="snížená",J127,0)</f>
        <v>0</v>
      </c>
      <c r="BG127" s="132">
        <f>IF(N127="zákl. přenesená",J127,0)</f>
        <v>0</v>
      </c>
      <c r="BH127" s="132">
        <f>IF(N127="sníž. přenesená",J127,0)</f>
        <v>0</v>
      </c>
      <c r="BI127" s="132">
        <f>IF(N127="nulová",J127,0)</f>
        <v>0</v>
      </c>
      <c r="BJ127" s="16" t="s">
        <v>77</v>
      </c>
      <c r="BK127" s="132">
        <f>ROUND(I127*H127,2)</f>
        <v>0</v>
      </c>
      <c r="BL127" s="16" t="s">
        <v>147</v>
      </c>
      <c r="BM127" s="131" t="s">
        <v>201</v>
      </c>
    </row>
    <row r="128" spans="2:65" s="1" customFormat="1" ht="11.25">
      <c r="B128" s="31"/>
      <c r="D128" s="133" t="s">
        <v>148</v>
      </c>
      <c r="F128" s="134" t="s">
        <v>993</v>
      </c>
      <c r="I128" s="135"/>
      <c r="L128" s="31"/>
      <c r="M128" s="136"/>
      <c r="T128" s="52"/>
      <c r="AT128" s="16" t="s">
        <v>148</v>
      </c>
      <c r="AU128" s="16" t="s">
        <v>77</v>
      </c>
    </row>
    <row r="129" spans="2:65" s="1" customFormat="1" ht="19.5">
      <c r="B129" s="31"/>
      <c r="D129" s="133" t="s">
        <v>152</v>
      </c>
      <c r="F129" s="137" t="s">
        <v>166</v>
      </c>
      <c r="I129" s="135"/>
      <c r="L129" s="31"/>
      <c r="M129" s="136"/>
      <c r="T129" s="52"/>
      <c r="AT129" s="16" t="s">
        <v>152</v>
      </c>
      <c r="AU129" s="16" t="s">
        <v>77</v>
      </c>
    </row>
    <row r="130" spans="2:65" s="1" customFormat="1" ht="16.5" customHeight="1">
      <c r="B130" s="31"/>
      <c r="C130" s="138" t="s">
        <v>8</v>
      </c>
      <c r="D130" s="138" t="s">
        <v>171</v>
      </c>
      <c r="E130" s="139" t="s">
        <v>995</v>
      </c>
      <c r="F130" s="140" t="s">
        <v>996</v>
      </c>
      <c r="G130" s="141" t="s">
        <v>243</v>
      </c>
      <c r="H130" s="142">
        <v>3</v>
      </c>
      <c r="I130" s="143"/>
      <c r="J130" s="144">
        <f>ROUND(I130*H130,2)</f>
        <v>0</v>
      </c>
      <c r="K130" s="140" t="s">
        <v>146</v>
      </c>
      <c r="L130" s="145"/>
      <c r="M130" s="146" t="s">
        <v>19</v>
      </c>
      <c r="N130" s="147" t="s">
        <v>40</v>
      </c>
      <c r="P130" s="129">
        <f>O130*H130</f>
        <v>0</v>
      </c>
      <c r="Q130" s="129">
        <v>0</v>
      </c>
      <c r="R130" s="129">
        <f>Q130*H130</f>
        <v>0</v>
      </c>
      <c r="S130" s="129">
        <v>0</v>
      </c>
      <c r="T130" s="130">
        <f>S130*H130</f>
        <v>0</v>
      </c>
      <c r="AR130" s="131" t="s">
        <v>169</v>
      </c>
      <c r="AT130" s="131" t="s">
        <v>171</v>
      </c>
      <c r="AU130" s="131" t="s">
        <v>77</v>
      </c>
      <c r="AY130" s="16" t="s">
        <v>141</v>
      </c>
      <c r="BE130" s="132">
        <f>IF(N130="základní",J130,0)</f>
        <v>0</v>
      </c>
      <c r="BF130" s="132">
        <f>IF(N130="snížená",J130,0)</f>
        <v>0</v>
      </c>
      <c r="BG130" s="132">
        <f>IF(N130="zákl. přenesená",J130,0)</f>
        <v>0</v>
      </c>
      <c r="BH130" s="132">
        <f>IF(N130="sníž. přenesená",J130,0)</f>
        <v>0</v>
      </c>
      <c r="BI130" s="132">
        <f>IF(N130="nulová",J130,0)</f>
        <v>0</v>
      </c>
      <c r="BJ130" s="16" t="s">
        <v>77</v>
      </c>
      <c r="BK130" s="132">
        <f>ROUND(I130*H130,2)</f>
        <v>0</v>
      </c>
      <c r="BL130" s="16" t="s">
        <v>147</v>
      </c>
      <c r="BM130" s="131" t="s">
        <v>204</v>
      </c>
    </row>
    <row r="131" spans="2:65" s="1" customFormat="1" ht="11.25">
      <c r="B131" s="31"/>
      <c r="D131" s="133" t="s">
        <v>148</v>
      </c>
      <c r="F131" s="134" t="s">
        <v>996</v>
      </c>
      <c r="I131" s="135"/>
      <c r="L131" s="31"/>
      <c r="M131" s="136"/>
      <c r="T131" s="52"/>
      <c r="AT131" s="16" t="s">
        <v>148</v>
      </c>
      <c r="AU131" s="16" t="s">
        <v>77</v>
      </c>
    </row>
    <row r="132" spans="2:65" s="1" customFormat="1" ht="19.5">
      <c r="B132" s="31"/>
      <c r="D132" s="133" t="s">
        <v>152</v>
      </c>
      <c r="F132" s="137" t="s">
        <v>166</v>
      </c>
      <c r="I132" s="135"/>
      <c r="L132" s="31"/>
      <c r="M132" s="136"/>
      <c r="T132" s="52"/>
      <c r="AT132" s="16" t="s">
        <v>152</v>
      </c>
      <c r="AU132" s="16" t="s">
        <v>77</v>
      </c>
    </row>
    <row r="133" spans="2:65" s="1" customFormat="1" ht="16.5" customHeight="1">
      <c r="B133" s="31"/>
      <c r="C133" s="138" t="s">
        <v>205</v>
      </c>
      <c r="D133" s="138" t="s">
        <v>171</v>
      </c>
      <c r="E133" s="139" t="s">
        <v>997</v>
      </c>
      <c r="F133" s="140" t="s">
        <v>998</v>
      </c>
      <c r="G133" s="141" t="s">
        <v>243</v>
      </c>
      <c r="H133" s="142">
        <v>1</v>
      </c>
      <c r="I133" s="143"/>
      <c r="J133" s="144">
        <f>ROUND(I133*H133,2)</f>
        <v>0</v>
      </c>
      <c r="K133" s="140" t="s">
        <v>146</v>
      </c>
      <c r="L133" s="145"/>
      <c r="M133" s="146" t="s">
        <v>19</v>
      </c>
      <c r="N133" s="147" t="s">
        <v>40</v>
      </c>
      <c r="P133" s="129">
        <f>O133*H133</f>
        <v>0</v>
      </c>
      <c r="Q133" s="129">
        <v>0</v>
      </c>
      <c r="R133" s="129">
        <f>Q133*H133</f>
        <v>0</v>
      </c>
      <c r="S133" s="129">
        <v>0</v>
      </c>
      <c r="T133" s="130">
        <f>S133*H133</f>
        <v>0</v>
      </c>
      <c r="AR133" s="131" t="s">
        <v>169</v>
      </c>
      <c r="AT133" s="131" t="s">
        <v>171</v>
      </c>
      <c r="AU133" s="131" t="s">
        <v>77</v>
      </c>
      <c r="AY133" s="16" t="s">
        <v>141</v>
      </c>
      <c r="BE133" s="132">
        <f>IF(N133="základní",J133,0)</f>
        <v>0</v>
      </c>
      <c r="BF133" s="132">
        <f>IF(N133="snížená",J133,0)</f>
        <v>0</v>
      </c>
      <c r="BG133" s="132">
        <f>IF(N133="zákl. přenesená",J133,0)</f>
        <v>0</v>
      </c>
      <c r="BH133" s="132">
        <f>IF(N133="sníž. přenesená",J133,0)</f>
        <v>0</v>
      </c>
      <c r="BI133" s="132">
        <f>IF(N133="nulová",J133,0)</f>
        <v>0</v>
      </c>
      <c r="BJ133" s="16" t="s">
        <v>77</v>
      </c>
      <c r="BK133" s="132">
        <f>ROUND(I133*H133,2)</f>
        <v>0</v>
      </c>
      <c r="BL133" s="16" t="s">
        <v>147</v>
      </c>
      <c r="BM133" s="131" t="s">
        <v>208</v>
      </c>
    </row>
    <row r="134" spans="2:65" s="1" customFormat="1" ht="11.25">
      <c r="B134" s="31"/>
      <c r="D134" s="133" t="s">
        <v>148</v>
      </c>
      <c r="F134" s="134" t="s">
        <v>998</v>
      </c>
      <c r="I134" s="135"/>
      <c r="L134" s="31"/>
      <c r="M134" s="136"/>
      <c r="T134" s="52"/>
      <c r="AT134" s="16" t="s">
        <v>148</v>
      </c>
      <c r="AU134" s="16" t="s">
        <v>77</v>
      </c>
    </row>
    <row r="135" spans="2:65" s="1" customFormat="1" ht="19.5">
      <c r="B135" s="31"/>
      <c r="D135" s="133" t="s">
        <v>152</v>
      </c>
      <c r="F135" s="137" t="s">
        <v>166</v>
      </c>
      <c r="I135" s="135"/>
      <c r="L135" s="31"/>
      <c r="M135" s="136"/>
      <c r="T135" s="52"/>
      <c r="AT135" s="16" t="s">
        <v>152</v>
      </c>
      <c r="AU135" s="16" t="s">
        <v>77</v>
      </c>
    </row>
    <row r="136" spans="2:65" s="1" customFormat="1" ht="16.5" customHeight="1">
      <c r="B136" s="31"/>
      <c r="C136" s="138" t="s">
        <v>183</v>
      </c>
      <c r="D136" s="138" t="s">
        <v>171</v>
      </c>
      <c r="E136" s="139" t="s">
        <v>999</v>
      </c>
      <c r="F136" s="140" t="s">
        <v>1000</v>
      </c>
      <c r="G136" s="141" t="s">
        <v>284</v>
      </c>
      <c r="H136" s="142">
        <v>280.5</v>
      </c>
      <c r="I136" s="143"/>
      <c r="J136" s="144">
        <f>ROUND(I136*H136,2)</f>
        <v>0</v>
      </c>
      <c r="K136" s="140" t="s">
        <v>146</v>
      </c>
      <c r="L136" s="145"/>
      <c r="M136" s="146" t="s">
        <v>19</v>
      </c>
      <c r="N136" s="147" t="s">
        <v>40</v>
      </c>
      <c r="P136" s="129">
        <f>O136*H136</f>
        <v>0</v>
      </c>
      <c r="Q136" s="129">
        <v>0</v>
      </c>
      <c r="R136" s="129">
        <f>Q136*H136</f>
        <v>0</v>
      </c>
      <c r="S136" s="129">
        <v>0</v>
      </c>
      <c r="T136" s="130">
        <f>S136*H136</f>
        <v>0</v>
      </c>
      <c r="AR136" s="131" t="s">
        <v>169</v>
      </c>
      <c r="AT136" s="131" t="s">
        <v>171</v>
      </c>
      <c r="AU136" s="131" t="s">
        <v>77</v>
      </c>
      <c r="AY136" s="16" t="s">
        <v>141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6" t="s">
        <v>77</v>
      </c>
      <c r="BK136" s="132">
        <f>ROUND(I136*H136,2)</f>
        <v>0</v>
      </c>
      <c r="BL136" s="16" t="s">
        <v>147</v>
      </c>
      <c r="BM136" s="131" t="s">
        <v>211</v>
      </c>
    </row>
    <row r="137" spans="2:65" s="1" customFormat="1" ht="11.25">
      <c r="B137" s="31"/>
      <c r="D137" s="133" t="s">
        <v>148</v>
      </c>
      <c r="F137" s="134" t="s">
        <v>1000</v>
      </c>
      <c r="I137" s="135"/>
      <c r="L137" s="31"/>
      <c r="M137" s="136"/>
      <c r="T137" s="52"/>
      <c r="AT137" s="16" t="s">
        <v>148</v>
      </c>
      <c r="AU137" s="16" t="s">
        <v>77</v>
      </c>
    </row>
    <row r="138" spans="2:65" s="1" customFormat="1" ht="29.25">
      <c r="B138" s="31"/>
      <c r="D138" s="133" t="s">
        <v>152</v>
      </c>
      <c r="F138" s="137" t="s">
        <v>1302</v>
      </c>
      <c r="I138" s="135"/>
      <c r="L138" s="31"/>
      <c r="M138" s="136"/>
      <c r="T138" s="52"/>
      <c r="AT138" s="16" t="s">
        <v>152</v>
      </c>
      <c r="AU138" s="16" t="s">
        <v>77</v>
      </c>
    </row>
    <row r="139" spans="2:65" s="11" customFormat="1" ht="11.25">
      <c r="B139" s="151"/>
      <c r="D139" s="133" t="s">
        <v>255</v>
      </c>
      <c r="E139" s="152" t="s">
        <v>19</v>
      </c>
      <c r="F139" s="153" t="s">
        <v>1303</v>
      </c>
      <c r="H139" s="152" t="s">
        <v>19</v>
      </c>
      <c r="I139" s="154"/>
      <c r="L139" s="151"/>
      <c r="M139" s="155"/>
      <c r="T139" s="156"/>
      <c r="AT139" s="152" t="s">
        <v>255</v>
      </c>
      <c r="AU139" s="152" t="s">
        <v>77</v>
      </c>
      <c r="AV139" s="11" t="s">
        <v>77</v>
      </c>
      <c r="AW139" s="11" t="s">
        <v>31</v>
      </c>
      <c r="AX139" s="11" t="s">
        <v>69</v>
      </c>
      <c r="AY139" s="152" t="s">
        <v>141</v>
      </c>
    </row>
    <row r="140" spans="2:65" s="12" customFormat="1" ht="11.25">
      <c r="B140" s="157"/>
      <c r="D140" s="133" t="s">
        <v>255</v>
      </c>
      <c r="E140" s="158" t="s">
        <v>19</v>
      </c>
      <c r="F140" s="159" t="s">
        <v>1304</v>
      </c>
      <c r="H140" s="160">
        <v>280.5</v>
      </c>
      <c r="I140" s="161"/>
      <c r="L140" s="157"/>
      <c r="M140" s="162"/>
      <c r="T140" s="163"/>
      <c r="AT140" s="158" t="s">
        <v>255</v>
      </c>
      <c r="AU140" s="158" t="s">
        <v>77</v>
      </c>
      <c r="AV140" s="12" t="s">
        <v>79</v>
      </c>
      <c r="AW140" s="12" t="s">
        <v>31</v>
      </c>
      <c r="AX140" s="12" t="s">
        <v>69</v>
      </c>
      <c r="AY140" s="158" t="s">
        <v>141</v>
      </c>
    </row>
    <row r="141" spans="2:65" s="13" customFormat="1" ht="11.25">
      <c r="B141" s="164"/>
      <c r="D141" s="133" t="s">
        <v>255</v>
      </c>
      <c r="E141" s="165" t="s">
        <v>19</v>
      </c>
      <c r="F141" s="166" t="s">
        <v>262</v>
      </c>
      <c r="H141" s="167">
        <v>280.5</v>
      </c>
      <c r="I141" s="168"/>
      <c r="L141" s="164"/>
      <c r="M141" s="169"/>
      <c r="T141" s="170"/>
      <c r="AT141" s="165" t="s">
        <v>255</v>
      </c>
      <c r="AU141" s="165" t="s">
        <v>77</v>
      </c>
      <c r="AV141" s="13" t="s">
        <v>147</v>
      </c>
      <c r="AW141" s="13" t="s">
        <v>31</v>
      </c>
      <c r="AX141" s="13" t="s">
        <v>77</v>
      </c>
      <c r="AY141" s="165" t="s">
        <v>141</v>
      </c>
    </row>
    <row r="142" spans="2:65" s="1" customFormat="1" ht="16.5" customHeight="1">
      <c r="B142" s="31"/>
      <c r="C142" s="138" t="s">
        <v>212</v>
      </c>
      <c r="D142" s="138" t="s">
        <v>171</v>
      </c>
      <c r="E142" s="139" t="s">
        <v>1003</v>
      </c>
      <c r="F142" s="140" t="s">
        <v>1004</v>
      </c>
      <c r="G142" s="141" t="s">
        <v>284</v>
      </c>
      <c r="H142" s="142">
        <v>1595</v>
      </c>
      <c r="I142" s="143"/>
      <c r="J142" s="144">
        <f>ROUND(I142*H142,2)</f>
        <v>0</v>
      </c>
      <c r="K142" s="140" t="s">
        <v>19</v>
      </c>
      <c r="L142" s="145"/>
      <c r="M142" s="146" t="s">
        <v>19</v>
      </c>
      <c r="N142" s="147" t="s">
        <v>40</v>
      </c>
      <c r="P142" s="129">
        <f>O142*H142</f>
        <v>0</v>
      </c>
      <c r="Q142" s="129">
        <v>2.9999999999999997E-4</v>
      </c>
      <c r="R142" s="129">
        <f>Q142*H142</f>
        <v>0.47849999999999998</v>
      </c>
      <c r="S142" s="129">
        <v>0</v>
      </c>
      <c r="T142" s="130">
        <f>S142*H142</f>
        <v>0</v>
      </c>
      <c r="AR142" s="131" t="s">
        <v>169</v>
      </c>
      <c r="AT142" s="131" t="s">
        <v>171</v>
      </c>
      <c r="AU142" s="131" t="s">
        <v>77</v>
      </c>
      <c r="AY142" s="16" t="s">
        <v>141</v>
      </c>
      <c r="BE142" s="132">
        <f>IF(N142="základní",J142,0)</f>
        <v>0</v>
      </c>
      <c r="BF142" s="132">
        <f>IF(N142="snížená",J142,0)</f>
        <v>0</v>
      </c>
      <c r="BG142" s="132">
        <f>IF(N142="zákl. přenesená",J142,0)</f>
        <v>0</v>
      </c>
      <c r="BH142" s="132">
        <f>IF(N142="sníž. přenesená",J142,0)</f>
        <v>0</v>
      </c>
      <c r="BI142" s="132">
        <f>IF(N142="nulová",J142,0)</f>
        <v>0</v>
      </c>
      <c r="BJ142" s="16" t="s">
        <v>77</v>
      </c>
      <c r="BK142" s="132">
        <f>ROUND(I142*H142,2)</f>
        <v>0</v>
      </c>
      <c r="BL142" s="16" t="s">
        <v>147</v>
      </c>
      <c r="BM142" s="131" t="s">
        <v>215</v>
      </c>
    </row>
    <row r="143" spans="2:65" s="1" customFormat="1" ht="11.25">
      <c r="B143" s="31"/>
      <c r="D143" s="133" t="s">
        <v>148</v>
      </c>
      <c r="F143" s="134" t="s">
        <v>1004</v>
      </c>
      <c r="I143" s="135"/>
      <c r="L143" s="31"/>
      <c r="M143" s="136"/>
      <c r="T143" s="52"/>
      <c r="AT143" s="16" t="s">
        <v>148</v>
      </c>
      <c r="AU143" s="16" t="s">
        <v>77</v>
      </c>
    </row>
    <row r="144" spans="2:65" s="1" customFormat="1" ht="29.25">
      <c r="B144" s="31"/>
      <c r="D144" s="133" t="s">
        <v>152</v>
      </c>
      <c r="F144" s="137" t="s">
        <v>974</v>
      </c>
      <c r="I144" s="135"/>
      <c r="L144" s="31"/>
      <c r="M144" s="136"/>
      <c r="T144" s="52"/>
      <c r="AT144" s="16" t="s">
        <v>152</v>
      </c>
      <c r="AU144" s="16" t="s">
        <v>77</v>
      </c>
    </row>
    <row r="145" spans="2:65" s="12" customFormat="1" ht="11.25">
      <c r="B145" s="157"/>
      <c r="D145" s="133" t="s">
        <v>255</v>
      </c>
      <c r="E145" s="158" t="s">
        <v>19</v>
      </c>
      <c r="F145" s="159" t="s">
        <v>1305</v>
      </c>
      <c r="H145" s="160">
        <v>1595</v>
      </c>
      <c r="I145" s="161"/>
      <c r="L145" s="157"/>
      <c r="M145" s="162"/>
      <c r="T145" s="163"/>
      <c r="AT145" s="158" t="s">
        <v>255</v>
      </c>
      <c r="AU145" s="158" t="s">
        <v>77</v>
      </c>
      <c r="AV145" s="12" t="s">
        <v>79</v>
      </c>
      <c r="AW145" s="12" t="s">
        <v>31</v>
      </c>
      <c r="AX145" s="12" t="s">
        <v>69</v>
      </c>
      <c r="AY145" s="158" t="s">
        <v>141</v>
      </c>
    </row>
    <row r="146" spans="2:65" s="13" customFormat="1" ht="11.25">
      <c r="B146" s="164"/>
      <c r="D146" s="133" t="s">
        <v>255</v>
      </c>
      <c r="E146" s="165" t="s">
        <v>19</v>
      </c>
      <c r="F146" s="166" t="s">
        <v>262</v>
      </c>
      <c r="H146" s="167">
        <v>1595</v>
      </c>
      <c r="I146" s="168"/>
      <c r="L146" s="164"/>
      <c r="M146" s="169"/>
      <c r="T146" s="170"/>
      <c r="AT146" s="165" t="s">
        <v>255</v>
      </c>
      <c r="AU146" s="165" t="s">
        <v>77</v>
      </c>
      <c r="AV146" s="13" t="s">
        <v>147</v>
      </c>
      <c r="AW146" s="13" t="s">
        <v>31</v>
      </c>
      <c r="AX146" s="13" t="s">
        <v>77</v>
      </c>
      <c r="AY146" s="165" t="s">
        <v>141</v>
      </c>
    </row>
    <row r="147" spans="2:65" s="1" customFormat="1" ht="16.5" customHeight="1">
      <c r="B147" s="31"/>
      <c r="C147" s="138" t="s">
        <v>186</v>
      </c>
      <c r="D147" s="138" t="s">
        <v>171</v>
      </c>
      <c r="E147" s="139" t="s">
        <v>1009</v>
      </c>
      <c r="F147" s="140" t="s">
        <v>1010</v>
      </c>
      <c r="G147" s="141" t="s">
        <v>243</v>
      </c>
      <c r="H147" s="142">
        <v>5</v>
      </c>
      <c r="I147" s="143"/>
      <c r="J147" s="144">
        <f>ROUND(I147*H147,2)</f>
        <v>0</v>
      </c>
      <c r="K147" s="140" t="s">
        <v>146</v>
      </c>
      <c r="L147" s="145"/>
      <c r="M147" s="146" t="s">
        <v>19</v>
      </c>
      <c r="N147" s="147" t="s">
        <v>40</v>
      </c>
      <c r="P147" s="129">
        <f>O147*H147</f>
        <v>0</v>
      </c>
      <c r="Q147" s="129">
        <v>5.8999999999999997E-2</v>
      </c>
      <c r="R147" s="129">
        <f>Q147*H147</f>
        <v>0.29499999999999998</v>
      </c>
      <c r="S147" s="129">
        <v>0</v>
      </c>
      <c r="T147" s="130">
        <f>S147*H147</f>
        <v>0</v>
      </c>
      <c r="AR147" s="131" t="s">
        <v>169</v>
      </c>
      <c r="AT147" s="131" t="s">
        <v>171</v>
      </c>
      <c r="AU147" s="131" t="s">
        <v>77</v>
      </c>
      <c r="AY147" s="16" t="s">
        <v>141</v>
      </c>
      <c r="BE147" s="132">
        <f>IF(N147="základní",J147,0)</f>
        <v>0</v>
      </c>
      <c r="BF147" s="132">
        <f>IF(N147="snížená",J147,0)</f>
        <v>0</v>
      </c>
      <c r="BG147" s="132">
        <f>IF(N147="zákl. přenesená",J147,0)</f>
        <v>0</v>
      </c>
      <c r="BH147" s="132">
        <f>IF(N147="sníž. přenesená",J147,0)</f>
        <v>0</v>
      </c>
      <c r="BI147" s="132">
        <f>IF(N147="nulová",J147,0)</f>
        <v>0</v>
      </c>
      <c r="BJ147" s="16" t="s">
        <v>77</v>
      </c>
      <c r="BK147" s="132">
        <f>ROUND(I147*H147,2)</f>
        <v>0</v>
      </c>
      <c r="BL147" s="16" t="s">
        <v>147</v>
      </c>
      <c r="BM147" s="131" t="s">
        <v>219</v>
      </c>
    </row>
    <row r="148" spans="2:65" s="1" customFormat="1" ht="11.25">
      <c r="B148" s="31"/>
      <c r="D148" s="133" t="s">
        <v>148</v>
      </c>
      <c r="F148" s="134" t="s">
        <v>1010</v>
      </c>
      <c r="I148" s="135"/>
      <c r="L148" s="31"/>
      <c r="M148" s="136"/>
      <c r="T148" s="52"/>
      <c r="AT148" s="16" t="s">
        <v>148</v>
      </c>
      <c r="AU148" s="16" t="s">
        <v>77</v>
      </c>
    </row>
    <row r="149" spans="2:65" s="1" customFormat="1" ht="29.25">
      <c r="B149" s="31"/>
      <c r="D149" s="133" t="s">
        <v>152</v>
      </c>
      <c r="F149" s="137" t="s">
        <v>1011</v>
      </c>
      <c r="I149" s="135"/>
      <c r="L149" s="31"/>
      <c r="M149" s="136"/>
      <c r="T149" s="52"/>
      <c r="AT149" s="16" t="s">
        <v>152</v>
      </c>
      <c r="AU149" s="16" t="s">
        <v>77</v>
      </c>
    </row>
    <row r="150" spans="2:65" s="1" customFormat="1" ht="16.5" customHeight="1">
      <c r="B150" s="31"/>
      <c r="C150" s="138" t="s">
        <v>222</v>
      </c>
      <c r="D150" s="138" t="s">
        <v>171</v>
      </c>
      <c r="E150" s="139" t="s">
        <v>572</v>
      </c>
      <c r="F150" s="140" t="s">
        <v>573</v>
      </c>
      <c r="G150" s="141" t="s">
        <v>253</v>
      </c>
      <c r="H150" s="142">
        <v>0.5</v>
      </c>
      <c r="I150" s="143"/>
      <c r="J150" s="144">
        <f>ROUND(I150*H150,2)</f>
        <v>0</v>
      </c>
      <c r="K150" s="140" t="s">
        <v>146</v>
      </c>
      <c r="L150" s="145"/>
      <c r="M150" s="146" t="s">
        <v>19</v>
      </c>
      <c r="N150" s="147" t="s">
        <v>40</v>
      </c>
      <c r="P150" s="129">
        <f>O150*H150</f>
        <v>0</v>
      </c>
      <c r="Q150" s="129">
        <v>2.234</v>
      </c>
      <c r="R150" s="129">
        <f>Q150*H150</f>
        <v>1.117</v>
      </c>
      <c r="S150" s="129">
        <v>0</v>
      </c>
      <c r="T150" s="130">
        <f>S150*H150</f>
        <v>0</v>
      </c>
      <c r="AR150" s="131" t="s">
        <v>169</v>
      </c>
      <c r="AT150" s="131" t="s">
        <v>171</v>
      </c>
      <c r="AU150" s="131" t="s">
        <v>77</v>
      </c>
      <c r="AY150" s="16" t="s">
        <v>141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6" t="s">
        <v>77</v>
      </c>
      <c r="BK150" s="132">
        <f>ROUND(I150*H150,2)</f>
        <v>0</v>
      </c>
      <c r="BL150" s="16" t="s">
        <v>147</v>
      </c>
      <c r="BM150" s="131" t="s">
        <v>227</v>
      </c>
    </row>
    <row r="151" spans="2:65" s="1" customFormat="1" ht="11.25">
      <c r="B151" s="31"/>
      <c r="D151" s="133" t="s">
        <v>148</v>
      </c>
      <c r="F151" s="134" t="s">
        <v>573</v>
      </c>
      <c r="I151" s="135"/>
      <c r="L151" s="31"/>
      <c r="M151" s="136"/>
      <c r="T151" s="52"/>
      <c r="AT151" s="16" t="s">
        <v>148</v>
      </c>
      <c r="AU151" s="16" t="s">
        <v>77</v>
      </c>
    </row>
    <row r="152" spans="2:65" s="1" customFormat="1" ht="29.25">
      <c r="B152" s="31"/>
      <c r="D152" s="133" t="s">
        <v>152</v>
      </c>
      <c r="F152" s="137" t="s">
        <v>1306</v>
      </c>
      <c r="I152" s="135"/>
      <c r="L152" s="31"/>
      <c r="M152" s="136"/>
      <c r="T152" s="52"/>
      <c r="AT152" s="16" t="s">
        <v>152</v>
      </c>
      <c r="AU152" s="16" t="s">
        <v>77</v>
      </c>
    </row>
    <row r="153" spans="2:65" s="12" customFormat="1" ht="11.25">
      <c r="B153" s="157"/>
      <c r="D153" s="133" t="s">
        <v>255</v>
      </c>
      <c r="E153" s="158" t="s">
        <v>19</v>
      </c>
      <c r="F153" s="159" t="s">
        <v>1307</v>
      </c>
      <c r="H153" s="160">
        <v>0.5</v>
      </c>
      <c r="I153" s="161"/>
      <c r="L153" s="157"/>
      <c r="M153" s="162"/>
      <c r="T153" s="163"/>
      <c r="AT153" s="158" t="s">
        <v>255</v>
      </c>
      <c r="AU153" s="158" t="s">
        <v>77</v>
      </c>
      <c r="AV153" s="12" t="s">
        <v>79</v>
      </c>
      <c r="AW153" s="12" t="s">
        <v>31</v>
      </c>
      <c r="AX153" s="12" t="s">
        <v>69</v>
      </c>
      <c r="AY153" s="158" t="s">
        <v>141</v>
      </c>
    </row>
    <row r="154" spans="2:65" s="13" customFormat="1" ht="11.25">
      <c r="B154" s="164"/>
      <c r="D154" s="133" t="s">
        <v>255</v>
      </c>
      <c r="E154" s="165" t="s">
        <v>19</v>
      </c>
      <c r="F154" s="166" t="s">
        <v>262</v>
      </c>
      <c r="H154" s="167">
        <v>0.5</v>
      </c>
      <c r="I154" s="168"/>
      <c r="L154" s="164"/>
      <c r="M154" s="169"/>
      <c r="T154" s="170"/>
      <c r="AT154" s="165" t="s">
        <v>255</v>
      </c>
      <c r="AU154" s="165" t="s">
        <v>77</v>
      </c>
      <c r="AV154" s="13" t="s">
        <v>147</v>
      </c>
      <c r="AW154" s="13" t="s">
        <v>31</v>
      </c>
      <c r="AX154" s="13" t="s">
        <v>77</v>
      </c>
      <c r="AY154" s="165" t="s">
        <v>141</v>
      </c>
    </row>
    <row r="155" spans="2:65" s="10" customFormat="1" ht="25.9" customHeight="1">
      <c r="B155" s="110"/>
      <c r="D155" s="111" t="s">
        <v>68</v>
      </c>
      <c r="E155" s="112" t="s">
        <v>79</v>
      </c>
      <c r="F155" s="112" t="s">
        <v>582</v>
      </c>
      <c r="I155" s="113"/>
      <c r="J155" s="114">
        <f>BK155</f>
        <v>0</v>
      </c>
      <c r="L155" s="110"/>
      <c r="M155" s="115"/>
      <c r="P155" s="116">
        <f>SUM(P156:P196)</f>
        <v>0</v>
      </c>
      <c r="R155" s="116">
        <f>SUM(R156:R196)</f>
        <v>0</v>
      </c>
      <c r="T155" s="117">
        <f>SUM(T156:T196)</f>
        <v>0</v>
      </c>
      <c r="AR155" s="111" t="s">
        <v>77</v>
      </c>
      <c r="AT155" s="118" t="s">
        <v>68</v>
      </c>
      <c r="AU155" s="118" t="s">
        <v>69</v>
      </c>
      <c r="AY155" s="111" t="s">
        <v>141</v>
      </c>
      <c r="BK155" s="119">
        <f>SUM(BK156:BK196)</f>
        <v>0</v>
      </c>
    </row>
    <row r="156" spans="2:65" s="1" customFormat="1" ht="16.5" customHeight="1">
      <c r="B156" s="31"/>
      <c r="C156" s="120" t="s">
        <v>191</v>
      </c>
      <c r="D156" s="120" t="s">
        <v>142</v>
      </c>
      <c r="E156" s="121" t="s">
        <v>1026</v>
      </c>
      <c r="F156" s="122" t="s">
        <v>1027</v>
      </c>
      <c r="G156" s="123" t="s">
        <v>174</v>
      </c>
      <c r="H156" s="124">
        <v>102</v>
      </c>
      <c r="I156" s="125"/>
      <c r="J156" s="126">
        <f>ROUND(I156*H156,2)</f>
        <v>0</v>
      </c>
      <c r="K156" s="122" t="s">
        <v>146</v>
      </c>
      <c r="L156" s="31"/>
      <c r="M156" s="127" t="s">
        <v>19</v>
      </c>
      <c r="N156" s="128" t="s">
        <v>40</v>
      </c>
      <c r="P156" s="129">
        <f>O156*H156</f>
        <v>0</v>
      </c>
      <c r="Q156" s="129">
        <v>0</v>
      </c>
      <c r="R156" s="129">
        <f>Q156*H156</f>
        <v>0</v>
      </c>
      <c r="S156" s="129">
        <v>0</v>
      </c>
      <c r="T156" s="130">
        <f>S156*H156</f>
        <v>0</v>
      </c>
      <c r="AR156" s="131" t="s">
        <v>147</v>
      </c>
      <c r="AT156" s="131" t="s">
        <v>142</v>
      </c>
      <c r="AU156" s="131" t="s">
        <v>77</v>
      </c>
      <c r="AY156" s="16" t="s">
        <v>141</v>
      </c>
      <c r="BE156" s="132">
        <f>IF(N156="základní",J156,0)</f>
        <v>0</v>
      </c>
      <c r="BF156" s="132">
        <f>IF(N156="snížená",J156,0)</f>
        <v>0</v>
      </c>
      <c r="BG156" s="132">
        <f>IF(N156="zákl. přenesená",J156,0)</f>
        <v>0</v>
      </c>
      <c r="BH156" s="132">
        <f>IF(N156="sníž. přenesená",J156,0)</f>
        <v>0</v>
      </c>
      <c r="BI156" s="132">
        <f>IF(N156="nulová",J156,0)</f>
        <v>0</v>
      </c>
      <c r="BJ156" s="16" t="s">
        <v>77</v>
      </c>
      <c r="BK156" s="132">
        <f>ROUND(I156*H156,2)</f>
        <v>0</v>
      </c>
      <c r="BL156" s="16" t="s">
        <v>147</v>
      </c>
      <c r="BM156" s="131" t="s">
        <v>231</v>
      </c>
    </row>
    <row r="157" spans="2:65" s="1" customFormat="1" ht="29.25">
      <c r="B157" s="31"/>
      <c r="D157" s="133" t="s">
        <v>148</v>
      </c>
      <c r="F157" s="134" t="s">
        <v>1028</v>
      </c>
      <c r="I157" s="135"/>
      <c r="L157" s="31"/>
      <c r="M157" s="136"/>
      <c r="T157" s="52"/>
      <c r="AT157" s="16" t="s">
        <v>148</v>
      </c>
      <c r="AU157" s="16" t="s">
        <v>77</v>
      </c>
    </row>
    <row r="158" spans="2:65" s="1" customFormat="1" ht="39">
      <c r="B158" s="31"/>
      <c r="D158" s="133" t="s">
        <v>150</v>
      </c>
      <c r="F158" s="137" t="s">
        <v>1029</v>
      </c>
      <c r="I158" s="135"/>
      <c r="L158" s="31"/>
      <c r="M158" s="136"/>
      <c r="T158" s="52"/>
      <c r="AT158" s="16" t="s">
        <v>150</v>
      </c>
      <c r="AU158" s="16" t="s">
        <v>77</v>
      </c>
    </row>
    <row r="159" spans="2:65" s="1" customFormat="1" ht="19.5">
      <c r="B159" s="31"/>
      <c r="D159" s="133" t="s">
        <v>152</v>
      </c>
      <c r="F159" s="137" t="s">
        <v>166</v>
      </c>
      <c r="I159" s="135"/>
      <c r="L159" s="31"/>
      <c r="M159" s="136"/>
      <c r="T159" s="52"/>
      <c r="AT159" s="16" t="s">
        <v>152</v>
      </c>
      <c r="AU159" s="16" t="s">
        <v>77</v>
      </c>
    </row>
    <row r="160" spans="2:65" s="1" customFormat="1" ht="16.5" customHeight="1">
      <c r="B160" s="31"/>
      <c r="C160" s="120" t="s">
        <v>233</v>
      </c>
      <c r="D160" s="120" t="s">
        <v>142</v>
      </c>
      <c r="E160" s="121" t="s">
        <v>1030</v>
      </c>
      <c r="F160" s="122" t="s">
        <v>1031</v>
      </c>
      <c r="G160" s="123" t="s">
        <v>174</v>
      </c>
      <c r="H160" s="124">
        <v>3</v>
      </c>
      <c r="I160" s="125"/>
      <c r="J160" s="126">
        <f>ROUND(I160*H160,2)</f>
        <v>0</v>
      </c>
      <c r="K160" s="122" t="s">
        <v>146</v>
      </c>
      <c r="L160" s="31"/>
      <c r="M160" s="127" t="s">
        <v>19</v>
      </c>
      <c r="N160" s="128" t="s">
        <v>40</v>
      </c>
      <c r="P160" s="129">
        <f>O160*H160</f>
        <v>0</v>
      </c>
      <c r="Q160" s="129">
        <v>0</v>
      </c>
      <c r="R160" s="129">
        <f>Q160*H160</f>
        <v>0</v>
      </c>
      <c r="S160" s="129">
        <v>0</v>
      </c>
      <c r="T160" s="130">
        <f>S160*H160</f>
        <v>0</v>
      </c>
      <c r="AR160" s="131" t="s">
        <v>147</v>
      </c>
      <c r="AT160" s="131" t="s">
        <v>142</v>
      </c>
      <c r="AU160" s="131" t="s">
        <v>77</v>
      </c>
      <c r="AY160" s="16" t="s">
        <v>141</v>
      </c>
      <c r="BE160" s="132">
        <f>IF(N160="základní",J160,0)</f>
        <v>0</v>
      </c>
      <c r="BF160" s="132">
        <f>IF(N160="snížená",J160,0)</f>
        <v>0</v>
      </c>
      <c r="BG160" s="132">
        <f>IF(N160="zákl. přenesená",J160,0)</f>
        <v>0</v>
      </c>
      <c r="BH160" s="132">
        <f>IF(N160="sníž. přenesená",J160,0)</f>
        <v>0</v>
      </c>
      <c r="BI160" s="132">
        <f>IF(N160="nulová",J160,0)</f>
        <v>0</v>
      </c>
      <c r="BJ160" s="16" t="s">
        <v>77</v>
      </c>
      <c r="BK160" s="132">
        <f>ROUND(I160*H160,2)</f>
        <v>0</v>
      </c>
      <c r="BL160" s="16" t="s">
        <v>147</v>
      </c>
      <c r="BM160" s="131" t="s">
        <v>237</v>
      </c>
    </row>
    <row r="161" spans="2:65" s="1" customFormat="1" ht="29.25">
      <c r="B161" s="31"/>
      <c r="D161" s="133" t="s">
        <v>148</v>
      </c>
      <c r="F161" s="134" t="s">
        <v>1032</v>
      </c>
      <c r="I161" s="135"/>
      <c r="L161" s="31"/>
      <c r="M161" s="136"/>
      <c r="T161" s="52"/>
      <c r="AT161" s="16" t="s">
        <v>148</v>
      </c>
      <c r="AU161" s="16" t="s">
        <v>77</v>
      </c>
    </row>
    <row r="162" spans="2:65" s="1" customFormat="1" ht="39">
      <c r="B162" s="31"/>
      <c r="D162" s="133" t="s">
        <v>150</v>
      </c>
      <c r="F162" s="137" t="s">
        <v>1029</v>
      </c>
      <c r="I162" s="135"/>
      <c r="L162" s="31"/>
      <c r="M162" s="136"/>
      <c r="T162" s="52"/>
      <c r="AT162" s="16" t="s">
        <v>150</v>
      </c>
      <c r="AU162" s="16" t="s">
        <v>77</v>
      </c>
    </row>
    <row r="163" spans="2:65" s="1" customFormat="1" ht="19.5">
      <c r="B163" s="31"/>
      <c r="D163" s="133" t="s">
        <v>152</v>
      </c>
      <c r="F163" s="137" t="s">
        <v>166</v>
      </c>
      <c r="I163" s="135"/>
      <c r="L163" s="31"/>
      <c r="M163" s="136"/>
      <c r="T163" s="52"/>
      <c r="AT163" s="16" t="s">
        <v>152</v>
      </c>
      <c r="AU163" s="16" t="s">
        <v>77</v>
      </c>
    </row>
    <row r="164" spans="2:65" s="1" customFormat="1" ht="16.5" customHeight="1">
      <c r="B164" s="31"/>
      <c r="C164" s="120" t="s">
        <v>197</v>
      </c>
      <c r="D164" s="120" t="s">
        <v>142</v>
      </c>
      <c r="E164" s="121" t="s">
        <v>1033</v>
      </c>
      <c r="F164" s="122" t="s">
        <v>1034</v>
      </c>
      <c r="G164" s="123" t="s">
        <v>174</v>
      </c>
      <c r="H164" s="124">
        <v>3</v>
      </c>
      <c r="I164" s="125"/>
      <c r="J164" s="126">
        <f>ROUND(I164*H164,2)</f>
        <v>0</v>
      </c>
      <c r="K164" s="122" t="s">
        <v>146</v>
      </c>
      <c r="L164" s="31"/>
      <c r="M164" s="127" t="s">
        <v>19</v>
      </c>
      <c r="N164" s="128" t="s">
        <v>40</v>
      </c>
      <c r="P164" s="129">
        <f>O164*H164</f>
        <v>0</v>
      </c>
      <c r="Q164" s="129">
        <v>0</v>
      </c>
      <c r="R164" s="129">
        <f>Q164*H164</f>
        <v>0</v>
      </c>
      <c r="S164" s="129">
        <v>0</v>
      </c>
      <c r="T164" s="130">
        <f>S164*H164</f>
        <v>0</v>
      </c>
      <c r="AR164" s="131" t="s">
        <v>147</v>
      </c>
      <c r="AT164" s="131" t="s">
        <v>142</v>
      </c>
      <c r="AU164" s="131" t="s">
        <v>77</v>
      </c>
      <c r="AY164" s="16" t="s">
        <v>141</v>
      </c>
      <c r="BE164" s="132">
        <f>IF(N164="základní",J164,0)</f>
        <v>0</v>
      </c>
      <c r="BF164" s="132">
        <f>IF(N164="snížená",J164,0)</f>
        <v>0</v>
      </c>
      <c r="BG164" s="132">
        <f>IF(N164="zákl. přenesená",J164,0)</f>
        <v>0</v>
      </c>
      <c r="BH164" s="132">
        <f>IF(N164="sníž. přenesená",J164,0)</f>
        <v>0</v>
      </c>
      <c r="BI164" s="132">
        <f>IF(N164="nulová",J164,0)</f>
        <v>0</v>
      </c>
      <c r="BJ164" s="16" t="s">
        <v>77</v>
      </c>
      <c r="BK164" s="132">
        <f>ROUND(I164*H164,2)</f>
        <v>0</v>
      </c>
      <c r="BL164" s="16" t="s">
        <v>147</v>
      </c>
      <c r="BM164" s="131" t="s">
        <v>328</v>
      </c>
    </row>
    <row r="165" spans="2:65" s="1" customFormat="1" ht="29.25">
      <c r="B165" s="31"/>
      <c r="D165" s="133" t="s">
        <v>148</v>
      </c>
      <c r="F165" s="134" t="s">
        <v>1035</v>
      </c>
      <c r="I165" s="135"/>
      <c r="L165" s="31"/>
      <c r="M165" s="136"/>
      <c r="T165" s="52"/>
      <c r="AT165" s="16" t="s">
        <v>148</v>
      </c>
      <c r="AU165" s="16" t="s">
        <v>77</v>
      </c>
    </row>
    <row r="166" spans="2:65" s="1" customFormat="1" ht="39">
      <c r="B166" s="31"/>
      <c r="D166" s="133" t="s">
        <v>150</v>
      </c>
      <c r="F166" s="137" t="s">
        <v>1029</v>
      </c>
      <c r="I166" s="135"/>
      <c r="L166" s="31"/>
      <c r="M166" s="136"/>
      <c r="T166" s="52"/>
      <c r="AT166" s="16" t="s">
        <v>150</v>
      </c>
      <c r="AU166" s="16" t="s">
        <v>77</v>
      </c>
    </row>
    <row r="167" spans="2:65" s="1" customFormat="1" ht="19.5">
      <c r="B167" s="31"/>
      <c r="D167" s="133" t="s">
        <v>152</v>
      </c>
      <c r="F167" s="137" t="s">
        <v>166</v>
      </c>
      <c r="I167" s="135"/>
      <c r="L167" s="31"/>
      <c r="M167" s="136"/>
      <c r="T167" s="52"/>
      <c r="AT167" s="16" t="s">
        <v>152</v>
      </c>
      <c r="AU167" s="16" t="s">
        <v>77</v>
      </c>
    </row>
    <row r="168" spans="2:65" s="1" customFormat="1" ht="16.5" customHeight="1">
      <c r="B168" s="31"/>
      <c r="C168" s="120" t="s">
        <v>7</v>
      </c>
      <c r="D168" s="120" t="s">
        <v>142</v>
      </c>
      <c r="E168" s="121" t="s">
        <v>1036</v>
      </c>
      <c r="F168" s="122" t="s">
        <v>1037</v>
      </c>
      <c r="G168" s="123" t="s">
        <v>174</v>
      </c>
      <c r="H168" s="124">
        <v>1</v>
      </c>
      <c r="I168" s="125"/>
      <c r="J168" s="126">
        <f>ROUND(I168*H168,2)</f>
        <v>0</v>
      </c>
      <c r="K168" s="122" t="s">
        <v>146</v>
      </c>
      <c r="L168" s="31"/>
      <c r="M168" s="127" t="s">
        <v>19</v>
      </c>
      <c r="N168" s="128" t="s">
        <v>40</v>
      </c>
      <c r="P168" s="129">
        <f>O168*H168</f>
        <v>0</v>
      </c>
      <c r="Q168" s="129">
        <v>0</v>
      </c>
      <c r="R168" s="129">
        <f>Q168*H168</f>
        <v>0</v>
      </c>
      <c r="S168" s="129">
        <v>0</v>
      </c>
      <c r="T168" s="130">
        <f>S168*H168</f>
        <v>0</v>
      </c>
      <c r="AR168" s="131" t="s">
        <v>147</v>
      </c>
      <c r="AT168" s="131" t="s">
        <v>142</v>
      </c>
      <c r="AU168" s="131" t="s">
        <v>77</v>
      </c>
      <c r="AY168" s="16" t="s">
        <v>141</v>
      </c>
      <c r="BE168" s="132">
        <f>IF(N168="základní",J168,0)</f>
        <v>0</v>
      </c>
      <c r="BF168" s="132">
        <f>IF(N168="snížená",J168,0)</f>
        <v>0</v>
      </c>
      <c r="BG168" s="132">
        <f>IF(N168="zákl. přenesená",J168,0)</f>
        <v>0</v>
      </c>
      <c r="BH168" s="132">
        <f>IF(N168="sníž. přenesená",J168,0)</f>
        <v>0</v>
      </c>
      <c r="BI168" s="132">
        <f>IF(N168="nulová",J168,0)</f>
        <v>0</v>
      </c>
      <c r="BJ168" s="16" t="s">
        <v>77</v>
      </c>
      <c r="BK168" s="132">
        <f>ROUND(I168*H168,2)</f>
        <v>0</v>
      </c>
      <c r="BL168" s="16" t="s">
        <v>147</v>
      </c>
      <c r="BM168" s="131" t="s">
        <v>332</v>
      </c>
    </row>
    <row r="169" spans="2:65" s="1" customFormat="1" ht="29.25">
      <c r="B169" s="31"/>
      <c r="D169" s="133" t="s">
        <v>148</v>
      </c>
      <c r="F169" s="134" t="s">
        <v>1038</v>
      </c>
      <c r="I169" s="135"/>
      <c r="L169" s="31"/>
      <c r="M169" s="136"/>
      <c r="T169" s="52"/>
      <c r="AT169" s="16" t="s">
        <v>148</v>
      </c>
      <c r="AU169" s="16" t="s">
        <v>77</v>
      </c>
    </row>
    <row r="170" spans="2:65" s="1" customFormat="1" ht="39">
      <c r="B170" s="31"/>
      <c r="D170" s="133" t="s">
        <v>150</v>
      </c>
      <c r="F170" s="137" t="s">
        <v>1029</v>
      </c>
      <c r="I170" s="135"/>
      <c r="L170" s="31"/>
      <c r="M170" s="136"/>
      <c r="T170" s="52"/>
      <c r="AT170" s="16" t="s">
        <v>150</v>
      </c>
      <c r="AU170" s="16" t="s">
        <v>77</v>
      </c>
    </row>
    <row r="171" spans="2:65" s="1" customFormat="1" ht="19.5">
      <c r="B171" s="31"/>
      <c r="D171" s="133" t="s">
        <v>152</v>
      </c>
      <c r="F171" s="137" t="s">
        <v>166</v>
      </c>
      <c r="I171" s="135"/>
      <c r="L171" s="31"/>
      <c r="M171" s="136"/>
      <c r="T171" s="52"/>
      <c r="AT171" s="16" t="s">
        <v>152</v>
      </c>
      <c r="AU171" s="16" t="s">
        <v>77</v>
      </c>
    </row>
    <row r="172" spans="2:65" s="1" customFormat="1" ht="16.5" customHeight="1">
      <c r="B172" s="31"/>
      <c r="C172" s="120" t="s">
        <v>201</v>
      </c>
      <c r="D172" s="120" t="s">
        <v>142</v>
      </c>
      <c r="E172" s="121" t="s">
        <v>1039</v>
      </c>
      <c r="F172" s="122" t="s">
        <v>1040</v>
      </c>
      <c r="G172" s="123" t="s">
        <v>174</v>
      </c>
      <c r="H172" s="124">
        <v>1</v>
      </c>
      <c r="I172" s="125"/>
      <c r="J172" s="126">
        <f>ROUND(I172*H172,2)</f>
        <v>0</v>
      </c>
      <c r="K172" s="122" t="s">
        <v>146</v>
      </c>
      <c r="L172" s="31"/>
      <c r="M172" s="127" t="s">
        <v>19</v>
      </c>
      <c r="N172" s="128" t="s">
        <v>40</v>
      </c>
      <c r="P172" s="129">
        <f>O172*H172</f>
        <v>0</v>
      </c>
      <c r="Q172" s="129">
        <v>0</v>
      </c>
      <c r="R172" s="129">
        <f>Q172*H172</f>
        <v>0</v>
      </c>
      <c r="S172" s="129">
        <v>0</v>
      </c>
      <c r="T172" s="130">
        <f>S172*H172</f>
        <v>0</v>
      </c>
      <c r="AR172" s="131" t="s">
        <v>147</v>
      </c>
      <c r="AT172" s="131" t="s">
        <v>142</v>
      </c>
      <c r="AU172" s="131" t="s">
        <v>77</v>
      </c>
      <c r="AY172" s="16" t="s">
        <v>141</v>
      </c>
      <c r="BE172" s="132">
        <f>IF(N172="základní",J172,0)</f>
        <v>0</v>
      </c>
      <c r="BF172" s="132">
        <f>IF(N172="snížená",J172,0)</f>
        <v>0</v>
      </c>
      <c r="BG172" s="132">
        <f>IF(N172="zákl. přenesená",J172,0)</f>
        <v>0</v>
      </c>
      <c r="BH172" s="132">
        <f>IF(N172="sníž. přenesená",J172,0)</f>
        <v>0</v>
      </c>
      <c r="BI172" s="132">
        <f>IF(N172="nulová",J172,0)</f>
        <v>0</v>
      </c>
      <c r="BJ172" s="16" t="s">
        <v>77</v>
      </c>
      <c r="BK172" s="132">
        <f>ROUND(I172*H172,2)</f>
        <v>0</v>
      </c>
      <c r="BL172" s="16" t="s">
        <v>147</v>
      </c>
      <c r="BM172" s="131" t="s">
        <v>336</v>
      </c>
    </row>
    <row r="173" spans="2:65" s="1" customFormat="1" ht="29.25">
      <c r="B173" s="31"/>
      <c r="D173" s="133" t="s">
        <v>148</v>
      </c>
      <c r="F173" s="134" t="s">
        <v>1041</v>
      </c>
      <c r="I173" s="135"/>
      <c r="L173" s="31"/>
      <c r="M173" s="136"/>
      <c r="T173" s="52"/>
      <c r="AT173" s="16" t="s">
        <v>148</v>
      </c>
      <c r="AU173" s="16" t="s">
        <v>77</v>
      </c>
    </row>
    <row r="174" spans="2:65" s="1" customFormat="1" ht="39">
      <c r="B174" s="31"/>
      <c r="D174" s="133" t="s">
        <v>150</v>
      </c>
      <c r="F174" s="137" t="s">
        <v>1029</v>
      </c>
      <c r="I174" s="135"/>
      <c r="L174" s="31"/>
      <c r="M174" s="136"/>
      <c r="T174" s="52"/>
      <c r="AT174" s="16" t="s">
        <v>150</v>
      </c>
      <c r="AU174" s="16" t="s">
        <v>77</v>
      </c>
    </row>
    <row r="175" spans="2:65" s="1" customFormat="1" ht="19.5">
      <c r="B175" s="31"/>
      <c r="D175" s="133" t="s">
        <v>152</v>
      </c>
      <c r="F175" s="137" t="s">
        <v>166</v>
      </c>
      <c r="I175" s="135"/>
      <c r="L175" s="31"/>
      <c r="M175" s="136"/>
      <c r="T175" s="52"/>
      <c r="AT175" s="16" t="s">
        <v>152</v>
      </c>
      <c r="AU175" s="16" t="s">
        <v>77</v>
      </c>
    </row>
    <row r="176" spans="2:65" s="1" customFormat="1" ht="16.5" customHeight="1">
      <c r="B176" s="31"/>
      <c r="C176" s="120" t="s">
        <v>329</v>
      </c>
      <c r="D176" s="120" t="s">
        <v>142</v>
      </c>
      <c r="E176" s="121" t="s">
        <v>1046</v>
      </c>
      <c r="F176" s="122" t="s">
        <v>1047</v>
      </c>
      <c r="G176" s="123" t="s">
        <v>284</v>
      </c>
      <c r="H176" s="124">
        <v>1450</v>
      </c>
      <c r="I176" s="125"/>
      <c r="J176" s="126">
        <f>ROUND(I176*H176,2)</f>
        <v>0</v>
      </c>
      <c r="K176" s="122" t="s">
        <v>19</v>
      </c>
      <c r="L176" s="31"/>
      <c r="M176" s="127" t="s">
        <v>19</v>
      </c>
      <c r="N176" s="128" t="s">
        <v>40</v>
      </c>
      <c r="P176" s="129">
        <f>O176*H176</f>
        <v>0</v>
      </c>
      <c r="Q176" s="129">
        <v>0</v>
      </c>
      <c r="R176" s="129">
        <f>Q176*H176</f>
        <v>0</v>
      </c>
      <c r="S176" s="129">
        <v>0</v>
      </c>
      <c r="T176" s="130">
        <f>S176*H176</f>
        <v>0</v>
      </c>
      <c r="AR176" s="131" t="s">
        <v>147</v>
      </c>
      <c r="AT176" s="131" t="s">
        <v>142</v>
      </c>
      <c r="AU176" s="131" t="s">
        <v>77</v>
      </c>
      <c r="AY176" s="16" t="s">
        <v>141</v>
      </c>
      <c r="BE176" s="132">
        <f>IF(N176="základní",J176,0)</f>
        <v>0</v>
      </c>
      <c r="BF176" s="132">
        <f>IF(N176="snížená",J176,0)</f>
        <v>0</v>
      </c>
      <c r="BG176" s="132">
        <f>IF(N176="zákl. přenesená",J176,0)</f>
        <v>0</v>
      </c>
      <c r="BH176" s="132">
        <f>IF(N176="sníž. přenesená",J176,0)</f>
        <v>0</v>
      </c>
      <c r="BI176" s="132">
        <f>IF(N176="nulová",J176,0)</f>
        <v>0</v>
      </c>
      <c r="BJ176" s="16" t="s">
        <v>77</v>
      </c>
      <c r="BK176" s="132">
        <f>ROUND(I176*H176,2)</f>
        <v>0</v>
      </c>
      <c r="BL176" s="16" t="s">
        <v>147</v>
      </c>
      <c r="BM176" s="131" t="s">
        <v>340</v>
      </c>
    </row>
    <row r="177" spans="2:65" s="1" customFormat="1" ht="11.25">
      <c r="B177" s="31"/>
      <c r="D177" s="133" t="s">
        <v>148</v>
      </c>
      <c r="F177" s="134" t="s">
        <v>1047</v>
      </c>
      <c r="I177" s="135"/>
      <c r="L177" s="31"/>
      <c r="M177" s="136"/>
      <c r="T177" s="52"/>
      <c r="AT177" s="16" t="s">
        <v>148</v>
      </c>
      <c r="AU177" s="16" t="s">
        <v>77</v>
      </c>
    </row>
    <row r="178" spans="2:65" s="1" customFormat="1" ht="19.5">
      <c r="B178" s="31"/>
      <c r="D178" s="133" t="s">
        <v>152</v>
      </c>
      <c r="F178" s="137" t="s">
        <v>166</v>
      </c>
      <c r="I178" s="135"/>
      <c r="L178" s="31"/>
      <c r="M178" s="136"/>
      <c r="T178" s="52"/>
      <c r="AT178" s="16" t="s">
        <v>152</v>
      </c>
      <c r="AU178" s="16" t="s">
        <v>77</v>
      </c>
    </row>
    <row r="179" spans="2:65" s="1" customFormat="1" ht="16.5" customHeight="1">
      <c r="B179" s="31"/>
      <c r="C179" s="120" t="s">
        <v>204</v>
      </c>
      <c r="D179" s="120" t="s">
        <v>142</v>
      </c>
      <c r="E179" s="121" t="s">
        <v>251</v>
      </c>
      <c r="F179" s="122" t="s">
        <v>252</v>
      </c>
      <c r="G179" s="123" t="s">
        <v>253</v>
      </c>
      <c r="H179" s="124">
        <v>109.931</v>
      </c>
      <c r="I179" s="125"/>
      <c r="J179" s="126">
        <f>ROUND(I179*H179,2)</f>
        <v>0</v>
      </c>
      <c r="K179" s="122" t="s">
        <v>146</v>
      </c>
      <c r="L179" s="31"/>
      <c r="M179" s="127" t="s">
        <v>19</v>
      </c>
      <c r="N179" s="128" t="s">
        <v>40</v>
      </c>
      <c r="P179" s="129">
        <f>O179*H179</f>
        <v>0</v>
      </c>
      <c r="Q179" s="129">
        <v>0</v>
      </c>
      <c r="R179" s="129">
        <f>Q179*H179</f>
        <v>0</v>
      </c>
      <c r="S179" s="129">
        <v>0</v>
      </c>
      <c r="T179" s="130">
        <f>S179*H179</f>
        <v>0</v>
      </c>
      <c r="AR179" s="131" t="s">
        <v>147</v>
      </c>
      <c r="AT179" s="131" t="s">
        <v>142</v>
      </c>
      <c r="AU179" s="131" t="s">
        <v>77</v>
      </c>
      <c r="AY179" s="16" t="s">
        <v>141</v>
      </c>
      <c r="BE179" s="132">
        <f>IF(N179="základní",J179,0)</f>
        <v>0</v>
      </c>
      <c r="BF179" s="132">
        <f>IF(N179="snížená",J179,0)</f>
        <v>0</v>
      </c>
      <c r="BG179" s="132">
        <f>IF(N179="zákl. přenesená",J179,0)</f>
        <v>0</v>
      </c>
      <c r="BH179" s="132">
        <f>IF(N179="sníž. přenesená",J179,0)</f>
        <v>0</v>
      </c>
      <c r="BI179" s="132">
        <f>IF(N179="nulová",J179,0)</f>
        <v>0</v>
      </c>
      <c r="BJ179" s="16" t="s">
        <v>77</v>
      </c>
      <c r="BK179" s="132">
        <f>ROUND(I179*H179,2)</f>
        <v>0</v>
      </c>
      <c r="BL179" s="16" t="s">
        <v>147</v>
      </c>
      <c r="BM179" s="131" t="s">
        <v>344</v>
      </c>
    </row>
    <row r="180" spans="2:65" s="1" customFormat="1" ht="19.5">
      <c r="B180" s="31"/>
      <c r="D180" s="133" t="s">
        <v>148</v>
      </c>
      <c r="F180" s="134" t="s">
        <v>254</v>
      </c>
      <c r="I180" s="135"/>
      <c r="L180" s="31"/>
      <c r="M180" s="136"/>
      <c r="T180" s="52"/>
      <c r="AT180" s="16" t="s">
        <v>148</v>
      </c>
      <c r="AU180" s="16" t="s">
        <v>77</v>
      </c>
    </row>
    <row r="181" spans="2:65" s="1" customFormat="1" ht="19.5">
      <c r="B181" s="31"/>
      <c r="D181" s="133" t="s">
        <v>150</v>
      </c>
      <c r="F181" s="137" t="s">
        <v>151</v>
      </c>
      <c r="I181" s="135"/>
      <c r="L181" s="31"/>
      <c r="M181" s="136"/>
      <c r="T181" s="52"/>
      <c r="AT181" s="16" t="s">
        <v>150</v>
      </c>
      <c r="AU181" s="16" t="s">
        <v>77</v>
      </c>
    </row>
    <row r="182" spans="2:65" s="1" customFormat="1" ht="29.25">
      <c r="B182" s="31"/>
      <c r="D182" s="133" t="s">
        <v>152</v>
      </c>
      <c r="F182" s="137" t="s">
        <v>1308</v>
      </c>
      <c r="I182" s="135"/>
      <c r="L182" s="31"/>
      <c r="M182" s="136"/>
      <c r="T182" s="52"/>
      <c r="AT182" s="16" t="s">
        <v>152</v>
      </c>
      <c r="AU182" s="16" t="s">
        <v>77</v>
      </c>
    </row>
    <row r="183" spans="2:65" s="12" customFormat="1" ht="11.25">
      <c r="B183" s="157"/>
      <c r="D183" s="133" t="s">
        <v>255</v>
      </c>
      <c r="E183" s="158" t="s">
        <v>19</v>
      </c>
      <c r="F183" s="159" t="s">
        <v>1309</v>
      </c>
      <c r="H183" s="160">
        <v>109.931</v>
      </c>
      <c r="I183" s="161"/>
      <c r="L183" s="157"/>
      <c r="M183" s="162"/>
      <c r="T183" s="163"/>
      <c r="AT183" s="158" t="s">
        <v>255</v>
      </c>
      <c r="AU183" s="158" t="s">
        <v>77</v>
      </c>
      <c r="AV183" s="12" t="s">
        <v>79</v>
      </c>
      <c r="AW183" s="12" t="s">
        <v>31</v>
      </c>
      <c r="AX183" s="12" t="s">
        <v>69</v>
      </c>
      <c r="AY183" s="158" t="s">
        <v>141</v>
      </c>
    </row>
    <row r="184" spans="2:65" s="13" customFormat="1" ht="11.25">
      <c r="B184" s="164"/>
      <c r="D184" s="133" t="s">
        <v>255</v>
      </c>
      <c r="E184" s="165" t="s">
        <v>19</v>
      </c>
      <c r="F184" s="166" t="s">
        <v>262</v>
      </c>
      <c r="H184" s="167">
        <v>109.931</v>
      </c>
      <c r="I184" s="168"/>
      <c r="L184" s="164"/>
      <c r="M184" s="169"/>
      <c r="T184" s="170"/>
      <c r="AT184" s="165" t="s">
        <v>255</v>
      </c>
      <c r="AU184" s="165" t="s">
        <v>77</v>
      </c>
      <c r="AV184" s="13" t="s">
        <v>147</v>
      </c>
      <c r="AW184" s="13" t="s">
        <v>31</v>
      </c>
      <c r="AX184" s="13" t="s">
        <v>77</v>
      </c>
      <c r="AY184" s="165" t="s">
        <v>141</v>
      </c>
    </row>
    <row r="185" spans="2:65" s="1" customFormat="1" ht="16.5" customHeight="1">
      <c r="B185" s="31"/>
      <c r="C185" s="120" t="s">
        <v>337</v>
      </c>
      <c r="D185" s="120" t="s">
        <v>142</v>
      </c>
      <c r="E185" s="121" t="s">
        <v>1055</v>
      </c>
      <c r="F185" s="122" t="s">
        <v>1056</v>
      </c>
      <c r="G185" s="123" t="s">
        <v>253</v>
      </c>
      <c r="H185" s="124">
        <v>36.643999999999998</v>
      </c>
      <c r="I185" s="125"/>
      <c r="J185" s="126">
        <f>ROUND(I185*H185,2)</f>
        <v>0</v>
      </c>
      <c r="K185" s="122" t="s">
        <v>146</v>
      </c>
      <c r="L185" s="31"/>
      <c r="M185" s="127" t="s">
        <v>19</v>
      </c>
      <c r="N185" s="128" t="s">
        <v>40</v>
      </c>
      <c r="P185" s="129">
        <f>O185*H185</f>
        <v>0</v>
      </c>
      <c r="Q185" s="129">
        <v>0</v>
      </c>
      <c r="R185" s="129">
        <f>Q185*H185</f>
        <v>0</v>
      </c>
      <c r="S185" s="129">
        <v>0</v>
      </c>
      <c r="T185" s="130">
        <f>S185*H185</f>
        <v>0</v>
      </c>
      <c r="AR185" s="131" t="s">
        <v>147</v>
      </c>
      <c r="AT185" s="131" t="s">
        <v>142</v>
      </c>
      <c r="AU185" s="131" t="s">
        <v>77</v>
      </c>
      <c r="AY185" s="16" t="s">
        <v>141</v>
      </c>
      <c r="BE185" s="132">
        <f>IF(N185="základní",J185,0)</f>
        <v>0</v>
      </c>
      <c r="BF185" s="132">
        <f>IF(N185="snížená",J185,0)</f>
        <v>0</v>
      </c>
      <c r="BG185" s="132">
        <f>IF(N185="zákl. přenesená",J185,0)</f>
        <v>0</v>
      </c>
      <c r="BH185" s="132">
        <f>IF(N185="sníž. přenesená",J185,0)</f>
        <v>0</v>
      </c>
      <c r="BI185" s="132">
        <f>IF(N185="nulová",J185,0)</f>
        <v>0</v>
      </c>
      <c r="BJ185" s="16" t="s">
        <v>77</v>
      </c>
      <c r="BK185" s="132">
        <f>ROUND(I185*H185,2)</f>
        <v>0</v>
      </c>
      <c r="BL185" s="16" t="s">
        <v>147</v>
      </c>
      <c r="BM185" s="131" t="s">
        <v>348</v>
      </c>
    </row>
    <row r="186" spans="2:65" s="1" customFormat="1" ht="19.5">
      <c r="B186" s="31"/>
      <c r="D186" s="133" t="s">
        <v>148</v>
      </c>
      <c r="F186" s="134" t="s">
        <v>1057</v>
      </c>
      <c r="I186" s="135"/>
      <c r="L186" s="31"/>
      <c r="M186" s="136"/>
      <c r="T186" s="52"/>
      <c r="AT186" s="16" t="s">
        <v>148</v>
      </c>
      <c r="AU186" s="16" t="s">
        <v>77</v>
      </c>
    </row>
    <row r="187" spans="2:65" s="1" customFormat="1" ht="19.5">
      <c r="B187" s="31"/>
      <c r="D187" s="133" t="s">
        <v>150</v>
      </c>
      <c r="F187" s="137" t="s">
        <v>151</v>
      </c>
      <c r="I187" s="135"/>
      <c r="L187" s="31"/>
      <c r="M187" s="136"/>
      <c r="T187" s="52"/>
      <c r="AT187" s="16" t="s">
        <v>150</v>
      </c>
      <c r="AU187" s="16" t="s">
        <v>77</v>
      </c>
    </row>
    <row r="188" spans="2:65" s="1" customFormat="1" ht="29.25">
      <c r="B188" s="31"/>
      <c r="D188" s="133" t="s">
        <v>152</v>
      </c>
      <c r="F188" s="137" t="s">
        <v>1310</v>
      </c>
      <c r="I188" s="135"/>
      <c r="L188" s="31"/>
      <c r="M188" s="136"/>
      <c r="T188" s="52"/>
      <c r="AT188" s="16" t="s">
        <v>152</v>
      </c>
      <c r="AU188" s="16" t="s">
        <v>77</v>
      </c>
    </row>
    <row r="189" spans="2:65" s="12" customFormat="1" ht="11.25">
      <c r="B189" s="157"/>
      <c r="D189" s="133" t="s">
        <v>255</v>
      </c>
      <c r="E189" s="158" t="s">
        <v>19</v>
      </c>
      <c r="F189" s="159" t="s">
        <v>1311</v>
      </c>
      <c r="H189" s="160">
        <v>36.643999999999998</v>
      </c>
      <c r="I189" s="161"/>
      <c r="L189" s="157"/>
      <c r="M189" s="162"/>
      <c r="T189" s="163"/>
      <c r="AT189" s="158" t="s">
        <v>255</v>
      </c>
      <c r="AU189" s="158" t="s">
        <v>77</v>
      </c>
      <c r="AV189" s="12" t="s">
        <v>79</v>
      </c>
      <c r="AW189" s="12" t="s">
        <v>31</v>
      </c>
      <c r="AX189" s="12" t="s">
        <v>69</v>
      </c>
      <c r="AY189" s="158" t="s">
        <v>141</v>
      </c>
    </row>
    <row r="190" spans="2:65" s="13" customFormat="1" ht="11.25">
      <c r="B190" s="164"/>
      <c r="D190" s="133" t="s">
        <v>255</v>
      </c>
      <c r="E190" s="165" t="s">
        <v>19</v>
      </c>
      <c r="F190" s="166" t="s">
        <v>262</v>
      </c>
      <c r="H190" s="167">
        <v>36.643999999999998</v>
      </c>
      <c r="I190" s="168"/>
      <c r="L190" s="164"/>
      <c r="M190" s="169"/>
      <c r="T190" s="170"/>
      <c r="AT190" s="165" t="s">
        <v>255</v>
      </c>
      <c r="AU190" s="165" t="s">
        <v>77</v>
      </c>
      <c r="AV190" s="13" t="s">
        <v>147</v>
      </c>
      <c r="AW190" s="13" t="s">
        <v>31</v>
      </c>
      <c r="AX190" s="13" t="s">
        <v>77</v>
      </c>
      <c r="AY190" s="165" t="s">
        <v>141</v>
      </c>
    </row>
    <row r="191" spans="2:65" s="1" customFormat="1" ht="16.5" customHeight="1">
      <c r="B191" s="31"/>
      <c r="C191" s="120" t="s">
        <v>208</v>
      </c>
      <c r="D191" s="120" t="s">
        <v>142</v>
      </c>
      <c r="E191" s="121" t="s">
        <v>842</v>
      </c>
      <c r="F191" s="122" t="s">
        <v>843</v>
      </c>
      <c r="G191" s="123" t="s">
        <v>253</v>
      </c>
      <c r="H191" s="124">
        <v>290</v>
      </c>
      <c r="I191" s="125"/>
      <c r="J191" s="126">
        <f>ROUND(I191*H191,2)</f>
        <v>0</v>
      </c>
      <c r="K191" s="122" t="s">
        <v>146</v>
      </c>
      <c r="L191" s="31"/>
      <c r="M191" s="127" t="s">
        <v>19</v>
      </c>
      <c r="N191" s="128" t="s">
        <v>40</v>
      </c>
      <c r="P191" s="129">
        <f>O191*H191</f>
        <v>0</v>
      </c>
      <c r="Q191" s="129">
        <v>0</v>
      </c>
      <c r="R191" s="129">
        <f>Q191*H191</f>
        <v>0</v>
      </c>
      <c r="S191" s="129">
        <v>0</v>
      </c>
      <c r="T191" s="130">
        <f>S191*H191</f>
        <v>0</v>
      </c>
      <c r="AR191" s="131" t="s">
        <v>147</v>
      </c>
      <c r="AT191" s="131" t="s">
        <v>142</v>
      </c>
      <c r="AU191" s="131" t="s">
        <v>77</v>
      </c>
      <c r="AY191" s="16" t="s">
        <v>141</v>
      </c>
      <c r="BE191" s="132">
        <f>IF(N191="základní",J191,0)</f>
        <v>0</v>
      </c>
      <c r="BF191" s="132">
        <f>IF(N191="snížená",J191,0)</f>
        <v>0</v>
      </c>
      <c r="BG191" s="132">
        <f>IF(N191="zákl. přenesená",J191,0)</f>
        <v>0</v>
      </c>
      <c r="BH191" s="132">
        <f>IF(N191="sníž. přenesená",J191,0)</f>
        <v>0</v>
      </c>
      <c r="BI191" s="132">
        <f>IF(N191="nulová",J191,0)</f>
        <v>0</v>
      </c>
      <c r="BJ191" s="16" t="s">
        <v>77</v>
      </c>
      <c r="BK191" s="132">
        <f>ROUND(I191*H191,2)</f>
        <v>0</v>
      </c>
      <c r="BL191" s="16" t="s">
        <v>147</v>
      </c>
      <c r="BM191" s="131" t="s">
        <v>351</v>
      </c>
    </row>
    <row r="192" spans="2:65" s="1" customFormat="1" ht="19.5">
      <c r="B192" s="31"/>
      <c r="D192" s="133" t="s">
        <v>148</v>
      </c>
      <c r="F192" s="134" t="s">
        <v>845</v>
      </c>
      <c r="I192" s="135"/>
      <c r="L192" s="31"/>
      <c r="M192" s="136"/>
      <c r="T192" s="52"/>
      <c r="AT192" s="16" t="s">
        <v>148</v>
      </c>
      <c r="AU192" s="16" t="s">
        <v>77</v>
      </c>
    </row>
    <row r="193" spans="2:65" s="1" customFormat="1" ht="19.5">
      <c r="B193" s="31"/>
      <c r="D193" s="133" t="s">
        <v>150</v>
      </c>
      <c r="F193" s="137" t="s">
        <v>846</v>
      </c>
      <c r="I193" s="135"/>
      <c r="L193" s="31"/>
      <c r="M193" s="136"/>
      <c r="T193" s="52"/>
      <c r="AT193" s="16" t="s">
        <v>150</v>
      </c>
      <c r="AU193" s="16" t="s">
        <v>77</v>
      </c>
    </row>
    <row r="194" spans="2:65" s="1" customFormat="1" ht="29.25">
      <c r="B194" s="31"/>
      <c r="D194" s="133" t="s">
        <v>152</v>
      </c>
      <c r="F194" s="137" t="s">
        <v>1312</v>
      </c>
      <c r="I194" s="135"/>
      <c r="L194" s="31"/>
      <c r="M194" s="136"/>
      <c r="T194" s="52"/>
      <c r="AT194" s="16" t="s">
        <v>152</v>
      </c>
      <c r="AU194" s="16" t="s">
        <v>77</v>
      </c>
    </row>
    <row r="195" spans="2:65" s="12" customFormat="1" ht="11.25">
      <c r="B195" s="157"/>
      <c r="D195" s="133" t="s">
        <v>255</v>
      </c>
      <c r="E195" s="158" t="s">
        <v>19</v>
      </c>
      <c r="F195" s="159" t="s">
        <v>1313</v>
      </c>
      <c r="H195" s="160">
        <v>290</v>
      </c>
      <c r="I195" s="161"/>
      <c r="L195" s="157"/>
      <c r="M195" s="162"/>
      <c r="T195" s="163"/>
      <c r="AT195" s="158" t="s">
        <v>255</v>
      </c>
      <c r="AU195" s="158" t="s">
        <v>77</v>
      </c>
      <c r="AV195" s="12" t="s">
        <v>79</v>
      </c>
      <c r="AW195" s="12" t="s">
        <v>31</v>
      </c>
      <c r="AX195" s="12" t="s">
        <v>69</v>
      </c>
      <c r="AY195" s="158" t="s">
        <v>141</v>
      </c>
    </row>
    <row r="196" spans="2:65" s="13" customFormat="1" ht="11.25">
      <c r="B196" s="164"/>
      <c r="D196" s="133" t="s">
        <v>255</v>
      </c>
      <c r="E196" s="165" t="s">
        <v>19</v>
      </c>
      <c r="F196" s="166" t="s">
        <v>262</v>
      </c>
      <c r="H196" s="167">
        <v>290</v>
      </c>
      <c r="I196" s="168"/>
      <c r="L196" s="164"/>
      <c r="M196" s="169"/>
      <c r="T196" s="170"/>
      <c r="AT196" s="165" t="s">
        <v>255</v>
      </c>
      <c r="AU196" s="165" t="s">
        <v>77</v>
      </c>
      <c r="AV196" s="13" t="s">
        <v>147</v>
      </c>
      <c r="AW196" s="13" t="s">
        <v>31</v>
      </c>
      <c r="AX196" s="13" t="s">
        <v>77</v>
      </c>
      <c r="AY196" s="165" t="s">
        <v>141</v>
      </c>
    </row>
    <row r="197" spans="2:65" s="10" customFormat="1" ht="25.9" customHeight="1">
      <c r="B197" s="110"/>
      <c r="D197" s="111" t="s">
        <v>68</v>
      </c>
      <c r="E197" s="112" t="s">
        <v>160</v>
      </c>
      <c r="F197" s="112" t="s">
        <v>892</v>
      </c>
      <c r="I197" s="113"/>
      <c r="J197" s="114">
        <f>BK197</f>
        <v>0</v>
      </c>
      <c r="L197" s="110"/>
      <c r="M197" s="115"/>
      <c r="P197" s="116">
        <f>SUM(P198:P225)</f>
        <v>0</v>
      </c>
      <c r="R197" s="116">
        <f>SUM(R198:R225)</f>
        <v>0</v>
      </c>
      <c r="T197" s="117">
        <f>SUM(T198:T225)</f>
        <v>0</v>
      </c>
      <c r="AR197" s="111" t="s">
        <v>77</v>
      </c>
      <c r="AT197" s="118" t="s">
        <v>68</v>
      </c>
      <c r="AU197" s="118" t="s">
        <v>69</v>
      </c>
      <c r="AY197" s="111" t="s">
        <v>141</v>
      </c>
      <c r="BK197" s="119">
        <f>SUM(BK198:BK225)</f>
        <v>0</v>
      </c>
    </row>
    <row r="198" spans="2:65" s="1" customFormat="1" ht="24.2" customHeight="1">
      <c r="B198" s="31"/>
      <c r="C198" s="120" t="s">
        <v>345</v>
      </c>
      <c r="D198" s="120" t="s">
        <v>142</v>
      </c>
      <c r="E198" s="121" t="s">
        <v>908</v>
      </c>
      <c r="F198" s="122" t="s">
        <v>909</v>
      </c>
      <c r="G198" s="123" t="s">
        <v>266</v>
      </c>
      <c r="H198" s="124">
        <v>1420.09</v>
      </c>
      <c r="I198" s="125"/>
      <c r="J198" s="126">
        <f>ROUND(I198*H198,2)</f>
        <v>0</v>
      </c>
      <c r="K198" s="122" t="s">
        <v>146</v>
      </c>
      <c r="L198" s="31"/>
      <c r="M198" s="127" t="s">
        <v>19</v>
      </c>
      <c r="N198" s="128" t="s">
        <v>40</v>
      </c>
      <c r="P198" s="129">
        <f>O198*H198</f>
        <v>0</v>
      </c>
      <c r="Q198" s="129">
        <v>0</v>
      </c>
      <c r="R198" s="129">
        <f>Q198*H198</f>
        <v>0</v>
      </c>
      <c r="S198" s="129">
        <v>0</v>
      </c>
      <c r="T198" s="130">
        <f>S198*H198</f>
        <v>0</v>
      </c>
      <c r="AR198" s="131" t="s">
        <v>147</v>
      </c>
      <c r="AT198" s="131" t="s">
        <v>142</v>
      </c>
      <c r="AU198" s="131" t="s">
        <v>77</v>
      </c>
      <c r="AY198" s="16" t="s">
        <v>141</v>
      </c>
      <c r="BE198" s="132">
        <f>IF(N198="základní",J198,0)</f>
        <v>0</v>
      </c>
      <c r="BF198" s="132">
        <f>IF(N198="snížená",J198,0)</f>
        <v>0</v>
      </c>
      <c r="BG198" s="132">
        <f>IF(N198="zákl. přenesená",J198,0)</f>
        <v>0</v>
      </c>
      <c r="BH198" s="132">
        <f>IF(N198="sníž. přenesená",J198,0)</f>
        <v>0</v>
      </c>
      <c r="BI198" s="132">
        <f>IF(N198="nulová",J198,0)</f>
        <v>0</v>
      </c>
      <c r="BJ198" s="16" t="s">
        <v>77</v>
      </c>
      <c r="BK198" s="132">
        <f>ROUND(I198*H198,2)</f>
        <v>0</v>
      </c>
      <c r="BL198" s="16" t="s">
        <v>147</v>
      </c>
      <c r="BM198" s="131" t="s">
        <v>1314</v>
      </c>
    </row>
    <row r="199" spans="2:65" s="1" customFormat="1" ht="29.25">
      <c r="B199" s="31"/>
      <c r="D199" s="133" t="s">
        <v>148</v>
      </c>
      <c r="F199" s="134" t="s">
        <v>911</v>
      </c>
      <c r="I199" s="135"/>
      <c r="L199" s="31"/>
      <c r="M199" s="136"/>
      <c r="T199" s="52"/>
      <c r="AT199" s="16" t="s">
        <v>148</v>
      </c>
      <c r="AU199" s="16" t="s">
        <v>77</v>
      </c>
    </row>
    <row r="200" spans="2:65" s="11" customFormat="1" ht="11.25">
      <c r="B200" s="151"/>
      <c r="D200" s="133" t="s">
        <v>255</v>
      </c>
      <c r="E200" s="152" t="s">
        <v>19</v>
      </c>
      <c r="F200" s="153" t="s">
        <v>914</v>
      </c>
      <c r="H200" s="152" t="s">
        <v>19</v>
      </c>
      <c r="I200" s="154"/>
      <c r="L200" s="151"/>
      <c r="M200" s="155"/>
      <c r="T200" s="156"/>
      <c r="AT200" s="152" t="s">
        <v>255</v>
      </c>
      <c r="AU200" s="152" t="s">
        <v>77</v>
      </c>
      <c r="AV200" s="11" t="s">
        <v>77</v>
      </c>
      <c r="AW200" s="11" t="s">
        <v>31</v>
      </c>
      <c r="AX200" s="11" t="s">
        <v>69</v>
      </c>
      <c r="AY200" s="152" t="s">
        <v>141</v>
      </c>
    </row>
    <row r="201" spans="2:65" s="12" customFormat="1" ht="11.25">
      <c r="B201" s="157"/>
      <c r="D201" s="133" t="s">
        <v>255</v>
      </c>
      <c r="E201" s="158" t="s">
        <v>19</v>
      </c>
      <c r="F201" s="159" t="s">
        <v>1315</v>
      </c>
      <c r="H201" s="160">
        <v>575.04</v>
      </c>
      <c r="I201" s="161"/>
      <c r="L201" s="157"/>
      <c r="M201" s="162"/>
      <c r="T201" s="163"/>
      <c r="AT201" s="158" t="s">
        <v>255</v>
      </c>
      <c r="AU201" s="158" t="s">
        <v>77</v>
      </c>
      <c r="AV201" s="12" t="s">
        <v>79</v>
      </c>
      <c r="AW201" s="12" t="s">
        <v>31</v>
      </c>
      <c r="AX201" s="12" t="s">
        <v>69</v>
      </c>
      <c r="AY201" s="158" t="s">
        <v>141</v>
      </c>
    </row>
    <row r="202" spans="2:65" s="11" customFormat="1" ht="11.25">
      <c r="B202" s="151"/>
      <c r="D202" s="133" t="s">
        <v>255</v>
      </c>
      <c r="E202" s="152" t="s">
        <v>19</v>
      </c>
      <c r="F202" s="153" t="s">
        <v>1065</v>
      </c>
      <c r="H202" s="152" t="s">
        <v>19</v>
      </c>
      <c r="I202" s="154"/>
      <c r="L202" s="151"/>
      <c r="M202" s="155"/>
      <c r="T202" s="156"/>
      <c r="AT202" s="152" t="s">
        <v>255</v>
      </c>
      <c r="AU202" s="152" t="s">
        <v>77</v>
      </c>
      <c r="AV202" s="11" t="s">
        <v>77</v>
      </c>
      <c r="AW202" s="11" t="s">
        <v>31</v>
      </c>
      <c r="AX202" s="11" t="s">
        <v>69</v>
      </c>
      <c r="AY202" s="152" t="s">
        <v>141</v>
      </c>
    </row>
    <row r="203" spans="2:65" s="12" customFormat="1" ht="11.25">
      <c r="B203" s="157"/>
      <c r="D203" s="133" t="s">
        <v>255</v>
      </c>
      <c r="E203" s="158" t="s">
        <v>19</v>
      </c>
      <c r="F203" s="159" t="s">
        <v>1316</v>
      </c>
      <c r="H203" s="160">
        <v>123.48</v>
      </c>
      <c r="I203" s="161"/>
      <c r="L203" s="157"/>
      <c r="M203" s="162"/>
      <c r="T203" s="163"/>
      <c r="AT203" s="158" t="s">
        <v>255</v>
      </c>
      <c r="AU203" s="158" t="s">
        <v>77</v>
      </c>
      <c r="AV203" s="12" t="s">
        <v>79</v>
      </c>
      <c r="AW203" s="12" t="s">
        <v>31</v>
      </c>
      <c r="AX203" s="12" t="s">
        <v>69</v>
      </c>
      <c r="AY203" s="158" t="s">
        <v>141</v>
      </c>
    </row>
    <row r="204" spans="2:65" s="11" customFormat="1" ht="11.25">
      <c r="B204" s="151"/>
      <c r="D204" s="133" t="s">
        <v>255</v>
      </c>
      <c r="E204" s="152" t="s">
        <v>19</v>
      </c>
      <c r="F204" s="153" t="s">
        <v>1067</v>
      </c>
      <c r="H204" s="152" t="s">
        <v>19</v>
      </c>
      <c r="I204" s="154"/>
      <c r="L204" s="151"/>
      <c r="M204" s="155"/>
      <c r="T204" s="156"/>
      <c r="AT204" s="152" t="s">
        <v>255</v>
      </c>
      <c r="AU204" s="152" t="s">
        <v>77</v>
      </c>
      <c r="AV204" s="11" t="s">
        <v>77</v>
      </c>
      <c r="AW204" s="11" t="s">
        <v>31</v>
      </c>
      <c r="AX204" s="11" t="s">
        <v>69</v>
      </c>
      <c r="AY204" s="152" t="s">
        <v>141</v>
      </c>
    </row>
    <row r="205" spans="2:65" s="12" customFormat="1" ht="11.25">
      <c r="B205" s="157"/>
      <c r="D205" s="133" t="s">
        <v>255</v>
      </c>
      <c r="E205" s="158" t="s">
        <v>19</v>
      </c>
      <c r="F205" s="159" t="s">
        <v>1317</v>
      </c>
      <c r="H205" s="160">
        <v>721.57</v>
      </c>
      <c r="I205" s="161"/>
      <c r="L205" s="157"/>
      <c r="M205" s="162"/>
      <c r="T205" s="163"/>
      <c r="AT205" s="158" t="s">
        <v>255</v>
      </c>
      <c r="AU205" s="158" t="s">
        <v>77</v>
      </c>
      <c r="AV205" s="12" t="s">
        <v>79</v>
      </c>
      <c r="AW205" s="12" t="s">
        <v>31</v>
      </c>
      <c r="AX205" s="12" t="s">
        <v>69</v>
      </c>
      <c r="AY205" s="158" t="s">
        <v>141</v>
      </c>
    </row>
    <row r="206" spans="2:65" s="13" customFormat="1" ht="11.25">
      <c r="B206" s="164"/>
      <c r="D206" s="133" t="s">
        <v>255</v>
      </c>
      <c r="E206" s="165" t="s">
        <v>19</v>
      </c>
      <c r="F206" s="166" t="s">
        <v>262</v>
      </c>
      <c r="H206" s="167">
        <v>1420.0900000000001</v>
      </c>
      <c r="I206" s="168"/>
      <c r="L206" s="164"/>
      <c r="M206" s="169"/>
      <c r="T206" s="170"/>
      <c r="AT206" s="165" t="s">
        <v>255</v>
      </c>
      <c r="AU206" s="165" t="s">
        <v>77</v>
      </c>
      <c r="AV206" s="13" t="s">
        <v>147</v>
      </c>
      <c r="AW206" s="13" t="s">
        <v>31</v>
      </c>
      <c r="AX206" s="13" t="s">
        <v>77</v>
      </c>
      <c r="AY206" s="165" t="s">
        <v>141</v>
      </c>
    </row>
    <row r="207" spans="2:65" s="1" customFormat="1" ht="24.2" customHeight="1">
      <c r="B207" s="31"/>
      <c r="C207" s="120" t="s">
        <v>211</v>
      </c>
      <c r="D207" s="120" t="s">
        <v>142</v>
      </c>
      <c r="E207" s="121" t="s">
        <v>918</v>
      </c>
      <c r="F207" s="122" t="s">
        <v>919</v>
      </c>
      <c r="G207" s="123" t="s">
        <v>266</v>
      </c>
      <c r="H207" s="124">
        <v>3606.69</v>
      </c>
      <c r="I207" s="125"/>
      <c r="J207" s="126">
        <f>ROUND(I207*H207,2)</f>
        <v>0</v>
      </c>
      <c r="K207" s="122" t="s">
        <v>146</v>
      </c>
      <c r="L207" s="31"/>
      <c r="M207" s="127" t="s">
        <v>19</v>
      </c>
      <c r="N207" s="128" t="s">
        <v>40</v>
      </c>
      <c r="P207" s="129">
        <f>O207*H207</f>
        <v>0</v>
      </c>
      <c r="Q207" s="129">
        <v>0</v>
      </c>
      <c r="R207" s="129">
        <f>Q207*H207</f>
        <v>0</v>
      </c>
      <c r="S207" s="129">
        <v>0</v>
      </c>
      <c r="T207" s="130">
        <f>S207*H207</f>
        <v>0</v>
      </c>
      <c r="AR207" s="131" t="s">
        <v>147</v>
      </c>
      <c r="AT207" s="131" t="s">
        <v>142</v>
      </c>
      <c r="AU207" s="131" t="s">
        <v>77</v>
      </c>
      <c r="AY207" s="16" t="s">
        <v>141</v>
      </c>
      <c r="BE207" s="132">
        <f>IF(N207="základní",J207,0)</f>
        <v>0</v>
      </c>
      <c r="BF207" s="132">
        <f>IF(N207="snížená",J207,0)</f>
        <v>0</v>
      </c>
      <c r="BG207" s="132">
        <f>IF(N207="zákl. přenesená",J207,0)</f>
        <v>0</v>
      </c>
      <c r="BH207" s="132">
        <f>IF(N207="sníž. přenesená",J207,0)</f>
        <v>0</v>
      </c>
      <c r="BI207" s="132">
        <f>IF(N207="nulová",J207,0)</f>
        <v>0</v>
      </c>
      <c r="BJ207" s="16" t="s">
        <v>77</v>
      </c>
      <c r="BK207" s="132">
        <f>ROUND(I207*H207,2)</f>
        <v>0</v>
      </c>
      <c r="BL207" s="16" t="s">
        <v>147</v>
      </c>
      <c r="BM207" s="131" t="s">
        <v>1318</v>
      </c>
    </row>
    <row r="208" spans="2:65" s="1" customFormat="1" ht="29.25">
      <c r="B208" s="31"/>
      <c r="D208" s="133" t="s">
        <v>148</v>
      </c>
      <c r="F208" s="134" t="s">
        <v>921</v>
      </c>
      <c r="I208" s="135"/>
      <c r="L208" s="31"/>
      <c r="M208" s="136"/>
      <c r="T208" s="52"/>
      <c r="AT208" s="16" t="s">
        <v>148</v>
      </c>
      <c r="AU208" s="16" t="s">
        <v>77</v>
      </c>
    </row>
    <row r="209" spans="2:65" s="11" customFormat="1" ht="11.25">
      <c r="B209" s="151"/>
      <c r="D209" s="133" t="s">
        <v>255</v>
      </c>
      <c r="E209" s="152" t="s">
        <v>19</v>
      </c>
      <c r="F209" s="153" t="s">
        <v>914</v>
      </c>
      <c r="H209" s="152" t="s">
        <v>19</v>
      </c>
      <c r="I209" s="154"/>
      <c r="L209" s="151"/>
      <c r="M209" s="155"/>
      <c r="T209" s="156"/>
      <c r="AT209" s="152" t="s">
        <v>255</v>
      </c>
      <c r="AU209" s="152" t="s">
        <v>77</v>
      </c>
      <c r="AV209" s="11" t="s">
        <v>77</v>
      </c>
      <c r="AW209" s="11" t="s">
        <v>31</v>
      </c>
      <c r="AX209" s="11" t="s">
        <v>69</v>
      </c>
      <c r="AY209" s="152" t="s">
        <v>141</v>
      </c>
    </row>
    <row r="210" spans="2:65" s="12" customFormat="1" ht="11.25">
      <c r="B210" s="157"/>
      <c r="D210" s="133" t="s">
        <v>255</v>
      </c>
      <c r="E210" s="158" t="s">
        <v>19</v>
      </c>
      <c r="F210" s="159" t="s">
        <v>1319</v>
      </c>
      <c r="H210" s="160">
        <v>1725.12</v>
      </c>
      <c r="I210" s="161"/>
      <c r="L210" s="157"/>
      <c r="M210" s="162"/>
      <c r="T210" s="163"/>
      <c r="AT210" s="158" t="s">
        <v>255</v>
      </c>
      <c r="AU210" s="158" t="s">
        <v>77</v>
      </c>
      <c r="AV210" s="12" t="s">
        <v>79</v>
      </c>
      <c r="AW210" s="12" t="s">
        <v>31</v>
      </c>
      <c r="AX210" s="12" t="s">
        <v>69</v>
      </c>
      <c r="AY210" s="158" t="s">
        <v>141</v>
      </c>
    </row>
    <row r="211" spans="2:65" s="11" customFormat="1" ht="11.25">
      <c r="B211" s="151"/>
      <c r="D211" s="133" t="s">
        <v>255</v>
      </c>
      <c r="E211" s="152" t="s">
        <v>19</v>
      </c>
      <c r="F211" s="153" t="s">
        <v>1067</v>
      </c>
      <c r="H211" s="152" t="s">
        <v>19</v>
      </c>
      <c r="I211" s="154"/>
      <c r="L211" s="151"/>
      <c r="M211" s="155"/>
      <c r="T211" s="156"/>
      <c r="AT211" s="152" t="s">
        <v>255</v>
      </c>
      <c r="AU211" s="152" t="s">
        <v>77</v>
      </c>
      <c r="AV211" s="11" t="s">
        <v>77</v>
      </c>
      <c r="AW211" s="11" t="s">
        <v>31</v>
      </c>
      <c r="AX211" s="11" t="s">
        <v>69</v>
      </c>
      <c r="AY211" s="152" t="s">
        <v>141</v>
      </c>
    </row>
    <row r="212" spans="2:65" s="12" customFormat="1" ht="11.25">
      <c r="B212" s="157"/>
      <c r="D212" s="133" t="s">
        <v>255</v>
      </c>
      <c r="E212" s="158" t="s">
        <v>19</v>
      </c>
      <c r="F212" s="159" t="s">
        <v>1320</v>
      </c>
      <c r="H212" s="160">
        <v>1881.57</v>
      </c>
      <c r="I212" s="161"/>
      <c r="L212" s="157"/>
      <c r="M212" s="162"/>
      <c r="T212" s="163"/>
      <c r="AT212" s="158" t="s">
        <v>255</v>
      </c>
      <c r="AU212" s="158" t="s">
        <v>77</v>
      </c>
      <c r="AV212" s="12" t="s">
        <v>79</v>
      </c>
      <c r="AW212" s="12" t="s">
        <v>31</v>
      </c>
      <c r="AX212" s="12" t="s">
        <v>69</v>
      </c>
      <c r="AY212" s="158" t="s">
        <v>141</v>
      </c>
    </row>
    <row r="213" spans="2:65" s="13" customFormat="1" ht="11.25">
      <c r="B213" s="164"/>
      <c r="D213" s="133" t="s">
        <v>255</v>
      </c>
      <c r="E213" s="165" t="s">
        <v>19</v>
      </c>
      <c r="F213" s="166" t="s">
        <v>262</v>
      </c>
      <c r="H213" s="167">
        <v>3606.6899999999996</v>
      </c>
      <c r="I213" s="168"/>
      <c r="L213" s="164"/>
      <c r="M213" s="169"/>
      <c r="T213" s="170"/>
      <c r="AT213" s="165" t="s">
        <v>255</v>
      </c>
      <c r="AU213" s="165" t="s">
        <v>77</v>
      </c>
      <c r="AV213" s="13" t="s">
        <v>147</v>
      </c>
      <c r="AW213" s="13" t="s">
        <v>31</v>
      </c>
      <c r="AX213" s="13" t="s">
        <v>77</v>
      </c>
      <c r="AY213" s="165" t="s">
        <v>141</v>
      </c>
    </row>
    <row r="214" spans="2:65" s="1" customFormat="1" ht="24.2" customHeight="1">
      <c r="B214" s="31"/>
      <c r="C214" s="120" t="s">
        <v>352</v>
      </c>
      <c r="D214" s="120" t="s">
        <v>142</v>
      </c>
      <c r="E214" s="121" t="s">
        <v>307</v>
      </c>
      <c r="F214" s="122" t="s">
        <v>308</v>
      </c>
      <c r="G214" s="123" t="s">
        <v>266</v>
      </c>
      <c r="H214" s="124">
        <v>4</v>
      </c>
      <c r="I214" s="125"/>
      <c r="J214" s="126">
        <f>ROUND(I214*H214,2)</f>
        <v>0</v>
      </c>
      <c r="K214" s="122" t="s">
        <v>146</v>
      </c>
      <c r="L214" s="31"/>
      <c r="M214" s="127" t="s">
        <v>19</v>
      </c>
      <c r="N214" s="128" t="s">
        <v>40</v>
      </c>
      <c r="P214" s="129">
        <f>O214*H214</f>
        <v>0</v>
      </c>
      <c r="Q214" s="129">
        <v>0</v>
      </c>
      <c r="R214" s="129">
        <f>Q214*H214</f>
        <v>0</v>
      </c>
      <c r="S214" s="129">
        <v>0</v>
      </c>
      <c r="T214" s="130">
        <f>S214*H214</f>
        <v>0</v>
      </c>
      <c r="AR214" s="131" t="s">
        <v>147</v>
      </c>
      <c r="AT214" s="131" t="s">
        <v>142</v>
      </c>
      <c r="AU214" s="131" t="s">
        <v>77</v>
      </c>
      <c r="AY214" s="16" t="s">
        <v>141</v>
      </c>
      <c r="BE214" s="132">
        <f>IF(N214="základní",J214,0)</f>
        <v>0</v>
      </c>
      <c r="BF214" s="132">
        <f>IF(N214="snížená",J214,0)</f>
        <v>0</v>
      </c>
      <c r="BG214" s="132">
        <f>IF(N214="zákl. přenesená",J214,0)</f>
        <v>0</v>
      </c>
      <c r="BH214" s="132">
        <f>IF(N214="sníž. přenesená",J214,0)</f>
        <v>0</v>
      </c>
      <c r="BI214" s="132">
        <f>IF(N214="nulová",J214,0)</f>
        <v>0</v>
      </c>
      <c r="BJ214" s="16" t="s">
        <v>77</v>
      </c>
      <c r="BK214" s="132">
        <f>ROUND(I214*H214,2)</f>
        <v>0</v>
      </c>
      <c r="BL214" s="16" t="s">
        <v>147</v>
      </c>
      <c r="BM214" s="131" t="s">
        <v>1321</v>
      </c>
    </row>
    <row r="215" spans="2:65" s="1" customFormat="1" ht="29.25">
      <c r="B215" s="31"/>
      <c r="D215" s="133" t="s">
        <v>148</v>
      </c>
      <c r="F215" s="134" t="s">
        <v>309</v>
      </c>
      <c r="I215" s="135"/>
      <c r="L215" s="31"/>
      <c r="M215" s="136"/>
      <c r="T215" s="52"/>
      <c r="AT215" s="16" t="s">
        <v>148</v>
      </c>
      <c r="AU215" s="16" t="s">
        <v>77</v>
      </c>
    </row>
    <row r="216" spans="2:65" s="11" customFormat="1" ht="11.25">
      <c r="B216" s="151"/>
      <c r="D216" s="133" t="s">
        <v>255</v>
      </c>
      <c r="E216" s="152" t="s">
        <v>19</v>
      </c>
      <c r="F216" s="153" t="s">
        <v>1322</v>
      </c>
      <c r="H216" s="152" t="s">
        <v>19</v>
      </c>
      <c r="I216" s="154"/>
      <c r="L216" s="151"/>
      <c r="M216" s="155"/>
      <c r="T216" s="156"/>
      <c r="AT216" s="152" t="s">
        <v>255</v>
      </c>
      <c r="AU216" s="152" t="s">
        <v>77</v>
      </c>
      <c r="AV216" s="11" t="s">
        <v>77</v>
      </c>
      <c r="AW216" s="11" t="s">
        <v>31</v>
      </c>
      <c r="AX216" s="11" t="s">
        <v>69</v>
      </c>
      <c r="AY216" s="152" t="s">
        <v>141</v>
      </c>
    </row>
    <row r="217" spans="2:65" s="12" customFormat="1" ht="11.25">
      <c r="B217" s="157"/>
      <c r="D217" s="133" t="s">
        <v>255</v>
      </c>
      <c r="E217" s="158" t="s">
        <v>19</v>
      </c>
      <c r="F217" s="159" t="s">
        <v>147</v>
      </c>
      <c r="H217" s="160">
        <v>4</v>
      </c>
      <c r="I217" s="161"/>
      <c r="L217" s="157"/>
      <c r="M217" s="162"/>
      <c r="T217" s="163"/>
      <c r="AT217" s="158" t="s">
        <v>255</v>
      </c>
      <c r="AU217" s="158" t="s">
        <v>77</v>
      </c>
      <c r="AV217" s="12" t="s">
        <v>79</v>
      </c>
      <c r="AW217" s="12" t="s">
        <v>31</v>
      </c>
      <c r="AX217" s="12" t="s">
        <v>77</v>
      </c>
      <c r="AY217" s="158" t="s">
        <v>141</v>
      </c>
    </row>
    <row r="218" spans="2:65" s="1" customFormat="1" ht="33" customHeight="1">
      <c r="B218" s="31"/>
      <c r="C218" s="120" t="s">
        <v>215</v>
      </c>
      <c r="D218" s="120" t="s">
        <v>142</v>
      </c>
      <c r="E218" s="121" t="s">
        <v>937</v>
      </c>
      <c r="F218" s="122" t="s">
        <v>938</v>
      </c>
      <c r="G218" s="123" t="s">
        <v>266</v>
      </c>
      <c r="H218" s="124">
        <v>56</v>
      </c>
      <c r="I218" s="125"/>
      <c r="J218" s="126">
        <f>ROUND(I218*H218,2)</f>
        <v>0</v>
      </c>
      <c r="K218" s="122" t="s">
        <v>146</v>
      </c>
      <c r="L218" s="31"/>
      <c r="M218" s="127" t="s">
        <v>19</v>
      </c>
      <c r="N218" s="128" t="s">
        <v>40</v>
      </c>
      <c r="P218" s="129">
        <f>O218*H218</f>
        <v>0</v>
      </c>
      <c r="Q218" s="129">
        <v>0</v>
      </c>
      <c r="R218" s="129">
        <f>Q218*H218</f>
        <v>0</v>
      </c>
      <c r="S218" s="129">
        <v>0</v>
      </c>
      <c r="T218" s="130">
        <f>S218*H218</f>
        <v>0</v>
      </c>
      <c r="AR218" s="131" t="s">
        <v>147</v>
      </c>
      <c r="AT218" s="131" t="s">
        <v>142</v>
      </c>
      <c r="AU218" s="131" t="s">
        <v>77</v>
      </c>
      <c r="AY218" s="16" t="s">
        <v>141</v>
      </c>
      <c r="BE218" s="132">
        <f>IF(N218="základní",J218,0)</f>
        <v>0</v>
      </c>
      <c r="BF218" s="132">
        <f>IF(N218="snížená",J218,0)</f>
        <v>0</v>
      </c>
      <c r="BG218" s="132">
        <f>IF(N218="zákl. přenesená",J218,0)</f>
        <v>0</v>
      </c>
      <c r="BH218" s="132">
        <f>IF(N218="sníž. přenesená",J218,0)</f>
        <v>0</v>
      </c>
      <c r="BI218" s="132">
        <f>IF(N218="nulová",J218,0)</f>
        <v>0</v>
      </c>
      <c r="BJ218" s="16" t="s">
        <v>77</v>
      </c>
      <c r="BK218" s="132">
        <f>ROUND(I218*H218,2)</f>
        <v>0</v>
      </c>
      <c r="BL218" s="16" t="s">
        <v>147</v>
      </c>
      <c r="BM218" s="131" t="s">
        <v>1323</v>
      </c>
    </row>
    <row r="219" spans="2:65" s="1" customFormat="1" ht="29.25">
      <c r="B219" s="31"/>
      <c r="D219" s="133" t="s">
        <v>148</v>
      </c>
      <c r="F219" s="134" t="s">
        <v>940</v>
      </c>
      <c r="I219" s="135"/>
      <c r="L219" s="31"/>
      <c r="M219" s="136"/>
      <c r="T219" s="52"/>
      <c r="AT219" s="16" t="s">
        <v>148</v>
      </c>
      <c r="AU219" s="16" t="s">
        <v>77</v>
      </c>
    </row>
    <row r="220" spans="2:65" s="11" customFormat="1" ht="11.25">
      <c r="B220" s="151"/>
      <c r="D220" s="133" t="s">
        <v>255</v>
      </c>
      <c r="E220" s="152" t="s">
        <v>19</v>
      </c>
      <c r="F220" s="153" t="s">
        <v>1322</v>
      </c>
      <c r="H220" s="152" t="s">
        <v>19</v>
      </c>
      <c r="I220" s="154"/>
      <c r="L220" s="151"/>
      <c r="M220" s="155"/>
      <c r="T220" s="156"/>
      <c r="AT220" s="152" t="s">
        <v>255</v>
      </c>
      <c r="AU220" s="152" t="s">
        <v>77</v>
      </c>
      <c r="AV220" s="11" t="s">
        <v>77</v>
      </c>
      <c r="AW220" s="11" t="s">
        <v>31</v>
      </c>
      <c r="AX220" s="11" t="s">
        <v>69</v>
      </c>
      <c r="AY220" s="152" t="s">
        <v>141</v>
      </c>
    </row>
    <row r="221" spans="2:65" s="12" customFormat="1" ht="11.25">
      <c r="B221" s="157"/>
      <c r="D221" s="133" t="s">
        <v>255</v>
      </c>
      <c r="E221" s="158" t="s">
        <v>19</v>
      </c>
      <c r="F221" s="159" t="s">
        <v>1324</v>
      </c>
      <c r="H221" s="160">
        <v>56</v>
      </c>
      <c r="I221" s="161"/>
      <c r="L221" s="157"/>
      <c r="M221" s="162"/>
      <c r="T221" s="163"/>
      <c r="AT221" s="158" t="s">
        <v>255</v>
      </c>
      <c r="AU221" s="158" t="s">
        <v>77</v>
      </c>
      <c r="AV221" s="12" t="s">
        <v>79</v>
      </c>
      <c r="AW221" s="12" t="s">
        <v>31</v>
      </c>
      <c r="AX221" s="12" t="s">
        <v>77</v>
      </c>
      <c r="AY221" s="158" t="s">
        <v>141</v>
      </c>
    </row>
    <row r="222" spans="2:65" s="1" customFormat="1" ht="16.5" customHeight="1">
      <c r="B222" s="31"/>
      <c r="C222" s="120" t="s">
        <v>362</v>
      </c>
      <c r="D222" s="120" t="s">
        <v>142</v>
      </c>
      <c r="E222" s="121" t="s">
        <v>901</v>
      </c>
      <c r="F222" s="122" t="s">
        <v>902</v>
      </c>
      <c r="G222" s="123" t="s">
        <v>266</v>
      </c>
      <c r="H222" s="124">
        <v>123.48</v>
      </c>
      <c r="I222" s="125"/>
      <c r="J222" s="126">
        <f>ROUND(I222*H222,2)</f>
        <v>0</v>
      </c>
      <c r="K222" s="122" t="s">
        <v>146</v>
      </c>
      <c r="L222" s="31"/>
      <c r="M222" s="127" t="s">
        <v>19</v>
      </c>
      <c r="N222" s="128" t="s">
        <v>40</v>
      </c>
      <c r="P222" s="129">
        <f>O222*H222</f>
        <v>0</v>
      </c>
      <c r="Q222" s="129">
        <v>0</v>
      </c>
      <c r="R222" s="129">
        <f>Q222*H222</f>
        <v>0</v>
      </c>
      <c r="S222" s="129">
        <v>0</v>
      </c>
      <c r="T222" s="130">
        <f>S222*H222</f>
        <v>0</v>
      </c>
      <c r="AR222" s="131" t="s">
        <v>147</v>
      </c>
      <c r="AT222" s="131" t="s">
        <v>142</v>
      </c>
      <c r="AU222" s="131" t="s">
        <v>77</v>
      </c>
      <c r="AY222" s="16" t="s">
        <v>141</v>
      </c>
      <c r="BE222" s="132">
        <f>IF(N222="základní",J222,0)</f>
        <v>0</v>
      </c>
      <c r="BF222" s="132">
        <f>IF(N222="snížená",J222,0)</f>
        <v>0</v>
      </c>
      <c r="BG222" s="132">
        <f>IF(N222="zákl. přenesená",J222,0)</f>
        <v>0</v>
      </c>
      <c r="BH222" s="132">
        <f>IF(N222="sníž. přenesená",J222,0)</f>
        <v>0</v>
      </c>
      <c r="BI222" s="132">
        <f>IF(N222="nulová",J222,0)</f>
        <v>0</v>
      </c>
      <c r="BJ222" s="16" t="s">
        <v>77</v>
      </c>
      <c r="BK222" s="132">
        <f>ROUND(I222*H222,2)</f>
        <v>0</v>
      </c>
      <c r="BL222" s="16" t="s">
        <v>147</v>
      </c>
      <c r="BM222" s="131" t="s">
        <v>365</v>
      </c>
    </row>
    <row r="223" spans="2:65" s="1" customFormat="1" ht="29.25">
      <c r="B223" s="31"/>
      <c r="D223" s="133" t="s">
        <v>148</v>
      </c>
      <c r="F223" s="134" t="s">
        <v>904</v>
      </c>
      <c r="I223" s="135"/>
      <c r="L223" s="31"/>
      <c r="M223" s="136"/>
      <c r="T223" s="52"/>
      <c r="AT223" s="16" t="s">
        <v>148</v>
      </c>
      <c r="AU223" s="16" t="s">
        <v>77</v>
      </c>
    </row>
    <row r="224" spans="2:65" s="1" customFormat="1" ht="39">
      <c r="B224" s="31"/>
      <c r="D224" s="133" t="s">
        <v>150</v>
      </c>
      <c r="F224" s="137" t="s">
        <v>898</v>
      </c>
      <c r="I224" s="135"/>
      <c r="L224" s="31"/>
      <c r="M224" s="136"/>
      <c r="T224" s="52"/>
      <c r="AT224" s="16" t="s">
        <v>150</v>
      </c>
      <c r="AU224" s="16" t="s">
        <v>77</v>
      </c>
    </row>
    <row r="225" spans="2:65" s="1" customFormat="1" ht="29.25">
      <c r="B225" s="31"/>
      <c r="D225" s="133" t="s">
        <v>152</v>
      </c>
      <c r="F225" s="137" t="s">
        <v>1062</v>
      </c>
      <c r="I225" s="135"/>
      <c r="L225" s="31"/>
      <c r="M225" s="136"/>
      <c r="T225" s="52"/>
      <c r="AT225" s="16" t="s">
        <v>152</v>
      </c>
      <c r="AU225" s="16" t="s">
        <v>77</v>
      </c>
    </row>
    <row r="226" spans="2:65" s="10" customFormat="1" ht="25.9" customHeight="1">
      <c r="B226" s="110"/>
      <c r="D226" s="111" t="s">
        <v>68</v>
      </c>
      <c r="E226" s="112" t="s">
        <v>147</v>
      </c>
      <c r="F226" s="112" t="s">
        <v>946</v>
      </c>
      <c r="I226" s="113"/>
      <c r="J226" s="114">
        <f>BK226</f>
        <v>0</v>
      </c>
      <c r="L226" s="110"/>
      <c r="M226" s="115"/>
      <c r="P226" s="116">
        <f>SUM(P227:P230)</f>
        <v>0</v>
      </c>
      <c r="R226" s="116">
        <f>SUM(R227:R230)</f>
        <v>0</v>
      </c>
      <c r="T226" s="117">
        <f>SUM(T227:T230)</f>
        <v>0</v>
      </c>
      <c r="AR226" s="111" t="s">
        <v>77</v>
      </c>
      <c r="AT226" s="118" t="s">
        <v>68</v>
      </c>
      <c r="AU226" s="118" t="s">
        <v>69</v>
      </c>
      <c r="AY226" s="111" t="s">
        <v>141</v>
      </c>
      <c r="BK226" s="119">
        <f>SUM(BK227:BK230)</f>
        <v>0</v>
      </c>
    </row>
    <row r="227" spans="2:65" s="1" customFormat="1" ht="16.5" customHeight="1">
      <c r="B227" s="31"/>
      <c r="C227" s="120" t="s">
        <v>219</v>
      </c>
      <c r="D227" s="120" t="s">
        <v>142</v>
      </c>
      <c r="E227" s="121" t="s">
        <v>234</v>
      </c>
      <c r="F227" s="122" t="s">
        <v>235</v>
      </c>
      <c r="G227" s="123" t="s">
        <v>266</v>
      </c>
      <c r="H227" s="124">
        <v>721.57</v>
      </c>
      <c r="I227" s="125"/>
      <c r="J227" s="126">
        <f>ROUND(I227*H227,2)</f>
        <v>0</v>
      </c>
      <c r="K227" s="122" t="s">
        <v>146</v>
      </c>
      <c r="L227" s="31"/>
      <c r="M227" s="127" t="s">
        <v>19</v>
      </c>
      <c r="N227" s="128" t="s">
        <v>40</v>
      </c>
      <c r="P227" s="129">
        <f>O227*H227</f>
        <v>0</v>
      </c>
      <c r="Q227" s="129">
        <v>0</v>
      </c>
      <c r="R227" s="129">
        <f>Q227*H227</f>
        <v>0</v>
      </c>
      <c r="S227" s="129">
        <v>0</v>
      </c>
      <c r="T227" s="130">
        <f>S227*H227</f>
        <v>0</v>
      </c>
      <c r="AR227" s="131" t="s">
        <v>147</v>
      </c>
      <c r="AT227" s="131" t="s">
        <v>142</v>
      </c>
      <c r="AU227" s="131" t="s">
        <v>77</v>
      </c>
      <c r="AY227" s="16" t="s">
        <v>141</v>
      </c>
      <c r="BE227" s="132">
        <f>IF(N227="základní",J227,0)</f>
        <v>0</v>
      </c>
      <c r="BF227" s="132">
        <f>IF(N227="snížená",J227,0)</f>
        <v>0</v>
      </c>
      <c r="BG227" s="132">
        <f>IF(N227="zákl. přenesená",J227,0)</f>
        <v>0</v>
      </c>
      <c r="BH227" s="132">
        <f>IF(N227="sníž. přenesená",J227,0)</f>
        <v>0</v>
      </c>
      <c r="BI227" s="132">
        <f>IF(N227="nulová",J227,0)</f>
        <v>0</v>
      </c>
      <c r="BJ227" s="16" t="s">
        <v>77</v>
      </c>
      <c r="BK227" s="132">
        <f>ROUND(I227*H227,2)</f>
        <v>0</v>
      </c>
      <c r="BL227" s="16" t="s">
        <v>147</v>
      </c>
      <c r="BM227" s="131" t="s">
        <v>377</v>
      </c>
    </row>
    <row r="228" spans="2:65" s="1" customFormat="1" ht="29.25">
      <c r="B228" s="31"/>
      <c r="D228" s="133" t="s">
        <v>148</v>
      </c>
      <c r="F228" s="134" t="s">
        <v>238</v>
      </c>
      <c r="I228" s="135"/>
      <c r="L228" s="31"/>
      <c r="M228" s="136"/>
      <c r="T228" s="52"/>
      <c r="AT228" s="16" t="s">
        <v>148</v>
      </c>
      <c r="AU228" s="16" t="s">
        <v>77</v>
      </c>
    </row>
    <row r="229" spans="2:65" s="1" customFormat="1" ht="39">
      <c r="B229" s="31"/>
      <c r="D229" s="133" t="s">
        <v>150</v>
      </c>
      <c r="F229" s="137" t="s">
        <v>239</v>
      </c>
      <c r="I229" s="135"/>
      <c r="L229" s="31"/>
      <c r="M229" s="136"/>
      <c r="T229" s="52"/>
      <c r="AT229" s="16" t="s">
        <v>150</v>
      </c>
      <c r="AU229" s="16" t="s">
        <v>77</v>
      </c>
    </row>
    <row r="230" spans="2:65" s="1" customFormat="1" ht="29.25">
      <c r="B230" s="31"/>
      <c r="D230" s="133" t="s">
        <v>152</v>
      </c>
      <c r="F230" s="137" t="s">
        <v>1077</v>
      </c>
      <c r="I230" s="135"/>
      <c r="L230" s="31"/>
      <c r="M230" s="148"/>
      <c r="N230" s="149"/>
      <c r="O230" s="149"/>
      <c r="P230" s="149"/>
      <c r="Q230" s="149"/>
      <c r="R230" s="149"/>
      <c r="S230" s="149"/>
      <c r="T230" s="150"/>
      <c r="AT230" s="16" t="s">
        <v>152</v>
      </c>
      <c r="AU230" s="16" t="s">
        <v>77</v>
      </c>
    </row>
    <row r="231" spans="2:65" s="1" customFormat="1" ht="6.95" customHeight="1">
      <c r="B231" s="40"/>
      <c r="C231" s="41"/>
      <c r="D231" s="41"/>
      <c r="E231" s="41"/>
      <c r="F231" s="41"/>
      <c r="G231" s="41"/>
      <c r="H231" s="41"/>
      <c r="I231" s="41"/>
      <c r="J231" s="41"/>
      <c r="K231" s="41"/>
      <c r="L231" s="31"/>
    </row>
  </sheetData>
  <sheetProtection algorithmName="SHA-512" hashValue="os+b7dEGx4sywGW2N7+i8Ws622nRiiwU0wEEcQvp+GmKefsCFXO7/K607K4QsmxuvfRJZVSyaRIzjMbWwc2qcQ==" saltValue="d2D20Ekqt0P8jMTkp+AIdA==" spinCount="100000" sheet="1" objects="1" scenarios="1" formatColumns="0" formatRows="0" autoFilter="0"/>
  <autoFilter ref="C82:K230" xr:uid="{00000000-0009-0000-0000-000007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38"/>
  <sheetViews>
    <sheetView showGridLines="0" topLeftCell="A81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79</v>
      </c>
    </row>
    <row r="4" spans="2:46" ht="24.95" customHeight="1">
      <c r="B4" s="19"/>
      <c r="D4" s="20" t="s">
        <v>116</v>
      </c>
      <c r="L4" s="19"/>
      <c r="M4" s="84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99" t="str">
        <f>'Rekapitulace stavby'!K6</f>
        <v>Oprava kolejí a výhybek v dopravně Kořenov</v>
      </c>
      <c r="F7" s="300"/>
      <c r="G7" s="300"/>
      <c r="H7" s="300"/>
      <c r="L7" s="19"/>
    </row>
    <row r="8" spans="2:46" s="1" customFormat="1" ht="12" customHeight="1">
      <c r="B8" s="31"/>
      <c r="D8" s="26" t="s">
        <v>117</v>
      </c>
      <c r="L8" s="31"/>
    </row>
    <row r="9" spans="2:46" s="1" customFormat="1" ht="16.5" customHeight="1">
      <c r="B9" s="31"/>
      <c r="E9" s="266" t="s">
        <v>1325</v>
      </c>
      <c r="F9" s="301"/>
      <c r="G9" s="301"/>
      <c r="H9" s="301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19</v>
      </c>
      <c r="I11" s="26" t="s">
        <v>20</v>
      </c>
      <c r="J11" s="24" t="s">
        <v>19</v>
      </c>
      <c r="L11" s="31"/>
    </row>
    <row r="12" spans="2:46" s="1" customFormat="1" ht="12" customHeight="1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23. 1. 2024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25</v>
      </c>
      <c r="I14" s="26" t="s">
        <v>26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302" t="str">
        <f>'Rekapitulace stavby'!E14</f>
        <v>Vyplň údaj</v>
      </c>
      <c r="F18" s="272"/>
      <c r="G18" s="272"/>
      <c r="H18" s="272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26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26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33</v>
      </c>
      <c r="L26" s="31"/>
    </row>
    <row r="27" spans="2:12" s="7" customFormat="1" ht="47.25" customHeight="1">
      <c r="B27" s="85"/>
      <c r="E27" s="277" t="s">
        <v>34</v>
      </c>
      <c r="F27" s="277"/>
      <c r="G27" s="277"/>
      <c r="H27" s="277"/>
      <c r="L27" s="85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>
      <c r="B30" s="31"/>
      <c r="D30" s="86" t="s">
        <v>35</v>
      </c>
      <c r="J30" s="62">
        <f>ROUND(J80, 2)</f>
        <v>0</v>
      </c>
      <c r="L30" s="31"/>
    </row>
    <row r="31" spans="2:12" s="1" customFormat="1" ht="6.95" customHeight="1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1" t="s">
        <v>39</v>
      </c>
      <c r="E33" s="26" t="s">
        <v>40</v>
      </c>
      <c r="F33" s="87">
        <f>ROUND((SUM(BE80:BE237)),  2)</f>
        <v>0</v>
      </c>
      <c r="I33" s="88">
        <v>0.21</v>
      </c>
      <c r="J33" s="87">
        <f>ROUND(((SUM(BE80:BE237))*I33),  2)</f>
        <v>0</v>
      </c>
      <c r="L33" s="31"/>
    </row>
    <row r="34" spans="2:12" s="1" customFormat="1" ht="14.45" customHeight="1">
      <c r="B34" s="31"/>
      <c r="E34" s="26" t="s">
        <v>41</v>
      </c>
      <c r="F34" s="87">
        <f>ROUND((SUM(BF80:BF237)),  2)</f>
        <v>0</v>
      </c>
      <c r="I34" s="88">
        <v>0.12</v>
      </c>
      <c r="J34" s="87">
        <f>ROUND(((SUM(BF80:BF237))*I34),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87">
        <f>ROUND((SUM(BG80:BG237)),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7">
        <f>ROUND((SUM(BH80:BH237)),  2)</f>
        <v>0</v>
      </c>
      <c r="I36" s="88">
        <v>0.12</v>
      </c>
      <c r="J36" s="87">
        <f>0</f>
        <v>0</v>
      </c>
      <c r="L36" s="31"/>
    </row>
    <row r="37" spans="2:12" s="1" customFormat="1" ht="14.45" hidden="1" customHeight="1">
      <c r="B37" s="31"/>
      <c r="E37" s="26" t="s">
        <v>44</v>
      </c>
      <c r="F37" s="87">
        <f>ROUND((SUM(BI80:BI237)),  2)</f>
        <v>0</v>
      </c>
      <c r="I37" s="88">
        <v>0</v>
      </c>
      <c r="J37" s="87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9"/>
      <c r="D39" s="90" t="s">
        <v>45</v>
      </c>
      <c r="E39" s="53"/>
      <c r="F39" s="53"/>
      <c r="G39" s="91" t="s">
        <v>46</v>
      </c>
      <c r="H39" s="92" t="s">
        <v>47</v>
      </c>
      <c r="I39" s="53"/>
      <c r="J39" s="93">
        <f>SUM(J30:J37)</f>
        <v>0</v>
      </c>
      <c r="K39" s="94"/>
      <c r="L39" s="31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>
      <c r="B45" s="31"/>
      <c r="C45" s="20" t="s">
        <v>119</v>
      </c>
      <c r="L45" s="31"/>
    </row>
    <row r="46" spans="2:12" s="1" customFormat="1" ht="6.95" customHeight="1">
      <c r="B46" s="31"/>
      <c r="L46" s="31"/>
    </row>
    <row r="47" spans="2:12" s="1" customFormat="1" ht="12" customHeight="1">
      <c r="B47" s="31"/>
      <c r="C47" s="26" t="s">
        <v>16</v>
      </c>
      <c r="L47" s="31"/>
    </row>
    <row r="48" spans="2:12" s="1" customFormat="1" ht="16.5" customHeight="1">
      <c r="B48" s="31"/>
      <c r="E48" s="299" t="str">
        <f>E7</f>
        <v>Oprava kolejí a výhybek v dopravně Kořenov</v>
      </c>
      <c r="F48" s="300"/>
      <c r="G48" s="300"/>
      <c r="H48" s="300"/>
      <c r="L48" s="31"/>
    </row>
    <row r="49" spans="2:47" s="1" customFormat="1" ht="12" customHeight="1">
      <c r="B49" s="31"/>
      <c r="C49" s="26" t="s">
        <v>117</v>
      </c>
      <c r="L49" s="31"/>
    </row>
    <row r="50" spans="2:47" s="1" customFormat="1" ht="16.5" customHeight="1">
      <c r="B50" s="31"/>
      <c r="E50" s="266" t="str">
        <f>E9</f>
        <v>SO 07 - Nástupiště B</v>
      </c>
      <c r="F50" s="301"/>
      <c r="G50" s="301"/>
      <c r="H50" s="301"/>
      <c r="L50" s="31"/>
    </row>
    <row r="51" spans="2:47" s="1" customFormat="1" ht="6.95" customHeight="1">
      <c r="B51" s="31"/>
      <c r="L51" s="31"/>
    </row>
    <row r="52" spans="2:47" s="1" customFormat="1" ht="12" customHeight="1">
      <c r="B52" s="31"/>
      <c r="C52" s="26" t="s">
        <v>21</v>
      </c>
      <c r="F52" s="24" t="str">
        <f>F12</f>
        <v xml:space="preserve"> </v>
      </c>
      <c r="I52" s="26" t="s">
        <v>23</v>
      </c>
      <c r="J52" s="48" t="str">
        <f>IF(J12="","",J12)</f>
        <v>23. 1. 2024</v>
      </c>
      <c r="L52" s="31"/>
    </row>
    <row r="53" spans="2:47" s="1" customFormat="1" ht="6.95" customHeight="1">
      <c r="B53" s="31"/>
      <c r="L53" s="31"/>
    </row>
    <row r="54" spans="2:47" s="1" customFormat="1" ht="15.2" customHeight="1">
      <c r="B54" s="31"/>
      <c r="C54" s="26" t="s">
        <v>25</v>
      </c>
      <c r="F54" s="24" t="str">
        <f>E15</f>
        <v xml:space="preserve"> </v>
      </c>
      <c r="I54" s="26" t="s">
        <v>30</v>
      </c>
      <c r="J54" s="29" t="str">
        <f>E21</f>
        <v xml:space="preserve"> </v>
      </c>
      <c r="L54" s="31"/>
    </row>
    <row r="55" spans="2:47" s="1" customFormat="1" ht="15.2" customHeight="1">
      <c r="B55" s="31"/>
      <c r="C55" s="26" t="s">
        <v>28</v>
      </c>
      <c r="F55" s="24" t="str">
        <f>IF(E18="","",E18)</f>
        <v>Vyplň údaj</v>
      </c>
      <c r="I55" s="26" t="s">
        <v>32</v>
      </c>
      <c r="J55" s="29" t="str">
        <f>E24</f>
        <v xml:space="preserve"> </v>
      </c>
      <c r="L55" s="31"/>
    </row>
    <row r="56" spans="2:47" s="1" customFormat="1" ht="10.35" customHeight="1">
      <c r="B56" s="31"/>
      <c r="L56" s="31"/>
    </row>
    <row r="57" spans="2:47" s="1" customFormat="1" ht="29.25" customHeight="1">
      <c r="B57" s="31"/>
      <c r="C57" s="95" t="s">
        <v>120</v>
      </c>
      <c r="D57" s="89"/>
      <c r="E57" s="89"/>
      <c r="F57" s="89"/>
      <c r="G57" s="89"/>
      <c r="H57" s="89"/>
      <c r="I57" s="89"/>
      <c r="J57" s="96" t="s">
        <v>121</v>
      </c>
      <c r="K57" s="89"/>
      <c r="L57" s="31"/>
    </row>
    <row r="58" spans="2:47" s="1" customFormat="1" ht="10.35" customHeight="1">
      <c r="B58" s="31"/>
      <c r="L58" s="31"/>
    </row>
    <row r="59" spans="2:47" s="1" customFormat="1" ht="22.9" customHeight="1">
      <c r="B59" s="31"/>
      <c r="C59" s="97" t="s">
        <v>67</v>
      </c>
      <c r="J59" s="62">
        <f>J80</f>
        <v>0</v>
      </c>
      <c r="L59" s="31"/>
      <c r="AU59" s="16" t="s">
        <v>122</v>
      </c>
    </row>
    <row r="60" spans="2:47" s="8" customFormat="1" ht="24.95" customHeight="1">
      <c r="B60" s="98"/>
      <c r="D60" s="99" t="s">
        <v>1079</v>
      </c>
      <c r="E60" s="100"/>
      <c r="F60" s="100"/>
      <c r="G60" s="100"/>
      <c r="H60" s="100"/>
      <c r="I60" s="100"/>
      <c r="J60" s="101">
        <f>J81</f>
        <v>0</v>
      </c>
      <c r="L60" s="98"/>
    </row>
    <row r="61" spans="2:47" s="1" customFormat="1" ht="21.75" customHeight="1">
      <c r="B61" s="31"/>
      <c r="L61" s="31"/>
    </row>
    <row r="62" spans="2:47" s="1" customFormat="1" ht="6.95" customHeight="1"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31"/>
    </row>
    <row r="66" spans="2:63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1"/>
    </row>
    <row r="67" spans="2:63" s="1" customFormat="1" ht="24.95" customHeight="1">
      <c r="B67" s="31"/>
      <c r="C67" s="20" t="s">
        <v>127</v>
      </c>
      <c r="L67" s="31"/>
    </row>
    <row r="68" spans="2:63" s="1" customFormat="1" ht="6.95" customHeight="1">
      <c r="B68" s="31"/>
      <c r="L68" s="31"/>
    </row>
    <row r="69" spans="2:63" s="1" customFormat="1" ht="12" customHeight="1">
      <c r="B69" s="31"/>
      <c r="C69" s="26" t="s">
        <v>16</v>
      </c>
      <c r="L69" s="31"/>
    </row>
    <row r="70" spans="2:63" s="1" customFormat="1" ht="16.5" customHeight="1">
      <c r="B70" s="31"/>
      <c r="E70" s="299" t="str">
        <f>E7</f>
        <v>Oprava kolejí a výhybek v dopravně Kořenov</v>
      </c>
      <c r="F70" s="300"/>
      <c r="G70" s="300"/>
      <c r="H70" s="300"/>
      <c r="L70" s="31"/>
    </row>
    <row r="71" spans="2:63" s="1" customFormat="1" ht="12" customHeight="1">
      <c r="B71" s="31"/>
      <c r="C71" s="26" t="s">
        <v>117</v>
      </c>
      <c r="L71" s="31"/>
    </row>
    <row r="72" spans="2:63" s="1" customFormat="1" ht="16.5" customHeight="1">
      <c r="B72" s="31"/>
      <c r="E72" s="266" t="str">
        <f>E9</f>
        <v>SO 07 - Nástupiště B</v>
      </c>
      <c r="F72" s="301"/>
      <c r="G72" s="301"/>
      <c r="H72" s="301"/>
      <c r="L72" s="31"/>
    </row>
    <row r="73" spans="2:63" s="1" customFormat="1" ht="6.95" customHeight="1">
      <c r="B73" s="31"/>
      <c r="L73" s="31"/>
    </row>
    <row r="74" spans="2:63" s="1" customFormat="1" ht="12" customHeight="1">
      <c r="B74" s="31"/>
      <c r="C74" s="26" t="s">
        <v>21</v>
      </c>
      <c r="F74" s="24" t="str">
        <f>F12</f>
        <v xml:space="preserve"> </v>
      </c>
      <c r="I74" s="26" t="s">
        <v>23</v>
      </c>
      <c r="J74" s="48" t="str">
        <f>IF(J12="","",J12)</f>
        <v>23. 1. 2024</v>
      </c>
      <c r="L74" s="31"/>
    </row>
    <row r="75" spans="2:63" s="1" customFormat="1" ht="6.95" customHeight="1">
      <c r="B75" s="31"/>
      <c r="L75" s="31"/>
    </row>
    <row r="76" spans="2:63" s="1" customFormat="1" ht="15.2" customHeight="1">
      <c r="B76" s="31"/>
      <c r="C76" s="26" t="s">
        <v>25</v>
      </c>
      <c r="F76" s="24" t="str">
        <f>E15</f>
        <v xml:space="preserve"> </v>
      </c>
      <c r="I76" s="26" t="s">
        <v>30</v>
      </c>
      <c r="J76" s="29" t="str">
        <f>E21</f>
        <v xml:space="preserve"> </v>
      </c>
      <c r="L76" s="31"/>
    </row>
    <row r="77" spans="2:63" s="1" customFormat="1" ht="15.2" customHeight="1">
      <c r="B77" s="31"/>
      <c r="C77" s="26" t="s">
        <v>28</v>
      </c>
      <c r="F77" s="24" t="str">
        <f>IF(E18="","",E18)</f>
        <v>Vyplň údaj</v>
      </c>
      <c r="I77" s="26" t="s">
        <v>32</v>
      </c>
      <c r="J77" s="29" t="str">
        <f>E24</f>
        <v xml:space="preserve"> </v>
      </c>
      <c r="L77" s="31"/>
    </row>
    <row r="78" spans="2:63" s="1" customFormat="1" ht="10.35" customHeight="1">
      <c r="B78" s="31"/>
      <c r="L78" s="31"/>
    </row>
    <row r="79" spans="2:63" s="9" customFormat="1" ht="29.25" customHeight="1">
      <c r="B79" s="102"/>
      <c r="C79" s="103" t="s">
        <v>128</v>
      </c>
      <c r="D79" s="104" t="s">
        <v>54</v>
      </c>
      <c r="E79" s="104" t="s">
        <v>50</v>
      </c>
      <c r="F79" s="104" t="s">
        <v>51</v>
      </c>
      <c r="G79" s="104" t="s">
        <v>129</v>
      </c>
      <c r="H79" s="104" t="s">
        <v>130</v>
      </c>
      <c r="I79" s="104" t="s">
        <v>131</v>
      </c>
      <c r="J79" s="104" t="s">
        <v>121</v>
      </c>
      <c r="K79" s="105" t="s">
        <v>132</v>
      </c>
      <c r="L79" s="102"/>
      <c r="M79" s="55" t="s">
        <v>19</v>
      </c>
      <c r="N79" s="56" t="s">
        <v>39</v>
      </c>
      <c r="O79" s="56" t="s">
        <v>133</v>
      </c>
      <c r="P79" s="56" t="s">
        <v>134</v>
      </c>
      <c r="Q79" s="56" t="s">
        <v>135</v>
      </c>
      <c r="R79" s="56" t="s">
        <v>136</v>
      </c>
      <c r="S79" s="56" t="s">
        <v>137</v>
      </c>
      <c r="T79" s="57" t="s">
        <v>138</v>
      </c>
    </row>
    <row r="80" spans="2:63" s="1" customFormat="1" ht="22.9" customHeight="1">
      <c r="B80" s="31"/>
      <c r="C80" s="60" t="s">
        <v>139</v>
      </c>
      <c r="J80" s="106">
        <f>BK80</f>
        <v>0</v>
      </c>
      <c r="L80" s="31"/>
      <c r="M80" s="58"/>
      <c r="N80" s="49"/>
      <c r="O80" s="49"/>
      <c r="P80" s="107">
        <f>P81</f>
        <v>0</v>
      </c>
      <c r="Q80" s="49"/>
      <c r="R80" s="107">
        <f>R81</f>
        <v>284.84522000000004</v>
      </c>
      <c r="S80" s="49"/>
      <c r="T80" s="108">
        <f>T81</f>
        <v>0</v>
      </c>
      <c r="AT80" s="16" t="s">
        <v>68</v>
      </c>
      <c r="AU80" s="16" t="s">
        <v>122</v>
      </c>
      <c r="BK80" s="109">
        <f>BK81</f>
        <v>0</v>
      </c>
    </row>
    <row r="81" spans="2:65" s="10" customFormat="1" ht="25.9" customHeight="1">
      <c r="B81" s="110"/>
      <c r="D81" s="111" t="s">
        <v>68</v>
      </c>
      <c r="E81" s="112" t="s">
        <v>170</v>
      </c>
      <c r="F81" s="112" t="s">
        <v>479</v>
      </c>
      <c r="I81" s="113"/>
      <c r="J81" s="114">
        <f>BK81</f>
        <v>0</v>
      </c>
      <c r="L81" s="110"/>
      <c r="M81" s="115"/>
      <c r="P81" s="116">
        <f>SUM(P82:P237)</f>
        <v>0</v>
      </c>
      <c r="R81" s="116">
        <f>SUM(R82:R237)</f>
        <v>284.84522000000004</v>
      </c>
      <c r="T81" s="117">
        <f>SUM(T82:T237)</f>
        <v>0</v>
      </c>
      <c r="AR81" s="111" t="s">
        <v>77</v>
      </c>
      <c r="AT81" s="118" t="s">
        <v>68</v>
      </c>
      <c r="AU81" s="118" t="s">
        <v>69</v>
      </c>
      <c r="AY81" s="111" t="s">
        <v>141</v>
      </c>
      <c r="BK81" s="119">
        <f>SUM(BK82:BK237)</f>
        <v>0</v>
      </c>
    </row>
    <row r="82" spans="2:65" s="1" customFormat="1" ht="16.5" customHeight="1">
      <c r="B82" s="31"/>
      <c r="C82" s="138" t="s">
        <v>77</v>
      </c>
      <c r="D82" s="138" t="s">
        <v>171</v>
      </c>
      <c r="E82" s="139" t="s">
        <v>1326</v>
      </c>
      <c r="F82" s="140" t="s">
        <v>1327</v>
      </c>
      <c r="G82" s="141" t="s">
        <v>243</v>
      </c>
      <c r="H82" s="142">
        <v>111</v>
      </c>
      <c r="I82" s="143"/>
      <c r="J82" s="144">
        <f>ROUND(I82*H82,2)</f>
        <v>0</v>
      </c>
      <c r="K82" s="140" t="s">
        <v>146</v>
      </c>
      <c r="L82" s="145"/>
      <c r="M82" s="146" t="s">
        <v>19</v>
      </c>
      <c r="N82" s="147" t="s">
        <v>40</v>
      </c>
      <c r="P82" s="129">
        <f>O82*H82</f>
        <v>0</v>
      </c>
      <c r="Q82" s="129">
        <v>0.14899999999999999</v>
      </c>
      <c r="R82" s="129">
        <f>Q82*H82</f>
        <v>16.538999999999998</v>
      </c>
      <c r="S82" s="129">
        <v>0</v>
      </c>
      <c r="T82" s="130">
        <f>S82*H82</f>
        <v>0</v>
      </c>
      <c r="AR82" s="131" t="s">
        <v>169</v>
      </c>
      <c r="AT82" s="131" t="s">
        <v>171</v>
      </c>
      <c r="AU82" s="131" t="s">
        <v>77</v>
      </c>
      <c r="AY82" s="16" t="s">
        <v>141</v>
      </c>
      <c r="BE82" s="132">
        <f>IF(N82="základní",J82,0)</f>
        <v>0</v>
      </c>
      <c r="BF82" s="132">
        <f>IF(N82="snížená",J82,0)</f>
        <v>0</v>
      </c>
      <c r="BG82" s="132">
        <f>IF(N82="zákl. přenesená",J82,0)</f>
        <v>0</v>
      </c>
      <c r="BH82" s="132">
        <f>IF(N82="sníž. přenesená",J82,0)</f>
        <v>0</v>
      </c>
      <c r="BI82" s="132">
        <f>IF(N82="nulová",J82,0)</f>
        <v>0</v>
      </c>
      <c r="BJ82" s="16" t="s">
        <v>77</v>
      </c>
      <c r="BK82" s="132">
        <f>ROUND(I82*H82,2)</f>
        <v>0</v>
      </c>
      <c r="BL82" s="16" t="s">
        <v>147</v>
      </c>
      <c r="BM82" s="131" t="s">
        <v>79</v>
      </c>
    </row>
    <row r="83" spans="2:65" s="1" customFormat="1" ht="11.25">
      <c r="B83" s="31"/>
      <c r="D83" s="133" t="s">
        <v>148</v>
      </c>
      <c r="F83" s="134" t="s">
        <v>1327</v>
      </c>
      <c r="I83" s="135"/>
      <c r="L83" s="31"/>
      <c r="M83" s="136"/>
      <c r="T83" s="52"/>
      <c r="AT83" s="16" t="s">
        <v>148</v>
      </c>
      <c r="AU83" s="16" t="s">
        <v>77</v>
      </c>
    </row>
    <row r="84" spans="2:65" s="1" customFormat="1" ht="29.25">
      <c r="B84" s="31"/>
      <c r="D84" s="133" t="s">
        <v>152</v>
      </c>
      <c r="F84" s="137" t="s">
        <v>1328</v>
      </c>
      <c r="I84" s="135"/>
      <c r="L84" s="31"/>
      <c r="M84" s="136"/>
      <c r="T84" s="52"/>
      <c r="AT84" s="16" t="s">
        <v>152</v>
      </c>
      <c r="AU84" s="16" t="s">
        <v>77</v>
      </c>
    </row>
    <row r="85" spans="2:65" s="11" customFormat="1" ht="11.25">
      <c r="B85" s="151"/>
      <c r="D85" s="133" t="s">
        <v>255</v>
      </c>
      <c r="E85" s="152" t="s">
        <v>19</v>
      </c>
      <c r="F85" s="153" t="s">
        <v>1082</v>
      </c>
      <c r="H85" s="152" t="s">
        <v>19</v>
      </c>
      <c r="I85" s="154"/>
      <c r="L85" s="151"/>
      <c r="M85" s="155"/>
      <c r="T85" s="156"/>
      <c r="AT85" s="152" t="s">
        <v>255</v>
      </c>
      <c r="AU85" s="152" t="s">
        <v>77</v>
      </c>
      <c r="AV85" s="11" t="s">
        <v>77</v>
      </c>
      <c r="AW85" s="11" t="s">
        <v>31</v>
      </c>
      <c r="AX85" s="11" t="s">
        <v>69</v>
      </c>
      <c r="AY85" s="152" t="s">
        <v>141</v>
      </c>
    </row>
    <row r="86" spans="2:65" s="12" customFormat="1" ht="11.25">
      <c r="B86" s="157"/>
      <c r="D86" s="133" t="s">
        <v>255</v>
      </c>
      <c r="E86" s="158" t="s">
        <v>19</v>
      </c>
      <c r="F86" s="159" t="s">
        <v>1329</v>
      </c>
      <c r="H86" s="160">
        <v>111</v>
      </c>
      <c r="I86" s="161"/>
      <c r="L86" s="157"/>
      <c r="M86" s="162"/>
      <c r="T86" s="163"/>
      <c r="AT86" s="158" t="s">
        <v>255</v>
      </c>
      <c r="AU86" s="158" t="s">
        <v>77</v>
      </c>
      <c r="AV86" s="12" t="s">
        <v>79</v>
      </c>
      <c r="AW86" s="12" t="s">
        <v>31</v>
      </c>
      <c r="AX86" s="12" t="s">
        <v>69</v>
      </c>
      <c r="AY86" s="158" t="s">
        <v>141</v>
      </c>
    </row>
    <row r="87" spans="2:65" s="13" customFormat="1" ht="11.25">
      <c r="B87" s="164"/>
      <c r="D87" s="133" t="s">
        <v>255</v>
      </c>
      <c r="E87" s="165" t="s">
        <v>19</v>
      </c>
      <c r="F87" s="166" t="s">
        <v>262</v>
      </c>
      <c r="H87" s="167">
        <v>111</v>
      </c>
      <c r="I87" s="168"/>
      <c r="L87" s="164"/>
      <c r="M87" s="169"/>
      <c r="T87" s="170"/>
      <c r="AT87" s="165" t="s">
        <v>255</v>
      </c>
      <c r="AU87" s="165" t="s">
        <v>77</v>
      </c>
      <c r="AV87" s="13" t="s">
        <v>147</v>
      </c>
      <c r="AW87" s="13" t="s">
        <v>31</v>
      </c>
      <c r="AX87" s="13" t="s">
        <v>77</v>
      </c>
      <c r="AY87" s="165" t="s">
        <v>141</v>
      </c>
    </row>
    <row r="88" spans="2:65" s="1" customFormat="1" ht="16.5" customHeight="1">
      <c r="B88" s="31"/>
      <c r="C88" s="138" t="s">
        <v>79</v>
      </c>
      <c r="D88" s="138" t="s">
        <v>171</v>
      </c>
      <c r="E88" s="139" t="s">
        <v>1330</v>
      </c>
      <c r="F88" s="140" t="s">
        <v>1331</v>
      </c>
      <c r="G88" s="141" t="s">
        <v>19</v>
      </c>
      <c r="H88" s="142">
        <v>6</v>
      </c>
      <c r="I88" s="143"/>
      <c r="J88" s="144">
        <f>ROUND(I88*H88,2)</f>
        <v>0</v>
      </c>
      <c r="K88" s="140" t="s">
        <v>19</v>
      </c>
      <c r="L88" s="145"/>
      <c r="M88" s="146" t="s">
        <v>19</v>
      </c>
      <c r="N88" s="147" t="s">
        <v>40</v>
      </c>
      <c r="P88" s="129">
        <f>O88*H88</f>
        <v>0</v>
      </c>
      <c r="Q88" s="129">
        <v>0</v>
      </c>
      <c r="R88" s="129">
        <f>Q88*H88</f>
        <v>0</v>
      </c>
      <c r="S88" s="129">
        <v>0</v>
      </c>
      <c r="T88" s="130">
        <f>S88*H88</f>
        <v>0</v>
      </c>
      <c r="AR88" s="131" t="s">
        <v>169</v>
      </c>
      <c r="AT88" s="131" t="s">
        <v>171</v>
      </c>
      <c r="AU88" s="131" t="s">
        <v>77</v>
      </c>
      <c r="AY88" s="16" t="s">
        <v>141</v>
      </c>
      <c r="BE88" s="132">
        <f>IF(N88="základní",J88,0)</f>
        <v>0</v>
      </c>
      <c r="BF88" s="132">
        <f>IF(N88="snížená",J88,0)</f>
        <v>0</v>
      </c>
      <c r="BG88" s="132">
        <f>IF(N88="zákl. přenesená",J88,0)</f>
        <v>0</v>
      </c>
      <c r="BH88" s="132">
        <f>IF(N88="sníž. přenesená",J88,0)</f>
        <v>0</v>
      </c>
      <c r="BI88" s="132">
        <f>IF(N88="nulová",J88,0)</f>
        <v>0</v>
      </c>
      <c r="BJ88" s="16" t="s">
        <v>77</v>
      </c>
      <c r="BK88" s="132">
        <f>ROUND(I88*H88,2)</f>
        <v>0</v>
      </c>
      <c r="BL88" s="16" t="s">
        <v>147</v>
      </c>
      <c r="BM88" s="131" t="s">
        <v>1332</v>
      </c>
    </row>
    <row r="89" spans="2:65" s="1" customFormat="1" ht="11.25">
      <c r="B89" s="31"/>
      <c r="D89" s="133" t="s">
        <v>148</v>
      </c>
      <c r="F89" s="134" t="s">
        <v>1331</v>
      </c>
      <c r="I89" s="135"/>
      <c r="L89" s="31"/>
      <c r="M89" s="136"/>
      <c r="T89" s="52"/>
      <c r="AT89" s="16" t="s">
        <v>148</v>
      </c>
      <c r="AU89" s="16" t="s">
        <v>77</v>
      </c>
    </row>
    <row r="90" spans="2:65" s="1" customFormat="1" ht="29.25">
      <c r="B90" s="31"/>
      <c r="D90" s="133" t="s">
        <v>152</v>
      </c>
      <c r="F90" s="137" t="s">
        <v>1333</v>
      </c>
      <c r="I90" s="135"/>
      <c r="L90" s="31"/>
      <c r="M90" s="136"/>
      <c r="T90" s="52"/>
      <c r="AT90" s="16" t="s">
        <v>152</v>
      </c>
      <c r="AU90" s="16" t="s">
        <v>77</v>
      </c>
    </row>
    <row r="91" spans="2:65" s="11" customFormat="1" ht="11.25">
      <c r="B91" s="151"/>
      <c r="D91" s="133" t="s">
        <v>255</v>
      </c>
      <c r="E91" s="152" t="s">
        <v>19</v>
      </c>
      <c r="F91" s="153" t="s">
        <v>1334</v>
      </c>
      <c r="H91" s="152" t="s">
        <v>19</v>
      </c>
      <c r="I91" s="154"/>
      <c r="L91" s="151"/>
      <c r="M91" s="155"/>
      <c r="T91" s="156"/>
      <c r="AT91" s="152" t="s">
        <v>255</v>
      </c>
      <c r="AU91" s="152" t="s">
        <v>77</v>
      </c>
      <c r="AV91" s="11" t="s">
        <v>77</v>
      </c>
      <c r="AW91" s="11" t="s">
        <v>31</v>
      </c>
      <c r="AX91" s="11" t="s">
        <v>69</v>
      </c>
      <c r="AY91" s="152" t="s">
        <v>141</v>
      </c>
    </row>
    <row r="92" spans="2:65" s="12" customFormat="1" ht="11.25">
      <c r="B92" s="157"/>
      <c r="D92" s="133" t="s">
        <v>255</v>
      </c>
      <c r="E92" s="158" t="s">
        <v>19</v>
      </c>
      <c r="F92" s="159" t="s">
        <v>164</v>
      </c>
      <c r="H92" s="160">
        <v>6</v>
      </c>
      <c r="I92" s="161"/>
      <c r="L92" s="157"/>
      <c r="M92" s="162"/>
      <c r="T92" s="163"/>
      <c r="AT92" s="158" t="s">
        <v>255</v>
      </c>
      <c r="AU92" s="158" t="s">
        <v>77</v>
      </c>
      <c r="AV92" s="12" t="s">
        <v>79</v>
      </c>
      <c r="AW92" s="12" t="s">
        <v>31</v>
      </c>
      <c r="AX92" s="12" t="s">
        <v>77</v>
      </c>
      <c r="AY92" s="158" t="s">
        <v>141</v>
      </c>
    </row>
    <row r="93" spans="2:65" s="1" customFormat="1" ht="16.5" customHeight="1">
      <c r="B93" s="31"/>
      <c r="C93" s="138" t="s">
        <v>160</v>
      </c>
      <c r="D93" s="138" t="s">
        <v>171</v>
      </c>
      <c r="E93" s="139" t="s">
        <v>1335</v>
      </c>
      <c r="F93" s="140" t="s">
        <v>1336</v>
      </c>
      <c r="G93" s="141" t="s">
        <v>243</v>
      </c>
      <c r="H93" s="142">
        <v>107</v>
      </c>
      <c r="I93" s="143"/>
      <c r="J93" s="144">
        <f>ROUND(I93*H93,2)</f>
        <v>0</v>
      </c>
      <c r="K93" s="140" t="s">
        <v>19</v>
      </c>
      <c r="L93" s="145"/>
      <c r="M93" s="146" t="s">
        <v>19</v>
      </c>
      <c r="N93" s="147" t="s">
        <v>40</v>
      </c>
      <c r="P93" s="129">
        <f>O93*H93</f>
        <v>0</v>
      </c>
      <c r="Q93" s="129">
        <v>9.9000000000000005E-2</v>
      </c>
      <c r="R93" s="129">
        <f>Q93*H93</f>
        <v>10.593</v>
      </c>
      <c r="S93" s="129">
        <v>0</v>
      </c>
      <c r="T93" s="130">
        <f>S93*H93</f>
        <v>0</v>
      </c>
      <c r="AR93" s="131" t="s">
        <v>169</v>
      </c>
      <c r="AT93" s="131" t="s">
        <v>171</v>
      </c>
      <c r="AU93" s="131" t="s">
        <v>77</v>
      </c>
      <c r="AY93" s="16" t="s">
        <v>141</v>
      </c>
      <c r="BE93" s="132">
        <f>IF(N93="základní",J93,0)</f>
        <v>0</v>
      </c>
      <c r="BF93" s="132">
        <f>IF(N93="snížená",J93,0)</f>
        <v>0</v>
      </c>
      <c r="BG93" s="132">
        <f>IF(N93="zákl. přenesená",J93,0)</f>
        <v>0</v>
      </c>
      <c r="BH93" s="132">
        <f>IF(N93="sníž. přenesená",J93,0)</f>
        <v>0</v>
      </c>
      <c r="BI93" s="132">
        <f>IF(N93="nulová",J93,0)</f>
        <v>0</v>
      </c>
      <c r="BJ93" s="16" t="s">
        <v>77</v>
      </c>
      <c r="BK93" s="132">
        <f>ROUND(I93*H93,2)</f>
        <v>0</v>
      </c>
      <c r="BL93" s="16" t="s">
        <v>147</v>
      </c>
      <c r="BM93" s="131" t="s">
        <v>147</v>
      </c>
    </row>
    <row r="94" spans="2:65" s="1" customFormat="1" ht="11.25">
      <c r="B94" s="31"/>
      <c r="D94" s="133" t="s">
        <v>148</v>
      </c>
      <c r="F94" s="134" t="s">
        <v>1336</v>
      </c>
      <c r="I94" s="135"/>
      <c r="L94" s="31"/>
      <c r="M94" s="136"/>
      <c r="T94" s="52"/>
      <c r="AT94" s="16" t="s">
        <v>148</v>
      </c>
      <c r="AU94" s="16" t="s">
        <v>77</v>
      </c>
    </row>
    <row r="95" spans="2:65" s="1" customFormat="1" ht="29.25">
      <c r="B95" s="31"/>
      <c r="D95" s="133" t="s">
        <v>152</v>
      </c>
      <c r="F95" s="137" t="s">
        <v>1328</v>
      </c>
      <c r="I95" s="135"/>
      <c r="L95" s="31"/>
      <c r="M95" s="136"/>
      <c r="T95" s="52"/>
      <c r="AT95" s="16" t="s">
        <v>152</v>
      </c>
      <c r="AU95" s="16" t="s">
        <v>77</v>
      </c>
    </row>
    <row r="96" spans="2:65" s="11" customFormat="1" ht="11.25">
      <c r="B96" s="151"/>
      <c r="D96" s="133" t="s">
        <v>255</v>
      </c>
      <c r="E96" s="152" t="s">
        <v>19</v>
      </c>
      <c r="F96" s="153" t="s">
        <v>1082</v>
      </c>
      <c r="H96" s="152" t="s">
        <v>19</v>
      </c>
      <c r="I96" s="154"/>
      <c r="L96" s="151"/>
      <c r="M96" s="155"/>
      <c r="T96" s="156"/>
      <c r="AT96" s="152" t="s">
        <v>255</v>
      </c>
      <c r="AU96" s="152" t="s">
        <v>77</v>
      </c>
      <c r="AV96" s="11" t="s">
        <v>77</v>
      </c>
      <c r="AW96" s="11" t="s">
        <v>31</v>
      </c>
      <c r="AX96" s="11" t="s">
        <v>69</v>
      </c>
      <c r="AY96" s="152" t="s">
        <v>141</v>
      </c>
    </row>
    <row r="97" spans="2:65" s="12" customFormat="1" ht="11.25">
      <c r="B97" s="157"/>
      <c r="D97" s="133" t="s">
        <v>255</v>
      </c>
      <c r="E97" s="158" t="s">
        <v>19</v>
      </c>
      <c r="F97" s="159" t="s">
        <v>1337</v>
      </c>
      <c r="H97" s="160">
        <v>107</v>
      </c>
      <c r="I97" s="161"/>
      <c r="L97" s="157"/>
      <c r="M97" s="162"/>
      <c r="T97" s="163"/>
      <c r="AT97" s="158" t="s">
        <v>255</v>
      </c>
      <c r="AU97" s="158" t="s">
        <v>77</v>
      </c>
      <c r="AV97" s="12" t="s">
        <v>79</v>
      </c>
      <c r="AW97" s="12" t="s">
        <v>31</v>
      </c>
      <c r="AX97" s="12" t="s">
        <v>69</v>
      </c>
      <c r="AY97" s="158" t="s">
        <v>141</v>
      </c>
    </row>
    <row r="98" spans="2:65" s="13" customFormat="1" ht="11.25">
      <c r="B98" s="164"/>
      <c r="D98" s="133" t="s">
        <v>255</v>
      </c>
      <c r="E98" s="165" t="s">
        <v>19</v>
      </c>
      <c r="F98" s="166" t="s">
        <v>262</v>
      </c>
      <c r="H98" s="167">
        <v>107</v>
      </c>
      <c r="I98" s="168"/>
      <c r="L98" s="164"/>
      <c r="M98" s="169"/>
      <c r="T98" s="170"/>
      <c r="AT98" s="165" t="s">
        <v>255</v>
      </c>
      <c r="AU98" s="165" t="s">
        <v>77</v>
      </c>
      <c r="AV98" s="13" t="s">
        <v>147</v>
      </c>
      <c r="AW98" s="13" t="s">
        <v>31</v>
      </c>
      <c r="AX98" s="13" t="s">
        <v>77</v>
      </c>
      <c r="AY98" s="165" t="s">
        <v>141</v>
      </c>
    </row>
    <row r="99" spans="2:65" s="1" customFormat="1" ht="16.5" customHeight="1">
      <c r="B99" s="31"/>
      <c r="C99" s="138" t="s">
        <v>147</v>
      </c>
      <c r="D99" s="138" t="s">
        <v>171</v>
      </c>
      <c r="E99" s="139" t="s">
        <v>1080</v>
      </c>
      <c r="F99" s="140" t="s">
        <v>1081</v>
      </c>
      <c r="G99" s="141" t="s">
        <v>243</v>
      </c>
      <c r="H99" s="142">
        <v>206</v>
      </c>
      <c r="I99" s="143"/>
      <c r="J99" s="144">
        <f>ROUND(I99*H99,2)</f>
        <v>0</v>
      </c>
      <c r="K99" s="140" t="s">
        <v>146</v>
      </c>
      <c r="L99" s="145"/>
      <c r="M99" s="146" t="s">
        <v>19</v>
      </c>
      <c r="N99" s="147" t="s">
        <v>40</v>
      </c>
      <c r="P99" s="129">
        <f>O99*H99</f>
        <v>0</v>
      </c>
      <c r="Q99" s="129">
        <v>4.7E-2</v>
      </c>
      <c r="R99" s="129">
        <f>Q99*H99</f>
        <v>9.6820000000000004</v>
      </c>
      <c r="S99" s="129">
        <v>0</v>
      </c>
      <c r="T99" s="130">
        <f>S99*H99</f>
        <v>0</v>
      </c>
      <c r="AR99" s="131" t="s">
        <v>169</v>
      </c>
      <c r="AT99" s="131" t="s">
        <v>171</v>
      </c>
      <c r="AU99" s="131" t="s">
        <v>77</v>
      </c>
      <c r="AY99" s="16" t="s">
        <v>141</v>
      </c>
      <c r="BE99" s="132">
        <f>IF(N99="základní",J99,0)</f>
        <v>0</v>
      </c>
      <c r="BF99" s="132">
        <f>IF(N99="snížená",J99,0)</f>
        <v>0</v>
      </c>
      <c r="BG99" s="132">
        <f>IF(N99="zákl. přenesená",J99,0)</f>
        <v>0</v>
      </c>
      <c r="BH99" s="132">
        <f>IF(N99="sníž. přenesená",J99,0)</f>
        <v>0</v>
      </c>
      <c r="BI99" s="132">
        <f>IF(N99="nulová",J99,0)</f>
        <v>0</v>
      </c>
      <c r="BJ99" s="16" t="s">
        <v>77</v>
      </c>
      <c r="BK99" s="132">
        <f>ROUND(I99*H99,2)</f>
        <v>0</v>
      </c>
      <c r="BL99" s="16" t="s">
        <v>147</v>
      </c>
      <c r="BM99" s="131" t="s">
        <v>164</v>
      </c>
    </row>
    <row r="100" spans="2:65" s="1" customFormat="1" ht="11.25">
      <c r="B100" s="31"/>
      <c r="D100" s="133" t="s">
        <v>148</v>
      </c>
      <c r="F100" s="134" t="s">
        <v>1081</v>
      </c>
      <c r="I100" s="135"/>
      <c r="L100" s="31"/>
      <c r="M100" s="136"/>
      <c r="T100" s="52"/>
      <c r="AT100" s="16" t="s">
        <v>148</v>
      </c>
      <c r="AU100" s="16" t="s">
        <v>77</v>
      </c>
    </row>
    <row r="101" spans="2:65" s="1" customFormat="1" ht="19.5">
      <c r="B101" s="31"/>
      <c r="D101" s="133" t="s">
        <v>152</v>
      </c>
      <c r="F101" s="137" t="s">
        <v>166</v>
      </c>
      <c r="I101" s="135"/>
      <c r="L101" s="31"/>
      <c r="M101" s="136"/>
      <c r="T101" s="52"/>
      <c r="AT101" s="16" t="s">
        <v>152</v>
      </c>
      <c r="AU101" s="16" t="s">
        <v>77</v>
      </c>
    </row>
    <row r="102" spans="2:65" s="11" customFormat="1" ht="11.25">
      <c r="B102" s="151"/>
      <c r="D102" s="133" t="s">
        <v>255</v>
      </c>
      <c r="E102" s="152" t="s">
        <v>19</v>
      </c>
      <c r="F102" s="153" t="s">
        <v>1082</v>
      </c>
      <c r="H102" s="152" t="s">
        <v>19</v>
      </c>
      <c r="I102" s="154"/>
      <c r="L102" s="151"/>
      <c r="M102" s="155"/>
      <c r="T102" s="156"/>
      <c r="AT102" s="152" t="s">
        <v>255</v>
      </c>
      <c r="AU102" s="152" t="s">
        <v>77</v>
      </c>
      <c r="AV102" s="11" t="s">
        <v>77</v>
      </c>
      <c r="AW102" s="11" t="s">
        <v>31</v>
      </c>
      <c r="AX102" s="11" t="s">
        <v>69</v>
      </c>
      <c r="AY102" s="152" t="s">
        <v>141</v>
      </c>
    </row>
    <row r="103" spans="2:65" s="12" customFormat="1" ht="11.25">
      <c r="B103" s="157"/>
      <c r="D103" s="133" t="s">
        <v>255</v>
      </c>
      <c r="E103" s="158" t="s">
        <v>19</v>
      </c>
      <c r="F103" s="159" t="s">
        <v>1338</v>
      </c>
      <c r="H103" s="160">
        <v>206</v>
      </c>
      <c r="I103" s="161"/>
      <c r="L103" s="157"/>
      <c r="M103" s="162"/>
      <c r="T103" s="163"/>
      <c r="AT103" s="158" t="s">
        <v>255</v>
      </c>
      <c r="AU103" s="158" t="s">
        <v>77</v>
      </c>
      <c r="AV103" s="12" t="s">
        <v>79</v>
      </c>
      <c r="AW103" s="12" t="s">
        <v>31</v>
      </c>
      <c r="AX103" s="12" t="s">
        <v>69</v>
      </c>
      <c r="AY103" s="158" t="s">
        <v>141</v>
      </c>
    </row>
    <row r="104" spans="2:65" s="13" customFormat="1" ht="11.25">
      <c r="B104" s="164"/>
      <c r="D104" s="133" t="s">
        <v>255</v>
      </c>
      <c r="E104" s="165" t="s">
        <v>19</v>
      </c>
      <c r="F104" s="166" t="s">
        <v>262</v>
      </c>
      <c r="H104" s="167">
        <v>206</v>
      </c>
      <c r="I104" s="168"/>
      <c r="L104" s="164"/>
      <c r="M104" s="169"/>
      <c r="T104" s="170"/>
      <c r="AT104" s="165" t="s">
        <v>255</v>
      </c>
      <c r="AU104" s="165" t="s">
        <v>77</v>
      </c>
      <c r="AV104" s="13" t="s">
        <v>147</v>
      </c>
      <c r="AW104" s="13" t="s">
        <v>31</v>
      </c>
      <c r="AX104" s="13" t="s">
        <v>77</v>
      </c>
      <c r="AY104" s="165" t="s">
        <v>141</v>
      </c>
    </row>
    <row r="105" spans="2:65" s="1" customFormat="1" ht="16.5" customHeight="1">
      <c r="B105" s="31"/>
      <c r="C105" s="138" t="s">
        <v>170</v>
      </c>
      <c r="D105" s="138" t="s">
        <v>171</v>
      </c>
      <c r="E105" s="139" t="s">
        <v>1009</v>
      </c>
      <c r="F105" s="140" t="s">
        <v>1010</v>
      </c>
      <c r="G105" s="141" t="s">
        <v>243</v>
      </c>
      <c r="H105" s="142">
        <v>42</v>
      </c>
      <c r="I105" s="143"/>
      <c r="J105" s="144">
        <f>ROUND(I105*H105,2)</f>
        <v>0</v>
      </c>
      <c r="K105" s="140" t="s">
        <v>146</v>
      </c>
      <c r="L105" s="145"/>
      <c r="M105" s="146" t="s">
        <v>19</v>
      </c>
      <c r="N105" s="147" t="s">
        <v>40</v>
      </c>
      <c r="P105" s="129">
        <f>O105*H105</f>
        <v>0</v>
      </c>
      <c r="Q105" s="129">
        <v>5.8999999999999997E-2</v>
      </c>
      <c r="R105" s="129">
        <f>Q105*H105</f>
        <v>2.4779999999999998</v>
      </c>
      <c r="S105" s="129">
        <v>0</v>
      </c>
      <c r="T105" s="130">
        <f>S105*H105</f>
        <v>0</v>
      </c>
      <c r="AR105" s="131" t="s">
        <v>169</v>
      </c>
      <c r="AT105" s="131" t="s">
        <v>171</v>
      </c>
      <c r="AU105" s="131" t="s">
        <v>77</v>
      </c>
      <c r="AY105" s="16" t="s">
        <v>141</v>
      </c>
      <c r="BE105" s="132">
        <f>IF(N105="základní",J105,0)</f>
        <v>0</v>
      </c>
      <c r="BF105" s="132">
        <f>IF(N105="snížená",J105,0)</f>
        <v>0</v>
      </c>
      <c r="BG105" s="132">
        <f>IF(N105="zákl. přenesená",J105,0)</f>
        <v>0</v>
      </c>
      <c r="BH105" s="132">
        <f>IF(N105="sníž. přenesená",J105,0)</f>
        <v>0</v>
      </c>
      <c r="BI105" s="132">
        <f>IF(N105="nulová",J105,0)</f>
        <v>0</v>
      </c>
      <c r="BJ105" s="16" t="s">
        <v>77</v>
      </c>
      <c r="BK105" s="132">
        <f>ROUND(I105*H105,2)</f>
        <v>0</v>
      </c>
      <c r="BL105" s="16" t="s">
        <v>147</v>
      </c>
      <c r="BM105" s="131" t="s">
        <v>169</v>
      </c>
    </row>
    <row r="106" spans="2:65" s="1" customFormat="1" ht="11.25">
      <c r="B106" s="31"/>
      <c r="D106" s="133" t="s">
        <v>148</v>
      </c>
      <c r="F106" s="134" t="s">
        <v>1010</v>
      </c>
      <c r="I106" s="135"/>
      <c r="L106" s="31"/>
      <c r="M106" s="136"/>
      <c r="T106" s="52"/>
      <c r="AT106" s="16" t="s">
        <v>148</v>
      </c>
      <c r="AU106" s="16" t="s">
        <v>77</v>
      </c>
    </row>
    <row r="107" spans="2:65" s="1" customFormat="1" ht="19.5">
      <c r="B107" s="31"/>
      <c r="D107" s="133" t="s">
        <v>152</v>
      </c>
      <c r="F107" s="137" t="s">
        <v>166</v>
      </c>
      <c r="I107" s="135"/>
      <c r="L107" s="31"/>
      <c r="M107" s="136"/>
      <c r="T107" s="52"/>
      <c r="AT107" s="16" t="s">
        <v>152</v>
      </c>
      <c r="AU107" s="16" t="s">
        <v>77</v>
      </c>
    </row>
    <row r="108" spans="2:65" s="1" customFormat="1" ht="16.5" customHeight="1">
      <c r="B108" s="31"/>
      <c r="C108" s="138" t="s">
        <v>164</v>
      </c>
      <c r="D108" s="138" t="s">
        <v>171</v>
      </c>
      <c r="E108" s="139" t="s">
        <v>972</v>
      </c>
      <c r="F108" s="140" t="s">
        <v>973</v>
      </c>
      <c r="G108" s="141" t="s">
        <v>266</v>
      </c>
      <c r="H108" s="142">
        <v>111.54</v>
      </c>
      <c r="I108" s="143"/>
      <c r="J108" s="144">
        <f>ROUND(I108*H108,2)</f>
        <v>0</v>
      </c>
      <c r="K108" s="140" t="s">
        <v>146</v>
      </c>
      <c r="L108" s="145"/>
      <c r="M108" s="146" t="s">
        <v>19</v>
      </c>
      <c r="N108" s="147" t="s">
        <v>40</v>
      </c>
      <c r="P108" s="129">
        <f>O108*H108</f>
        <v>0</v>
      </c>
      <c r="Q108" s="129">
        <v>1</v>
      </c>
      <c r="R108" s="129">
        <f>Q108*H108</f>
        <v>111.54</v>
      </c>
      <c r="S108" s="129">
        <v>0</v>
      </c>
      <c r="T108" s="130">
        <f>S108*H108</f>
        <v>0</v>
      </c>
      <c r="AR108" s="131" t="s">
        <v>169</v>
      </c>
      <c r="AT108" s="131" t="s">
        <v>171</v>
      </c>
      <c r="AU108" s="131" t="s">
        <v>77</v>
      </c>
      <c r="AY108" s="16" t="s">
        <v>141</v>
      </c>
      <c r="BE108" s="132">
        <f>IF(N108="základní",J108,0)</f>
        <v>0</v>
      </c>
      <c r="BF108" s="132">
        <f>IF(N108="snížená",J108,0)</f>
        <v>0</v>
      </c>
      <c r="BG108" s="132">
        <f>IF(N108="zákl. přenesená",J108,0)</f>
        <v>0</v>
      </c>
      <c r="BH108" s="132">
        <f>IF(N108="sníž. přenesená",J108,0)</f>
        <v>0</v>
      </c>
      <c r="BI108" s="132">
        <f>IF(N108="nulová",J108,0)</f>
        <v>0</v>
      </c>
      <c r="BJ108" s="16" t="s">
        <v>77</v>
      </c>
      <c r="BK108" s="132">
        <f>ROUND(I108*H108,2)</f>
        <v>0</v>
      </c>
      <c r="BL108" s="16" t="s">
        <v>147</v>
      </c>
      <c r="BM108" s="131" t="s">
        <v>193</v>
      </c>
    </row>
    <row r="109" spans="2:65" s="1" customFormat="1" ht="11.25">
      <c r="B109" s="31"/>
      <c r="D109" s="133" t="s">
        <v>148</v>
      </c>
      <c r="F109" s="134" t="s">
        <v>973</v>
      </c>
      <c r="I109" s="135"/>
      <c r="L109" s="31"/>
      <c r="M109" s="136"/>
      <c r="T109" s="52"/>
      <c r="AT109" s="16" t="s">
        <v>148</v>
      </c>
      <c r="AU109" s="16" t="s">
        <v>77</v>
      </c>
    </row>
    <row r="110" spans="2:65" s="1" customFormat="1" ht="19.5">
      <c r="B110" s="31"/>
      <c r="D110" s="133" t="s">
        <v>152</v>
      </c>
      <c r="F110" s="137" t="s">
        <v>166</v>
      </c>
      <c r="I110" s="135"/>
      <c r="L110" s="31"/>
      <c r="M110" s="136"/>
      <c r="T110" s="52"/>
      <c r="AT110" s="16" t="s">
        <v>152</v>
      </c>
      <c r="AU110" s="16" t="s">
        <v>77</v>
      </c>
    </row>
    <row r="111" spans="2:65" s="12" customFormat="1" ht="11.25">
      <c r="B111" s="157"/>
      <c r="D111" s="133" t="s">
        <v>255</v>
      </c>
      <c r="E111" s="158" t="s">
        <v>19</v>
      </c>
      <c r="F111" s="159" t="s">
        <v>1339</v>
      </c>
      <c r="H111" s="160">
        <v>111.54</v>
      </c>
      <c r="I111" s="161"/>
      <c r="L111" s="157"/>
      <c r="M111" s="162"/>
      <c r="T111" s="163"/>
      <c r="AT111" s="158" t="s">
        <v>255</v>
      </c>
      <c r="AU111" s="158" t="s">
        <v>77</v>
      </c>
      <c r="AV111" s="12" t="s">
        <v>79</v>
      </c>
      <c r="AW111" s="12" t="s">
        <v>31</v>
      </c>
      <c r="AX111" s="12" t="s">
        <v>69</v>
      </c>
      <c r="AY111" s="158" t="s">
        <v>141</v>
      </c>
    </row>
    <row r="112" spans="2:65" s="13" customFormat="1" ht="11.25">
      <c r="B112" s="164"/>
      <c r="D112" s="133" t="s">
        <v>255</v>
      </c>
      <c r="E112" s="165" t="s">
        <v>19</v>
      </c>
      <c r="F112" s="166" t="s">
        <v>262</v>
      </c>
      <c r="H112" s="167">
        <v>111.54</v>
      </c>
      <c r="I112" s="168"/>
      <c r="L112" s="164"/>
      <c r="M112" s="169"/>
      <c r="T112" s="170"/>
      <c r="AT112" s="165" t="s">
        <v>255</v>
      </c>
      <c r="AU112" s="165" t="s">
        <v>77</v>
      </c>
      <c r="AV112" s="13" t="s">
        <v>147</v>
      </c>
      <c r="AW112" s="13" t="s">
        <v>31</v>
      </c>
      <c r="AX112" s="13" t="s">
        <v>77</v>
      </c>
      <c r="AY112" s="165" t="s">
        <v>141</v>
      </c>
    </row>
    <row r="113" spans="2:65" s="1" customFormat="1" ht="16.5" customHeight="1">
      <c r="B113" s="31"/>
      <c r="C113" s="138" t="s">
        <v>179</v>
      </c>
      <c r="D113" s="138" t="s">
        <v>171</v>
      </c>
      <c r="E113" s="139" t="s">
        <v>1084</v>
      </c>
      <c r="F113" s="140" t="s">
        <v>1085</v>
      </c>
      <c r="G113" s="141" t="s">
        <v>266</v>
      </c>
      <c r="H113" s="142">
        <v>1.3979999999999999</v>
      </c>
      <c r="I113" s="143"/>
      <c r="J113" s="144">
        <f>ROUND(I113*H113,2)</f>
        <v>0</v>
      </c>
      <c r="K113" s="140" t="s">
        <v>146</v>
      </c>
      <c r="L113" s="145"/>
      <c r="M113" s="146" t="s">
        <v>19</v>
      </c>
      <c r="N113" s="147" t="s">
        <v>40</v>
      </c>
      <c r="P113" s="129">
        <f>O113*H113</f>
        <v>0</v>
      </c>
      <c r="Q113" s="129">
        <v>1</v>
      </c>
      <c r="R113" s="129">
        <f>Q113*H113</f>
        <v>1.3979999999999999</v>
      </c>
      <c r="S113" s="129">
        <v>0</v>
      </c>
      <c r="T113" s="130">
        <f>S113*H113</f>
        <v>0</v>
      </c>
      <c r="AR113" s="131" t="s">
        <v>169</v>
      </c>
      <c r="AT113" s="131" t="s">
        <v>171</v>
      </c>
      <c r="AU113" s="131" t="s">
        <v>77</v>
      </c>
      <c r="AY113" s="16" t="s">
        <v>141</v>
      </c>
      <c r="BE113" s="132">
        <f>IF(N113="základní",J113,0)</f>
        <v>0</v>
      </c>
      <c r="BF113" s="132">
        <f>IF(N113="snížená",J113,0)</f>
        <v>0</v>
      </c>
      <c r="BG113" s="132">
        <f>IF(N113="zákl. přenesená",J113,0)</f>
        <v>0</v>
      </c>
      <c r="BH113" s="132">
        <f>IF(N113="sníž. přenesená",J113,0)</f>
        <v>0</v>
      </c>
      <c r="BI113" s="132">
        <f>IF(N113="nulová",J113,0)</f>
        <v>0</v>
      </c>
      <c r="BJ113" s="16" t="s">
        <v>77</v>
      </c>
      <c r="BK113" s="132">
        <f>ROUND(I113*H113,2)</f>
        <v>0</v>
      </c>
      <c r="BL113" s="16" t="s">
        <v>147</v>
      </c>
      <c r="BM113" s="131" t="s">
        <v>1340</v>
      </c>
    </row>
    <row r="114" spans="2:65" s="1" customFormat="1" ht="11.25">
      <c r="B114" s="31"/>
      <c r="D114" s="133" t="s">
        <v>148</v>
      </c>
      <c r="F114" s="134" t="s">
        <v>1085</v>
      </c>
      <c r="I114" s="135"/>
      <c r="L114" s="31"/>
      <c r="M114" s="136"/>
      <c r="T114" s="52"/>
      <c r="AT114" s="16" t="s">
        <v>148</v>
      </c>
      <c r="AU114" s="16" t="s">
        <v>77</v>
      </c>
    </row>
    <row r="115" spans="2:65" s="12" customFormat="1" ht="11.25">
      <c r="B115" s="157"/>
      <c r="D115" s="133" t="s">
        <v>255</v>
      </c>
      <c r="E115" s="158" t="s">
        <v>19</v>
      </c>
      <c r="F115" s="159" t="s">
        <v>1341</v>
      </c>
      <c r="H115" s="160">
        <v>1.3979999999999999</v>
      </c>
      <c r="I115" s="161"/>
      <c r="L115" s="157"/>
      <c r="M115" s="162"/>
      <c r="T115" s="163"/>
      <c r="AT115" s="158" t="s">
        <v>255</v>
      </c>
      <c r="AU115" s="158" t="s">
        <v>77</v>
      </c>
      <c r="AV115" s="12" t="s">
        <v>79</v>
      </c>
      <c r="AW115" s="12" t="s">
        <v>31</v>
      </c>
      <c r="AX115" s="12" t="s">
        <v>77</v>
      </c>
      <c r="AY115" s="158" t="s">
        <v>141</v>
      </c>
    </row>
    <row r="116" spans="2:65" s="1" customFormat="1" ht="16.5" customHeight="1">
      <c r="B116" s="31"/>
      <c r="C116" s="138" t="s">
        <v>169</v>
      </c>
      <c r="D116" s="138" t="s">
        <v>171</v>
      </c>
      <c r="E116" s="139" t="s">
        <v>1087</v>
      </c>
      <c r="F116" s="140" t="s">
        <v>1088</v>
      </c>
      <c r="G116" s="141" t="s">
        <v>266</v>
      </c>
      <c r="H116" s="142">
        <v>61.38</v>
      </c>
      <c r="I116" s="143"/>
      <c r="J116" s="144">
        <f>ROUND(I116*H116,2)</f>
        <v>0</v>
      </c>
      <c r="K116" s="140" t="s">
        <v>19</v>
      </c>
      <c r="L116" s="145"/>
      <c r="M116" s="146" t="s">
        <v>19</v>
      </c>
      <c r="N116" s="147" t="s">
        <v>40</v>
      </c>
      <c r="P116" s="129">
        <f>O116*H116</f>
        <v>0</v>
      </c>
      <c r="Q116" s="129">
        <v>1</v>
      </c>
      <c r="R116" s="129">
        <f>Q116*H116</f>
        <v>61.38</v>
      </c>
      <c r="S116" s="129">
        <v>0</v>
      </c>
      <c r="T116" s="130">
        <f>S116*H116</f>
        <v>0</v>
      </c>
      <c r="AR116" s="131" t="s">
        <v>169</v>
      </c>
      <c r="AT116" s="131" t="s">
        <v>171</v>
      </c>
      <c r="AU116" s="131" t="s">
        <v>77</v>
      </c>
      <c r="AY116" s="16" t="s">
        <v>141</v>
      </c>
      <c r="BE116" s="132">
        <f>IF(N116="základní",J116,0)</f>
        <v>0</v>
      </c>
      <c r="BF116" s="132">
        <f>IF(N116="snížená",J116,0)</f>
        <v>0</v>
      </c>
      <c r="BG116" s="132">
        <f>IF(N116="zákl. přenesená",J116,0)</f>
        <v>0</v>
      </c>
      <c r="BH116" s="132">
        <f>IF(N116="sníž. přenesená",J116,0)</f>
        <v>0</v>
      </c>
      <c r="BI116" s="132">
        <f>IF(N116="nulová",J116,0)</f>
        <v>0</v>
      </c>
      <c r="BJ116" s="16" t="s">
        <v>77</v>
      </c>
      <c r="BK116" s="132">
        <f>ROUND(I116*H116,2)</f>
        <v>0</v>
      </c>
      <c r="BL116" s="16" t="s">
        <v>147</v>
      </c>
      <c r="BM116" s="131" t="s">
        <v>1342</v>
      </c>
    </row>
    <row r="117" spans="2:65" s="1" customFormat="1" ht="11.25">
      <c r="B117" s="31"/>
      <c r="D117" s="133" t="s">
        <v>148</v>
      </c>
      <c r="F117" s="134" t="s">
        <v>1088</v>
      </c>
      <c r="I117" s="135"/>
      <c r="L117" s="31"/>
      <c r="M117" s="136"/>
      <c r="T117" s="52"/>
      <c r="AT117" s="16" t="s">
        <v>148</v>
      </c>
      <c r="AU117" s="16" t="s">
        <v>77</v>
      </c>
    </row>
    <row r="118" spans="2:65" s="1" customFormat="1" ht="19.5">
      <c r="B118" s="31"/>
      <c r="D118" s="133" t="s">
        <v>152</v>
      </c>
      <c r="F118" s="137" t="s">
        <v>1343</v>
      </c>
      <c r="I118" s="135"/>
      <c r="L118" s="31"/>
      <c r="M118" s="136"/>
      <c r="T118" s="52"/>
      <c r="AT118" s="16" t="s">
        <v>152</v>
      </c>
      <c r="AU118" s="16" t="s">
        <v>77</v>
      </c>
    </row>
    <row r="119" spans="2:65" s="12" customFormat="1" ht="11.25">
      <c r="B119" s="157"/>
      <c r="D119" s="133" t="s">
        <v>255</v>
      </c>
      <c r="E119" s="158" t="s">
        <v>19</v>
      </c>
      <c r="F119" s="159" t="s">
        <v>1344</v>
      </c>
      <c r="H119" s="160">
        <v>61.38</v>
      </c>
      <c r="I119" s="161"/>
      <c r="L119" s="157"/>
      <c r="M119" s="162"/>
      <c r="T119" s="163"/>
      <c r="AT119" s="158" t="s">
        <v>255</v>
      </c>
      <c r="AU119" s="158" t="s">
        <v>77</v>
      </c>
      <c r="AV119" s="12" t="s">
        <v>79</v>
      </c>
      <c r="AW119" s="12" t="s">
        <v>31</v>
      </c>
      <c r="AX119" s="12" t="s">
        <v>77</v>
      </c>
      <c r="AY119" s="158" t="s">
        <v>141</v>
      </c>
    </row>
    <row r="120" spans="2:65" s="1" customFormat="1" ht="16.5" customHeight="1">
      <c r="B120" s="31"/>
      <c r="C120" s="138" t="s">
        <v>187</v>
      </c>
      <c r="D120" s="138" t="s">
        <v>171</v>
      </c>
      <c r="E120" s="139" t="s">
        <v>1091</v>
      </c>
      <c r="F120" s="140" t="s">
        <v>1092</v>
      </c>
      <c r="G120" s="141" t="s">
        <v>253</v>
      </c>
      <c r="H120" s="142">
        <v>16.420000000000002</v>
      </c>
      <c r="I120" s="143"/>
      <c r="J120" s="144">
        <f>ROUND(I120*H120,2)</f>
        <v>0</v>
      </c>
      <c r="K120" s="140" t="s">
        <v>146</v>
      </c>
      <c r="L120" s="145"/>
      <c r="M120" s="146" t="s">
        <v>19</v>
      </c>
      <c r="N120" s="147" t="s">
        <v>40</v>
      </c>
      <c r="P120" s="129">
        <f>O120*H120</f>
        <v>0</v>
      </c>
      <c r="Q120" s="129">
        <v>2.234</v>
      </c>
      <c r="R120" s="129">
        <f>Q120*H120</f>
        <v>36.682280000000006</v>
      </c>
      <c r="S120" s="129">
        <v>0</v>
      </c>
      <c r="T120" s="130">
        <f>S120*H120</f>
        <v>0</v>
      </c>
      <c r="AR120" s="131" t="s">
        <v>169</v>
      </c>
      <c r="AT120" s="131" t="s">
        <v>171</v>
      </c>
      <c r="AU120" s="131" t="s">
        <v>77</v>
      </c>
      <c r="AY120" s="16" t="s">
        <v>141</v>
      </c>
      <c r="BE120" s="132">
        <f>IF(N120="základní",J120,0)</f>
        <v>0</v>
      </c>
      <c r="BF120" s="132">
        <f>IF(N120="snížená",J120,0)</f>
        <v>0</v>
      </c>
      <c r="BG120" s="132">
        <f>IF(N120="zákl. přenesená",J120,0)</f>
        <v>0</v>
      </c>
      <c r="BH120" s="132">
        <f>IF(N120="sníž. přenesená",J120,0)</f>
        <v>0</v>
      </c>
      <c r="BI120" s="132">
        <f>IF(N120="nulová",J120,0)</f>
        <v>0</v>
      </c>
      <c r="BJ120" s="16" t="s">
        <v>77</v>
      </c>
      <c r="BK120" s="132">
        <f>ROUND(I120*H120,2)</f>
        <v>0</v>
      </c>
      <c r="BL120" s="16" t="s">
        <v>147</v>
      </c>
      <c r="BM120" s="131" t="s">
        <v>183</v>
      </c>
    </row>
    <row r="121" spans="2:65" s="1" customFormat="1" ht="11.25">
      <c r="B121" s="31"/>
      <c r="D121" s="133" t="s">
        <v>148</v>
      </c>
      <c r="F121" s="134" t="s">
        <v>1092</v>
      </c>
      <c r="I121" s="135"/>
      <c r="L121" s="31"/>
      <c r="M121" s="136"/>
      <c r="T121" s="52"/>
      <c r="AT121" s="16" t="s">
        <v>148</v>
      </c>
      <c r="AU121" s="16" t="s">
        <v>77</v>
      </c>
    </row>
    <row r="122" spans="2:65" s="1" customFormat="1" ht="29.25">
      <c r="B122" s="31"/>
      <c r="D122" s="133" t="s">
        <v>152</v>
      </c>
      <c r="F122" s="137" t="s">
        <v>1345</v>
      </c>
      <c r="I122" s="135"/>
      <c r="L122" s="31"/>
      <c r="M122" s="136"/>
      <c r="T122" s="52"/>
      <c r="AT122" s="16" t="s">
        <v>152</v>
      </c>
      <c r="AU122" s="16" t="s">
        <v>77</v>
      </c>
    </row>
    <row r="123" spans="2:65" s="12" customFormat="1" ht="11.25">
      <c r="B123" s="157"/>
      <c r="D123" s="133" t="s">
        <v>255</v>
      </c>
      <c r="E123" s="158" t="s">
        <v>19</v>
      </c>
      <c r="F123" s="159" t="s">
        <v>1346</v>
      </c>
      <c r="H123" s="160">
        <v>16.420000000000002</v>
      </c>
      <c r="I123" s="161"/>
      <c r="L123" s="157"/>
      <c r="M123" s="162"/>
      <c r="T123" s="163"/>
      <c r="AT123" s="158" t="s">
        <v>255</v>
      </c>
      <c r="AU123" s="158" t="s">
        <v>77</v>
      </c>
      <c r="AV123" s="12" t="s">
        <v>79</v>
      </c>
      <c r="AW123" s="12" t="s">
        <v>31</v>
      </c>
      <c r="AX123" s="12" t="s">
        <v>69</v>
      </c>
      <c r="AY123" s="158" t="s">
        <v>141</v>
      </c>
    </row>
    <row r="124" spans="2:65" s="13" customFormat="1" ht="11.25">
      <c r="B124" s="164"/>
      <c r="D124" s="133" t="s">
        <v>255</v>
      </c>
      <c r="E124" s="165" t="s">
        <v>19</v>
      </c>
      <c r="F124" s="166" t="s">
        <v>262</v>
      </c>
      <c r="H124" s="167">
        <v>16.420000000000002</v>
      </c>
      <c r="I124" s="168"/>
      <c r="L124" s="164"/>
      <c r="M124" s="169"/>
      <c r="T124" s="170"/>
      <c r="AT124" s="165" t="s">
        <v>255</v>
      </c>
      <c r="AU124" s="165" t="s">
        <v>77</v>
      </c>
      <c r="AV124" s="13" t="s">
        <v>147</v>
      </c>
      <c r="AW124" s="13" t="s">
        <v>31</v>
      </c>
      <c r="AX124" s="13" t="s">
        <v>77</v>
      </c>
      <c r="AY124" s="165" t="s">
        <v>141</v>
      </c>
    </row>
    <row r="125" spans="2:65" s="1" customFormat="1" ht="16.5" customHeight="1">
      <c r="B125" s="31"/>
      <c r="C125" s="138" t="s">
        <v>193</v>
      </c>
      <c r="D125" s="138" t="s">
        <v>171</v>
      </c>
      <c r="E125" s="139" t="s">
        <v>572</v>
      </c>
      <c r="F125" s="140" t="s">
        <v>573</v>
      </c>
      <c r="G125" s="141" t="s">
        <v>253</v>
      </c>
      <c r="H125" s="142">
        <v>1.89</v>
      </c>
      <c r="I125" s="143"/>
      <c r="J125" s="144">
        <f>ROUND(I125*H125,2)</f>
        <v>0</v>
      </c>
      <c r="K125" s="140" t="s">
        <v>146</v>
      </c>
      <c r="L125" s="145"/>
      <c r="M125" s="146" t="s">
        <v>19</v>
      </c>
      <c r="N125" s="147" t="s">
        <v>40</v>
      </c>
      <c r="P125" s="129">
        <f>O125*H125</f>
        <v>0</v>
      </c>
      <c r="Q125" s="129">
        <v>2.234</v>
      </c>
      <c r="R125" s="129">
        <f>Q125*H125</f>
        <v>4.2222599999999995</v>
      </c>
      <c r="S125" s="129">
        <v>0</v>
      </c>
      <c r="T125" s="130">
        <f>S125*H125</f>
        <v>0</v>
      </c>
      <c r="AR125" s="131" t="s">
        <v>169</v>
      </c>
      <c r="AT125" s="131" t="s">
        <v>171</v>
      </c>
      <c r="AU125" s="131" t="s">
        <v>77</v>
      </c>
      <c r="AY125" s="16" t="s">
        <v>141</v>
      </c>
      <c r="BE125" s="132">
        <f>IF(N125="základní",J125,0)</f>
        <v>0</v>
      </c>
      <c r="BF125" s="132">
        <f>IF(N125="snížená",J125,0)</f>
        <v>0</v>
      </c>
      <c r="BG125" s="132">
        <f>IF(N125="zákl. přenesená",J125,0)</f>
        <v>0</v>
      </c>
      <c r="BH125" s="132">
        <f>IF(N125="sníž. přenesená",J125,0)</f>
        <v>0</v>
      </c>
      <c r="BI125" s="132">
        <f>IF(N125="nulová",J125,0)</f>
        <v>0</v>
      </c>
      <c r="BJ125" s="16" t="s">
        <v>77</v>
      </c>
      <c r="BK125" s="132">
        <f>ROUND(I125*H125,2)</f>
        <v>0</v>
      </c>
      <c r="BL125" s="16" t="s">
        <v>147</v>
      </c>
      <c r="BM125" s="131" t="s">
        <v>1347</v>
      </c>
    </row>
    <row r="126" spans="2:65" s="1" customFormat="1" ht="11.25">
      <c r="B126" s="31"/>
      <c r="D126" s="133" t="s">
        <v>148</v>
      </c>
      <c r="F126" s="134" t="s">
        <v>573</v>
      </c>
      <c r="I126" s="135"/>
      <c r="L126" s="31"/>
      <c r="M126" s="136"/>
      <c r="T126" s="52"/>
      <c r="AT126" s="16" t="s">
        <v>148</v>
      </c>
      <c r="AU126" s="16" t="s">
        <v>77</v>
      </c>
    </row>
    <row r="127" spans="2:65" s="1" customFormat="1" ht="29.25">
      <c r="B127" s="31"/>
      <c r="D127" s="133" t="s">
        <v>152</v>
      </c>
      <c r="F127" s="137" t="s">
        <v>1348</v>
      </c>
      <c r="I127" s="135"/>
      <c r="L127" s="31"/>
      <c r="M127" s="136"/>
      <c r="T127" s="52"/>
      <c r="AT127" s="16" t="s">
        <v>152</v>
      </c>
      <c r="AU127" s="16" t="s">
        <v>77</v>
      </c>
    </row>
    <row r="128" spans="2:65" s="12" customFormat="1" ht="11.25">
      <c r="B128" s="157"/>
      <c r="D128" s="133" t="s">
        <v>255</v>
      </c>
      <c r="E128" s="158" t="s">
        <v>19</v>
      </c>
      <c r="F128" s="159" t="s">
        <v>1349</v>
      </c>
      <c r="H128" s="160">
        <v>1.89</v>
      </c>
      <c r="I128" s="161"/>
      <c r="L128" s="157"/>
      <c r="M128" s="162"/>
      <c r="T128" s="163"/>
      <c r="AT128" s="158" t="s">
        <v>255</v>
      </c>
      <c r="AU128" s="158" t="s">
        <v>77</v>
      </c>
      <c r="AV128" s="12" t="s">
        <v>79</v>
      </c>
      <c r="AW128" s="12" t="s">
        <v>31</v>
      </c>
      <c r="AX128" s="12" t="s">
        <v>77</v>
      </c>
      <c r="AY128" s="158" t="s">
        <v>141</v>
      </c>
    </row>
    <row r="129" spans="2:65" s="1" customFormat="1" ht="16.5" customHeight="1">
      <c r="B129" s="31"/>
      <c r="C129" s="138" t="s">
        <v>198</v>
      </c>
      <c r="D129" s="138" t="s">
        <v>171</v>
      </c>
      <c r="E129" s="139" t="s">
        <v>1094</v>
      </c>
      <c r="F129" s="140" t="s">
        <v>1095</v>
      </c>
      <c r="G129" s="141" t="s">
        <v>174</v>
      </c>
      <c r="H129" s="142">
        <v>5.4</v>
      </c>
      <c r="I129" s="143"/>
      <c r="J129" s="144">
        <f>ROUND(I129*H129,2)</f>
        <v>0</v>
      </c>
      <c r="K129" s="140" t="s">
        <v>19</v>
      </c>
      <c r="L129" s="145"/>
      <c r="M129" s="146" t="s">
        <v>19</v>
      </c>
      <c r="N129" s="147" t="s">
        <v>40</v>
      </c>
      <c r="P129" s="129">
        <f>O129*H129</f>
        <v>0</v>
      </c>
      <c r="Q129" s="129">
        <v>0</v>
      </c>
      <c r="R129" s="129">
        <f>Q129*H129</f>
        <v>0</v>
      </c>
      <c r="S129" s="129">
        <v>0</v>
      </c>
      <c r="T129" s="130">
        <f>S129*H129</f>
        <v>0</v>
      </c>
      <c r="AR129" s="131" t="s">
        <v>169</v>
      </c>
      <c r="AT129" s="131" t="s">
        <v>171</v>
      </c>
      <c r="AU129" s="131" t="s">
        <v>77</v>
      </c>
      <c r="AY129" s="16" t="s">
        <v>141</v>
      </c>
      <c r="BE129" s="132">
        <f>IF(N129="základní",J129,0)</f>
        <v>0</v>
      </c>
      <c r="BF129" s="132">
        <f>IF(N129="snížená",J129,0)</f>
        <v>0</v>
      </c>
      <c r="BG129" s="132">
        <f>IF(N129="zákl. přenesená",J129,0)</f>
        <v>0</v>
      </c>
      <c r="BH129" s="132">
        <f>IF(N129="sníž. přenesená",J129,0)</f>
        <v>0</v>
      </c>
      <c r="BI129" s="132">
        <f>IF(N129="nulová",J129,0)</f>
        <v>0</v>
      </c>
      <c r="BJ129" s="16" t="s">
        <v>77</v>
      </c>
      <c r="BK129" s="132">
        <f>ROUND(I129*H129,2)</f>
        <v>0</v>
      </c>
      <c r="BL129" s="16" t="s">
        <v>147</v>
      </c>
      <c r="BM129" s="131" t="s">
        <v>186</v>
      </c>
    </row>
    <row r="130" spans="2:65" s="1" customFormat="1" ht="11.25">
      <c r="B130" s="31"/>
      <c r="D130" s="133" t="s">
        <v>148</v>
      </c>
      <c r="F130" s="134" t="s">
        <v>1095</v>
      </c>
      <c r="I130" s="135"/>
      <c r="L130" s="31"/>
      <c r="M130" s="136"/>
      <c r="T130" s="52"/>
      <c r="AT130" s="16" t="s">
        <v>148</v>
      </c>
      <c r="AU130" s="16" t="s">
        <v>77</v>
      </c>
    </row>
    <row r="131" spans="2:65" s="1" customFormat="1" ht="29.25">
      <c r="B131" s="31"/>
      <c r="D131" s="133" t="s">
        <v>152</v>
      </c>
      <c r="F131" s="137" t="s">
        <v>1350</v>
      </c>
      <c r="I131" s="135"/>
      <c r="L131" s="31"/>
      <c r="M131" s="136"/>
      <c r="T131" s="52"/>
      <c r="AT131" s="16" t="s">
        <v>152</v>
      </c>
      <c r="AU131" s="16" t="s">
        <v>77</v>
      </c>
    </row>
    <row r="132" spans="2:65" s="1" customFormat="1" ht="16.5" customHeight="1">
      <c r="B132" s="31"/>
      <c r="C132" s="138" t="s">
        <v>8</v>
      </c>
      <c r="D132" s="138" t="s">
        <v>171</v>
      </c>
      <c r="E132" s="139" t="s">
        <v>1097</v>
      </c>
      <c r="F132" s="140" t="s">
        <v>1098</v>
      </c>
      <c r="G132" s="141" t="s">
        <v>243</v>
      </c>
      <c r="H132" s="142">
        <v>2</v>
      </c>
      <c r="I132" s="143"/>
      <c r="J132" s="144">
        <f>ROUND(I132*H132,2)</f>
        <v>0</v>
      </c>
      <c r="K132" s="140" t="s">
        <v>146</v>
      </c>
      <c r="L132" s="145"/>
      <c r="M132" s="146" t="s">
        <v>19</v>
      </c>
      <c r="N132" s="147" t="s">
        <v>40</v>
      </c>
      <c r="P132" s="129">
        <f>O132*H132</f>
        <v>0</v>
      </c>
      <c r="Q132" s="129">
        <v>0</v>
      </c>
      <c r="R132" s="129">
        <f>Q132*H132</f>
        <v>0</v>
      </c>
      <c r="S132" s="129">
        <v>0</v>
      </c>
      <c r="T132" s="130">
        <f>S132*H132</f>
        <v>0</v>
      </c>
      <c r="AR132" s="131" t="s">
        <v>169</v>
      </c>
      <c r="AT132" s="131" t="s">
        <v>171</v>
      </c>
      <c r="AU132" s="131" t="s">
        <v>77</v>
      </c>
      <c r="AY132" s="16" t="s">
        <v>141</v>
      </c>
      <c r="BE132" s="132">
        <f>IF(N132="základní",J132,0)</f>
        <v>0</v>
      </c>
      <c r="BF132" s="132">
        <f>IF(N132="snížená",J132,0)</f>
        <v>0</v>
      </c>
      <c r="BG132" s="132">
        <f>IF(N132="zákl. přenesená",J132,0)</f>
        <v>0</v>
      </c>
      <c r="BH132" s="132">
        <f>IF(N132="sníž. přenesená",J132,0)</f>
        <v>0</v>
      </c>
      <c r="BI132" s="132">
        <f>IF(N132="nulová",J132,0)</f>
        <v>0</v>
      </c>
      <c r="BJ132" s="16" t="s">
        <v>77</v>
      </c>
      <c r="BK132" s="132">
        <f>ROUND(I132*H132,2)</f>
        <v>0</v>
      </c>
      <c r="BL132" s="16" t="s">
        <v>147</v>
      </c>
      <c r="BM132" s="131" t="s">
        <v>191</v>
      </c>
    </row>
    <row r="133" spans="2:65" s="1" customFormat="1" ht="11.25">
      <c r="B133" s="31"/>
      <c r="D133" s="133" t="s">
        <v>148</v>
      </c>
      <c r="F133" s="134" t="s">
        <v>1098</v>
      </c>
      <c r="I133" s="135"/>
      <c r="L133" s="31"/>
      <c r="M133" s="136"/>
      <c r="T133" s="52"/>
      <c r="AT133" s="16" t="s">
        <v>148</v>
      </c>
      <c r="AU133" s="16" t="s">
        <v>77</v>
      </c>
    </row>
    <row r="134" spans="2:65" s="1" customFormat="1" ht="19.5">
      <c r="B134" s="31"/>
      <c r="D134" s="133" t="s">
        <v>152</v>
      </c>
      <c r="F134" s="137" t="s">
        <v>166</v>
      </c>
      <c r="I134" s="135"/>
      <c r="L134" s="31"/>
      <c r="M134" s="136"/>
      <c r="T134" s="52"/>
      <c r="AT134" s="16" t="s">
        <v>152</v>
      </c>
      <c r="AU134" s="16" t="s">
        <v>77</v>
      </c>
    </row>
    <row r="135" spans="2:65" s="1" customFormat="1" ht="16.5" customHeight="1">
      <c r="B135" s="31"/>
      <c r="C135" s="138" t="s">
        <v>205</v>
      </c>
      <c r="D135" s="138" t="s">
        <v>171</v>
      </c>
      <c r="E135" s="139" t="s">
        <v>1351</v>
      </c>
      <c r="F135" s="140" t="s">
        <v>1352</v>
      </c>
      <c r="G135" s="141" t="s">
        <v>174</v>
      </c>
      <c r="H135" s="142">
        <v>74</v>
      </c>
      <c r="I135" s="143"/>
      <c r="J135" s="144">
        <f>ROUND(I135*H135,2)</f>
        <v>0</v>
      </c>
      <c r="K135" s="140" t="s">
        <v>19</v>
      </c>
      <c r="L135" s="145"/>
      <c r="M135" s="146" t="s">
        <v>19</v>
      </c>
      <c r="N135" s="147" t="s">
        <v>40</v>
      </c>
      <c r="P135" s="129">
        <f>O135*H135</f>
        <v>0</v>
      </c>
      <c r="Q135" s="129">
        <v>0</v>
      </c>
      <c r="R135" s="129">
        <f>Q135*H135</f>
        <v>0</v>
      </c>
      <c r="S135" s="129">
        <v>0</v>
      </c>
      <c r="T135" s="130">
        <f>S135*H135</f>
        <v>0</v>
      </c>
      <c r="AR135" s="131" t="s">
        <v>169</v>
      </c>
      <c r="AT135" s="131" t="s">
        <v>171</v>
      </c>
      <c r="AU135" s="131" t="s">
        <v>77</v>
      </c>
      <c r="AY135" s="16" t="s">
        <v>141</v>
      </c>
      <c r="BE135" s="132">
        <f>IF(N135="základní",J135,0)</f>
        <v>0</v>
      </c>
      <c r="BF135" s="132">
        <f>IF(N135="snížená",J135,0)</f>
        <v>0</v>
      </c>
      <c r="BG135" s="132">
        <f>IF(N135="zákl. přenesená",J135,0)</f>
        <v>0</v>
      </c>
      <c r="BH135" s="132">
        <f>IF(N135="sníž. přenesená",J135,0)</f>
        <v>0</v>
      </c>
      <c r="BI135" s="132">
        <f>IF(N135="nulová",J135,0)</f>
        <v>0</v>
      </c>
      <c r="BJ135" s="16" t="s">
        <v>77</v>
      </c>
      <c r="BK135" s="132">
        <f>ROUND(I135*H135,2)</f>
        <v>0</v>
      </c>
      <c r="BL135" s="16" t="s">
        <v>147</v>
      </c>
      <c r="BM135" s="131" t="s">
        <v>197</v>
      </c>
    </row>
    <row r="136" spans="2:65" s="1" customFormat="1" ht="11.25">
      <c r="B136" s="31"/>
      <c r="D136" s="133" t="s">
        <v>148</v>
      </c>
      <c r="F136" s="134" t="s">
        <v>1352</v>
      </c>
      <c r="I136" s="135"/>
      <c r="L136" s="31"/>
      <c r="M136" s="136"/>
      <c r="T136" s="52"/>
      <c r="AT136" s="16" t="s">
        <v>148</v>
      </c>
      <c r="AU136" s="16" t="s">
        <v>77</v>
      </c>
    </row>
    <row r="137" spans="2:65" s="1" customFormat="1" ht="19.5">
      <c r="B137" s="31"/>
      <c r="D137" s="133" t="s">
        <v>152</v>
      </c>
      <c r="F137" s="137" t="s">
        <v>166</v>
      </c>
      <c r="I137" s="135"/>
      <c r="L137" s="31"/>
      <c r="M137" s="136"/>
      <c r="T137" s="52"/>
      <c r="AT137" s="16" t="s">
        <v>152</v>
      </c>
      <c r="AU137" s="16" t="s">
        <v>77</v>
      </c>
    </row>
    <row r="138" spans="2:65" s="1" customFormat="1" ht="16.5" customHeight="1">
      <c r="B138" s="31"/>
      <c r="C138" s="138" t="s">
        <v>183</v>
      </c>
      <c r="D138" s="138" t="s">
        <v>171</v>
      </c>
      <c r="E138" s="139" t="s">
        <v>557</v>
      </c>
      <c r="F138" s="140" t="s">
        <v>558</v>
      </c>
      <c r="G138" s="141" t="s">
        <v>174</v>
      </c>
      <c r="H138" s="142">
        <v>2</v>
      </c>
      <c r="I138" s="143"/>
      <c r="J138" s="144">
        <f>ROUND(I138*H138,2)</f>
        <v>0</v>
      </c>
      <c r="K138" s="140" t="s">
        <v>146</v>
      </c>
      <c r="L138" s="145"/>
      <c r="M138" s="146" t="s">
        <v>19</v>
      </c>
      <c r="N138" s="147" t="s">
        <v>40</v>
      </c>
      <c r="P138" s="129">
        <f>O138*H138</f>
        <v>0</v>
      </c>
      <c r="Q138" s="129">
        <v>3.2000000000000002E-3</v>
      </c>
      <c r="R138" s="129">
        <f>Q138*H138</f>
        <v>6.4000000000000003E-3</v>
      </c>
      <c r="S138" s="129">
        <v>0</v>
      </c>
      <c r="T138" s="130">
        <f>S138*H138</f>
        <v>0</v>
      </c>
      <c r="AR138" s="131" t="s">
        <v>169</v>
      </c>
      <c r="AT138" s="131" t="s">
        <v>171</v>
      </c>
      <c r="AU138" s="131" t="s">
        <v>77</v>
      </c>
      <c r="AY138" s="16" t="s">
        <v>141</v>
      </c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16" t="s">
        <v>77</v>
      </c>
      <c r="BK138" s="132">
        <f>ROUND(I138*H138,2)</f>
        <v>0</v>
      </c>
      <c r="BL138" s="16" t="s">
        <v>147</v>
      </c>
      <c r="BM138" s="131" t="s">
        <v>201</v>
      </c>
    </row>
    <row r="139" spans="2:65" s="1" customFormat="1" ht="11.25">
      <c r="B139" s="31"/>
      <c r="D139" s="133" t="s">
        <v>148</v>
      </c>
      <c r="F139" s="134" t="s">
        <v>558</v>
      </c>
      <c r="I139" s="135"/>
      <c r="L139" s="31"/>
      <c r="M139" s="136"/>
      <c r="T139" s="52"/>
      <c r="AT139" s="16" t="s">
        <v>148</v>
      </c>
      <c r="AU139" s="16" t="s">
        <v>77</v>
      </c>
    </row>
    <row r="140" spans="2:65" s="1" customFormat="1" ht="19.5">
      <c r="B140" s="31"/>
      <c r="D140" s="133" t="s">
        <v>152</v>
      </c>
      <c r="F140" s="137" t="s">
        <v>166</v>
      </c>
      <c r="I140" s="135"/>
      <c r="L140" s="31"/>
      <c r="M140" s="136"/>
      <c r="T140" s="52"/>
      <c r="AT140" s="16" t="s">
        <v>152</v>
      </c>
      <c r="AU140" s="16" t="s">
        <v>77</v>
      </c>
    </row>
    <row r="141" spans="2:65" s="1" customFormat="1" ht="16.5" customHeight="1">
      <c r="B141" s="31"/>
      <c r="C141" s="138" t="s">
        <v>212</v>
      </c>
      <c r="D141" s="138" t="s">
        <v>171</v>
      </c>
      <c r="E141" s="139" t="s">
        <v>560</v>
      </c>
      <c r="F141" s="140" t="s">
        <v>561</v>
      </c>
      <c r="G141" s="141" t="s">
        <v>243</v>
      </c>
      <c r="H141" s="142">
        <v>2</v>
      </c>
      <c r="I141" s="143"/>
      <c r="J141" s="144">
        <f>ROUND(I141*H141,2)</f>
        <v>0</v>
      </c>
      <c r="K141" s="140" t="s">
        <v>146</v>
      </c>
      <c r="L141" s="145"/>
      <c r="M141" s="146" t="s">
        <v>19</v>
      </c>
      <c r="N141" s="147" t="s">
        <v>40</v>
      </c>
      <c r="P141" s="129">
        <f>O141*H141</f>
        <v>0</v>
      </c>
      <c r="Q141" s="129">
        <v>1.4999999999999999E-4</v>
      </c>
      <c r="R141" s="129">
        <f>Q141*H141</f>
        <v>2.9999999999999997E-4</v>
      </c>
      <c r="S141" s="129">
        <v>0</v>
      </c>
      <c r="T141" s="130">
        <f>S141*H141</f>
        <v>0</v>
      </c>
      <c r="AR141" s="131" t="s">
        <v>169</v>
      </c>
      <c r="AT141" s="131" t="s">
        <v>171</v>
      </c>
      <c r="AU141" s="131" t="s">
        <v>77</v>
      </c>
      <c r="AY141" s="16" t="s">
        <v>141</v>
      </c>
      <c r="BE141" s="132">
        <f>IF(N141="základní",J141,0)</f>
        <v>0</v>
      </c>
      <c r="BF141" s="132">
        <f>IF(N141="snížená",J141,0)</f>
        <v>0</v>
      </c>
      <c r="BG141" s="132">
        <f>IF(N141="zákl. přenesená",J141,0)</f>
        <v>0</v>
      </c>
      <c r="BH141" s="132">
        <f>IF(N141="sníž. přenesená",J141,0)</f>
        <v>0</v>
      </c>
      <c r="BI141" s="132">
        <f>IF(N141="nulová",J141,0)</f>
        <v>0</v>
      </c>
      <c r="BJ141" s="16" t="s">
        <v>77</v>
      </c>
      <c r="BK141" s="132">
        <f>ROUND(I141*H141,2)</f>
        <v>0</v>
      </c>
      <c r="BL141" s="16" t="s">
        <v>147</v>
      </c>
      <c r="BM141" s="131" t="s">
        <v>204</v>
      </c>
    </row>
    <row r="142" spans="2:65" s="1" customFormat="1" ht="11.25">
      <c r="B142" s="31"/>
      <c r="D142" s="133" t="s">
        <v>148</v>
      </c>
      <c r="F142" s="134" t="s">
        <v>561</v>
      </c>
      <c r="I142" s="135"/>
      <c r="L142" s="31"/>
      <c r="M142" s="136"/>
      <c r="T142" s="52"/>
      <c r="AT142" s="16" t="s">
        <v>148</v>
      </c>
      <c r="AU142" s="16" t="s">
        <v>77</v>
      </c>
    </row>
    <row r="143" spans="2:65" s="1" customFormat="1" ht="19.5">
      <c r="B143" s="31"/>
      <c r="D143" s="133" t="s">
        <v>152</v>
      </c>
      <c r="F143" s="137" t="s">
        <v>166</v>
      </c>
      <c r="I143" s="135"/>
      <c r="L143" s="31"/>
      <c r="M143" s="136"/>
      <c r="T143" s="52"/>
      <c r="AT143" s="16" t="s">
        <v>152</v>
      </c>
      <c r="AU143" s="16" t="s">
        <v>77</v>
      </c>
    </row>
    <row r="144" spans="2:65" s="1" customFormat="1" ht="16.5" customHeight="1">
      <c r="B144" s="31"/>
      <c r="C144" s="138" t="s">
        <v>186</v>
      </c>
      <c r="D144" s="138" t="s">
        <v>171</v>
      </c>
      <c r="E144" s="139" t="s">
        <v>562</v>
      </c>
      <c r="F144" s="140" t="s">
        <v>563</v>
      </c>
      <c r="G144" s="141" t="s">
        <v>243</v>
      </c>
      <c r="H144" s="142">
        <v>2</v>
      </c>
      <c r="I144" s="143"/>
      <c r="J144" s="144">
        <f>ROUND(I144*H144,2)</f>
        <v>0</v>
      </c>
      <c r="K144" s="140" t="s">
        <v>146</v>
      </c>
      <c r="L144" s="145"/>
      <c r="M144" s="146" t="s">
        <v>19</v>
      </c>
      <c r="N144" s="147" t="s">
        <v>40</v>
      </c>
      <c r="P144" s="129">
        <f>O144*H144</f>
        <v>0</v>
      </c>
      <c r="Q144" s="129">
        <v>0</v>
      </c>
      <c r="R144" s="129">
        <f>Q144*H144</f>
        <v>0</v>
      </c>
      <c r="S144" s="129">
        <v>0</v>
      </c>
      <c r="T144" s="130">
        <f>S144*H144</f>
        <v>0</v>
      </c>
      <c r="AR144" s="131" t="s">
        <v>169</v>
      </c>
      <c r="AT144" s="131" t="s">
        <v>171</v>
      </c>
      <c r="AU144" s="131" t="s">
        <v>77</v>
      </c>
      <c r="AY144" s="16" t="s">
        <v>141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6" t="s">
        <v>77</v>
      </c>
      <c r="BK144" s="132">
        <f>ROUND(I144*H144,2)</f>
        <v>0</v>
      </c>
      <c r="BL144" s="16" t="s">
        <v>147</v>
      </c>
      <c r="BM144" s="131" t="s">
        <v>208</v>
      </c>
    </row>
    <row r="145" spans="2:65" s="1" customFormat="1" ht="11.25">
      <c r="B145" s="31"/>
      <c r="D145" s="133" t="s">
        <v>148</v>
      </c>
      <c r="F145" s="134" t="s">
        <v>563</v>
      </c>
      <c r="I145" s="135"/>
      <c r="L145" s="31"/>
      <c r="M145" s="136"/>
      <c r="T145" s="52"/>
      <c r="AT145" s="16" t="s">
        <v>148</v>
      </c>
      <c r="AU145" s="16" t="s">
        <v>77</v>
      </c>
    </row>
    <row r="146" spans="2:65" s="1" customFormat="1" ht="19.5">
      <c r="B146" s="31"/>
      <c r="D146" s="133" t="s">
        <v>152</v>
      </c>
      <c r="F146" s="137" t="s">
        <v>166</v>
      </c>
      <c r="I146" s="135"/>
      <c r="L146" s="31"/>
      <c r="M146" s="136"/>
      <c r="T146" s="52"/>
      <c r="AT146" s="16" t="s">
        <v>152</v>
      </c>
      <c r="AU146" s="16" t="s">
        <v>77</v>
      </c>
    </row>
    <row r="147" spans="2:65" s="1" customFormat="1" ht="16.5" customHeight="1">
      <c r="B147" s="31"/>
      <c r="C147" s="138" t="s">
        <v>222</v>
      </c>
      <c r="D147" s="138" t="s">
        <v>171</v>
      </c>
      <c r="E147" s="139" t="s">
        <v>1099</v>
      </c>
      <c r="F147" s="140" t="s">
        <v>1100</v>
      </c>
      <c r="G147" s="141" t="s">
        <v>243</v>
      </c>
      <c r="H147" s="142">
        <v>2</v>
      </c>
      <c r="I147" s="143"/>
      <c r="J147" s="144">
        <f>ROUND(I147*H147,2)</f>
        <v>0</v>
      </c>
      <c r="K147" s="140" t="s">
        <v>146</v>
      </c>
      <c r="L147" s="145"/>
      <c r="M147" s="146" t="s">
        <v>19</v>
      </c>
      <c r="N147" s="147" t="s">
        <v>40</v>
      </c>
      <c r="P147" s="129">
        <f>O147*H147</f>
        <v>0</v>
      </c>
      <c r="Q147" s="129">
        <v>0</v>
      </c>
      <c r="R147" s="129">
        <f>Q147*H147</f>
        <v>0</v>
      </c>
      <c r="S147" s="129">
        <v>0</v>
      </c>
      <c r="T147" s="130">
        <f>S147*H147</f>
        <v>0</v>
      </c>
      <c r="AR147" s="131" t="s">
        <v>169</v>
      </c>
      <c r="AT147" s="131" t="s">
        <v>171</v>
      </c>
      <c r="AU147" s="131" t="s">
        <v>77</v>
      </c>
      <c r="AY147" s="16" t="s">
        <v>141</v>
      </c>
      <c r="BE147" s="132">
        <f>IF(N147="základní",J147,0)</f>
        <v>0</v>
      </c>
      <c r="BF147" s="132">
        <f>IF(N147="snížená",J147,0)</f>
        <v>0</v>
      </c>
      <c r="BG147" s="132">
        <f>IF(N147="zákl. přenesená",J147,0)</f>
        <v>0</v>
      </c>
      <c r="BH147" s="132">
        <f>IF(N147="sníž. přenesená",J147,0)</f>
        <v>0</v>
      </c>
      <c r="BI147" s="132">
        <f>IF(N147="nulová",J147,0)</f>
        <v>0</v>
      </c>
      <c r="BJ147" s="16" t="s">
        <v>77</v>
      </c>
      <c r="BK147" s="132">
        <f>ROUND(I147*H147,2)</f>
        <v>0</v>
      </c>
      <c r="BL147" s="16" t="s">
        <v>147</v>
      </c>
      <c r="BM147" s="131" t="s">
        <v>211</v>
      </c>
    </row>
    <row r="148" spans="2:65" s="1" customFormat="1" ht="11.25">
      <c r="B148" s="31"/>
      <c r="D148" s="133" t="s">
        <v>148</v>
      </c>
      <c r="F148" s="134" t="s">
        <v>1100</v>
      </c>
      <c r="I148" s="135"/>
      <c r="L148" s="31"/>
      <c r="M148" s="136"/>
      <c r="T148" s="52"/>
      <c r="AT148" s="16" t="s">
        <v>148</v>
      </c>
      <c r="AU148" s="16" t="s">
        <v>77</v>
      </c>
    </row>
    <row r="149" spans="2:65" s="1" customFormat="1" ht="29.25">
      <c r="B149" s="31"/>
      <c r="D149" s="133" t="s">
        <v>152</v>
      </c>
      <c r="F149" s="137" t="s">
        <v>1101</v>
      </c>
      <c r="I149" s="135"/>
      <c r="L149" s="31"/>
      <c r="M149" s="136"/>
      <c r="T149" s="52"/>
      <c r="AT149" s="16" t="s">
        <v>152</v>
      </c>
      <c r="AU149" s="16" t="s">
        <v>77</v>
      </c>
    </row>
    <row r="150" spans="2:65" s="1" customFormat="1" ht="16.5" customHeight="1">
      <c r="B150" s="31"/>
      <c r="C150" s="138" t="s">
        <v>191</v>
      </c>
      <c r="D150" s="138" t="s">
        <v>171</v>
      </c>
      <c r="E150" s="139" t="s">
        <v>1102</v>
      </c>
      <c r="F150" s="140" t="s">
        <v>1103</v>
      </c>
      <c r="G150" s="141" t="s">
        <v>243</v>
      </c>
      <c r="H150" s="142">
        <v>4</v>
      </c>
      <c r="I150" s="143"/>
      <c r="J150" s="144">
        <f>ROUND(I150*H150,2)</f>
        <v>0</v>
      </c>
      <c r="K150" s="140" t="s">
        <v>146</v>
      </c>
      <c r="L150" s="145"/>
      <c r="M150" s="146" t="s">
        <v>19</v>
      </c>
      <c r="N150" s="147" t="s">
        <v>40</v>
      </c>
      <c r="P150" s="129">
        <f>O150*H150</f>
        <v>0</v>
      </c>
      <c r="Q150" s="129">
        <v>2.9999999999999997E-4</v>
      </c>
      <c r="R150" s="129">
        <f>Q150*H150</f>
        <v>1.1999999999999999E-3</v>
      </c>
      <c r="S150" s="129">
        <v>0</v>
      </c>
      <c r="T150" s="130">
        <f>S150*H150</f>
        <v>0</v>
      </c>
      <c r="AR150" s="131" t="s">
        <v>169</v>
      </c>
      <c r="AT150" s="131" t="s">
        <v>171</v>
      </c>
      <c r="AU150" s="131" t="s">
        <v>77</v>
      </c>
      <c r="AY150" s="16" t="s">
        <v>141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6" t="s">
        <v>77</v>
      </c>
      <c r="BK150" s="132">
        <f>ROUND(I150*H150,2)</f>
        <v>0</v>
      </c>
      <c r="BL150" s="16" t="s">
        <v>147</v>
      </c>
      <c r="BM150" s="131" t="s">
        <v>215</v>
      </c>
    </row>
    <row r="151" spans="2:65" s="1" customFormat="1" ht="11.25">
      <c r="B151" s="31"/>
      <c r="D151" s="133" t="s">
        <v>148</v>
      </c>
      <c r="F151" s="134" t="s">
        <v>1103</v>
      </c>
      <c r="I151" s="135"/>
      <c r="L151" s="31"/>
      <c r="M151" s="136"/>
      <c r="T151" s="52"/>
      <c r="AT151" s="16" t="s">
        <v>148</v>
      </c>
      <c r="AU151" s="16" t="s">
        <v>77</v>
      </c>
    </row>
    <row r="152" spans="2:65" s="1" customFormat="1" ht="19.5">
      <c r="B152" s="31"/>
      <c r="D152" s="133" t="s">
        <v>152</v>
      </c>
      <c r="F152" s="137" t="s">
        <v>166</v>
      </c>
      <c r="I152" s="135"/>
      <c r="L152" s="31"/>
      <c r="M152" s="136"/>
      <c r="T152" s="52"/>
      <c r="AT152" s="16" t="s">
        <v>152</v>
      </c>
      <c r="AU152" s="16" t="s">
        <v>77</v>
      </c>
    </row>
    <row r="153" spans="2:65" s="1" customFormat="1" ht="16.5" customHeight="1">
      <c r="B153" s="31"/>
      <c r="C153" s="138" t="s">
        <v>233</v>
      </c>
      <c r="D153" s="138" t="s">
        <v>171</v>
      </c>
      <c r="E153" s="139" t="s">
        <v>1353</v>
      </c>
      <c r="F153" s="140" t="s">
        <v>1354</v>
      </c>
      <c r="G153" s="141" t="s">
        <v>284</v>
      </c>
      <c r="H153" s="142">
        <v>316.12</v>
      </c>
      <c r="I153" s="143"/>
      <c r="J153" s="144">
        <f>ROUND(I153*H153,2)</f>
        <v>0</v>
      </c>
      <c r="K153" s="140" t="s">
        <v>19</v>
      </c>
      <c r="L153" s="145"/>
      <c r="M153" s="146" t="s">
        <v>19</v>
      </c>
      <c r="N153" s="147" t="s">
        <v>40</v>
      </c>
      <c r="P153" s="129">
        <f>O153*H153</f>
        <v>0</v>
      </c>
      <c r="Q153" s="129">
        <v>0</v>
      </c>
      <c r="R153" s="129">
        <f>Q153*H153</f>
        <v>0</v>
      </c>
      <c r="S153" s="129">
        <v>0</v>
      </c>
      <c r="T153" s="130">
        <f>S153*H153</f>
        <v>0</v>
      </c>
      <c r="AR153" s="131" t="s">
        <v>169</v>
      </c>
      <c r="AT153" s="131" t="s">
        <v>171</v>
      </c>
      <c r="AU153" s="131" t="s">
        <v>77</v>
      </c>
      <c r="AY153" s="16" t="s">
        <v>141</v>
      </c>
      <c r="BE153" s="132">
        <f>IF(N153="základní",J153,0)</f>
        <v>0</v>
      </c>
      <c r="BF153" s="132">
        <f>IF(N153="snížená",J153,0)</f>
        <v>0</v>
      </c>
      <c r="BG153" s="132">
        <f>IF(N153="zákl. přenesená",J153,0)</f>
        <v>0</v>
      </c>
      <c r="BH153" s="132">
        <f>IF(N153="sníž. přenesená",J153,0)</f>
        <v>0</v>
      </c>
      <c r="BI153" s="132">
        <f>IF(N153="nulová",J153,0)</f>
        <v>0</v>
      </c>
      <c r="BJ153" s="16" t="s">
        <v>77</v>
      </c>
      <c r="BK153" s="132">
        <f>ROUND(I153*H153,2)</f>
        <v>0</v>
      </c>
      <c r="BL153" s="16" t="s">
        <v>147</v>
      </c>
      <c r="BM153" s="131" t="s">
        <v>227</v>
      </c>
    </row>
    <row r="154" spans="2:65" s="1" customFormat="1" ht="11.25">
      <c r="B154" s="31"/>
      <c r="D154" s="133" t="s">
        <v>148</v>
      </c>
      <c r="F154" s="134" t="s">
        <v>1354</v>
      </c>
      <c r="I154" s="135"/>
      <c r="L154" s="31"/>
      <c r="M154" s="136"/>
      <c r="T154" s="52"/>
      <c r="AT154" s="16" t="s">
        <v>148</v>
      </c>
      <c r="AU154" s="16" t="s">
        <v>77</v>
      </c>
    </row>
    <row r="155" spans="2:65" s="1" customFormat="1" ht="29.25">
      <c r="B155" s="31"/>
      <c r="D155" s="133" t="s">
        <v>152</v>
      </c>
      <c r="F155" s="137" t="s">
        <v>1355</v>
      </c>
      <c r="I155" s="135"/>
      <c r="L155" s="31"/>
      <c r="M155" s="136"/>
      <c r="T155" s="52"/>
      <c r="AT155" s="16" t="s">
        <v>152</v>
      </c>
      <c r="AU155" s="16" t="s">
        <v>77</v>
      </c>
    </row>
    <row r="156" spans="2:65" s="12" customFormat="1" ht="11.25">
      <c r="B156" s="157"/>
      <c r="D156" s="133" t="s">
        <v>255</v>
      </c>
      <c r="E156" s="158" t="s">
        <v>19</v>
      </c>
      <c r="F156" s="159" t="s">
        <v>1356</v>
      </c>
      <c r="H156" s="160">
        <v>316.12</v>
      </c>
      <c r="I156" s="161"/>
      <c r="L156" s="157"/>
      <c r="M156" s="162"/>
      <c r="T156" s="163"/>
      <c r="AT156" s="158" t="s">
        <v>255</v>
      </c>
      <c r="AU156" s="158" t="s">
        <v>77</v>
      </c>
      <c r="AV156" s="12" t="s">
        <v>79</v>
      </c>
      <c r="AW156" s="12" t="s">
        <v>31</v>
      </c>
      <c r="AX156" s="12" t="s">
        <v>69</v>
      </c>
      <c r="AY156" s="158" t="s">
        <v>141</v>
      </c>
    </row>
    <row r="157" spans="2:65" s="13" customFormat="1" ht="11.25">
      <c r="B157" s="164"/>
      <c r="D157" s="133" t="s">
        <v>255</v>
      </c>
      <c r="E157" s="165" t="s">
        <v>19</v>
      </c>
      <c r="F157" s="166" t="s">
        <v>262</v>
      </c>
      <c r="H157" s="167">
        <v>316.12</v>
      </c>
      <c r="I157" s="168"/>
      <c r="L157" s="164"/>
      <c r="M157" s="169"/>
      <c r="T157" s="170"/>
      <c r="AT157" s="165" t="s">
        <v>255</v>
      </c>
      <c r="AU157" s="165" t="s">
        <v>77</v>
      </c>
      <c r="AV157" s="13" t="s">
        <v>147</v>
      </c>
      <c r="AW157" s="13" t="s">
        <v>31</v>
      </c>
      <c r="AX157" s="13" t="s">
        <v>77</v>
      </c>
      <c r="AY157" s="165" t="s">
        <v>141</v>
      </c>
    </row>
    <row r="158" spans="2:65" s="1" customFormat="1" ht="16.5" customHeight="1">
      <c r="B158" s="31"/>
      <c r="C158" s="138" t="s">
        <v>197</v>
      </c>
      <c r="D158" s="138" t="s">
        <v>171</v>
      </c>
      <c r="E158" s="139" t="s">
        <v>1106</v>
      </c>
      <c r="F158" s="140" t="s">
        <v>1107</v>
      </c>
      <c r="G158" s="141" t="s">
        <v>266</v>
      </c>
      <c r="H158" s="142">
        <v>30.234999999999999</v>
      </c>
      <c r="I158" s="143"/>
      <c r="J158" s="144">
        <f>ROUND(I158*H158,2)</f>
        <v>0</v>
      </c>
      <c r="K158" s="140" t="s">
        <v>19</v>
      </c>
      <c r="L158" s="145"/>
      <c r="M158" s="146" t="s">
        <v>19</v>
      </c>
      <c r="N158" s="147" t="s">
        <v>40</v>
      </c>
      <c r="P158" s="129">
        <f>O158*H158</f>
        <v>0</v>
      </c>
      <c r="Q158" s="129">
        <v>1</v>
      </c>
      <c r="R158" s="129">
        <f>Q158*H158</f>
        <v>30.234999999999999</v>
      </c>
      <c r="S158" s="129">
        <v>0</v>
      </c>
      <c r="T158" s="130">
        <f>S158*H158</f>
        <v>0</v>
      </c>
      <c r="AR158" s="131" t="s">
        <v>169</v>
      </c>
      <c r="AT158" s="131" t="s">
        <v>171</v>
      </c>
      <c r="AU158" s="131" t="s">
        <v>77</v>
      </c>
      <c r="AY158" s="16" t="s">
        <v>141</v>
      </c>
      <c r="BE158" s="132">
        <f>IF(N158="základní",J158,0)</f>
        <v>0</v>
      </c>
      <c r="BF158" s="132">
        <f>IF(N158="snížená",J158,0)</f>
        <v>0</v>
      </c>
      <c r="BG158" s="132">
        <f>IF(N158="zákl. přenesená",J158,0)</f>
        <v>0</v>
      </c>
      <c r="BH158" s="132">
        <f>IF(N158="sníž. přenesená",J158,0)</f>
        <v>0</v>
      </c>
      <c r="BI158" s="132">
        <f>IF(N158="nulová",J158,0)</f>
        <v>0</v>
      </c>
      <c r="BJ158" s="16" t="s">
        <v>77</v>
      </c>
      <c r="BK158" s="132">
        <f>ROUND(I158*H158,2)</f>
        <v>0</v>
      </c>
      <c r="BL158" s="16" t="s">
        <v>147</v>
      </c>
      <c r="BM158" s="131" t="s">
        <v>231</v>
      </c>
    </row>
    <row r="159" spans="2:65" s="1" customFormat="1" ht="11.25">
      <c r="B159" s="31"/>
      <c r="D159" s="133" t="s">
        <v>148</v>
      </c>
      <c r="F159" s="134" t="s">
        <v>1107</v>
      </c>
      <c r="I159" s="135"/>
      <c r="L159" s="31"/>
      <c r="M159" s="136"/>
      <c r="T159" s="52"/>
      <c r="AT159" s="16" t="s">
        <v>148</v>
      </c>
      <c r="AU159" s="16" t="s">
        <v>77</v>
      </c>
    </row>
    <row r="160" spans="2:65" s="1" customFormat="1" ht="29.25">
      <c r="B160" s="31"/>
      <c r="D160" s="133" t="s">
        <v>152</v>
      </c>
      <c r="F160" s="137" t="s">
        <v>1357</v>
      </c>
      <c r="I160" s="135"/>
      <c r="L160" s="31"/>
      <c r="M160" s="136"/>
      <c r="T160" s="52"/>
      <c r="AT160" s="16" t="s">
        <v>152</v>
      </c>
      <c r="AU160" s="16" t="s">
        <v>77</v>
      </c>
    </row>
    <row r="161" spans="2:65" s="12" customFormat="1" ht="11.25">
      <c r="B161" s="157"/>
      <c r="D161" s="133" t="s">
        <v>255</v>
      </c>
      <c r="E161" s="158" t="s">
        <v>19</v>
      </c>
      <c r="F161" s="159" t="s">
        <v>1358</v>
      </c>
      <c r="H161" s="160">
        <v>30.234999999999999</v>
      </c>
      <c r="I161" s="161"/>
      <c r="L161" s="157"/>
      <c r="M161" s="162"/>
      <c r="T161" s="163"/>
      <c r="AT161" s="158" t="s">
        <v>255</v>
      </c>
      <c r="AU161" s="158" t="s">
        <v>77</v>
      </c>
      <c r="AV161" s="12" t="s">
        <v>79</v>
      </c>
      <c r="AW161" s="12" t="s">
        <v>31</v>
      </c>
      <c r="AX161" s="12" t="s">
        <v>69</v>
      </c>
      <c r="AY161" s="158" t="s">
        <v>141</v>
      </c>
    </row>
    <row r="162" spans="2:65" s="13" customFormat="1" ht="11.25">
      <c r="B162" s="164"/>
      <c r="D162" s="133" t="s">
        <v>255</v>
      </c>
      <c r="E162" s="165" t="s">
        <v>19</v>
      </c>
      <c r="F162" s="166" t="s">
        <v>262</v>
      </c>
      <c r="H162" s="167">
        <v>30.234999999999999</v>
      </c>
      <c r="I162" s="168"/>
      <c r="L162" s="164"/>
      <c r="M162" s="169"/>
      <c r="T162" s="170"/>
      <c r="AT162" s="165" t="s">
        <v>255</v>
      </c>
      <c r="AU162" s="165" t="s">
        <v>77</v>
      </c>
      <c r="AV162" s="13" t="s">
        <v>147</v>
      </c>
      <c r="AW162" s="13" t="s">
        <v>31</v>
      </c>
      <c r="AX162" s="13" t="s">
        <v>77</v>
      </c>
      <c r="AY162" s="165" t="s">
        <v>141</v>
      </c>
    </row>
    <row r="163" spans="2:65" s="1" customFormat="1" ht="16.5" customHeight="1">
      <c r="B163" s="31"/>
      <c r="C163" s="138" t="s">
        <v>7</v>
      </c>
      <c r="D163" s="138" t="s">
        <v>171</v>
      </c>
      <c r="E163" s="139" t="s">
        <v>1359</v>
      </c>
      <c r="F163" s="140" t="s">
        <v>1360</v>
      </c>
      <c r="G163" s="141" t="s">
        <v>174</v>
      </c>
      <c r="H163" s="142">
        <v>21</v>
      </c>
      <c r="I163" s="143"/>
      <c r="J163" s="144">
        <f>ROUND(I163*H163,2)</f>
        <v>0</v>
      </c>
      <c r="K163" s="140" t="s">
        <v>146</v>
      </c>
      <c r="L163" s="145"/>
      <c r="M163" s="146" t="s">
        <v>19</v>
      </c>
      <c r="N163" s="147" t="s">
        <v>40</v>
      </c>
      <c r="P163" s="129">
        <f>O163*H163</f>
        <v>0</v>
      </c>
      <c r="Q163" s="129">
        <v>4.1799999999999997E-3</v>
      </c>
      <c r="R163" s="129">
        <f>Q163*H163</f>
        <v>8.7779999999999997E-2</v>
      </c>
      <c r="S163" s="129">
        <v>0</v>
      </c>
      <c r="T163" s="130">
        <f>S163*H163</f>
        <v>0</v>
      </c>
      <c r="AR163" s="131" t="s">
        <v>169</v>
      </c>
      <c r="AT163" s="131" t="s">
        <v>171</v>
      </c>
      <c r="AU163" s="131" t="s">
        <v>77</v>
      </c>
      <c r="AY163" s="16" t="s">
        <v>141</v>
      </c>
      <c r="BE163" s="132">
        <f>IF(N163="základní",J163,0)</f>
        <v>0</v>
      </c>
      <c r="BF163" s="132">
        <f>IF(N163="snížená",J163,0)</f>
        <v>0</v>
      </c>
      <c r="BG163" s="132">
        <f>IF(N163="zákl. přenesená",J163,0)</f>
        <v>0</v>
      </c>
      <c r="BH163" s="132">
        <f>IF(N163="sníž. přenesená",J163,0)</f>
        <v>0</v>
      </c>
      <c r="BI163" s="132">
        <f>IF(N163="nulová",J163,0)</f>
        <v>0</v>
      </c>
      <c r="BJ163" s="16" t="s">
        <v>77</v>
      </c>
      <c r="BK163" s="132">
        <f>ROUND(I163*H163,2)</f>
        <v>0</v>
      </c>
      <c r="BL163" s="16" t="s">
        <v>147</v>
      </c>
      <c r="BM163" s="131" t="s">
        <v>1361</v>
      </c>
    </row>
    <row r="164" spans="2:65" s="1" customFormat="1" ht="11.25">
      <c r="B164" s="31"/>
      <c r="D164" s="133" t="s">
        <v>148</v>
      </c>
      <c r="F164" s="134" t="s">
        <v>1360</v>
      </c>
      <c r="I164" s="135"/>
      <c r="L164" s="31"/>
      <c r="M164" s="136"/>
      <c r="T164" s="52"/>
      <c r="AT164" s="16" t="s">
        <v>148</v>
      </c>
      <c r="AU164" s="16" t="s">
        <v>77</v>
      </c>
    </row>
    <row r="165" spans="2:65" s="1" customFormat="1" ht="16.5" customHeight="1">
      <c r="B165" s="31"/>
      <c r="C165" s="120" t="s">
        <v>201</v>
      </c>
      <c r="D165" s="120" t="s">
        <v>142</v>
      </c>
      <c r="E165" s="121" t="s">
        <v>1362</v>
      </c>
      <c r="F165" s="122" t="s">
        <v>1363</v>
      </c>
      <c r="G165" s="123" t="s">
        <v>253</v>
      </c>
      <c r="H165" s="124">
        <v>21</v>
      </c>
      <c r="I165" s="125"/>
      <c r="J165" s="126">
        <f>ROUND(I165*H165,2)</f>
        <v>0</v>
      </c>
      <c r="K165" s="122" t="s">
        <v>146</v>
      </c>
      <c r="L165" s="31"/>
      <c r="M165" s="127" t="s">
        <v>19</v>
      </c>
      <c r="N165" s="128" t="s">
        <v>40</v>
      </c>
      <c r="P165" s="129">
        <f>O165*H165</f>
        <v>0</v>
      </c>
      <c r="Q165" s="129">
        <v>0</v>
      </c>
      <c r="R165" s="129">
        <f>Q165*H165</f>
        <v>0</v>
      </c>
      <c r="S165" s="129">
        <v>0</v>
      </c>
      <c r="T165" s="130">
        <f>S165*H165</f>
        <v>0</v>
      </c>
      <c r="AR165" s="131" t="s">
        <v>147</v>
      </c>
      <c r="AT165" s="131" t="s">
        <v>142</v>
      </c>
      <c r="AU165" s="131" t="s">
        <v>77</v>
      </c>
      <c r="AY165" s="16" t="s">
        <v>141</v>
      </c>
      <c r="BE165" s="132">
        <f>IF(N165="základní",J165,0)</f>
        <v>0</v>
      </c>
      <c r="BF165" s="132">
        <f>IF(N165="snížená",J165,0)</f>
        <v>0</v>
      </c>
      <c r="BG165" s="132">
        <f>IF(N165="zákl. přenesená",J165,0)</f>
        <v>0</v>
      </c>
      <c r="BH165" s="132">
        <f>IF(N165="sníž. přenesená",J165,0)</f>
        <v>0</v>
      </c>
      <c r="BI165" s="132">
        <f>IF(N165="nulová",J165,0)</f>
        <v>0</v>
      </c>
      <c r="BJ165" s="16" t="s">
        <v>77</v>
      </c>
      <c r="BK165" s="132">
        <f>ROUND(I165*H165,2)</f>
        <v>0</v>
      </c>
      <c r="BL165" s="16" t="s">
        <v>147</v>
      </c>
      <c r="BM165" s="131" t="s">
        <v>1364</v>
      </c>
    </row>
    <row r="166" spans="2:65" s="1" customFormat="1" ht="19.5">
      <c r="B166" s="31"/>
      <c r="D166" s="133" t="s">
        <v>148</v>
      </c>
      <c r="F166" s="134" t="s">
        <v>1365</v>
      </c>
      <c r="I166" s="135"/>
      <c r="L166" s="31"/>
      <c r="M166" s="136"/>
      <c r="T166" s="52"/>
      <c r="AT166" s="16" t="s">
        <v>148</v>
      </c>
      <c r="AU166" s="16" t="s">
        <v>77</v>
      </c>
    </row>
    <row r="167" spans="2:65" s="1" customFormat="1" ht="29.25">
      <c r="B167" s="31"/>
      <c r="D167" s="133" t="s">
        <v>152</v>
      </c>
      <c r="F167" s="137" t="s">
        <v>1366</v>
      </c>
      <c r="I167" s="135"/>
      <c r="L167" s="31"/>
      <c r="M167" s="136"/>
      <c r="T167" s="52"/>
      <c r="AT167" s="16" t="s">
        <v>152</v>
      </c>
      <c r="AU167" s="16" t="s">
        <v>77</v>
      </c>
    </row>
    <row r="168" spans="2:65" s="1" customFormat="1" ht="16.5" customHeight="1">
      <c r="B168" s="31"/>
      <c r="C168" s="120" t="s">
        <v>329</v>
      </c>
      <c r="D168" s="120" t="s">
        <v>142</v>
      </c>
      <c r="E168" s="121" t="s">
        <v>1110</v>
      </c>
      <c r="F168" s="122" t="s">
        <v>1111</v>
      </c>
      <c r="G168" s="123" t="s">
        <v>174</v>
      </c>
      <c r="H168" s="124">
        <v>102</v>
      </c>
      <c r="I168" s="125"/>
      <c r="J168" s="126">
        <f>ROUND(I168*H168,2)</f>
        <v>0</v>
      </c>
      <c r="K168" s="122" t="s">
        <v>146</v>
      </c>
      <c r="L168" s="31"/>
      <c r="M168" s="127" t="s">
        <v>19</v>
      </c>
      <c r="N168" s="128" t="s">
        <v>40</v>
      </c>
      <c r="P168" s="129">
        <f>O168*H168</f>
        <v>0</v>
      </c>
      <c r="Q168" s="129">
        <v>0</v>
      </c>
      <c r="R168" s="129">
        <f>Q168*H168</f>
        <v>0</v>
      </c>
      <c r="S168" s="129">
        <v>0</v>
      </c>
      <c r="T168" s="130">
        <f>S168*H168</f>
        <v>0</v>
      </c>
      <c r="AR168" s="131" t="s">
        <v>147</v>
      </c>
      <c r="AT168" s="131" t="s">
        <v>142</v>
      </c>
      <c r="AU168" s="131" t="s">
        <v>77</v>
      </c>
      <c r="AY168" s="16" t="s">
        <v>141</v>
      </c>
      <c r="BE168" s="132">
        <f>IF(N168="základní",J168,0)</f>
        <v>0</v>
      </c>
      <c r="BF168" s="132">
        <f>IF(N168="snížená",J168,0)</f>
        <v>0</v>
      </c>
      <c r="BG168" s="132">
        <f>IF(N168="zákl. přenesená",J168,0)</f>
        <v>0</v>
      </c>
      <c r="BH168" s="132">
        <f>IF(N168="sníž. přenesená",J168,0)</f>
        <v>0</v>
      </c>
      <c r="BI168" s="132">
        <f>IF(N168="nulová",J168,0)</f>
        <v>0</v>
      </c>
      <c r="BJ168" s="16" t="s">
        <v>77</v>
      </c>
      <c r="BK168" s="132">
        <f>ROUND(I168*H168,2)</f>
        <v>0</v>
      </c>
      <c r="BL168" s="16" t="s">
        <v>147</v>
      </c>
      <c r="BM168" s="131" t="s">
        <v>237</v>
      </c>
    </row>
    <row r="169" spans="2:65" s="1" customFormat="1" ht="19.5">
      <c r="B169" s="31"/>
      <c r="D169" s="133" t="s">
        <v>148</v>
      </c>
      <c r="F169" s="134" t="s">
        <v>1112</v>
      </c>
      <c r="I169" s="135"/>
      <c r="L169" s="31"/>
      <c r="M169" s="136"/>
      <c r="T169" s="52"/>
      <c r="AT169" s="16" t="s">
        <v>148</v>
      </c>
      <c r="AU169" s="16" t="s">
        <v>77</v>
      </c>
    </row>
    <row r="170" spans="2:65" s="1" customFormat="1" ht="29.25">
      <c r="B170" s="31"/>
      <c r="D170" s="133" t="s">
        <v>150</v>
      </c>
      <c r="F170" s="137" t="s">
        <v>1113</v>
      </c>
      <c r="I170" s="135"/>
      <c r="L170" s="31"/>
      <c r="M170" s="136"/>
      <c r="T170" s="52"/>
      <c r="AT170" s="16" t="s">
        <v>150</v>
      </c>
      <c r="AU170" s="16" t="s">
        <v>77</v>
      </c>
    </row>
    <row r="171" spans="2:65" s="1" customFormat="1" ht="39">
      <c r="B171" s="31"/>
      <c r="D171" s="133" t="s">
        <v>152</v>
      </c>
      <c r="F171" s="137" t="s">
        <v>1114</v>
      </c>
      <c r="I171" s="135"/>
      <c r="L171" s="31"/>
      <c r="M171" s="136"/>
      <c r="T171" s="52"/>
      <c r="AT171" s="16" t="s">
        <v>152</v>
      </c>
      <c r="AU171" s="16" t="s">
        <v>77</v>
      </c>
    </row>
    <row r="172" spans="2:65" s="1" customFormat="1" ht="16.5" customHeight="1">
      <c r="B172" s="31"/>
      <c r="C172" s="120" t="s">
        <v>204</v>
      </c>
      <c r="D172" s="120" t="s">
        <v>142</v>
      </c>
      <c r="E172" s="121" t="s">
        <v>1115</v>
      </c>
      <c r="F172" s="122" t="s">
        <v>1116</v>
      </c>
      <c r="G172" s="123" t="s">
        <v>243</v>
      </c>
      <c r="H172" s="124">
        <v>4</v>
      </c>
      <c r="I172" s="125"/>
      <c r="J172" s="126">
        <f>ROUND(I172*H172,2)</f>
        <v>0</v>
      </c>
      <c r="K172" s="122" t="s">
        <v>146</v>
      </c>
      <c r="L172" s="31"/>
      <c r="M172" s="127" t="s">
        <v>19</v>
      </c>
      <c r="N172" s="128" t="s">
        <v>40</v>
      </c>
      <c r="P172" s="129">
        <f>O172*H172</f>
        <v>0</v>
      </c>
      <c r="Q172" s="129">
        <v>0</v>
      </c>
      <c r="R172" s="129">
        <f>Q172*H172</f>
        <v>0</v>
      </c>
      <c r="S172" s="129">
        <v>0</v>
      </c>
      <c r="T172" s="130">
        <f>S172*H172</f>
        <v>0</v>
      </c>
      <c r="AR172" s="131" t="s">
        <v>147</v>
      </c>
      <c r="AT172" s="131" t="s">
        <v>142</v>
      </c>
      <c r="AU172" s="131" t="s">
        <v>77</v>
      </c>
      <c r="AY172" s="16" t="s">
        <v>141</v>
      </c>
      <c r="BE172" s="132">
        <f>IF(N172="základní",J172,0)</f>
        <v>0</v>
      </c>
      <c r="BF172" s="132">
        <f>IF(N172="snížená",J172,0)</f>
        <v>0</v>
      </c>
      <c r="BG172" s="132">
        <f>IF(N172="zákl. přenesená",J172,0)</f>
        <v>0</v>
      </c>
      <c r="BH172" s="132">
        <f>IF(N172="sníž. přenesená",J172,0)</f>
        <v>0</v>
      </c>
      <c r="BI172" s="132">
        <f>IF(N172="nulová",J172,0)</f>
        <v>0</v>
      </c>
      <c r="BJ172" s="16" t="s">
        <v>77</v>
      </c>
      <c r="BK172" s="132">
        <f>ROUND(I172*H172,2)</f>
        <v>0</v>
      </c>
      <c r="BL172" s="16" t="s">
        <v>147</v>
      </c>
      <c r="BM172" s="131" t="s">
        <v>328</v>
      </c>
    </row>
    <row r="173" spans="2:65" s="1" customFormat="1" ht="19.5">
      <c r="B173" s="31"/>
      <c r="D173" s="133" t="s">
        <v>148</v>
      </c>
      <c r="F173" s="134" t="s">
        <v>1117</v>
      </c>
      <c r="I173" s="135"/>
      <c r="L173" s="31"/>
      <c r="M173" s="136"/>
      <c r="T173" s="52"/>
      <c r="AT173" s="16" t="s">
        <v>148</v>
      </c>
      <c r="AU173" s="16" t="s">
        <v>77</v>
      </c>
    </row>
    <row r="174" spans="2:65" s="1" customFormat="1" ht="19.5">
      <c r="B174" s="31"/>
      <c r="D174" s="133" t="s">
        <v>150</v>
      </c>
      <c r="F174" s="137" t="s">
        <v>1118</v>
      </c>
      <c r="I174" s="135"/>
      <c r="L174" s="31"/>
      <c r="M174" s="136"/>
      <c r="T174" s="52"/>
      <c r="AT174" s="16" t="s">
        <v>150</v>
      </c>
      <c r="AU174" s="16" t="s">
        <v>77</v>
      </c>
    </row>
    <row r="175" spans="2:65" s="1" customFormat="1" ht="29.25">
      <c r="B175" s="31"/>
      <c r="D175" s="133" t="s">
        <v>152</v>
      </c>
      <c r="F175" s="137" t="s">
        <v>1119</v>
      </c>
      <c r="I175" s="135"/>
      <c r="L175" s="31"/>
      <c r="M175" s="136"/>
      <c r="T175" s="52"/>
      <c r="AT175" s="16" t="s">
        <v>152</v>
      </c>
      <c r="AU175" s="16" t="s">
        <v>77</v>
      </c>
    </row>
    <row r="176" spans="2:65" s="1" customFormat="1" ht="16.5" customHeight="1">
      <c r="B176" s="31"/>
      <c r="C176" s="120" t="s">
        <v>337</v>
      </c>
      <c r="D176" s="120" t="s">
        <v>142</v>
      </c>
      <c r="E176" s="121" t="s">
        <v>1120</v>
      </c>
      <c r="F176" s="122" t="s">
        <v>1121</v>
      </c>
      <c r="G176" s="123" t="s">
        <v>243</v>
      </c>
      <c r="H176" s="124">
        <v>2</v>
      </c>
      <c r="I176" s="125"/>
      <c r="J176" s="126">
        <f>ROUND(I176*H176,2)</f>
        <v>0</v>
      </c>
      <c r="K176" s="122" t="s">
        <v>146</v>
      </c>
      <c r="L176" s="31"/>
      <c r="M176" s="127" t="s">
        <v>19</v>
      </c>
      <c r="N176" s="128" t="s">
        <v>40</v>
      </c>
      <c r="P176" s="129">
        <f>O176*H176</f>
        <v>0</v>
      </c>
      <c r="Q176" s="129">
        <v>0</v>
      </c>
      <c r="R176" s="129">
        <f>Q176*H176</f>
        <v>0</v>
      </c>
      <c r="S176" s="129">
        <v>0</v>
      </c>
      <c r="T176" s="130">
        <f>S176*H176</f>
        <v>0</v>
      </c>
      <c r="AR176" s="131" t="s">
        <v>147</v>
      </c>
      <c r="AT176" s="131" t="s">
        <v>142</v>
      </c>
      <c r="AU176" s="131" t="s">
        <v>77</v>
      </c>
      <c r="AY176" s="16" t="s">
        <v>141</v>
      </c>
      <c r="BE176" s="132">
        <f>IF(N176="základní",J176,0)</f>
        <v>0</v>
      </c>
      <c r="BF176" s="132">
        <f>IF(N176="snížená",J176,0)</f>
        <v>0</v>
      </c>
      <c r="BG176" s="132">
        <f>IF(N176="zákl. přenesená",J176,0)</f>
        <v>0</v>
      </c>
      <c r="BH176" s="132">
        <f>IF(N176="sníž. přenesená",J176,0)</f>
        <v>0</v>
      </c>
      <c r="BI176" s="132">
        <f>IF(N176="nulová",J176,0)</f>
        <v>0</v>
      </c>
      <c r="BJ176" s="16" t="s">
        <v>77</v>
      </c>
      <c r="BK176" s="132">
        <f>ROUND(I176*H176,2)</f>
        <v>0</v>
      </c>
      <c r="BL176" s="16" t="s">
        <v>147</v>
      </c>
      <c r="BM176" s="131" t="s">
        <v>332</v>
      </c>
    </row>
    <row r="177" spans="2:65" s="1" customFormat="1" ht="19.5">
      <c r="B177" s="31"/>
      <c r="D177" s="133" t="s">
        <v>148</v>
      </c>
      <c r="F177" s="134" t="s">
        <v>1122</v>
      </c>
      <c r="I177" s="135"/>
      <c r="L177" s="31"/>
      <c r="M177" s="136"/>
      <c r="T177" s="52"/>
      <c r="AT177" s="16" t="s">
        <v>148</v>
      </c>
      <c r="AU177" s="16" t="s">
        <v>77</v>
      </c>
    </row>
    <row r="178" spans="2:65" s="1" customFormat="1" ht="19.5">
      <c r="B178" s="31"/>
      <c r="D178" s="133" t="s">
        <v>150</v>
      </c>
      <c r="F178" s="137" t="s">
        <v>1118</v>
      </c>
      <c r="I178" s="135"/>
      <c r="L178" s="31"/>
      <c r="M178" s="136"/>
      <c r="T178" s="52"/>
      <c r="AT178" s="16" t="s">
        <v>150</v>
      </c>
      <c r="AU178" s="16" t="s">
        <v>77</v>
      </c>
    </row>
    <row r="179" spans="2:65" s="1" customFormat="1" ht="29.25">
      <c r="B179" s="31"/>
      <c r="D179" s="133" t="s">
        <v>152</v>
      </c>
      <c r="F179" s="137" t="s">
        <v>1119</v>
      </c>
      <c r="I179" s="135"/>
      <c r="L179" s="31"/>
      <c r="M179" s="136"/>
      <c r="T179" s="52"/>
      <c r="AT179" s="16" t="s">
        <v>152</v>
      </c>
      <c r="AU179" s="16" t="s">
        <v>77</v>
      </c>
    </row>
    <row r="180" spans="2:65" s="1" customFormat="1" ht="16.5" customHeight="1">
      <c r="B180" s="31"/>
      <c r="C180" s="120" t="s">
        <v>208</v>
      </c>
      <c r="D180" s="120" t="s">
        <v>142</v>
      </c>
      <c r="E180" s="121" t="s">
        <v>1123</v>
      </c>
      <c r="F180" s="122" t="s">
        <v>1124</v>
      </c>
      <c r="G180" s="123" t="s">
        <v>174</v>
      </c>
      <c r="H180" s="124">
        <v>111</v>
      </c>
      <c r="I180" s="125"/>
      <c r="J180" s="126">
        <f>ROUND(I180*H180,2)</f>
        <v>0</v>
      </c>
      <c r="K180" s="122" t="s">
        <v>146</v>
      </c>
      <c r="L180" s="31"/>
      <c r="M180" s="127" t="s">
        <v>19</v>
      </c>
      <c r="N180" s="128" t="s">
        <v>40</v>
      </c>
      <c r="P180" s="129">
        <f>O180*H180</f>
        <v>0</v>
      </c>
      <c r="Q180" s="129">
        <v>0</v>
      </c>
      <c r="R180" s="129">
        <f>Q180*H180</f>
        <v>0</v>
      </c>
      <c r="S180" s="129">
        <v>0</v>
      </c>
      <c r="T180" s="130">
        <f>S180*H180</f>
        <v>0</v>
      </c>
      <c r="AR180" s="131" t="s">
        <v>147</v>
      </c>
      <c r="AT180" s="131" t="s">
        <v>142</v>
      </c>
      <c r="AU180" s="131" t="s">
        <v>77</v>
      </c>
      <c r="AY180" s="16" t="s">
        <v>141</v>
      </c>
      <c r="BE180" s="132">
        <f>IF(N180="základní",J180,0)</f>
        <v>0</v>
      </c>
      <c r="BF180" s="132">
        <f>IF(N180="snížená",J180,0)</f>
        <v>0</v>
      </c>
      <c r="BG180" s="132">
        <f>IF(N180="zákl. přenesená",J180,0)</f>
        <v>0</v>
      </c>
      <c r="BH180" s="132">
        <f>IF(N180="sníž. přenesená",J180,0)</f>
        <v>0</v>
      </c>
      <c r="BI180" s="132">
        <f>IF(N180="nulová",J180,0)</f>
        <v>0</v>
      </c>
      <c r="BJ180" s="16" t="s">
        <v>77</v>
      </c>
      <c r="BK180" s="132">
        <f>ROUND(I180*H180,2)</f>
        <v>0</v>
      </c>
      <c r="BL180" s="16" t="s">
        <v>147</v>
      </c>
      <c r="BM180" s="131" t="s">
        <v>336</v>
      </c>
    </row>
    <row r="181" spans="2:65" s="1" customFormat="1" ht="19.5">
      <c r="B181" s="31"/>
      <c r="D181" s="133" t="s">
        <v>148</v>
      </c>
      <c r="F181" s="134" t="s">
        <v>1125</v>
      </c>
      <c r="I181" s="135"/>
      <c r="L181" s="31"/>
      <c r="M181" s="136"/>
      <c r="T181" s="52"/>
      <c r="AT181" s="16" t="s">
        <v>148</v>
      </c>
      <c r="AU181" s="16" t="s">
        <v>77</v>
      </c>
    </row>
    <row r="182" spans="2:65" s="1" customFormat="1" ht="29.25">
      <c r="B182" s="31"/>
      <c r="D182" s="133" t="s">
        <v>150</v>
      </c>
      <c r="F182" s="137" t="s">
        <v>1126</v>
      </c>
      <c r="I182" s="135"/>
      <c r="L182" s="31"/>
      <c r="M182" s="136"/>
      <c r="T182" s="52"/>
      <c r="AT182" s="16" t="s">
        <v>150</v>
      </c>
      <c r="AU182" s="16" t="s">
        <v>77</v>
      </c>
    </row>
    <row r="183" spans="2:65" s="1" customFormat="1" ht="39">
      <c r="B183" s="31"/>
      <c r="D183" s="133" t="s">
        <v>152</v>
      </c>
      <c r="F183" s="137" t="s">
        <v>1127</v>
      </c>
      <c r="I183" s="135"/>
      <c r="L183" s="31"/>
      <c r="M183" s="136"/>
      <c r="T183" s="52"/>
      <c r="AT183" s="16" t="s">
        <v>152</v>
      </c>
      <c r="AU183" s="16" t="s">
        <v>77</v>
      </c>
    </row>
    <row r="184" spans="2:65" s="1" customFormat="1" ht="16.5" customHeight="1">
      <c r="B184" s="31"/>
      <c r="C184" s="120" t="s">
        <v>345</v>
      </c>
      <c r="D184" s="120" t="s">
        <v>142</v>
      </c>
      <c r="E184" s="121" t="s">
        <v>223</v>
      </c>
      <c r="F184" s="122" t="s">
        <v>1367</v>
      </c>
      <c r="G184" s="123" t="s">
        <v>174</v>
      </c>
      <c r="H184" s="124">
        <v>4</v>
      </c>
      <c r="I184" s="125"/>
      <c r="J184" s="126">
        <f>ROUND(I184*H184,2)</f>
        <v>0</v>
      </c>
      <c r="K184" s="122" t="s">
        <v>19</v>
      </c>
      <c r="L184" s="31"/>
      <c r="M184" s="127" t="s">
        <v>19</v>
      </c>
      <c r="N184" s="128" t="s">
        <v>40</v>
      </c>
      <c r="P184" s="129">
        <f>O184*H184</f>
        <v>0</v>
      </c>
      <c r="Q184" s="129">
        <v>0</v>
      </c>
      <c r="R184" s="129">
        <f>Q184*H184</f>
        <v>0</v>
      </c>
      <c r="S184" s="129">
        <v>0</v>
      </c>
      <c r="T184" s="130">
        <f>S184*H184</f>
        <v>0</v>
      </c>
      <c r="AR184" s="131" t="s">
        <v>147</v>
      </c>
      <c r="AT184" s="131" t="s">
        <v>142</v>
      </c>
      <c r="AU184" s="131" t="s">
        <v>77</v>
      </c>
      <c r="AY184" s="16" t="s">
        <v>141</v>
      </c>
      <c r="BE184" s="132">
        <f>IF(N184="základní",J184,0)</f>
        <v>0</v>
      </c>
      <c r="BF184" s="132">
        <f>IF(N184="snížená",J184,0)</f>
        <v>0</v>
      </c>
      <c r="BG184" s="132">
        <f>IF(N184="zákl. přenesená",J184,0)</f>
        <v>0</v>
      </c>
      <c r="BH184" s="132">
        <f>IF(N184="sníž. přenesená",J184,0)</f>
        <v>0</v>
      </c>
      <c r="BI184" s="132">
        <f>IF(N184="nulová",J184,0)</f>
        <v>0</v>
      </c>
      <c r="BJ184" s="16" t="s">
        <v>77</v>
      </c>
      <c r="BK184" s="132">
        <f>ROUND(I184*H184,2)</f>
        <v>0</v>
      </c>
      <c r="BL184" s="16" t="s">
        <v>147</v>
      </c>
      <c r="BM184" s="131" t="s">
        <v>340</v>
      </c>
    </row>
    <row r="185" spans="2:65" s="1" customFormat="1" ht="11.25">
      <c r="B185" s="31"/>
      <c r="D185" s="133" t="s">
        <v>148</v>
      </c>
      <c r="F185" s="134" t="s">
        <v>1367</v>
      </c>
      <c r="I185" s="135"/>
      <c r="L185" s="31"/>
      <c r="M185" s="136"/>
      <c r="T185" s="52"/>
      <c r="AT185" s="16" t="s">
        <v>148</v>
      </c>
      <c r="AU185" s="16" t="s">
        <v>77</v>
      </c>
    </row>
    <row r="186" spans="2:65" s="1" customFormat="1" ht="39">
      <c r="B186" s="31"/>
      <c r="D186" s="133" t="s">
        <v>152</v>
      </c>
      <c r="F186" s="137" t="s">
        <v>1368</v>
      </c>
      <c r="I186" s="135"/>
      <c r="L186" s="31"/>
      <c r="M186" s="136"/>
      <c r="T186" s="52"/>
      <c r="AT186" s="16" t="s">
        <v>152</v>
      </c>
      <c r="AU186" s="16" t="s">
        <v>77</v>
      </c>
    </row>
    <row r="187" spans="2:65" s="1" customFormat="1" ht="16.5" customHeight="1">
      <c r="B187" s="31"/>
      <c r="C187" s="120" t="s">
        <v>211</v>
      </c>
      <c r="D187" s="120" t="s">
        <v>142</v>
      </c>
      <c r="E187" s="121" t="s">
        <v>1131</v>
      </c>
      <c r="F187" s="122" t="s">
        <v>1132</v>
      </c>
      <c r="G187" s="123" t="s">
        <v>284</v>
      </c>
      <c r="H187" s="124">
        <v>316.12</v>
      </c>
      <c r="I187" s="125"/>
      <c r="J187" s="126">
        <f>ROUND(I187*H187,2)</f>
        <v>0</v>
      </c>
      <c r="K187" s="122" t="s">
        <v>146</v>
      </c>
      <c r="L187" s="31"/>
      <c r="M187" s="127" t="s">
        <v>19</v>
      </c>
      <c r="N187" s="128" t="s">
        <v>40</v>
      </c>
      <c r="P187" s="129">
        <f>O187*H187</f>
        <v>0</v>
      </c>
      <c r="Q187" s="129">
        <v>0</v>
      </c>
      <c r="R187" s="129">
        <f>Q187*H187</f>
        <v>0</v>
      </c>
      <c r="S187" s="129">
        <v>0</v>
      </c>
      <c r="T187" s="130">
        <f>S187*H187</f>
        <v>0</v>
      </c>
      <c r="AR187" s="131" t="s">
        <v>147</v>
      </c>
      <c r="AT187" s="131" t="s">
        <v>142</v>
      </c>
      <c r="AU187" s="131" t="s">
        <v>77</v>
      </c>
      <c r="AY187" s="16" t="s">
        <v>141</v>
      </c>
      <c r="BE187" s="132">
        <f>IF(N187="základní",J187,0)</f>
        <v>0</v>
      </c>
      <c r="BF187" s="132">
        <f>IF(N187="snížená",J187,0)</f>
        <v>0</v>
      </c>
      <c r="BG187" s="132">
        <f>IF(N187="zákl. přenesená",J187,0)</f>
        <v>0</v>
      </c>
      <c r="BH187" s="132">
        <f>IF(N187="sníž. přenesená",J187,0)</f>
        <v>0</v>
      </c>
      <c r="BI187" s="132">
        <f>IF(N187="nulová",J187,0)</f>
        <v>0</v>
      </c>
      <c r="BJ187" s="16" t="s">
        <v>77</v>
      </c>
      <c r="BK187" s="132">
        <f>ROUND(I187*H187,2)</f>
        <v>0</v>
      </c>
      <c r="BL187" s="16" t="s">
        <v>147</v>
      </c>
      <c r="BM187" s="131" t="s">
        <v>344</v>
      </c>
    </row>
    <row r="188" spans="2:65" s="1" customFormat="1" ht="19.5">
      <c r="B188" s="31"/>
      <c r="D188" s="133" t="s">
        <v>148</v>
      </c>
      <c r="F188" s="134" t="s">
        <v>1133</v>
      </c>
      <c r="I188" s="135"/>
      <c r="L188" s="31"/>
      <c r="M188" s="136"/>
      <c r="T188" s="52"/>
      <c r="AT188" s="16" t="s">
        <v>148</v>
      </c>
      <c r="AU188" s="16" t="s">
        <v>77</v>
      </c>
    </row>
    <row r="189" spans="2:65" s="1" customFormat="1" ht="19.5">
      <c r="B189" s="31"/>
      <c r="D189" s="133" t="s">
        <v>150</v>
      </c>
      <c r="F189" s="137" t="s">
        <v>1134</v>
      </c>
      <c r="I189" s="135"/>
      <c r="L189" s="31"/>
      <c r="M189" s="136"/>
      <c r="T189" s="52"/>
      <c r="AT189" s="16" t="s">
        <v>150</v>
      </c>
      <c r="AU189" s="16" t="s">
        <v>77</v>
      </c>
    </row>
    <row r="190" spans="2:65" s="1" customFormat="1" ht="29.25">
      <c r="B190" s="31"/>
      <c r="D190" s="133" t="s">
        <v>152</v>
      </c>
      <c r="F190" s="137" t="s">
        <v>1135</v>
      </c>
      <c r="I190" s="135"/>
      <c r="L190" s="31"/>
      <c r="M190" s="136"/>
      <c r="T190" s="52"/>
      <c r="AT190" s="16" t="s">
        <v>152</v>
      </c>
      <c r="AU190" s="16" t="s">
        <v>77</v>
      </c>
    </row>
    <row r="191" spans="2:65" s="12" customFormat="1" ht="11.25">
      <c r="B191" s="157"/>
      <c r="D191" s="133" t="s">
        <v>255</v>
      </c>
      <c r="E191" s="158" t="s">
        <v>19</v>
      </c>
      <c r="F191" s="159" t="s">
        <v>1356</v>
      </c>
      <c r="H191" s="160">
        <v>316.12</v>
      </c>
      <c r="I191" s="161"/>
      <c r="L191" s="157"/>
      <c r="M191" s="162"/>
      <c r="T191" s="163"/>
      <c r="AT191" s="158" t="s">
        <v>255</v>
      </c>
      <c r="AU191" s="158" t="s">
        <v>77</v>
      </c>
      <c r="AV191" s="12" t="s">
        <v>79</v>
      </c>
      <c r="AW191" s="12" t="s">
        <v>31</v>
      </c>
      <c r="AX191" s="12" t="s">
        <v>69</v>
      </c>
      <c r="AY191" s="158" t="s">
        <v>141</v>
      </c>
    </row>
    <row r="192" spans="2:65" s="13" customFormat="1" ht="11.25">
      <c r="B192" s="164"/>
      <c r="D192" s="133" t="s">
        <v>255</v>
      </c>
      <c r="E192" s="165" t="s">
        <v>19</v>
      </c>
      <c r="F192" s="166" t="s">
        <v>262</v>
      </c>
      <c r="H192" s="167">
        <v>316.12</v>
      </c>
      <c r="I192" s="168"/>
      <c r="L192" s="164"/>
      <c r="M192" s="169"/>
      <c r="T192" s="170"/>
      <c r="AT192" s="165" t="s">
        <v>255</v>
      </c>
      <c r="AU192" s="165" t="s">
        <v>77</v>
      </c>
      <c r="AV192" s="13" t="s">
        <v>147</v>
      </c>
      <c r="AW192" s="13" t="s">
        <v>31</v>
      </c>
      <c r="AX192" s="13" t="s">
        <v>77</v>
      </c>
      <c r="AY192" s="165" t="s">
        <v>141</v>
      </c>
    </row>
    <row r="193" spans="2:65" s="1" customFormat="1" ht="16.5" customHeight="1">
      <c r="B193" s="31"/>
      <c r="C193" s="120" t="s">
        <v>352</v>
      </c>
      <c r="D193" s="120" t="s">
        <v>142</v>
      </c>
      <c r="E193" s="121" t="s">
        <v>1137</v>
      </c>
      <c r="F193" s="122" t="s">
        <v>1138</v>
      </c>
      <c r="G193" s="123" t="s">
        <v>174</v>
      </c>
      <c r="H193" s="124">
        <v>42</v>
      </c>
      <c r="I193" s="125"/>
      <c r="J193" s="126">
        <f>ROUND(I193*H193,2)</f>
        <v>0</v>
      </c>
      <c r="K193" s="122" t="s">
        <v>146</v>
      </c>
      <c r="L193" s="31"/>
      <c r="M193" s="127" t="s">
        <v>19</v>
      </c>
      <c r="N193" s="128" t="s">
        <v>40</v>
      </c>
      <c r="P193" s="129">
        <f>O193*H193</f>
        <v>0</v>
      </c>
      <c r="Q193" s="129">
        <v>0</v>
      </c>
      <c r="R193" s="129">
        <f>Q193*H193</f>
        <v>0</v>
      </c>
      <c r="S193" s="129">
        <v>0</v>
      </c>
      <c r="T193" s="130">
        <f>S193*H193</f>
        <v>0</v>
      </c>
      <c r="AR193" s="131" t="s">
        <v>147</v>
      </c>
      <c r="AT193" s="131" t="s">
        <v>142</v>
      </c>
      <c r="AU193" s="131" t="s">
        <v>77</v>
      </c>
      <c r="AY193" s="16" t="s">
        <v>141</v>
      </c>
      <c r="BE193" s="132">
        <f>IF(N193="základní",J193,0)</f>
        <v>0</v>
      </c>
      <c r="BF193" s="132">
        <f>IF(N193="snížená",J193,0)</f>
        <v>0</v>
      </c>
      <c r="BG193" s="132">
        <f>IF(N193="zákl. přenesená",J193,0)</f>
        <v>0</v>
      </c>
      <c r="BH193" s="132">
        <f>IF(N193="sníž. přenesená",J193,0)</f>
        <v>0</v>
      </c>
      <c r="BI193" s="132">
        <f>IF(N193="nulová",J193,0)</f>
        <v>0</v>
      </c>
      <c r="BJ193" s="16" t="s">
        <v>77</v>
      </c>
      <c r="BK193" s="132">
        <f>ROUND(I193*H193,2)</f>
        <v>0</v>
      </c>
      <c r="BL193" s="16" t="s">
        <v>147</v>
      </c>
      <c r="BM193" s="131" t="s">
        <v>348</v>
      </c>
    </row>
    <row r="194" spans="2:65" s="1" customFormat="1" ht="19.5">
      <c r="B194" s="31"/>
      <c r="D194" s="133" t="s">
        <v>148</v>
      </c>
      <c r="F194" s="134" t="s">
        <v>1139</v>
      </c>
      <c r="I194" s="135"/>
      <c r="L194" s="31"/>
      <c r="M194" s="136"/>
      <c r="T194" s="52"/>
      <c r="AT194" s="16" t="s">
        <v>148</v>
      </c>
      <c r="AU194" s="16" t="s">
        <v>77</v>
      </c>
    </row>
    <row r="195" spans="2:65" s="1" customFormat="1" ht="29.25">
      <c r="B195" s="31"/>
      <c r="D195" s="133" t="s">
        <v>150</v>
      </c>
      <c r="F195" s="137" t="s">
        <v>300</v>
      </c>
      <c r="I195" s="135"/>
      <c r="L195" s="31"/>
      <c r="M195" s="136"/>
      <c r="T195" s="52"/>
      <c r="AT195" s="16" t="s">
        <v>150</v>
      </c>
      <c r="AU195" s="16" t="s">
        <v>77</v>
      </c>
    </row>
    <row r="196" spans="2:65" s="1" customFormat="1" ht="29.25">
      <c r="B196" s="31"/>
      <c r="D196" s="133" t="s">
        <v>152</v>
      </c>
      <c r="F196" s="137" t="s">
        <v>1140</v>
      </c>
      <c r="I196" s="135"/>
      <c r="L196" s="31"/>
      <c r="M196" s="136"/>
      <c r="T196" s="52"/>
      <c r="AT196" s="16" t="s">
        <v>152</v>
      </c>
      <c r="AU196" s="16" t="s">
        <v>77</v>
      </c>
    </row>
    <row r="197" spans="2:65" s="1" customFormat="1" ht="21.75" customHeight="1">
      <c r="B197" s="31"/>
      <c r="C197" s="120" t="s">
        <v>215</v>
      </c>
      <c r="D197" s="120" t="s">
        <v>142</v>
      </c>
      <c r="E197" s="121" t="s">
        <v>1369</v>
      </c>
      <c r="F197" s="122" t="s">
        <v>1370</v>
      </c>
      <c r="G197" s="123" t="s">
        <v>174</v>
      </c>
      <c r="H197" s="124">
        <v>5.4</v>
      </c>
      <c r="I197" s="125"/>
      <c r="J197" s="126">
        <f>ROUND(I197*H197,2)</f>
        <v>0</v>
      </c>
      <c r="K197" s="122" t="s">
        <v>146</v>
      </c>
      <c r="L197" s="31"/>
      <c r="M197" s="127" t="s">
        <v>19</v>
      </c>
      <c r="N197" s="128" t="s">
        <v>40</v>
      </c>
      <c r="P197" s="129">
        <f>O197*H197</f>
        <v>0</v>
      </c>
      <c r="Q197" s="129">
        <v>0</v>
      </c>
      <c r="R197" s="129">
        <f>Q197*H197</f>
        <v>0</v>
      </c>
      <c r="S197" s="129">
        <v>0</v>
      </c>
      <c r="T197" s="130">
        <f>S197*H197</f>
        <v>0</v>
      </c>
      <c r="AR197" s="131" t="s">
        <v>147</v>
      </c>
      <c r="AT197" s="131" t="s">
        <v>142</v>
      </c>
      <c r="AU197" s="131" t="s">
        <v>77</v>
      </c>
      <c r="AY197" s="16" t="s">
        <v>141</v>
      </c>
      <c r="BE197" s="132">
        <f>IF(N197="základní",J197,0)</f>
        <v>0</v>
      </c>
      <c r="BF197" s="132">
        <f>IF(N197="snížená",J197,0)</f>
        <v>0</v>
      </c>
      <c r="BG197" s="132">
        <f>IF(N197="zákl. přenesená",J197,0)</f>
        <v>0</v>
      </c>
      <c r="BH197" s="132">
        <f>IF(N197="sníž. přenesená",J197,0)</f>
        <v>0</v>
      </c>
      <c r="BI197" s="132">
        <f>IF(N197="nulová",J197,0)</f>
        <v>0</v>
      </c>
      <c r="BJ197" s="16" t="s">
        <v>77</v>
      </c>
      <c r="BK197" s="132">
        <f>ROUND(I197*H197,2)</f>
        <v>0</v>
      </c>
      <c r="BL197" s="16" t="s">
        <v>147</v>
      </c>
      <c r="BM197" s="131" t="s">
        <v>351</v>
      </c>
    </row>
    <row r="198" spans="2:65" s="1" customFormat="1" ht="19.5">
      <c r="B198" s="31"/>
      <c r="D198" s="133" t="s">
        <v>148</v>
      </c>
      <c r="F198" s="134" t="s">
        <v>1371</v>
      </c>
      <c r="I198" s="135"/>
      <c r="L198" s="31"/>
      <c r="M198" s="136"/>
      <c r="T198" s="52"/>
      <c r="AT198" s="16" t="s">
        <v>148</v>
      </c>
      <c r="AU198" s="16" t="s">
        <v>77</v>
      </c>
    </row>
    <row r="199" spans="2:65" s="1" customFormat="1" ht="29.25">
      <c r="B199" s="31"/>
      <c r="D199" s="133" t="s">
        <v>150</v>
      </c>
      <c r="F199" s="137" t="s">
        <v>1372</v>
      </c>
      <c r="I199" s="135"/>
      <c r="L199" s="31"/>
      <c r="M199" s="136"/>
      <c r="T199" s="52"/>
      <c r="AT199" s="16" t="s">
        <v>150</v>
      </c>
      <c r="AU199" s="16" t="s">
        <v>77</v>
      </c>
    </row>
    <row r="200" spans="2:65" s="1" customFormat="1" ht="29.25">
      <c r="B200" s="31"/>
      <c r="D200" s="133" t="s">
        <v>152</v>
      </c>
      <c r="F200" s="137" t="s">
        <v>1373</v>
      </c>
      <c r="I200" s="135"/>
      <c r="L200" s="31"/>
      <c r="M200" s="136"/>
      <c r="T200" s="52"/>
      <c r="AT200" s="16" t="s">
        <v>152</v>
      </c>
      <c r="AU200" s="16" t="s">
        <v>77</v>
      </c>
    </row>
    <row r="201" spans="2:65" s="1" customFormat="1" ht="16.5" customHeight="1">
      <c r="B201" s="31"/>
      <c r="C201" s="120" t="s">
        <v>362</v>
      </c>
      <c r="D201" s="120" t="s">
        <v>142</v>
      </c>
      <c r="E201" s="121" t="s">
        <v>1145</v>
      </c>
      <c r="F201" s="122" t="s">
        <v>1146</v>
      </c>
      <c r="G201" s="123" t="s">
        <v>243</v>
      </c>
      <c r="H201" s="124">
        <v>2</v>
      </c>
      <c r="I201" s="125"/>
      <c r="J201" s="126">
        <f>ROUND(I201*H201,2)</f>
        <v>0</v>
      </c>
      <c r="K201" s="122" t="s">
        <v>19</v>
      </c>
      <c r="L201" s="31"/>
      <c r="M201" s="127" t="s">
        <v>19</v>
      </c>
      <c r="N201" s="128" t="s">
        <v>40</v>
      </c>
      <c r="P201" s="129">
        <f>O201*H201</f>
        <v>0</v>
      </c>
      <c r="Q201" s="129">
        <v>0</v>
      </c>
      <c r="R201" s="129">
        <f>Q201*H201</f>
        <v>0</v>
      </c>
      <c r="S201" s="129">
        <v>0</v>
      </c>
      <c r="T201" s="130">
        <f>S201*H201</f>
        <v>0</v>
      </c>
      <c r="AR201" s="131" t="s">
        <v>147</v>
      </c>
      <c r="AT201" s="131" t="s">
        <v>142</v>
      </c>
      <c r="AU201" s="131" t="s">
        <v>77</v>
      </c>
      <c r="AY201" s="16" t="s">
        <v>141</v>
      </c>
      <c r="BE201" s="132">
        <f>IF(N201="základní",J201,0)</f>
        <v>0</v>
      </c>
      <c r="BF201" s="132">
        <f>IF(N201="snížená",J201,0)</f>
        <v>0</v>
      </c>
      <c r="BG201" s="132">
        <f>IF(N201="zákl. přenesená",J201,0)</f>
        <v>0</v>
      </c>
      <c r="BH201" s="132">
        <f>IF(N201="sníž. přenesená",J201,0)</f>
        <v>0</v>
      </c>
      <c r="BI201" s="132">
        <f>IF(N201="nulová",J201,0)</f>
        <v>0</v>
      </c>
      <c r="BJ201" s="16" t="s">
        <v>77</v>
      </c>
      <c r="BK201" s="132">
        <f>ROUND(I201*H201,2)</f>
        <v>0</v>
      </c>
      <c r="BL201" s="16" t="s">
        <v>147</v>
      </c>
      <c r="BM201" s="131" t="s">
        <v>355</v>
      </c>
    </row>
    <row r="202" spans="2:65" s="1" customFormat="1" ht="11.25">
      <c r="B202" s="31"/>
      <c r="D202" s="133" t="s">
        <v>148</v>
      </c>
      <c r="F202" s="134" t="s">
        <v>1146</v>
      </c>
      <c r="I202" s="135"/>
      <c r="L202" s="31"/>
      <c r="M202" s="136"/>
      <c r="T202" s="52"/>
      <c r="AT202" s="16" t="s">
        <v>148</v>
      </c>
      <c r="AU202" s="16" t="s">
        <v>77</v>
      </c>
    </row>
    <row r="203" spans="2:65" s="1" customFormat="1" ht="29.25">
      <c r="B203" s="31"/>
      <c r="D203" s="133" t="s">
        <v>152</v>
      </c>
      <c r="F203" s="137" t="s">
        <v>1147</v>
      </c>
      <c r="I203" s="135"/>
      <c r="L203" s="31"/>
      <c r="M203" s="136"/>
      <c r="T203" s="52"/>
      <c r="AT203" s="16" t="s">
        <v>152</v>
      </c>
      <c r="AU203" s="16" t="s">
        <v>77</v>
      </c>
    </row>
    <row r="204" spans="2:65" s="1" customFormat="1" ht="16.5" customHeight="1">
      <c r="B204" s="31"/>
      <c r="C204" s="120" t="s">
        <v>219</v>
      </c>
      <c r="D204" s="120" t="s">
        <v>142</v>
      </c>
      <c r="E204" s="121" t="s">
        <v>1013</v>
      </c>
      <c r="F204" s="122" t="s">
        <v>1014</v>
      </c>
      <c r="G204" s="123" t="s">
        <v>174</v>
      </c>
      <c r="H204" s="124">
        <v>102</v>
      </c>
      <c r="I204" s="125"/>
      <c r="J204" s="126">
        <f>ROUND(I204*H204,2)</f>
        <v>0</v>
      </c>
      <c r="K204" s="122" t="s">
        <v>146</v>
      </c>
      <c r="L204" s="31"/>
      <c r="M204" s="127" t="s">
        <v>19</v>
      </c>
      <c r="N204" s="128" t="s">
        <v>40</v>
      </c>
      <c r="P204" s="129">
        <f>O204*H204</f>
        <v>0</v>
      </c>
      <c r="Q204" s="129">
        <v>0</v>
      </c>
      <c r="R204" s="129">
        <f>Q204*H204</f>
        <v>0</v>
      </c>
      <c r="S204" s="129">
        <v>0</v>
      </c>
      <c r="T204" s="130">
        <f>S204*H204</f>
        <v>0</v>
      </c>
      <c r="AR204" s="131" t="s">
        <v>147</v>
      </c>
      <c r="AT204" s="131" t="s">
        <v>142</v>
      </c>
      <c r="AU204" s="131" t="s">
        <v>77</v>
      </c>
      <c r="AY204" s="16" t="s">
        <v>141</v>
      </c>
      <c r="BE204" s="132">
        <f>IF(N204="základní",J204,0)</f>
        <v>0</v>
      </c>
      <c r="BF204" s="132">
        <f>IF(N204="snížená",J204,0)</f>
        <v>0</v>
      </c>
      <c r="BG204" s="132">
        <f>IF(N204="zákl. přenesená",J204,0)</f>
        <v>0</v>
      </c>
      <c r="BH204" s="132">
        <f>IF(N204="sníž. přenesená",J204,0)</f>
        <v>0</v>
      </c>
      <c r="BI204" s="132">
        <f>IF(N204="nulová",J204,0)</f>
        <v>0</v>
      </c>
      <c r="BJ204" s="16" t="s">
        <v>77</v>
      </c>
      <c r="BK204" s="132">
        <f>ROUND(I204*H204,2)</f>
        <v>0</v>
      </c>
      <c r="BL204" s="16" t="s">
        <v>147</v>
      </c>
      <c r="BM204" s="131" t="s">
        <v>360</v>
      </c>
    </row>
    <row r="205" spans="2:65" s="1" customFormat="1" ht="29.25">
      <c r="B205" s="31"/>
      <c r="D205" s="133" t="s">
        <v>148</v>
      </c>
      <c r="F205" s="134" t="s">
        <v>1015</v>
      </c>
      <c r="I205" s="135"/>
      <c r="L205" s="31"/>
      <c r="M205" s="136"/>
      <c r="T205" s="52"/>
      <c r="AT205" s="16" t="s">
        <v>148</v>
      </c>
      <c r="AU205" s="16" t="s">
        <v>77</v>
      </c>
    </row>
    <row r="206" spans="2:65" s="1" customFormat="1" ht="29.25">
      <c r="B206" s="31"/>
      <c r="D206" s="133" t="s">
        <v>150</v>
      </c>
      <c r="F206" s="137" t="s">
        <v>1016</v>
      </c>
      <c r="I206" s="135"/>
      <c r="L206" s="31"/>
      <c r="M206" s="136"/>
      <c r="T206" s="52"/>
      <c r="AT206" s="16" t="s">
        <v>150</v>
      </c>
      <c r="AU206" s="16" t="s">
        <v>77</v>
      </c>
    </row>
    <row r="207" spans="2:65" s="1" customFormat="1" ht="39">
      <c r="B207" s="31"/>
      <c r="D207" s="133" t="s">
        <v>152</v>
      </c>
      <c r="F207" s="137" t="s">
        <v>1374</v>
      </c>
      <c r="I207" s="135"/>
      <c r="L207" s="31"/>
      <c r="M207" s="136"/>
      <c r="T207" s="52"/>
      <c r="AT207" s="16" t="s">
        <v>152</v>
      </c>
      <c r="AU207" s="16" t="s">
        <v>77</v>
      </c>
    </row>
    <row r="208" spans="2:65" s="1" customFormat="1" ht="16.5" customHeight="1">
      <c r="B208" s="31"/>
      <c r="C208" s="120" t="s">
        <v>370</v>
      </c>
      <c r="D208" s="120" t="s">
        <v>142</v>
      </c>
      <c r="E208" s="121" t="s">
        <v>1375</v>
      </c>
      <c r="F208" s="122" t="s">
        <v>1376</v>
      </c>
      <c r="G208" s="123" t="s">
        <v>174</v>
      </c>
      <c r="H208" s="124">
        <v>74</v>
      </c>
      <c r="I208" s="125"/>
      <c r="J208" s="126">
        <f>ROUND(I208*H208,2)</f>
        <v>0</v>
      </c>
      <c r="K208" s="122" t="s">
        <v>146</v>
      </c>
      <c r="L208" s="31"/>
      <c r="M208" s="127" t="s">
        <v>19</v>
      </c>
      <c r="N208" s="128" t="s">
        <v>40</v>
      </c>
      <c r="P208" s="129">
        <f>O208*H208</f>
        <v>0</v>
      </c>
      <c r="Q208" s="129">
        <v>0</v>
      </c>
      <c r="R208" s="129">
        <f>Q208*H208</f>
        <v>0</v>
      </c>
      <c r="S208" s="129">
        <v>0</v>
      </c>
      <c r="T208" s="130">
        <f>S208*H208</f>
        <v>0</v>
      </c>
      <c r="AR208" s="131" t="s">
        <v>147</v>
      </c>
      <c r="AT208" s="131" t="s">
        <v>142</v>
      </c>
      <c r="AU208" s="131" t="s">
        <v>77</v>
      </c>
      <c r="AY208" s="16" t="s">
        <v>141</v>
      </c>
      <c r="BE208" s="132">
        <f>IF(N208="základní",J208,0)</f>
        <v>0</v>
      </c>
      <c r="BF208" s="132">
        <f>IF(N208="snížená",J208,0)</f>
        <v>0</v>
      </c>
      <c r="BG208" s="132">
        <f>IF(N208="zákl. přenesená",J208,0)</f>
        <v>0</v>
      </c>
      <c r="BH208" s="132">
        <f>IF(N208="sníž. přenesená",J208,0)</f>
        <v>0</v>
      </c>
      <c r="BI208" s="132">
        <f>IF(N208="nulová",J208,0)</f>
        <v>0</v>
      </c>
      <c r="BJ208" s="16" t="s">
        <v>77</v>
      </c>
      <c r="BK208" s="132">
        <f>ROUND(I208*H208,2)</f>
        <v>0</v>
      </c>
      <c r="BL208" s="16" t="s">
        <v>147</v>
      </c>
      <c r="BM208" s="131" t="s">
        <v>365</v>
      </c>
    </row>
    <row r="209" spans="2:65" s="1" customFormat="1" ht="29.25">
      <c r="B209" s="31"/>
      <c r="D209" s="133" t="s">
        <v>148</v>
      </c>
      <c r="F209" s="134" t="s">
        <v>1377</v>
      </c>
      <c r="I209" s="135"/>
      <c r="L209" s="31"/>
      <c r="M209" s="136"/>
      <c r="T209" s="52"/>
      <c r="AT209" s="16" t="s">
        <v>148</v>
      </c>
      <c r="AU209" s="16" t="s">
        <v>77</v>
      </c>
    </row>
    <row r="210" spans="2:65" s="1" customFormat="1" ht="39">
      <c r="B210" s="31"/>
      <c r="D210" s="133" t="s">
        <v>150</v>
      </c>
      <c r="F210" s="137" t="s">
        <v>1021</v>
      </c>
      <c r="I210" s="135"/>
      <c r="L210" s="31"/>
      <c r="M210" s="136"/>
      <c r="T210" s="52"/>
      <c r="AT210" s="16" t="s">
        <v>150</v>
      </c>
      <c r="AU210" s="16" t="s">
        <v>77</v>
      </c>
    </row>
    <row r="211" spans="2:65" s="1" customFormat="1" ht="39">
      <c r="B211" s="31"/>
      <c r="D211" s="133" t="s">
        <v>152</v>
      </c>
      <c r="F211" s="137" t="s">
        <v>1378</v>
      </c>
      <c r="I211" s="135"/>
      <c r="L211" s="31"/>
      <c r="M211" s="136"/>
      <c r="T211" s="52"/>
      <c r="AT211" s="16" t="s">
        <v>152</v>
      </c>
      <c r="AU211" s="16" t="s">
        <v>77</v>
      </c>
    </row>
    <row r="212" spans="2:65" s="1" customFormat="1" ht="16.5" customHeight="1">
      <c r="B212" s="31"/>
      <c r="C212" s="120" t="s">
        <v>227</v>
      </c>
      <c r="D212" s="120" t="s">
        <v>142</v>
      </c>
      <c r="E212" s="121" t="s">
        <v>1379</v>
      </c>
      <c r="F212" s="122" t="s">
        <v>1380</v>
      </c>
      <c r="G212" s="123" t="s">
        <v>284</v>
      </c>
      <c r="H212" s="124">
        <v>316.12</v>
      </c>
      <c r="I212" s="125"/>
      <c r="J212" s="126">
        <f>ROUND(I212*H212,2)</f>
        <v>0</v>
      </c>
      <c r="K212" s="122" t="s">
        <v>146</v>
      </c>
      <c r="L212" s="31"/>
      <c r="M212" s="127" t="s">
        <v>19</v>
      </c>
      <c r="N212" s="128" t="s">
        <v>40</v>
      </c>
      <c r="P212" s="129">
        <f>O212*H212</f>
        <v>0</v>
      </c>
      <c r="Q212" s="129">
        <v>0</v>
      </c>
      <c r="R212" s="129">
        <f>Q212*H212</f>
        <v>0</v>
      </c>
      <c r="S212" s="129">
        <v>0</v>
      </c>
      <c r="T212" s="130">
        <f>S212*H212</f>
        <v>0</v>
      </c>
      <c r="AR212" s="131" t="s">
        <v>147</v>
      </c>
      <c r="AT212" s="131" t="s">
        <v>142</v>
      </c>
      <c r="AU212" s="131" t="s">
        <v>77</v>
      </c>
      <c r="AY212" s="16" t="s">
        <v>141</v>
      </c>
      <c r="BE212" s="132">
        <f>IF(N212="základní",J212,0)</f>
        <v>0</v>
      </c>
      <c r="BF212" s="132">
        <f>IF(N212="snížená",J212,0)</f>
        <v>0</v>
      </c>
      <c r="BG212" s="132">
        <f>IF(N212="zákl. přenesená",J212,0)</f>
        <v>0</v>
      </c>
      <c r="BH212" s="132">
        <f>IF(N212="sníž. přenesená",J212,0)</f>
        <v>0</v>
      </c>
      <c r="BI212" s="132">
        <f>IF(N212="nulová",J212,0)</f>
        <v>0</v>
      </c>
      <c r="BJ212" s="16" t="s">
        <v>77</v>
      </c>
      <c r="BK212" s="132">
        <f>ROUND(I212*H212,2)</f>
        <v>0</v>
      </c>
      <c r="BL212" s="16" t="s">
        <v>147</v>
      </c>
      <c r="BM212" s="131" t="s">
        <v>369</v>
      </c>
    </row>
    <row r="213" spans="2:65" s="1" customFormat="1" ht="19.5">
      <c r="B213" s="31"/>
      <c r="D213" s="133" t="s">
        <v>148</v>
      </c>
      <c r="F213" s="134" t="s">
        <v>1381</v>
      </c>
      <c r="I213" s="135"/>
      <c r="L213" s="31"/>
      <c r="M213" s="136"/>
      <c r="T213" s="52"/>
      <c r="AT213" s="16" t="s">
        <v>148</v>
      </c>
      <c r="AU213" s="16" t="s">
        <v>77</v>
      </c>
    </row>
    <row r="214" spans="2:65" s="1" customFormat="1" ht="29.25">
      <c r="B214" s="31"/>
      <c r="D214" s="133" t="s">
        <v>150</v>
      </c>
      <c r="F214" s="137" t="s">
        <v>300</v>
      </c>
      <c r="I214" s="135"/>
      <c r="L214" s="31"/>
      <c r="M214" s="136"/>
      <c r="T214" s="52"/>
      <c r="AT214" s="16" t="s">
        <v>150</v>
      </c>
      <c r="AU214" s="16" t="s">
        <v>77</v>
      </c>
    </row>
    <row r="215" spans="2:65" s="1" customFormat="1" ht="29.25">
      <c r="B215" s="31"/>
      <c r="D215" s="133" t="s">
        <v>152</v>
      </c>
      <c r="F215" s="137" t="s">
        <v>1382</v>
      </c>
      <c r="I215" s="135"/>
      <c r="L215" s="31"/>
      <c r="M215" s="136"/>
      <c r="T215" s="52"/>
      <c r="AT215" s="16" t="s">
        <v>152</v>
      </c>
      <c r="AU215" s="16" t="s">
        <v>77</v>
      </c>
    </row>
    <row r="216" spans="2:65" s="12" customFormat="1" ht="11.25">
      <c r="B216" s="157"/>
      <c r="D216" s="133" t="s">
        <v>255</v>
      </c>
      <c r="E216" s="158" t="s">
        <v>19</v>
      </c>
      <c r="F216" s="159" t="s">
        <v>1356</v>
      </c>
      <c r="H216" s="160">
        <v>316.12</v>
      </c>
      <c r="I216" s="161"/>
      <c r="L216" s="157"/>
      <c r="M216" s="162"/>
      <c r="T216" s="163"/>
      <c r="AT216" s="158" t="s">
        <v>255</v>
      </c>
      <c r="AU216" s="158" t="s">
        <v>77</v>
      </c>
      <c r="AV216" s="12" t="s">
        <v>79</v>
      </c>
      <c r="AW216" s="12" t="s">
        <v>31</v>
      </c>
      <c r="AX216" s="12" t="s">
        <v>69</v>
      </c>
      <c r="AY216" s="158" t="s">
        <v>141</v>
      </c>
    </row>
    <row r="217" spans="2:65" s="13" customFormat="1" ht="11.25">
      <c r="B217" s="164"/>
      <c r="D217" s="133" t="s">
        <v>255</v>
      </c>
      <c r="E217" s="165" t="s">
        <v>19</v>
      </c>
      <c r="F217" s="166" t="s">
        <v>262</v>
      </c>
      <c r="H217" s="167">
        <v>316.12</v>
      </c>
      <c r="I217" s="168"/>
      <c r="L217" s="164"/>
      <c r="M217" s="169"/>
      <c r="T217" s="170"/>
      <c r="AT217" s="165" t="s">
        <v>255</v>
      </c>
      <c r="AU217" s="165" t="s">
        <v>77</v>
      </c>
      <c r="AV217" s="13" t="s">
        <v>147</v>
      </c>
      <c r="AW217" s="13" t="s">
        <v>31</v>
      </c>
      <c r="AX217" s="13" t="s">
        <v>77</v>
      </c>
      <c r="AY217" s="165" t="s">
        <v>141</v>
      </c>
    </row>
    <row r="218" spans="2:65" s="1" customFormat="1" ht="16.5" customHeight="1">
      <c r="B218" s="31"/>
      <c r="C218" s="120" t="s">
        <v>379</v>
      </c>
      <c r="D218" s="120" t="s">
        <v>142</v>
      </c>
      <c r="E218" s="121" t="s">
        <v>1033</v>
      </c>
      <c r="F218" s="122" t="s">
        <v>1034</v>
      </c>
      <c r="G218" s="123" t="s">
        <v>174</v>
      </c>
      <c r="H218" s="124">
        <v>21</v>
      </c>
      <c r="I218" s="125"/>
      <c r="J218" s="126">
        <f>ROUND(I218*H218,2)</f>
        <v>0</v>
      </c>
      <c r="K218" s="122" t="s">
        <v>146</v>
      </c>
      <c r="L218" s="31"/>
      <c r="M218" s="127" t="s">
        <v>19</v>
      </c>
      <c r="N218" s="128" t="s">
        <v>40</v>
      </c>
      <c r="P218" s="129">
        <f>O218*H218</f>
        <v>0</v>
      </c>
      <c r="Q218" s="129">
        <v>0</v>
      </c>
      <c r="R218" s="129">
        <f>Q218*H218</f>
        <v>0</v>
      </c>
      <c r="S218" s="129">
        <v>0</v>
      </c>
      <c r="T218" s="130">
        <f>S218*H218</f>
        <v>0</v>
      </c>
      <c r="AR218" s="131" t="s">
        <v>147</v>
      </c>
      <c r="AT218" s="131" t="s">
        <v>142</v>
      </c>
      <c r="AU218" s="131" t="s">
        <v>77</v>
      </c>
      <c r="AY218" s="16" t="s">
        <v>141</v>
      </c>
      <c r="BE218" s="132">
        <f>IF(N218="základní",J218,0)</f>
        <v>0</v>
      </c>
      <c r="BF218" s="132">
        <f>IF(N218="snížená",J218,0)</f>
        <v>0</v>
      </c>
      <c r="BG218" s="132">
        <f>IF(N218="zákl. přenesená",J218,0)</f>
        <v>0</v>
      </c>
      <c r="BH218" s="132">
        <f>IF(N218="sníž. přenesená",J218,0)</f>
        <v>0</v>
      </c>
      <c r="BI218" s="132">
        <f>IF(N218="nulová",J218,0)</f>
        <v>0</v>
      </c>
      <c r="BJ218" s="16" t="s">
        <v>77</v>
      </c>
      <c r="BK218" s="132">
        <f>ROUND(I218*H218,2)</f>
        <v>0</v>
      </c>
      <c r="BL218" s="16" t="s">
        <v>147</v>
      </c>
      <c r="BM218" s="131" t="s">
        <v>1383</v>
      </c>
    </row>
    <row r="219" spans="2:65" s="1" customFormat="1" ht="29.25">
      <c r="B219" s="31"/>
      <c r="D219" s="133" t="s">
        <v>148</v>
      </c>
      <c r="F219" s="134" t="s">
        <v>1035</v>
      </c>
      <c r="I219" s="135"/>
      <c r="L219" s="31"/>
      <c r="M219" s="136"/>
      <c r="T219" s="52"/>
      <c r="AT219" s="16" t="s">
        <v>148</v>
      </c>
      <c r="AU219" s="16" t="s">
        <v>77</v>
      </c>
    </row>
    <row r="220" spans="2:65" s="1" customFormat="1" ht="24.2" customHeight="1">
      <c r="B220" s="31"/>
      <c r="C220" s="120" t="s">
        <v>231</v>
      </c>
      <c r="D220" s="120" t="s">
        <v>142</v>
      </c>
      <c r="E220" s="121" t="s">
        <v>908</v>
      </c>
      <c r="F220" s="122" t="s">
        <v>909</v>
      </c>
      <c r="G220" s="123" t="s">
        <v>266</v>
      </c>
      <c r="H220" s="124">
        <v>373.43</v>
      </c>
      <c r="I220" s="125"/>
      <c r="J220" s="126">
        <f>ROUND(I220*H220,2)</f>
        <v>0</v>
      </c>
      <c r="K220" s="122" t="s">
        <v>146</v>
      </c>
      <c r="L220" s="31"/>
      <c r="M220" s="127" t="s">
        <v>19</v>
      </c>
      <c r="N220" s="128" t="s">
        <v>40</v>
      </c>
      <c r="P220" s="129">
        <f>O220*H220</f>
        <v>0</v>
      </c>
      <c r="Q220" s="129">
        <v>0</v>
      </c>
      <c r="R220" s="129">
        <f>Q220*H220</f>
        <v>0</v>
      </c>
      <c r="S220" s="129">
        <v>0</v>
      </c>
      <c r="T220" s="130">
        <f>S220*H220</f>
        <v>0</v>
      </c>
      <c r="AR220" s="131" t="s">
        <v>147</v>
      </c>
      <c r="AT220" s="131" t="s">
        <v>142</v>
      </c>
      <c r="AU220" s="131" t="s">
        <v>77</v>
      </c>
      <c r="AY220" s="16" t="s">
        <v>141</v>
      </c>
      <c r="BE220" s="132">
        <f>IF(N220="základní",J220,0)</f>
        <v>0</v>
      </c>
      <c r="BF220" s="132">
        <f>IF(N220="snížená",J220,0)</f>
        <v>0</v>
      </c>
      <c r="BG220" s="132">
        <f>IF(N220="zákl. přenesená",J220,0)</f>
        <v>0</v>
      </c>
      <c r="BH220" s="132">
        <f>IF(N220="sníž. přenesená",J220,0)</f>
        <v>0</v>
      </c>
      <c r="BI220" s="132">
        <f>IF(N220="nulová",J220,0)</f>
        <v>0</v>
      </c>
      <c r="BJ220" s="16" t="s">
        <v>77</v>
      </c>
      <c r="BK220" s="132">
        <f>ROUND(I220*H220,2)</f>
        <v>0</v>
      </c>
      <c r="BL220" s="16" t="s">
        <v>147</v>
      </c>
      <c r="BM220" s="131" t="s">
        <v>1384</v>
      </c>
    </row>
    <row r="221" spans="2:65" s="1" customFormat="1" ht="29.25">
      <c r="B221" s="31"/>
      <c r="D221" s="133" t="s">
        <v>148</v>
      </c>
      <c r="F221" s="134" t="s">
        <v>911</v>
      </c>
      <c r="I221" s="135"/>
      <c r="L221" s="31"/>
      <c r="M221" s="136"/>
      <c r="T221" s="52"/>
      <c r="AT221" s="16" t="s">
        <v>148</v>
      </c>
      <c r="AU221" s="16" t="s">
        <v>77</v>
      </c>
    </row>
    <row r="222" spans="2:65" s="12" customFormat="1" ht="11.25">
      <c r="B222" s="157"/>
      <c r="D222" s="133" t="s">
        <v>255</v>
      </c>
      <c r="E222" s="158" t="s">
        <v>19</v>
      </c>
      <c r="F222" s="159" t="s">
        <v>1385</v>
      </c>
      <c r="H222" s="160">
        <v>373.43</v>
      </c>
      <c r="I222" s="161"/>
      <c r="L222" s="157"/>
      <c r="M222" s="162"/>
      <c r="T222" s="163"/>
      <c r="AT222" s="158" t="s">
        <v>255</v>
      </c>
      <c r="AU222" s="158" t="s">
        <v>77</v>
      </c>
      <c r="AV222" s="12" t="s">
        <v>79</v>
      </c>
      <c r="AW222" s="12" t="s">
        <v>31</v>
      </c>
      <c r="AX222" s="12" t="s">
        <v>77</v>
      </c>
      <c r="AY222" s="158" t="s">
        <v>141</v>
      </c>
    </row>
    <row r="223" spans="2:65" s="1" customFormat="1" ht="24.2" customHeight="1">
      <c r="B223" s="31"/>
      <c r="C223" s="120" t="s">
        <v>387</v>
      </c>
      <c r="D223" s="120" t="s">
        <v>142</v>
      </c>
      <c r="E223" s="121" t="s">
        <v>918</v>
      </c>
      <c r="F223" s="122" t="s">
        <v>919</v>
      </c>
      <c r="G223" s="123" t="s">
        <v>266</v>
      </c>
      <c r="H223" s="124">
        <v>1120.29</v>
      </c>
      <c r="I223" s="125"/>
      <c r="J223" s="126">
        <f>ROUND(I223*H223,2)</f>
        <v>0</v>
      </c>
      <c r="K223" s="122" t="s">
        <v>146</v>
      </c>
      <c r="L223" s="31"/>
      <c r="M223" s="127" t="s">
        <v>19</v>
      </c>
      <c r="N223" s="128" t="s">
        <v>40</v>
      </c>
      <c r="P223" s="129">
        <f>O223*H223</f>
        <v>0</v>
      </c>
      <c r="Q223" s="129">
        <v>0</v>
      </c>
      <c r="R223" s="129">
        <f>Q223*H223</f>
        <v>0</v>
      </c>
      <c r="S223" s="129">
        <v>0</v>
      </c>
      <c r="T223" s="130">
        <f>S223*H223</f>
        <v>0</v>
      </c>
      <c r="AR223" s="131" t="s">
        <v>147</v>
      </c>
      <c r="AT223" s="131" t="s">
        <v>142</v>
      </c>
      <c r="AU223" s="131" t="s">
        <v>77</v>
      </c>
      <c r="AY223" s="16" t="s">
        <v>141</v>
      </c>
      <c r="BE223" s="132">
        <f>IF(N223="základní",J223,0)</f>
        <v>0</v>
      </c>
      <c r="BF223" s="132">
        <f>IF(N223="snížená",J223,0)</f>
        <v>0</v>
      </c>
      <c r="BG223" s="132">
        <f>IF(N223="zákl. přenesená",J223,0)</f>
        <v>0</v>
      </c>
      <c r="BH223" s="132">
        <f>IF(N223="sníž. přenesená",J223,0)</f>
        <v>0</v>
      </c>
      <c r="BI223" s="132">
        <f>IF(N223="nulová",J223,0)</f>
        <v>0</v>
      </c>
      <c r="BJ223" s="16" t="s">
        <v>77</v>
      </c>
      <c r="BK223" s="132">
        <f>ROUND(I223*H223,2)</f>
        <v>0</v>
      </c>
      <c r="BL223" s="16" t="s">
        <v>147</v>
      </c>
      <c r="BM223" s="131" t="s">
        <v>1386</v>
      </c>
    </row>
    <row r="224" spans="2:65" s="1" customFormat="1" ht="29.25">
      <c r="B224" s="31"/>
      <c r="D224" s="133" t="s">
        <v>148</v>
      </c>
      <c r="F224" s="134" t="s">
        <v>921</v>
      </c>
      <c r="I224" s="135"/>
      <c r="L224" s="31"/>
      <c r="M224" s="136"/>
      <c r="T224" s="52"/>
      <c r="AT224" s="16" t="s">
        <v>148</v>
      </c>
      <c r="AU224" s="16" t="s">
        <v>77</v>
      </c>
    </row>
    <row r="225" spans="2:65" s="12" customFormat="1" ht="11.25">
      <c r="B225" s="157"/>
      <c r="D225" s="133" t="s">
        <v>255</v>
      </c>
      <c r="E225" s="158" t="s">
        <v>19</v>
      </c>
      <c r="F225" s="159" t="s">
        <v>1387</v>
      </c>
      <c r="H225" s="160">
        <v>1120.29</v>
      </c>
      <c r="I225" s="161"/>
      <c r="L225" s="157"/>
      <c r="M225" s="162"/>
      <c r="T225" s="163"/>
      <c r="AT225" s="158" t="s">
        <v>255</v>
      </c>
      <c r="AU225" s="158" t="s">
        <v>77</v>
      </c>
      <c r="AV225" s="12" t="s">
        <v>79</v>
      </c>
      <c r="AW225" s="12" t="s">
        <v>31</v>
      </c>
      <c r="AX225" s="12" t="s">
        <v>77</v>
      </c>
      <c r="AY225" s="158" t="s">
        <v>141</v>
      </c>
    </row>
    <row r="226" spans="2:65" s="1" customFormat="1" ht="16.5" customHeight="1">
      <c r="B226" s="31"/>
      <c r="C226" s="120" t="s">
        <v>237</v>
      </c>
      <c r="D226" s="120" t="s">
        <v>142</v>
      </c>
      <c r="E226" s="121" t="s">
        <v>234</v>
      </c>
      <c r="F226" s="122" t="s">
        <v>235</v>
      </c>
      <c r="G226" s="123" t="s">
        <v>266</v>
      </c>
      <c r="H226" s="124">
        <v>10</v>
      </c>
      <c r="I226" s="125"/>
      <c r="J226" s="126">
        <f>ROUND(I226*H226,2)</f>
        <v>0</v>
      </c>
      <c r="K226" s="122" t="s">
        <v>146</v>
      </c>
      <c r="L226" s="31"/>
      <c r="M226" s="127" t="s">
        <v>19</v>
      </c>
      <c r="N226" s="128" t="s">
        <v>40</v>
      </c>
      <c r="P226" s="129">
        <f>O226*H226</f>
        <v>0</v>
      </c>
      <c r="Q226" s="129">
        <v>0</v>
      </c>
      <c r="R226" s="129">
        <f>Q226*H226</f>
        <v>0</v>
      </c>
      <c r="S226" s="129">
        <v>0</v>
      </c>
      <c r="T226" s="130">
        <f>S226*H226</f>
        <v>0</v>
      </c>
      <c r="AR226" s="131" t="s">
        <v>147</v>
      </c>
      <c r="AT226" s="131" t="s">
        <v>142</v>
      </c>
      <c r="AU226" s="131" t="s">
        <v>77</v>
      </c>
      <c r="AY226" s="16" t="s">
        <v>141</v>
      </c>
      <c r="BE226" s="132">
        <f>IF(N226="základní",J226,0)</f>
        <v>0</v>
      </c>
      <c r="BF226" s="132">
        <f>IF(N226="snížená",J226,0)</f>
        <v>0</v>
      </c>
      <c r="BG226" s="132">
        <f>IF(N226="zákl. přenesená",J226,0)</f>
        <v>0</v>
      </c>
      <c r="BH226" s="132">
        <f>IF(N226="sníž. přenesená",J226,0)</f>
        <v>0</v>
      </c>
      <c r="BI226" s="132">
        <f>IF(N226="nulová",J226,0)</f>
        <v>0</v>
      </c>
      <c r="BJ226" s="16" t="s">
        <v>77</v>
      </c>
      <c r="BK226" s="132">
        <f>ROUND(I226*H226,2)</f>
        <v>0</v>
      </c>
      <c r="BL226" s="16" t="s">
        <v>147</v>
      </c>
      <c r="BM226" s="131" t="s">
        <v>377</v>
      </c>
    </row>
    <row r="227" spans="2:65" s="1" customFormat="1" ht="29.25">
      <c r="B227" s="31"/>
      <c r="D227" s="133" t="s">
        <v>148</v>
      </c>
      <c r="F227" s="134" t="s">
        <v>238</v>
      </c>
      <c r="I227" s="135"/>
      <c r="L227" s="31"/>
      <c r="M227" s="136"/>
      <c r="T227" s="52"/>
      <c r="AT227" s="16" t="s">
        <v>148</v>
      </c>
      <c r="AU227" s="16" t="s">
        <v>77</v>
      </c>
    </row>
    <row r="228" spans="2:65" s="1" customFormat="1" ht="39">
      <c r="B228" s="31"/>
      <c r="D228" s="133" t="s">
        <v>150</v>
      </c>
      <c r="F228" s="137" t="s">
        <v>239</v>
      </c>
      <c r="I228" s="135"/>
      <c r="L228" s="31"/>
      <c r="M228" s="136"/>
      <c r="T228" s="52"/>
      <c r="AT228" s="16" t="s">
        <v>150</v>
      </c>
      <c r="AU228" s="16" t="s">
        <v>77</v>
      </c>
    </row>
    <row r="229" spans="2:65" s="1" customFormat="1" ht="29.25">
      <c r="B229" s="31"/>
      <c r="D229" s="133" t="s">
        <v>152</v>
      </c>
      <c r="F229" s="137" t="s">
        <v>1388</v>
      </c>
      <c r="I229" s="135"/>
      <c r="L229" s="31"/>
      <c r="M229" s="136"/>
      <c r="T229" s="52"/>
      <c r="AT229" s="16" t="s">
        <v>152</v>
      </c>
      <c r="AU229" s="16" t="s">
        <v>77</v>
      </c>
    </row>
    <row r="230" spans="2:65" s="12" customFormat="1" ht="11.25">
      <c r="B230" s="157"/>
      <c r="D230" s="133" t="s">
        <v>255</v>
      </c>
      <c r="E230" s="158" t="s">
        <v>19</v>
      </c>
      <c r="F230" s="159" t="s">
        <v>193</v>
      </c>
      <c r="H230" s="160">
        <v>10</v>
      </c>
      <c r="I230" s="161"/>
      <c r="L230" s="157"/>
      <c r="M230" s="162"/>
      <c r="T230" s="163"/>
      <c r="AT230" s="158" t="s">
        <v>255</v>
      </c>
      <c r="AU230" s="158" t="s">
        <v>77</v>
      </c>
      <c r="AV230" s="12" t="s">
        <v>79</v>
      </c>
      <c r="AW230" s="12" t="s">
        <v>31</v>
      </c>
      <c r="AX230" s="12" t="s">
        <v>69</v>
      </c>
      <c r="AY230" s="158" t="s">
        <v>141</v>
      </c>
    </row>
    <row r="231" spans="2:65" s="13" customFormat="1" ht="11.25">
      <c r="B231" s="164"/>
      <c r="D231" s="133" t="s">
        <v>255</v>
      </c>
      <c r="E231" s="165" t="s">
        <v>19</v>
      </c>
      <c r="F231" s="166" t="s">
        <v>262</v>
      </c>
      <c r="H231" s="167">
        <v>10</v>
      </c>
      <c r="I231" s="168"/>
      <c r="L231" s="164"/>
      <c r="M231" s="169"/>
      <c r="T231" s="170"/>
      <c r="AT231" s="165" t="s">
        <v>255</v>
      </c>
      <c r="AU231" s="165" t="s">
        <v>77</v>
      </c>
      <c r="AV231" s="13" t="s">
        <v>147</v>
      </c>
      <c r="AW231" s="13" t="s">
        <v>31</v>
      </c>
      <c r="AX231" s="13" t="s">
        <v>77</v>
      </c>
      <c r="AY231" s="165" t="s">
        <v>141</v>
      </c>
    </row>
    <row r="232" spans="2:65" s="1" customFormat="1" ht="16.5" customHeight="1">
      <c r="B232" s="31"/>
      <c r="C232" s="120" t="s">
        <v>395</v>
      </c>
      <c r="D232" s="120" t="s">
        <v>142</v>
      </c>
      <c r="E232" s="121" t="s">
        <v>1161</v>
      </c>
      <c r="F232" s="122" t="s">
        <v>1162</v>
      </c>
      <c r="G232" s="123" t="s">
        <v>266</v>
      </c>
      <c r="H232" s="124">
        <v>373.43</v>
      </c>
      <c r="I232" s="125"/>
      <c r="J232" s="126">
        <f>ROUND(I232*H232,2)</f>
        <v>0</v>
      </c>
      <c r="K232" s="122" t="s">
        <v>146</v>
      </c>
      <c r="L232" s="31"/>
      <c r="M232" s="127" t="s">
        <v>19</v>
      </c>
      <c r="N232" s="128" t="s">
        <v>40</v>
      </c>
      <c r="P232" s="129">
        <f>O232*H232</f>
        <v>0</v>
      </c>
      <c r="Q232" s="129">
        <v>0</v>
      </c>
      <c r="R232" s="129">
        <f>Q232*H232</f>
        <v>0</v>
      </c>
      <c r="S232" s="129">
        <v>0</v>
      </c>
      <c r="T232" s="130">
        <f>S232*H232</f>
        <v>0</v>
      </c>
      <c r="AR232" s="131" t="s">
        <v>147</v>
      </c>
      <c r="AT232" s="131" t="s">
        <v>142</v>
      </c>
      <c r="AU232" s="131" t="s">
        <v>77</v>
      </c>
      <c r="AY232" s="16" t="s">
        <v>141</v>
      </c>
      <c r="BE232" s="132">
        <f>IF(N232="základní",J232,0)</f>
        <v>0</v>
      </c>
      <c r="BF232" s="132">
        <f>IF(N232="snížená",J232,0)</f>
        <v>0</v>
      </c>
      <c r="BG232" s="132">
        <f>IF(N232="zákl. přenesená",J232,0)</f>
        <v>0</v>
      </c>
      <c r="BH232" s="132">
        <f>IF(N232="sníž. přenesená",J232,0)</f>
        <v>0</v>
      </c>
      <c r="BI232" s="132">
        <f>IF(N232="nulová",J232,0)</f>
        <v>0</v>
      </c>
      <c r="BJ232" s="16" t="s">
        <v>77</v>
      </c>
      <c r="BK232" s="132">
        <f>ROUND(I232*H232,2)</f>
        <v>0</v>
      </c>
      <c r="BL232" s="16" t="s">
        <v>147</v>
      </c>
      <c r="BM232" s="131" t="s">
        <v>382</v>
      </c>
    </row>
    <row r="233" spans="2:65" s="1" customFormat="1" ht="29.25">
      <c r="B233" s="31"/>
      <c r="D233" s="133" t="s">
        <v>148</v>
      </c>
      <c r="F233" s="134" t="s">
        <v>1163</v>
      </c>
      <c r="I233" s="135"/>
      <c r="L233" s="31"/>
      <c r="M233" s="136"/>
      <c r="T233" s="52"/>
      <c r="AT233" s="16" t="s">
        <v>148</v>
      </c>
      <c r="AU233" s="16" t="s">
        <v>77</v>
      </c>
    </row>
    <row r="234" spans="2:65" s="1" customFormat="1" ht="39">
      <c r="B234" s="31"/>
      <c r="D234" s="133" t="s">
        <v>150</v>
      </c>
      <c r="F234" s="137" t="s">
        <v>239</v>
      </c>
      <c r="I234" s="135"/>
      <c r="L234" s="31"/>
      <c r="M234" s="136"/>
      <c r="T234" s="52"/>
      <c r="AT234" s="16" t="s">
        <v>150</v>
      </c>
      <c r="AU234" s="16" t="s">
        <v>77</v>
      </c>
    </row>
    <row r="235" spans="2:65" s="1" customFormat="1" ht="29.25">
      <c r="B235" s="31"/>
      <c r="D235" s="133" t="s">
        <v>152</v>
      </c>
      <c r="F235" s="137" t="s">
        <v>1389</v>
      </c>
      <c r="I235" s="135"/>
      <c r="L235" s="31"/>
      <c r="M235" s="136"/>
      <c r="T235" s="52"/>
      <c r="AT235" s="16" t="s">
        <v>152</v>
      </c>
      <c r="AU235" s="16" t="s">
        <v>77</v>
      </c>
    </row>
    <row r="236" spans="2:65" s="12" customFormat="1" ht="11.25">
      <c r="B236" s="157"/>
      <c r="D236" s="133" t="s">
        <v>255</v>
      </c>
      <c r="E236" s="158" t="s">
        <v>19</v>
      </c>
      <c r="F236" s="159" t="s">
        <v>1385</v>
      </c>
      <c r="H236" s="160">
        <v>373.43</v>
      </c>
      <c r="I236" s="161"/>
      <c r="L236" s="157"/>
      <c r="M236" s="162"/>
      <c r="T236" s="163"/>
      <c r="AT236" s="158" t="s">
        <v>255</v>
      </c>
      <c r="AU236" s="158" t="s">
        <v>77</v>
      </c>
      <c r="AV236" s="12" t="s">
        <v>79</v>
      </c>
      <c r="AW236" s="12" t="s">
        <v>31</v>
      </c>
      <c r="AX236" s="12" t="s">
        <v>69</v>
      </c>
      <c r="AY236" s="158" t="s">
        <v>141</v>
      </c>
    </row>
    <row r="237" spans="2:65" s="13" customFormat="1" ht="11.25">
      <c r="B237" s="164"/>
      <c r="D237" s="133" t="s">
        <v>255</v>
      </c>
      <c r="E237" s="165" t="s">
        <v>19</v>
      </c>
      <c r="F237" s="166" t="s">
        <v>262</v>
      </c>
      <c r="H237" s="167">
        <v>373.43</v>
      </c>
      <c r="I237" s="168"/>
      <c r="L237" s="164"/>
      <c r="M237" s="171"/>
      <c r="N237" s="172"/>
      <c r="O237" s="172"/>
      <c r="P237" s="172"/>
      <c r="Q237" s="172"/>
      <c r="R237" s="172"/>
      <c r="S237" s="172"/>
      <c r="T237" s="173"/>
      <c r="AT237" s="165" t="s">
        <v>255</v>
      </c>
      <c r="AU237" s="165" t="s">
        <v>77</v>
      </c>
      <c r="AV237" s="13" t="s">
        <v>147</v>
      </c>
      <c r="AW237" s="13" t="s">
        <v>31</v>
      </c>
      <c r="AX237" s="13" t="s">
        <v>77</v>
      </c>
      <c r="AY237" s="165" t="s">
        <v>141</v>
      </c>
    </row>
    <row r="238" spans="2:65" s="1" customFormat="1" ht="6.95" customHeight="1">
      <c r="B238" s="40"/>
      <c r="C238" s="41"/>
      <c r="D238" s="41"/>
      <c r="E238" s="41"/>
      <c r="F238" s="41"/>
      <c r="G238" s="41"/>
      <c r="H238" s="41"/>
      <c r="I238" s="41"/>
      <c r="J238" s="41"/>
      <c r="K238" s="41"/>
      <c r="L238" s="31"/>
    </row>
  </sheetData>
  <sheetProtection algorithmName="SHA-512" hashValue="tNqDbavcUqlfni+lS4Lqp1OUxvNgy7JYszIl+rtAeo2EoAYBXssNNOVdIPdPk0JrdWmDexRecYDdRqv5RzZaUQ==" saltValue="Nb98eOgPu1WODxqzL+LCfFmKDsdMmfAnM8AqzKXWwyy2Q/s9H+1BgvsbPTFud4M89Wv7P3j/cdnFq86bG8XrjA==" spinCount="100000" sheet="1" objects="1" scenarios="1" formatColumns="0" formatRows="0" autoFilter="0"/>
  <autoFilter ref="C79:K237" xr:uid="{00000000-0009-0000-0000-000008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29</vt:i4>
      </vt:variant>
    </vt:vector>
  </HeadingPairs>
  <TitlesOfParts>
    <vt:vector size="44" baseType="lpstr">
      <vt:lpstr>Rekapitulace stavby</vt:lpstr>
      <vt:lpstr>SO 01.1 - Sdělovací a zab...</vt:lpstr>
      <vt:lpstr>SO 01.2 - Přeložky a ochr...</vt:lpstr>
      <vt:lpstr>SO 02 - Železniční svršek A</vt:lpstr>
      <vt:lpstr>SO 03 - Železniční spodek A</vt:lpstr>
      <vt:lpstr>SO 04 - Nástupiště A</vt:lpstr>
      <vt:lpstr>SO 05 - Železniční svršek B</vt:lpstr>
      <vt:lpstr>SO 06 - Železniční spodek B</vt:lpstr>
      <vt:lpstr>SO 07 - Nástupiště B</vt:lpstr>
      <vt:lpstr>SO 08 - Železniční svršek C</vt:lpstr>
      <vt:lpstr>SO 09 - Železniční spodek C</vt:lpstr>
      <vt:lpstr>SO 10 - Nástupiště C</vt:lpstr>
      <vt:lpstr>SO 98-98 - VON</vt:lpstr>
      <vt:lpstr>SO 99-99 - Materiál Objen...</vt:lpstr>
      <vt:lpstr>Pokyny pro vyplnění</vt:lpstr>
      <vt:lpstr>'Rekapitulace stavby'!Názvy_tisku</vt:lpstr>
      <vt:lpstr>'SO 01.1 - Sdělovací a zab...'!Názvy_tisku</vt:lpstr>
      <vt:lpstr>'SO 01.2 - Přeložky a ochr...'!Názvy_tisku</vt:lpstr>
      <vt:lpstr>'SO 02 - Železniční svršek A'!Názvy_tisku</vt:lpstr>
      <vt:lpstr>'SO 03 - Železniční spodek A'!Názvy_tisku</vt:lpstr>
      <vt:lpstr>'SO 04 - Nástupiště A'!Názvy_tisku</vt:lpstr>
      <vt:lpstr>'SO 05 - Železniční svršek B'!Názvy_tisku</vt:lpstr>
      <vt:lpstr>'SO 06 - Železniční spodek B'!Názvy_tisku</vt:lpstr>
      <vt:lpstr>'SO 07 - Nástupiště B'!Názvy_tisku</vt:lpstr>
      <vt:lpstr>'SO 08 - Železniční svršek C'!Názvy_tisku</vt:lpstr>
      <vt:lpstr>'SO 09 - Železniční spodek C'!Názvy_tisku</vt:lpstr>
      <vt:lpstr>'SO 10 - Nástupiště C'!Názvy_tisku</vt:lpstr>
      <vt:lpstr>'SO 98-98 - VON'!Názvy_tisku</vt:lpstr>
      <vt:lpstr>'SO 99-99 - Materiál Objen...'!Názvy_tisku</vt:lpstr>
      <vt:lpstr>'Pokyny pro vyplnění'!Oblast_tisku</vt:lpstr>
      <vt:lpstr>'Rekapitulace stavby'!Oblast_tisku</vt:lpstr>
      <vt:lpstr>'SO 01.1 - Sdělovací a zab...'!Oblast_tisku</vt:lpstr>
      <vt:lpstr>'SO 01.2 - Přeložky a ochr...'!Oblast_tisku</vt:lpstr>
      <vt:lpstr>'SO 02 - Železniční svršek A'!Oblast_tisku</vt:lpstr>
      <vt:lpstr>'SO 03 - Železniční spodek A'!Oblast_tisku</vt:lpstr>
      <vt:lpstr>'SO 04 - Nástupiště A'!Oblast_tisku</vt:lpstr>
      <vt:lpstr>'SO 05 - Železniční svršek B'!Oblast_tisku</vt:lpstr>
      <vt:lpstr>'SO 06 - Železniční spodek B'!Oblast_tisku</vt:lpstr>
      <vt:lpstr>'SO 07 - Nástupiště B'!Oblast_tisku</vt:lpstr>
      <vt:lpstr>'SO 08 - Železniční svršek C'!Oblast_tisku</vt:lpstr>
      <vt:lpstr>'SO 09 - Železniční spodek C'!Oblast_tisku</vt:lpstr>
      <vt:lpstr>'SO 10 - Nástupiště C'!Oblast_tisku</vt:lpstr>
      <vt:lpstr>'SO 98-98 - VON'!Oblast_tisku</vt:lpstr>
      <vt:lpstr>'SO 99-99 - Materiál Objen...'!Oblast_tisku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Desenský Jiří, DiS.</dc:creator>
  <cp:lastModifiedBy>Desenský Jiří, DiS.</cp:lastModifiedBy>
  <dcterms:created xsi:type="dcterms:W3CDTF">2024-07-12T06:07:44Z</dcterms:created>
  <dcterms:modified xsi:type="dcterms:W3CDTF">2024-07-12T07:27:42Z</dcterms:modified>
</cp:coreProperties>
</file>