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S:\04_Sdileny_UNT\_INVESTICE - projekty roztříděno\Globály\příprava přejezdy Plzeň\Doplnění závor na přejezdu P2154 v km 99,187 TÚ Podlešín-Obrnice\"/>
    </mc:Choice>
  </mc:AlternateContent>
  <xr:revisionPtr revIDLastSave="0" documentId="8_{39CA790D-2BC6-46D9-B81B-A4B957AD9B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PS 01-01-31" sheetId="2" r:id="rId2"/>
    <sheet name="SO 01-10-99" sheetId="3" r:id="rId3"/>
    <sheet name="SO 01-86-01" sheetId="4" r:id="rId4"/>
    <sheet name="SO 98-98" sheetId="5" r:id="rId5"/>
    <sheet name="SO 01-10-01" sheetId="6" r:id="rId6"/>
    <sheet name="SO 01-13-01" sheetId="7" r:id="rId7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7" l="1"/>
  <c r="O55" i="7" s="1"/>
  <c r="I55" i="7"/>
  <c r="M51" i="7"/>
  <c r="O51" i="7" s="1"/>
  <c r="I51" i="7"/>
  <c r="M47" i="7"/>
  <c r="O47" i="7" s="1"/>
  <c r="I47" i="7"/>
  <c r="M43" i="7"/>
  <c r="O43" i="7" s="1"/>
  <c r="I43" i="7"/>
  <c r="M39" i="7"/>
  <c r="M34" i="7" s="1"/>
  <c r="I39" i="7"/>
  <c r="M35" i="7"/>
  <c r="O35" i="7" s="1"/>
  <c r="I35" i="7"/>
  <c r="L34" i="7"/>
  <c r="K34" i="7"/>
  <c r="J34" i="7"/>
  <c r="M30" i="7"/>
  <c r="O30" i="7" s="1"/>
  <c r="I30" i="7"/>
  <c r="M26" i="7"/>
  <c r="O26" i="7" s="1"/>
  <c r="I26" i="7"/>
  <c r="M22" i="7"/>
  <c r="O22" i="7" s="1"/>
  <c r="I22" i="7"/>
  <c r="M18" i="7"/>
  <c r="O18" i="7" s="1"/>
  <c r="I18" i="7"/>
  <c r="O14" i="7"/>
  <c r="M14" i="7"/>
  <c r="I14" i="7"/>
  <c r="M10" i="7"/>
  <c r="O10" i="7" s="1"/>
  <c r="I10" i="7"/>
  <c r="L9" i="7"/>
  <c r="K9" i="7"/>
  <c r="K8" i="7" s="1"/>
  <c r="J9" i="7"/>
  <c r="J8" i="7" s="1"/>
  <c r="L8" i="7"/>
  <c r="T7" i="7"/>
  <c r="F19" i="1" s="1"/>
  <c r="O47" i="6"/>
  <c r="M47" i="6"/>
  <c r="I47" i="6"/>
  <c r="M43" i="6"/>
  <c r="O43" i="6" s="1"/>
  <c r="I43" i="6"/>
  <c r="O39" i="6"/>
  <c r="M39" i="6"/>
  <c r="I39" i="6"/>
  <c r="O35" i="6"/>
  <c r="M35" i="6"/>
  <c r="I35" i="6"/>
  <c r="O31" i="6"/>
  <c r="M31" i="6"/>
  <c r="I31" i="6"/>
  <c r="M27" i="6"/>
  <c r="O27" i="6" s="1"/>
  <c r="I27" i="6"/>
  <c r="O23" i="6"/>
  <c r="M23" i="6"/>
  <c r="M22" i="6" s="1"/>
  <c r="I23" i="6"/>
  <c r="L22" i="6"/>
  <c r="K22" i="6"/>
  <c r="J22" i="6"/>
  <c r="O18" i="6"/>
  <c r="M18" i="6"/>
  <c r="M9" i="6" s="1"/>
  <c r="M8" i="6" s="1"/>
  <c r="C18" i="1" s="1"/>
  <c r="I18" i="6"/>
  <c r="O14" i="6"/>
  <c r="M14" i="6"/>
  <c r="I14" i="6"/>
  <c r="M10" i="6"/>
  <c r="O10" i="6" s="1"/>
  <c r="I10" i="6"/>
  <c r="L9" i="6"/>
  <c r="L8" i="6" s="1"/>
  <c r="T7" i="6" s="1"/>
  <c r="F18" i="1" s="1"/>
  <c r="F17" i="1" s="1"/>
  <c r="K9" i="6"/>
  <c r="J9" i="6"/>
  <c r="K8" i="6"/>
  <c r="J8" i="6"/>
  <c r="M35" i="5"/>
  <c r="O35" i="5" s="1"/>
  <c r="I35" i="5"/>
  <c r="M31" i="5"/>
  <c r="O31" i="5" s="1"/>
  <c r="I31" i="5"/>
  <c r="O27" i="5"/>
  <c r="M27" i="5"/>
  <c r="I27" i="5"/>
  <c r="O23" i="5"/>
  <c r="M23" i="5"/>
  <c r="I23" i="5"/>
  <c r="M22" i="5"/>
  <c r="L22" i="5"/>
  <c r="K22" i="5"/>
  <c r="J22" i="5"/>
  <c r="M18" i="5"/>
  <c r="O18" i="5" s="1"/>
  <c r="I18" i="5"/>
  <c r="M14" i="5"/>
  <c r="O14" i="5" s="1"/>
  <c r="I14" i="5"/>
  <c r="O10" i="5"/>
  <c r="M10" i="5"/>
  <c r="M9" i="5" s="1"/>
  <c r="M8" i="5" s="1"/>
  <c r="I10" i="5"/>
  <c r="L9" i="5"/>
  <c r="K9" i="5"/>
  <c r="J9" i="5"/>
  <c r="J8" i="5" s="1"/>
  <c r="L8" i="5"/>
  <c r="K8" i="5"/>
  <c r="C16" i="1" s="1"/>
  <c r="T7" i="5"/>
  <c r="F16" i="1" s="1"/>
  <c r="F15" i="1" s="1"/>
  <c r="M98" i="4"/>
  <c r="O98" i="4" s="1"/>
  <c r="I98" i="4"/>
  <c r="O94" i="4"/>
  <c r="M94" i="4"/>
  <c r="I94" i="4"/>
  <c r="O90" i="4"/>
  <c r="M90" i="4"/>
  <c r="I90" i="4"/>
  <c r="M86" i="4"/>
  <c r="O86" i="4" s="1"/>
  <c r="I86" i="4"/>
  <c r="O82" i="4"/>
  <c r="M82" i="4"/>
  <c r="I82" i="4"/>
  <c r="O78" i="4"/>
  <c r="M78" i="4"/>
  <c r="I78" i="4"/>
  <c r="M74" i="4"/>
  <c r="O74" i="4" s="1"/>
  <c r="I74" i="4"/>
  <c r="M70" i="4"/>
  <c r="O70" i="4" s="1"/>
  <c r="I70" i="4"/>
  <c r="M66" i="4"/>
  <c r="O66" i="4" s="1"/>
  <c r="I66" i="4"/>
  <c r="M62" i="4"/>
  <c r="O62" i="4" s="1"/>
  <c r="I62" i="4"/>
  <c r="L61" i="4"/>
  <c r="K61" i="4"/>
  <c r="J61" i="4"/>
  <c r="M57" i="4"/>
  <c r="O57" i="4" s="1"/>
  <c r="I57" i="4"/>
  <c r="M53" i="4"/>
  <c r="O53" i="4" s="1"/>
  <c r="I53" i="4"/>
  <c r="M49" i="4"/>
  <c r="O49" i="4" s="1"/>
  <c r="I49" i="4"/>
  <c r="M45" i="4"/>
  <c r="O45" i="4" s="1"/>
  <c r="I45" i="4"/>
  <c r="L44" i="4"/>
  <c r="K44" i="4"/>
  <c r="J44" i="4"/>
  <c r="M40" i="4"/>
  <c r="O40" i="4" s="1"/>
  <c r="I40" i="4"/>
  <c r="M36" i="4"/>
  <c r="O36" i="4" s="1"/>
  <c r="I36" i="4"/>
  <c r="M32" i="4"/>
  <c r="O32" i="4" s="1"/>
  <c r="I32" i="4"/>
  <c r="M31" i="4"/>
  <c r="L31" i="4"/>
  <c r="K31" i="4"/>
  <c r="J31" i="4"/>
  <c r="O27" i="4"/>
  <c r="M27" i="4"/>
  <c r="I27" i="4"/>
  <c r="M23" i="4"/>
  <c r="O23" i="4" s="1"/>
  <c r="I23" i="4"/>
  <c r="M19" i="4"/>
  <c r="O19" i="4" s="1"/>
  <c r="I19" i="4"/>
  <c r="M15" i="4"/>
  <c r="O15" i="4" s="1"/>
  <c r="I15" i="4"/>
  <c r="M14" i="4"/>
  <c r="L14" i="4"/>
  <c r="K14" i="4"/>
  <c r="J14" i="4"/>
  <c r="O10" i="4"/>
  <c r="M10" i="4"/>
  <c r="M9" i="4" s="1"/>
  <c r="I10" i="4"/>
  <c r="L9" i="4"/>
  <c r="L8" i="4" s="1"/>
  <c r="T7" i="4" s="1"/>
  <c r="F14" i="1" s="1"/>
  <c r="F13" i="1" s="1"/>
  <c r="K9" i="4"/>
  <c r="K8" i="4" s="1"/>
  <c r="J9" i="4"/>
  <c r="J8" i="4"/>
  <c r="O48" i="3"/>
  <c r="M48" i="3"/>
  <c r="I48" i="3"/>
  <c r="O44" i="3"/>
  <c r="M44" i="3"/>
  <c r="I44" i="3"/>
  <c r="M43" i="3"/>
  <c r="L43" i="3"/>
  <c r="K43" i="3"/>
  <c r="J43" i="3"/>
  <c r="M39" i="3"/>
  <c r="O39" i="3" s="1"/>
  <c r="I39" i="3"/>
  <c r="M35" i="3"/>
  <c r="O35" i="3" s="1"/>
  <c r="I35" i="3"/>
  <c r="O31" i="3"/>
  <c r="M31" i="3"/>
  <c r="I31" i="3"/>
  <c r="O27" i="3"/>
  <c r="M27" i="3"/>
  <c r="I27" i="3"/>
  <c r="M23" i="3"/>
  <c r="O23" i="3" s="1"/>
  <c r="I23" i="3"/>
  <c r="M19" i="3"/>
  <c r="O19" i="3" s="1"/>
  <c r="I19" i="3"/>
  <c r="L18" i="3"/>
  <c r="K18" i="3"/>
  <c r="J18" i="3"/>
  <c r="J8" i="3" s="1"/>
  <c r="O14" i="3"/>
  <c r="M14" i="3"/>
  <c r="I14" i="3"/>
  <c r="O10" i="3"/>
  <c r="M10" i="3"/>
  <c r="M9" i="3" s="1"/>
  <c r="I10" i="3"/>
  <c r="L9" i="3"/>
  <c r="L8" i="3" s="1"/>
  <c r="T7" i="3" s="1"/>
  <c r="F12" i="1" s="1"/>
  <c r="K9" i="3"/>
  <c r="K8" i="3" s="1"/>
  <c r="J9" i="3"/>
  <c r="O527" i="2"/>
  <c r="M527" i="2"/>
  <c r="I527" i="2"/>
  <c r="O523" i="2"/>
  <c r="M523" i="2"/>
  <c r="I523" i="2"/>
  <c r="M519" i="2"/>
  <c r="O519" i="2" s="1"/>
  <c r="I519" i="2"/>
  <c r="M515" i="2"/>
  <c r="O515" i="2" s="1"/>
  <c r="I515" i="2"/>
  <c r="M511" i="2"/>
  <c r="O511" i="2" s="1"/>
  <c r="I511" i="2"/>
  <c r="M507" i="2"/>
  <c r="O507" i="2" s="1"/>
  <c r="I507" i="2"/>
  <c r="M503" i="2"/>
  <c r="O503" i="2" s="1"/>
  <c r="I503" i="2"/>
  <c r="O499" i="2"/>
  <c r="M499" i="2"/>
  <c r="I499" i="2"/>
  <c r="O495" i="2"/>
  <c r="M495" i="2"/>
  <c r="I495" i="2"/>
  <c r="O491" i="2"/>
  <c r="M491" i="2"/>
  <c r="I491" i="2"/>
  <c r="M487" i="2"/>
  <c r="O487" i="2" s="1"/>
  <c r="I487" i="2"/>
  <c r="M483" i="2"/>
  <c r="O483" i="2" s="1"/>
  <c r="I483" i="2"/>
  <c r="M479" i="2"/>
  <c r="O479" i="2" s="1"/>
  <c r="I479" i="2"/>
  <c r="O475" i="2"/>
  <c r="M475" i="2"/>
  <c r="M474" i="2" s="1"/>
  <c r="I475" i="2"/>
  <c r="L474" i="2"/>
  <c r="K474" i="2"/>
  <c r="J474" i="2"/>
  <c r="M470" i="2"/>
  <c r="O470" i="2" s="1"/>
  <c r="I470" i="2"/>
  <c r="L469" i="2"/>
  <c r="K469" i="2"/>
  <c r="J469" i="2"/>
  <c r="O465" i="2"/>
  <c r="M465" i="2"/>
  <c r="I465" i="2"/>
  <c r="O461" i="2"/>
  <c r="M461" i="2"/>
  <c r="I461" i="2"/>
  <c r="O457" i="2"/>
  <c r="M457" i="2"/>
  <c r="I457" i="2"/>
  <c r="M453" i="2"/>
  <c r="O453" i="2" s="1"/>
  <c r="I453" i="2"/>
  <c r="M449" i="2"/>
  <c r="O449" i="2" s="1"/>
  <c r="I449" i="2"/>
  <c r="M445" i="2"/>
  <c r="O445" i="2" s="1"/>
  <c r="I445" i="2"/>
  <c r="O441" i="2"/>
  <c r="M441" i="2"/>
  <c r="I441" i="2"/>
  <c r="M437" i="2"/>
  <c r="O437" i="2" s="1"/>
  <c r="I437" i="2"/>
  <c r="M433" i="2"/>
  <c r="O433" i="2" s="1"/>
  <c r="I433" i="2"/>
  <c r="O429" i="2"/>
  <c r="M429" i="2"/>
  <c r="I429" i="2"/>
  <c r="M428" i="2"/>
  <c r="L428" i="2"/>
  <c r="K428" i="2"/>
  <c r="J428" i="2"/>
  <c r="M424" i="2"/>
  <c r="O424" i="2" s="1"/>
  <c r="I424" i="2"/>
  <c r="M420" i="2"/>
  <c r="O420" i="2" s="1"/>
  <c r="I420" i="2"/>
  <c r="M416" i="2"/>
  <c r="O416" i="2" s="1"/>
  <c r="I416" i="2"/>
  <c r="O412" i="2"/>
  <c r="M412" i="2"/>
  <c r="I412" i="2"/>
  <c r="O408" i="2"/>
  <c r="M408" i="2"/>
  <c r="I408" i="2"/>
  <c r="M404" i="2"/>
  <c r="O404" i="2" s="1"/>
  <c r="I404" i="2"/>
  <c r="O400" i="2"/>
  <c r="M400" i="2"/>
  <c r="I400" i="2"/>
  <c r="M396" i="2"/>
  <c r="O396" i="2" s="1"/>
  <c r="I396" i="2"/>
  <c r="M392" i="2"/>
  <c r="O392" i="2" s="1"/>
  <c r="I392" i="2"/>
  <c r="L391" i="2"/>
  <c r="K391" i="2"/>
  <c r="J391" i="2"/>
  <c r="M387" i="2"/>
  <c r="O387" i="2" s="1"/>
  <c r="I387" i="2"/>
  <c r="O383" i="2"/>
  <c r="M383" i="2"/>
  <c r="I383" i="2"/>
  <c r="M379" i="2"/>
  <c r="O379" i="2" s="1"/>
  <c r="I379" i="2"/>
  <c r="M375" i="2"/>
  <c r="O375" i="2" s="1"/>
  <c r="I375" i="2"/>
  <c r="L374" i="2"/>
  <c r="K374" i="2"/>
  <c r="J374" i="2"/>
  <c r="M370" i="2"/>
  <c r="O370" i="2" s="1"/>
  <c r="I370" i="2"/>
  <c r="O366" i="2"/>
  <c r="M366" i="2"/>
  <c r="I366" i="2"/>
  <c r="M362" i="2"/>
  <c r="O362" i="2" s="1"/>
  <c r="I362" i="2"/>
  <c r="M358" i="2"/>
  <c r="O358" i="2" s="1"/>
  <c r="I358" i="2"/>
  <c r="M354" i="2"/>
  <c r="M349" i="2" s="1"/>
  <c r="I354" i="2"/>
  <c r="O350" i="2"/>
  <c r="M350" i="2"/>
  <c r="I350" i="2"/>
  <c r="L349" i="2"/>
  <c r="K349" i="2"/>
  <c r="J349" i="2"/>
  <c r="M345" i="2"/>
  <c r="O345" i="2" s="1"/>
  <c r="I345" i="2"/>
  <c r="M341" i="2"/>
  <c r="O341" i="2" s="1"/>
  <c r="I341" i="2"/>
  <c r="M337" i="2"/>
  <c r="M332" i="2" s="1"/>
  <c r="I337" i="2"/>
  <c r="O333" i="2"/>
  <c r="M333" i="2"/>
  <c r="I333" i="2"/>
  <c r="L332" i="2"/>
  <c r="K332" i="2"/>
  <c r="J332" i="2"/>
  <c r="M328" i="2"/>
  <c r="O328" i="2" s="1"/>
  <c r="I328" i="2"/>
  <c r="M324" i="2"/>
  <c r="O324" i="2" s="1"/>
  <c r="I324" i="2"/>
  <c r="L323" i="2"/>
  <c r="K323" i="2"/>
  <c r="J323" i="2"/>
  <c r="M319" i="2"/>
  <c r="O319" i="2" s="1"/>
  <c r="I319" i="2"/>
  <c r="O315" i="2"/>
  <c r="M315" i="2"/>
  <c r="I315" i="2"/>
  <c r="M311" i="2"/>
  <c r="O311" i="2" s="1"/>
  <c r="I311" i="2"/>
  <c r="M307" i="2"/>
  <c r="O307" i="2" s="1"/>
  <c r="I307" i="2"/>
  <c r="M303" i="2"/>
  <c r="O303" i="2" s="1"/>
  <c r="I303" i="2"/>
  <c r="O299" i="2"/>
  <c r="M299" i="2"/>
  <c r="I299" i="2"/>
  <c r="O295" i="2"/>
  <c r="M295" i="2"/>
  <c r="I295" i="2"/>
  <c r="O291" i="2"/>
  <c r="M291" i="2"/>
  <c r="I291" i="2"/>
  <c r="M287" i="2"/>
  <c r="O287" i="2" s="1"/>
  <c r="I287" i="2"/>
  <c r="M283" i="2"/>
  <c r="M278" i="2" s="1"/>
  <c r="I283" i="2"/>
  <c r="M279" i="2"/>
  <c r="O279" i="2" s="1"/>
  <c r="I279" i="2"/>
  <c r="L278" i="2"/>
  <c r="K278" i="2"/>
  <c r="J278" i="2"/>
  <c r="O274" i="2"/>
  <c r="M274" i="2"/>
  <c r="I274" i="2"/>
  <c r="M270" i="2"/>
  <c r="O270" i="2" s="1"/>
  <c r="I270" i="2"/>
  <c r="M266" i="2"/>
  <c r="O266" i="2" s="1"/>
  <c r="I266" i="2"/>
  <c r="M262" i="2"/>
  <c r="O262" i="2" s="1"/>
  <c r="I262" i="2"/>
  <c r="M258" i="2"/>
  <c r="O258" i="2" s="1"/>
  <c r="I258" i="2"/>
  <c r="M254" i="2"/>
  <c r="O254" i="2" s="1"/>
  <c r="I254" i="2"/>
  <c r="M250" i="2"/>
  <c r="O250" i="2" s="1"/>
  <c r="I250" i="2"/>
  <c r="O246" i="2"/>
  <c r="M246" i="2"/>
  <c r="I246" i="2"/>
  <c r="O242" i="2"/>
  <c r="M242" i="2"/>
  <c r="I242" i="2"/>
  <c r="M238" i="2"/>
  <c r="O238" i="2" s="1"/>
  <c r="I238" i="2"/>
  <c r="O234" i="2"/>
  <c r="M234" i="2"/>
  <c r="I234" i="2"/>
  <c r="M230" i="2"/>
  <c r="O230" i="2" s="1"/>
  <c r="I230" i="2"/>
  <c r="M226" i="2"/>
  <c r="O226" i="2" s="1"/>
  <c r="I226" i="2"/>
  <c r="L225" i="2"/>
  <c r="K225" i="2"/>
  <c r="J225" i="2"/>
  <c r="M221" i="2"/>
  <c r="O221" i="2" s="1"/>
  <c r="I221" i="2"/>
  <c r="O217" i="2"/>
  <c r="M217" i="2"/>
  <c r="I217" i="2"/>
  <c r="M213" i="2"/>
  <c r="O213" i="2" s="1"/>
  <c r="I213" i="2"/>
  <c r="M209" i="2"/>
  <c r="O209" i="2" s="1"/>
  <c r="I209" i="2"/>
  <c r="M205" i="2"/>
  <c r="O205" i="2" s="1"/>
  <c r="I205" i="2"/>
  <c r="O201" i="2"/>
  <c r="M201" i="2"/>
  <c r="I201" i="2"/>
  <c r="O197" i="2"/>
  <c r="M197" i="2"/>
  <c r="I197" i="2"/>
  <c r="O193" i="2"/>
  <c r="M193" i="2"/>
  <c r="I193" i="2"/>
  <c r="M189" i="2"/>
  <c r="O189" i="2" s="1"/>
  <c r="I189" i="2"/>
  <c r="M185" i="2"/>
  <c r="O185" i="2" s="1"/>
  <c r="I185" i="2"/>
  <c r="M181" i="2"/>
  <c r="O181" i="2" s="1"/>
  <c r="I181" i="2"/>
  <c r="M177" i="2"/>
  <c r="O177" i="2" s="1"/>
  <c r="I177" i="2"/>
  <c r="M173" i="2"/>
  <c r="O173" i="2" s="1"/>
  <c r="I173" i="2"/>
  <c r="M169" i="2"/>
  <c r="O169" i="2" s="1"/>
  <c r="I169" i="2"/>
  <c r="O165" i="2"/>
  <c r="M165" i="2"/>
  <c r="I165" i="2"/>
  <c r="O161" i="2"/>
  <c r="M161" i="2"/>
  <c r="I161" i="2"/>
  <c r="M157" i="2"/>
  <c r="O157" i="2" s="1"/>
  <c r="I157" i="2"/>
  <c r="O153" i="2"/>
  <c r="M153" i="2"/>
  <c r="I153" i="2"/>
  <c r="M149" i="2"/>
  <c r="O149" i="2" s="1"/>
  <c r="I149" i="2"/>
  <c r="M145" i="2"/>
  <c r="O145" i="2" s="1"/>
  <c r="I145" i="2"/>
  <c r="M141" i="2"/>
  <c r="O141" i="2" s="1"/>
  <c r="I141" i="2"/>
  <c r="O137" i="2"/>
  <c r="M137" i="2"/>
  <c r="I137" i="2"/>
  <c r="O133" i="2"/>
  <c r="M133" i="2"/>
  <c r="I133" i="2"/>
  <c r="O129" i="2"/>
  <c r="M129" i="2"/>
  <c r="I129" i="2"/>
  <c r="M125" i="2"/>
  <c r="O125" i="2" s="1"/>
  <c r="I125" i="2"/>
  <c r="M121" i="2"/>
  <c r="O121" i="2" s="1"/>
  <c r="I121" i="2"/>
  <c r="M117" i="2"/>
  <c r="O117" i="2" s="1"/>
  <c r="I117" i="2"/>
  <c r="M113" i="2"/>
  <c r="O113" i="2" s="1"/>
  <c r="I113" i="2"/>
  <c r="M109" i="2"/>
  <c r="O109" i="2" s="1"/>
  <c r="I109" i="2"/>
  <c r="M105" i="2"/>
  <c r="O105" i="2" s="1"/>
  <c r="I105" i="2"/>
  <c r="O101" i="2"/>
  <c r="M101" i="2"/>
  <c r="I101" i="2"/>
  <c r="O97" i="2"/>
  <c r="M97" i="2"/>
  <c r="I97" i="2"/>
  <c r="M93" i="2"/>
  <c r="O93" i="2" s="1"/>
  <c r="I93" i="2"/>
  <c r="O89" i="2"/>
  <c r="M89" i="2"/>
  <c r="M88" i="2" s="1"/>
  <c r="I89" i="2"/>
  <c r="L88" i="2"/>
  <c r="K88" i="2"/>
  <c r="J88" i="2"/>
  <c r="J8" i="2" s="1"/>
  <c r="O84" i="2"/>
  <c r="M84" i="2"/>
  <c r="I84" i="2"/>
  <c r="O80" i="2"/>
  <c r="M80" i="2"/>
  <c r="I80" i="2"/>
  <c r="M76" i="2"/>
  <c r="O76" i="2" s="1"/>
  <c r="I76" i="2"/>
  <c r="O72" i="2"/>
  <c r="M72" i="2"/>
  <c r="I72" i="2"/>
  <c r="M68" i="2"/>
  <c r="O68" i="2" s="1"/>
  <c r="I68" i="2"/>
  <c r="M64" i="2"/>
  <c r="O64" i="2" s="1"/>
  <c r="I64" i="2"/>
  <c r="M60" i="2"/>
  <c r="M59" i="2" s="1"/>
  <c r="I60" i="2"/>
  <c r="L59" i="2"/>
  <c r="K59" i="2"/>
  <c r="J59" i="2"/>
  <c r="O55" i="2"/>
  <c r="M55" i="2"/>
  <c r="I55" i="2"/>
  <c r="M51" i="2"/>
  <c r="O51" i="2" s="1"/>
  <c r="I51" i="2"/>
  <c r="M47" i="2"/>
  <c r="O47" i="2" s="1"/>
  <c r="I47" i="2"/>
  <c r="M43" i="2"/>
  <c r="O43" i="2" s="1"/>
  <c r="I43" i="2"/>
  <c r="O39" i="2"/>
  <c r="M39" i="2"/>
  <c r="I39" i="2"/>
  <c r="M35" i="2"/>
  <c r="O35" i="2" s="1"/>
  <c r="I35" i="2"/>
  <c r="O31" i="2"/>
  <c r="M31" i="2"/>
  <c r="I31" i="2"/>
  <c r="M27" i="2"/>
  <c r="O27" i="2" s="1"/>
  <c r="I27" i="2"/>
  <c r="L26" i="2"/>
  <c r="K26" i="2"/>
  <c r="J26" i="2"/>
  <c r="O22" i="2"/>
  <c r="M22" i="2"/>
  <c r="I22" i="2"/>
  <c r="M18" i="2"/>
  <c r="O18" i="2" s="1"/>
  <c r="I18" i="2"/>
  <c r="O14" i="2"/>
  <c r="M14" i="2"/>
  <c r="I14" i="2"/>
  <c r="M10" i="2"/>
  <c r="O10" i="2" s="1"/>
  <c r="I10" i="2"/>
  <c r="L9" i="2"/>
  <c r="L8" i="2" s="1"/>
  <c r="T7" i="2" s="1"/>
  <c r="F11" i="1" s="1"/>
  <c r="F10" i="1" s="1"/>
  <c r="K9" i="2"/>
  <c r="K8" i="2" s="1"/>
  <c r="J9" i="2"/>
  <c r="E18" i="1" l="1"/>
  <c r="D18" i="1"/>
  <c r="E16" i="1"/>
  <c r="E15" i="1" s="1"/>
  <c r="C15" i="1"/>
  <c r="D16" i="1"/>
  <c r="M8" i="4"/>
  <c r="C14" i="1" s="1"/>
  <c r="O60" i="2"/>
  <c r="M225" i="2"/>
  <c r="M323" i="2"/>
  <c r="O337" i="2"/>
  <c r="O354" i="2"/>
  <c r="M374" i="2"/>
  <c r="M391" i="2"/>
  <c r="M44" i="4"/>
  <c r="M61" i="4"/>
  <c r="M9" i="2"/>
  <c r="M26" i="2"/>
  <c r="O283" i="2"/>
  <c r="M469" i="2"/>
  <c r="O39" i="7"/>
  <c r="M18" i="3"/>
  <c r="M8" i="3" s="1"/>
  <c r="C12" i="1" s="1"/>
  <c r="M9" i="7"/>
  <c r="M8" i="7" s="1"/>
  <c r="C19" i="1" s="1"/>
  <c r="C13" i="1" l="1"/>
  <c r="D14" i="1"/>
  <c r="E14" i="1" s="1"/>
  <c r="E13" i="1" s="1"/>
  <c r="D19" i="1"/>
  <c r="E19" i="1" s="1"/>
  <c r="E17" i="1" s="1"/>
  <c r="C17" i="1"/>
  <c r="D12" i="1"/>
  <c r="E12" i="1"/>
  <c r="D15" i="1"/>
  <c r="M3" i="5"/>
  <c r="M8" i="2"/>
  <c r="C11" i="1" s="1"/>
  <c r="D11" i="1" l="1"/>
  <c r="E11" i="1" s="1"/>
  <c r="E10" i="1" s="1"/>
  <c r="C7" i="1" s="1"/>
  <c r="C10" i="1"/>
  <c r="M3" i="7"/>
  <c r="D17" i="1"/>
  <c r="M3" i="6"/>
  <c r="D13" i="1"/>
  <c r="M3" i="4"/>
  <c r="C6" i="1" l="1"/>
  <c r="M3" i="2"/>
  <c r="M3" i="3"/>
  <c r="D10" i="1"/>
</calcChain>
</file>

<file path=xl/sharedStrings.xml><?xml version="1.0" encoding="utf-8"?>
<sst xmlns="http://schemas.openxmlformats.org/spreadsheetml/2006/main" count="2990" uniqueCount="666">
  <si>
    <t>Aspe</t>
  </si>
  <si>
    <t>Rekapitulace ceny</t>
  </si>
  <si>
    <t>5423530065</t>
  </si>
  <si>
    <t>Doplnění závor na přejezdu P2154 v km 99,187 TÚ Podlešín -Obrnice_ZM02</t>
  </si>
  <si>
    <t>ZŘ</t>
  </si>
  <si>
    <t>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</si>
  <si>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</si>
  <si>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</si>
  <si>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</si>
  <si>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</si>
  <si>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</si>
  <si>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</si>
  <si>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</si>
  <si>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</si>
  <si>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</si>
  <si>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</si>
  <si>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01-01-31</t>
  </si>
  <si>
    <t>PZS v km 99,187 (P2154)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</si>
  <si>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</si>
  <si>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</si>
  <si>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</si>
  <si>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</si>
  <si>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</si>
  <si>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</si>
  <si>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</si>
  <si>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</si>
  <si>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</si>
  <si>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</si>
  <si>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</si>
  <si>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</si>
  <si>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</si>
  <si>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</si>
  <si>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</si>
  <si>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</si>
  <si>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</si>
  <si>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</si>
  <si>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</si>
  <si>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</si>
  <si>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</si>
  <si>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</si>
  <si>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</si>
  <si>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</si>
  <si>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</si>
  <si>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</si>
  <si>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</si>
  <si>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01-01-31</t>
  </si>
  <si>
    <t>SD</t>
  </si>
  <si>
    <t>DEM</t>
  </si>
  <si>
    <t>Demontáže</t>
  </si>
  <si>
    <t>P</t>
  </si>
  <si>
    <t>116</t>
  </si>
  <si>
    <t>75D228</t>
  </si>
  <si>
    <t/>
  </si>
  <si>
    <t>VÝSTRAŽNÍK BEZ ZÁVORY, 1 SKŘÍŇ - DEMONTÁŽ</t>
  </si>
  <si>
    <t>KUS</t>
  </si>
  <si>
    <t>OTSKP 2024</t>
  </si>
  <si>
    <t>PP</t>
  </si>
  <si>
    <t>VV</t>
  </si>
  <si>
    <t>Výstražník "A"; "B"</t>
  </si>
  <si>
    <t>TS</t>
  </si>
  <si>
    <t>Technická specifikace položky odpovídá příslušné cenové soustavě</t>
  </si>
  <si>
    <t>117</t>
  </si>
  <si>
    <t>75D168</t>
  </si>
  <si>
    <t>RELÉOVÝ DOMEK (DO 9 M2) PREFABRIKOVANÝ - DEMONTÁŽ</t>
  </si>
  <si>
    <t>Technologický domek</t>
  </si>
  <si>
    <t>118</t>
  </si>
  <si>
    <t>75D138</t>
  </si>
  <si>
    <t>BATERIOVÁ SKŘÍŇ - DEMONTÁŽ</t>
  </si>
  <si>
    <t>Umístěno v technologickém objektu</t>
  </si>
  <si>
    <t>119</t>
  </si>
  <si>
    <t>75B6T8</t>
  </si>
  <si>
    <t>BATERIE - DEMONTÁŽ</t>
  </si>
  <si>
    <t>DOM</t>
  </si>
  <si>
    <t>Technologický objekt</t>
  </si>
  <si>
    <t>63</t>
  </si>
  <si>
    <t>75D161</t>
  </si>
  <si>
    <t>RELÉOVÝ DOMEK (DO 9 M2) PREFABRIKOVANÝ, IZOLOVANÝ, S KLIMATIZACÍ A VNITŘNÍ KABELIZACÍ - DODÁVKA</t>
  </si>
  <si>
    <t>viz výkres č. 0501</t>
  </si>
  <si>
    <t>64</t>
  </si>
  <si>
    <t>75D167</t>
  </si>
  <si>
    <t>RELÉOVÝ DOMEK (DO 9 M2) PREFABRIKOVANÝ - MONTÁŽ</t>
  </si>
  <si>
    <t>65</t>
  </si>
  <si>
    <t>75B421</t>
  </si>
  <si>
    <t>STOJANOVÁ ŘADA PRO 2 STOJANY - DODÁVKA</t>
  </si>
  <si>
    <t>66</t>
  </si>
  <si>
    <t>75B427</t>
  </si>
  <si>
    <t>STOJANOVÁ ŘADA PRO 2 STOJANY - MONTÁŽ</t>
  </si>
  <si>
    <t>67</t>
  </si>
  <si>
    <t>75B471</t>
  </si>
  <si>
    <t>KABELOVÝ ROŠT VODOROVNÝ - DODÁVKA</t>
  </si>
  <si>
    <t>68</t>
  </si>
  <si>
    <t>75B477</t>
  </si>
  <si>
    <t>KABELOVÝ ROŠT VODOROVNÝ - MONTÁŽ</t>
  </si>
  <si>
    <t>69</t>
  </si>
  <si>
    <t>75B481</t>
  </si>
  <si>
    <t>KABELOVÝ ROŠT SVISLÝ - DODÁVKA</t>
  </si>
  <si>
    <t>70</t>
  </si>
  <si>
    <t>75B487</t>
  </si>
  <si>
    <t>KABELOVÝ ROŠT SVISLÝ - MONTÁŽ</t>
  </si>
  <si>
    <t>DOPR_ZN</t>
  </si>
  <si>
    <t>Dopravní značení</t>
  </si>
  <si>
    <t>109</t>
  </si>
  <si>
    <t>914163</t>
  </si>
  <si>
    <t>DOPRAVNÍ ZNAČKY ZÁKLADNÍ VELIKOSTI HLINÍKOVÉ FÓLIE TŘ 1 - DEMONTÁŽ</t>
  </si>
  <si>
    <t>viz výkres č. 0201</t>
  </si>
  <si>
    <t>110</t>
  </si>
  <si>
    <t>914161</t>
  </si>
  <si>
    <t>DOPRAVNÍ ZNAČKY ZÁKLADNÍ VELIKOSTI HLINÍKOVÉ FÓLIE TŘ 1 - DODÁVKA A MONTÁŽ</t>
  </si>
  <si>
    <t>111</t>
  </si>
  <si>
    <t>91551</t>
  </si>
  <si>
    <t>VODOROVNÉ DOPRAVNÍ ZNAČENÍ - PŘEDEM PŘIPRAVENÉ SYMBOLY</t>
  </si>
  <si>
    <t>viz výkres č. 2.202</t>
  </si>
  <si>
    <t>112</t>
  </si>
  <si>
    <t>914679</t>
  </si>
  <si>
    <t>DOPR ZNAČ 150X150CM HLINÍK FÓLIE TŘ 2 - NÁJEMNÉ</t>
  </si>
  <si>
    <t>KSDEN</t>
  </si>
  <si>
    <t>113</t>
  </si>
  <si>
    <t>914259</t>
  </si>
  <si>
    <t>DOPRAV ZNAČKY ZVĚTŠ VEL HLINÍK - NÁJEMNÉ</t>
  </si>
  <si>
    <t>114</t>
  </si>
  <si>
    <t>914252</t>
  </si>
  <si>
    <t>DOPRAVNÍ ZNAČKY ZVĚTŠENÉ VELIKOSTI HLINÍKOVÉ - MONTÁŽ S PŘEMÍSTĚNÍM</t>
  </si>
  <si>
    <t>115</t>
  </si>
  <si>
    <t>914212</t>
  </si>
  <si>
    <t>DOPRAVNÍ ZNAČKY ZVĚTŠENÉ VELIKOSTI OCELOVÉ - MONTÁŽ S PŘEMÍSTĚNÍM</t>
  </si>
  <si>
    <t>KAB</t>
  </si>
  <si>
    <t>Kabelizace</t>
  </si>
  <si>
    <t>16</t>
  </si>
  <si>
    <t>75A131</t>
  </si>
  <si>
    <t>KABEL METALICKÝ DVOUPLÁŠŤOVÝ DO 12 PÁRŮ - DODÁVKA</t>
  </si>
  <si>
    <t>KMPÁR</t>
  </si>
  <si>
    <t>viz Tabulka kabelů PS 01.xlsm</t>
  </si>
  <si>
    <t>17</t>
  </si>
  <si>
    <t>75A217</t>
  </si>
  <si>
    <t>ZATAŽENÍ A SPOJKOVÁNÍ KABELŮ DO 12 PÁRŮ - MONTÁŽ</t>
  </si>
  <si>
    <t>18</t>
  </si>
  <si>
    <t>75A311</t>
  </si>
  <si>
    <t>KABELOVÁ FORMA (UKONČENÍ KABELŮ) PRO KABELY ZABEZPEČOVACÍ DO 12 PÁRŮ</t>
  </si>
  <si>
    <t>19</t>
  </si>
  <si>
    <t>75A321</t>
  </si>
  <si>
    <t>SPOJKA ROVNÁ PRO PLASTOVÉ KABELY S JÁDRY O PRŮMĚRU 1 MM2 DO 12 PÁRŮ</t>
  </si>
  <si>
    <t>20</t>
  </si>
  <si>
    <t>75B121</t>
  </si>
  <si>
    <t>VNITŘNÍ KABELOVÉ ROZVODY PŘES 20 DO 50 KABELŮ - DODÁVKA</t>
  </si>
  <si>
    <t>M</t>
  </si>
  <si>
    <t>21</t>
  </si>
  <si>
    <t>75B127</t>
  </si>
  <si>
    <t>VNITŘNÍ KABELOVÉ ROZVODY PŘES 20 DO 50 KABELŮ - MONTÁŽ</t>
  </si>
  <si>
    <t>22</t>
  </si>
  <si>
    <t>742G11</t>
  </si>
  <si>
    <t>KABEL NN DVOU- A TŘÍŽÍLOVÝ CU S PLASTOVOU IZOLACÍ DO 2,5 MM2</t>
  </si>
  <si>
    <t>23</t>
  </si>
  <si>
    <t>742H12</t>
  </si>
  <si>
    <t>KABEL NN ČTYŘ- A PĚTIŽÍLOVÝ CU S PLASTOVOU IZOLACÍ OD 4 DO 16 MM2</t>
  </si>
  <si>
    <t>24</t>
  </si>
  <si>
    <t>742I11</t>
  </si>
  <si>
    <t>KABEL NN CU OVLÁDACÍ 7-12ŽÍLOVÝ DO 2,5 MM2</t>
  </si>
  <si>
    <t>25</t>
  </si>
  <si>
    <t>742L11</t>
  </si>
  <si>
    <t>UKONČENÍ DVOU AŽ PĚTIŽÍLOVÉHO KABELU V ROZVADĚČI NEBO NA PŘÍSTROJI DO 2,5 MM2</t>
  </si>
  <si>
    <t>26</t>
  </si>
  <si>
    <t>742L12</t>
  </si>
  <si>
    <t>UKONČENÍ DVOU AŽ PĚTIŽÍLOVÉHO KABELU V ROZVADĚČI NEBO NA PŘÍSTROJI OD 4 DO 16 MM2</t>
  </si>
  <si>
    <t>27</t>
  </si>
  <si>
    <t>742M11</t>
  </si>
  <si>
    <t>UKONČENÍ 7-12ŽÍLOVÉHO KABELU V ROZVADĚČI NEBO NA PŘÍSTROJI DO 2,5 MM2</t>
  </si>
  <si>
    <t>28</t>
  </si>
  <si>
    <t>75IH91</t>
  </si>
  <si>
    <t>UKONČENÍ KABELU ŠTÍTEK KABELOVÝ</t>
  </si>
  <si>
    <t>29</t>
  </si>
  <si>
    <t>75I221</t>
  </si>
  <si>
    <t>KABEL ZEMNÍ DVOUPLÁŠŤOVÝ BEZ PANCÍŘE PRŮMĚRU ŽÍLY 0,8 MM DO 5XN</t>
  </si>
  <si>
    <t>KMČTYŘKA</t>
  </si>
  <si>
    <t>30</t>
  </si>
  <si>
    <t>75I222</t>
  </si>
  <si>
    <t>KABEL ZEMNÍ DVOUPLÁŠŤOVÝ BEZ PANCÍŘE PRŮMĚRU ŽÍLY 0,8 MM DO 25XN</t>
  </si>
  <si>
    <t>31</t>
  </si>
  <si>
    <t>75I22X</t>
  </si>
  <si>
    <t>KABEL ZEMNÍ DVOUPLÁŠŤOVÝ BEZ PANCÍŘE PRŮMĚRU ŽÍLY 0,8 MM - MONTÁŽ</t>
  </si>
  <si>
    <t>32</t>
  </si>
  <si>
    <t>75IH31</t>
  </si>
  <si>
    <t>UKONČENÍ KABELU FORMA KABELOVÁ DÉLKY DO 0,5 M DO 5XN</t>
  </si>
  <si>
    <t>33</t>
  </si>
  <si>
    <t>75IH32</t>
  </si>
  <si>
    <t>UKONČENÍ KABELU FORMA KABELOVÁ DÉLKY DO 0,5 M DO 25XN</t>
  </si>
  <si>
    <t>34</t>
  </si>
  <si>
    <t>75IF21</t>
  </si>
  <si>
    <t>ROZPOJOVACÍ SVORKOVNICE 2/10, 2/8 - DODÁVKA</t>
  </si>
  <si>
    <t>35</t>
  </si>
  <si>
    <t>75IF2X</t>
  </si>
  <si>
    <t>ROZPOJOVACÍ SVORKOVNICE 2/10, 2/8 - MONTÁŽ</t>
  </si>
  <si>
    <t>36</t>
  </si>
  <si>
    <t>75II31</t>
  </si>
  <si>
    <t>SPOJKA DÁLKOVÉHO KABELU DO 100 ŽIL</t>
  </si>
  <si>
    <t>37</t>
  </si>
  <si>
    <t>75II3X</t>
  </si>
  <si>
    <t>SPOJKA DÁLKOVÉHO KABELU - MONTÁŽ</t>
  </si>
  <si>
    <t>38</t>
  </si>
  <si>
    <t>75IH9X</t>
  </si>
  <si>
    <t>UKONČENÍ KABELU ŠTÍTEK KABELOVÝ - MONTÁŽ</t>
  </si>
  <si>
    <t>39</t>
  </si>
  <si>
    <t>701005</t>
  </si>
  <si>
    <t>VYHLEDÁVACÍ MARKER ZEMNÍ S MOŽNOSTÍ ZÁPISU</t>
  </si>
  <si>
    <t>40</t>
  </si>
  <si>
    <t>75IJ12</t>
  </si>
  <si>
    <t>MĚŘENÍ JEDNOSMĚRNÉ NA SDĚLOVACÍM KABELU</t>
  </si>
  <si>
    <t>41</t>
  </si>
  <si>
    <t>75IJ22</t>
  </si>
  <si>
    <t>MĚŘENÍ ZKRÁCENÉ ZÁVĚREČNÉ DÁLKOVÉHO KABELU V JEDNOM SMĚRU ZA PROVOZU</t>
  </si>
  <si>
    <t>ČTYŘKA</t>
  </si>
  <si>
    <t>42</t>
  </si>
  <si>
    <t>75I911</t>
  </si>
  <si>
    <t>OPTOTRUBKA HDPE PRŮMĚRU DO 40 MM</t>
  </si>
  <si>
    <t>viz výkres 1000 kabelové schéma</t>
  </si>
  <si>
    <t>43</t>
  </si>
  <si>
    <t>75I91X</t>
  </si>
  <si>
    <t>OPTOTRUBKA HDPE - MONTÁŽ</t>
  </si>
  <si>
    <t>44</t>
  </si>
  <si>
    <t>75IA11</t>
  </si>
  <si>
    <t>OPTOTRUBKOVÁ SPOJKA PRŮMĚRU DO 40 MM</t>
  </si>
  <si>
    <t>45</t>
  </si>
  <si>
    <t>75IA1X</t>
  </si>
  <si>
    <t>OPTOTRUBKOVÁ SPOJKA - MONTÁŽ</t>
  </si>
  <si>
    <t>46</t>
  </si>
  <si>
    <t>75I962</t>
  </si>
  <si>
    <t>OPTOTRUBKA - KALIBRACE</t>
  </si>
  <si>
    <t>47</t>
  </si>
  <si>
    <t>75I961</t>
  </si>
  <si>
    <t>OPTOTRUBKA - HERMETIZACE ÚSEKU DO 2000 M</t>
  </si>
  <si>
    <t>ÚSEK</t>
  </si>
  <si>
    <t>48</t>
  </si>
  <si>
    <t>75ID11</t>
  </si>
  <si>
    <t>PLASTOVÁ ZEMNÍ KOMORA PRO ULOŽENÍ REZERVY</t>
  </si>
  <si>
    <t>49</t>
  </si>
  <si>
    <t>75ID1X</t>
  </si>
  <si>
    <t>PLASTOVÁ ZEMNÍ KOMORA PRO ULOŽENÍ REZERVY - MONTÁŽ</t>
  </si>
  <si>
    <t>KAB_OPT</t>
  </si>
  <si>
    <t>Kabelizace optika</t>
  </si>
  <si>
    <t>50</t>
  </si>
  <si>
    <t>75II71</t>
  </si>
  <si>
    <t>SPOJKA OPTICKÁ DO 72 VLÁKEN</t>
  </si>
  <si>
    <t>51</t>
  </si>
  <si>
    <t>75II7X</t>
  </si>
  <si>
    <t>SPOJKA OPTICKÁ - MONTÁŽ</t>
  </si>
  <si>
    <t>52</t>
  </si>
  <si>
    <t>75I811</t>
  </si>
  <si>
    <t>KABEL OPTICKÝ SINGLEMODE DO 12 VLÁKEN</t>
  </si>
  <si>
    <t>KMVLÁKNO</t>
  </si>
  <si>
    <t>53</t>
  </si>
  <si>
    <t>75I81X</t>
  </si>
  <si>
    <t>KABEL OPTICKÝ SINGLEMODE - MONTÁŽ</t>
  </si>
  <si>
    <t>54</t>
  </si>
  <si>
    <t>742J14</t>
  </si>
  <si>
    <t>KONEKTORY NA OPTICKÝ KABEL</t>
  </si>
  <si>
    <t>55</t>
  </si>
  <si>
    <t>75IH61</t>
  </si>
  <si>
    <t>UKONČENÍ KABELU OPTICKÉHO DO 12 VLÁKEN</t>
  </si>
  <si>
    <t>56</t>
  </si>
  <si>
    <t>75I841</t>
  </si>
  <si>
    <t>KABEL OPTICKÝ - REZERVA DO 500 MM</t>
  </si>
  <si>
    <t>57</t>
  </si>
  <si>
    <t>75I84X</t>
  </si>
  <si>
    <t>KABEL OPTICKÝ - REZERVA DO 500 MM - MONTÁŽ</t>
  </si>
  <si>
    <t>58</t>
  </si>
  <si>
    <t>75IK11</t>
  </si>
  <si>
    <t>MĚŘENÍ STÁVAJÍCÍHO OPTICKÉHO KABELU</t>
  </si>
  <si>
    <t>VLÁKNO</t>
  </si>
  <si>
    <t>59</t>
  </si>
  <si>
    <t>75J811</t>
  </si>
  <si>
    <t>OPTICKÝ PIGTAIL MULTIMODE DO 2 M</t>
  </si>
  <si>
    <t>60</t>
  </si>
  <si>
    <t>75J911</t>
  </si>
  <si>
    <t>OPTICKÝ PATCHCORD MULTIMODE DO 5 M</t>
  </si>
  <si>
    <t>61</t>
  </si>
  <si>
    <t>75IEF1</t>
  </si>
  <si>
    <t>OPTICKÝ ROZVADĚČ NA ZEĎ DO 12 VLÁKEN</t>
  </si>
  <si>
    <t>62</t>
  </si>
  <si>
    <t>75IEFX</t>
  </si>
  <si>
    <t>OPTICKÝ ROZVADĚČ NA ZEĎ - MONTÁŽ</t>
  </si>
  <si>
    <t>NAP</t>
  </si>
  <si>
    <t>Napájení</t>
  </si>
  <si>
    <t>71</t>
  </si>
  <si>
    <t>75D181</t>
  </si>
  <si>
    <t>NAPÁJECÍ SKŘÍŇ PŘEJEZDOVÉHO ZABEZPEČOVACÍHO ZAŘÍZENÍ - DODÁVKA</t>
  </si>
  <si>
    <t>viz výkres č. 0701</t>
  </si>
  <si>
    <t>72</t>
  </si>
  <si>
    <t>75D187</t>
  </si>
  <si>
    <t>NAPÁJECÍ SKŘÍŇ PŘEJEZDOVÉHO ZABEZPEČOVACÍHO ZAŘÍZENÍ - MONTÁŽ</t>
  </si>
  <si>
    <t>73</t>
  </si>
  <si>
    <t>75B6A1</t>
  </si>
  <si>
    <t>USMĚRŇOVAČ 24 V/50 A - DODÁVKA</t>
  </si>
  <si>
    <t>74</t>
  </si>
  <si>
    <t>75B6G7</t>
  </si>
  <si>
    <t>USMĚRŇOVAČ - MONTÁŽ</t>
  </si>
  <si>
    <t>75</t>
  </si>
  <si>
    <t>75B6N1</t>
  </si>
  <si>
    <t>BEZÚDRŽBOVÁ BATERIE 24 V/420 AH - DODÁVKA</t>
  </si>
  <si>
    <t>76</t>
  </si>
  <si>
    <t>75B6T7</t>
  </si>
  <si>
    <t>BATERIE - MONTÁŽ</t>
  </si>
  <si>
    <t>77</t>
  </si>
  <si>
    <t>75D131</t>
  </si>
  <si>
    <t>BATERIOVÁ SKŘÍŇ - DODÁVKA</t>
  </si>
  <si>
    <t>78</t>
  </si>
  <si>
    <t>75D137</t>
  </si>
  <si>
    <t>BATERIOVÁ SKŘÍŇ - MONTÁŽ</t>
  </si>
  <si>
    <t>79</t>
  </si>
  <si>
    <t>741911</t>
  </si>
  <si>
    <t>UZEMŇOVACÍ VODIČ V ZEMI FEZN DO 120 MM2</t>
  </si>
  <si>
    <t>80</t>
  </si>
  <si>
    <t>741C02</t>
  </si>
  <si>
    <t>UZEMŇOVACÍ SVORKA</t>
  </si>
  <si>
    <t>81</t>
  </si>
  <si>
    <t>741C05</t>
  </si>
  <si>
    <t>SPOJOVÁNÍ UZEMŇOVACÍCH VODIČŮ</t>
  </si>
  <si>
    <t>OST</t>
  </si>
  <si>
    <t>Ostatní</t>
  </si>
  <si>
    <t>126</t>
  </si>
  <si>
    <t>02940</t>
  </si>
  <si>
    <t>OSTATNÍ POŽADAVKY - VYPRACOVÁNÍ DOKUMENTACE</t>
  </si>
  <si>
    <t>KPL</t>
  </si>
  <si>
    <t>Vypracování realizační dokumentace příslušného PS</t>
  </si>
  <si>
    <t>127</t>
  </si>
  <si>
    <t>75B742</t>
  </si>
  <si>
    <t>OCHRANNÁ OPATŘENÍ PROTI ATMOSFÉRICKÝM VLIVŮM - JEDNOKOLEJNÁ TRAŤ BEZ TRAKCÍ</t>
  </si>
  <si>
    <t>KM</t>
  </si>
  <si>
    <t>PN</t>
  </si>
  <si>
    <t>Počítače náprav</t>
  </si>
  <si>
    <t>105</t>
  </si>
  <si>
    <t>75C911</t>
  </si>
  <si>
    <t>SNÍMAČ POČÍTAČE NÁPRAV - DODÁVKA</t>
  </si>
  <si>
    <t>106</t>
  </si>
  <si>
    <t>75C917</t>
  </si>
  <si>
    <t>SNÍMAČ POČÍTAČE NÁPRAV - MONTÁŽ</t>
  </si>
  <si>
    <t>107</t>
  </si>
  <si>
    <t>75C931</t>
  </si>
  <si>
    <t>SKŘÍŇ S POČÍTAČI NÁPRAV 8 BODŮ/7 ÚSEKŮ - DODÁVKA</t>
  </si>
  <si>
    <t>108</t>
  </si>
  <si>
    <t>75C937</t>
  </si>
  <si>
    <t>SKŘÍŇ S POČÍTAČI NÁPRAV 8 BODŮ/7 ÚSEKŮ - MONTÁŽ</t>
  </si>
  <si>
    <t>REV</t>
  </si>
  <si>
    <t>Revize a zkoušky</t>
  </si>
  <si>
    <t>120</t>
  </si>
  <si>
    <t>75E117</t>
  </si>
  <si>
    <t>DOZOR PRACOVNÍKŮ PROVOZOVATELE PŘI PRÁCI NA ŽIVÉM ZAŘÍZENÍ</t>
  </si>
  <si>
    <t>HOD</t>
  </si>
  <si>
    <t>121</t>
  </si>
  <si>
    <t>75E127</t>
  </si>
  <si>
    <t>CELKOVÁ PROHLÍDKA ZAŘÍZENÍ A VYHOTOVENÍ REVIZNÍ ZPRÁVY</t>
  </si>
  <si>
    <t>122</t>
  </si>
  <si>
    <t>75E197</t>
  </si>
  <si>
    <t>PŘÍPRAVA A CELKOVÉ ZKOUŠKY PŘEJEZDOVÉHO ZABEZPEČOVACÍHO ZAŘÍZENÍ PRO JEDNU KOLEJ</t>
  </si>
  <si>
    <t>123</t>
  </si>
  <si>
    <t>75E1B7</t>
  </si>
  <si>
    <t>REGULACE A ZKOUŠENÍ ZABEZPEČOVACÍHO ZAŘÍZENÍ</t>
  </si>
  <si>
    <t>124</t>
  </si>
  <si>
    <t>75E137</t>
  </si>
  <si>
    <t>PŘEZKOUŠENÍ VLAKOVÝCH CEST</t>
  </si>
  <si>
    <t>125</t>
  </si>
  <si>
    <t>75E1C7</t>
  </si>
  <si>
    <t>PROTOKOL UTZ</t>
  </si>
  <si>
    <t>Vypracování protokolu UTZ příslušného zařízení</t>
  </si>
  <si>
    <t>TECH</t>
  </si>
  <si>
    <t>Technologie PZS</t>
  </si>
  <si>
    <t>82</t>
  </si>
  <si>
    <t>75D111</t>
  </si>
  <si>
    <t>SKŘÍŇ LOGIKY RELÉOVÉHO PŘEJEZDOVÉHO ZABEZPEČOVACÍHO ZAŘÍZENÍ - DODÁVKA</t>
  </si>
  <si>
    <t>83</t>
  </si>
  <si>
    <t>75D117</t>
  </si>
  <si>
    <t>SKŘÍŇ LOGIKY RELÉOVÉHO PŘEJEZDOVÉHO ZABEZPEČOVACÍHO ZAŘÍZENÍ - MONTÁŽ</t>
  </si>
  <si>
    <t>84</t>
  </si>
  <si>
    <t>75B871</t>
  </si>
  <si>
    <t>ZAŘÍZENÍ BEZPEČNÉ KOMUNIKACE MEZI ZABEZPEČOVACÍMI ZAŘÍZENÍMI (32 PERIFERIÍ) - DODÁVKA</t>
  </si>
  <si>
    <t>součást technologického vybavení PZS</t>
  </si>
  <si>
    <t>85</t>
  </si>
  <si>
    <t>75B877</t>
  </si>
  <si>
    <t>ZAŘÍZENÍ BEZPEČNÉ KOMUNIKACE MEZI ZABEZPEČOVACÍMI ZAŘÍZENÍMI (32 PERIFERIÍ) - MONTÁŽ</t>
  </si>
  <si>
    <t>UPR_SZZ</t>
  </si>
  <si>
    <t>Úprava SZZ</t>
  </si>
  <si>
    <t>86</t>
  </si>
  <si>
    <t>75B569</t>
  </si>
  <si>
    <t>ÚPRAVA RELÉOVÝCH, NAPÁJECÍCH NEBO KABELOVÝCH STOJANŮ NEBO SKŘÍNÍ</t>
  </si>
  <si>
    <t>Úprava zapojení v SZZ a DK Lenešice</t>
  </si>
  <si>
    <t>87</t>
  </si>
  <si>
    <t>75B361</t>
  </si>
  <si>
    <t>KOLEJOVÁ DESKA - DODÁVKA</t>
  </si>
  <si>
    <t>88</t>
  </si>
  <si>
    <t>75B367</t>
  </si>
  <si>
    <t>KOLEJOVÁ DESKA - MONTÁŽ</t>
  </si>
  <si>
    <t>89</t>
  </si>
  <si>
    <t>75B118</t>
  </si>
  <si>
    <t>VNITŘNÍ KABELOVÉ ROZVODY DO 20 KABELŮ - DEMONTÁŽ</t>
  </si>
  <si>
    <t>90</t>
  </si>
  <si>
    <t>75B117</t>
  </si>
  <si>
    <t>VNITŘNÍ KABELOVÉ ROZVODY DO 20 KABELŮ - MONTÁŽ</t>
  </si>
  <si>
    <t>91</t>
  </si>
  <si>
    <t>92</t>
  </si>
  <si>
    <t>75E187</t>
  </si>
  <si>
    <t>PŘÍPRAVA A CELKOVÉ ZKOUŠKY ELEKTRONICKÉHO STAVĚDLA PRO JEDNU VLAKOVOU CESTU</t>
  </si>
  <si>
    <t>93</t>
  </si>
  <si>
    <t>94</t>
  </si>
  <si>
    <t>75B369</t>
  </si>
  <si>
    <t>KOLEJOVÁ DESKA - ÚPRAVA</t>
  </si>
  <si>
    <t>VEN</t>
  </si>
  <si>
    <t>Venkovní prvky</t>
  </si>
  <si>
    <t>95</t>
  </si>
  <si>
    <t>75D211</t>
  </si>
  <si>
    <t>VÝSTRAŽNÍK SE ZÁVOROU, 1 SKŘÍŇ - DODÁVKA</t>
  </si>
  <si>
    <t>výstraník se závorou: "A", "B"</t>
  </si>
  <si>
    <t>viz výkres č. 0211</t>
  </si>
  <si>
    <t>96</t>
  </si>
  <si>
    <t>75D217</t>
  </si>
  <si>
    <t>VÝSTRAŽNÍK SE ZÁVOROU, 1 SKŘÍŇ - MONTÁŽ</t>
  </si>
  <si>
    <t>97</t>
  </si>
  <si>
    <t>75D221</t>
  </si>
  <si>
    <t>VÝSTRAŽNÍK BEZ ZÁVORY, 1 SKŘÍŇ - DODÁVKA</t>
  </si>
  <si>
    <t>výstražník bez závory: "C", "D"</t>
  </si>
  <si>
    <t>98</t>
  </si>
  <si>
    <t>75D227</t>
  </si>
  <si>
    <t>VÝSTRAŽNÍK BEZ ZÁVORY, 1 SKŘÍŇ - MONTÁŽ</t>
  </si>
  <si>
    <t>99</t>
  </si>
  <si>
    <t>75D211_R03</t>
  </si>
  <si>
    <t>BŘEVNO KOMPOZITNÍ S KONTROLOU CELISTVOSTI - DODÁVKA</t>
  </si>
  <si>
    <t>R-položka</t>
  </si>
  <si>
    <t>závory: "A"; "B"</t>
  </si>
  <si>
    <t>1. Položka obsahuje:  
 – dodávku kompozitního břevna včetně pomocného materiálu, dopravu do místa určení  
2. Položka neobsahuje:  
 X  
3. Způsob měření:  
Udává se počet kusů kompletní konstrukce nebo práce.</t>
  </si>
  <si>
    <t>100</t>
  </si>
  <si>
    <t>75D211_R04</t>
  </si>
  <si>
    <t>BŘEVNO KOMPOZITNÍ S KONTROLOU CELISTVOSTI - MONTÁŽ</t>
  </si>
  <si>
    <t>1. Položka obsahuje:  
 – montáž kompozitního břevna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</si>
  <si>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101</t>
  </si>
  <si>
    <t>75IEC3</t>
  </si>
  <si>
    <t>VENKOVNÍ TELEFONNÍ OBJEKT NA OBJEKTU</t>
  </si>
  <si>
    <t>102</t>
  </si>
  <si>
    <t>75IECX</t>
  </si>
  <si>
    <t>VENKOVNÍ TELEFONNÍ OBJEKT - MONTÁŽ</t>
  </si>
  <si>
    <t>103</t>
  </si>
  <si>
    <t>75D191</t>
  </si>
  <si>
    <t>PŘÍSTROJOVÁ SKŘÍŇ V KOLEJIŠTI BEZ VNITŘNÍ VÝSTROJE - DODÁVKA</t>
  </si>
  <si>
    <t>technologická skříň PZZ</t>
  </si>
  <si>
    <t>104</t>
  </si>
  <si>
    <t>75D197</t>
  </si>
  <si>
    <t>PŘÍSTROJOVÁ SKŘÍŇ V KOLEJIŠTI BEZ VNITŘNÍ VÝSTROJE - MONTÁŽ</t>
  </si>
  <si>
    <t>VSE</t>
  </si>
  <si>
    <t>Všeobecné konstrukce a práce</t>
  </si>
  <si>
    <t>1</t>
  </si>
  <si>
    <t>029111</t>
  </si>
  <si>
    <t>OSTATNÍ POŽADAVKY - GEODETICKÉ ZAMĚŘENÍ - DÉLKOVÉ</t>
  </si>
  <si>
    <t>HM</t>
  </si>
  <si>
    <t>ZEM</t>
  </si>
  <si>
    <t>Zemní práce</t>
  </si>
  <si>
    <t>11130</t>
  </si>
  <si>
    <t>SEJMUTÍ DRNU</t>
  </si>
  <si>
    <t>M2</t>
  </si>
  <si>
    <t>viz Tabulka kabelových tras a výkopů.xlsx</t>
  </si>
  <si>
    <t>132838</t>
  </si>
  <si>
    <t>HLOUBENÍ RÝH ŠÍŘ DO 2M PAŽ I NEPAŽ TŘ. II, ODVOZ DO 20KM</t>
  </si>
  <si>
    <t>M3</t>
  </si>
  <si>
    <t>4</t>
  </si>
  <si>
    <t>131838</t>
  </si>
  <si>
    <t>HLOUBENÍ JAM ZAPAŽ I NEPAŽ TŘ. II, ODVOZ DO 20KM</t>
  </si>
  <si>
    <t>5</t>
  </si>
  <si>
    <t>17411</t>
  </si>
  <si>
    <t>ZÁSYP JAM A RÝH ZEMINOU SE ZHUTNĚNÍM</t>
  </si>
  <si>
    <t>6</t>
  </si>
  <si>
    <t>18215</t>
  </si>
  <si>
    <t>ÚPRAVA POVRCHŮ SROVNÁNÍM ÚZEMÍ V TL DO 0,50M</t>
  </si>
  <si>
    <t>7</t>
  </si>
  <si>
    <t>14173</t>
  </si>
  <si>
    <t>PROTLAČOVÁNÍ POTRUBÍ Z PLAST HMOT DN DO 200MM</t>
  </si>
  <si>
    <t>pod kolejemi 2x 9m + pod vozovkou 1x 10m</t>
  </si>
  <si>
    <t>8</t>
  </si>
  <si>
    <t>702112</t>
  </si>
  <si>
    <t>KABELOVÝ ŽLAB ZEMNÍ VČETNĚ KRYTU SVĚTLÉ ŠÍŘKY PŘES 120 DO 250 MM</t>
  </si>
  <si>
    <t>9</t>
  </si>
  <si>
    <t>702902</t>
  </si>
  <si>
    <t>ZASYPÁNÍ KABELOVÉHO ŽLABU VRSTVOU Z PŘESÁTÉHO PÍSKU SVĚTLÉ ŠÍŘKY PŘES 120 DO 250 MM</t>
  </si>
  <si>
    <t>10</t>
  </si>
  <si>
    <t>702212</t>
  </si>
  <si>
    <t>KABELOVÁ CHRÁNIČKA ZEMNÍ DN PŘES 100 DO 200 MM</t>
  </si>
  <si>
    <t>11</t>
  </si>
  <si>
    <t>709400</t>
  </si>
  <si>
    <t>ZATAŽENÍ LANKA DO CHRÁNIČKY NEBO ŽLABU</t>
  </si>
  <si>
    <t>pod kolejemi 2x 9m + pod vozovkou 2x 10m</t>
  </si>
  <si>
    <t>12</t>
  </si>
  <si>
    <t>702312</t>
  </si>
  <si>
    <t>ZAKRYTÍ KABELŮ VÝSTRAŽNOU FÓLIÍ ŠÍŘKY PŘES 20 DO 40 CM</t>
  </si>
  <si>
    <t>13</t>
  </si>
  <si>
    <t>709110</t>
  </si>
  <si>
    <t>PROVIZORNÍ ZAJIŠTĚNÍ KABELU VE VÝKOPU</t>
  </si>
  <si>
    <t>14</t>
  </si>
  <si>
    <t>709210</t>
  </si>
  <si>
    <t>KŘIŽOVATKA KABELOVÝCH VEDENÍ SE STÁVAJÍCÍ INŽENÝRSKOU SÍTÍ (KABELEM, POTRUBÍM APOD.)</t>
  </si>
  <si>
    <t>viz výkres č. 2.205</t>
  </si>
  <si>
    <t>15</t>
  </si>
  <si>
    <t>27211</t>
  </si>
  <si>
    <t>ZÁKLADY Z DÍLCŮ BETONOVÝCH</t>
  </si>
  <si>
    <t>viz výkres č. 2.203</t>
  </si>
  <si>
    <t xml:space="preserve">  SO 01-10-99</t>
  </si>
  <si>
    <t>ŽST Lenešice, rušení LIS</t>
  </si>
  <si>
    <t>SO 01-10-99</t>
  </si>
  <si>
    <t>75C848</t>
  </si>
  <si>
    <t>STYKOVÝ TRANSFORMÁTOR, SYMETRIZAČNÍ A UKOLEJŇOVACÍ TLUMIVKA - DEMONTÁŽ</t>
  </si>
  <si>
    <t>75C858</t>
  </si>
  <si>
    <t>SADA PROPOJEK PRO PŘIPOJENÍ STYKOVÉHO TRANSFORMÁTORU, SYMETRIZAČNÍ TLUMIVKY KE KOLEJNICI - DEMONTÁŽ</t>
  </si>
  <si>
    <t>513</t>
  </si>
  <si>
    <t>KOLEJNICE E 60 E2</t>
  </si>
  <si>
    <t>T</t>
  </si>
  <si>
    <t>OTSKP 2022</t>
  </si>
  <si>
    <t>543312</t>
  </si>
  <si>
    <t>VÝMĚNA KOLEJNICE 60 E2 SPOJITĚ</t>
  </si>
  <si>
    <t>543430</t>
  </si>
  <si>
    <t>VÝMĚNA PODLOŽEK POD KOLEJNICEMI</t>
  </si>
  <si>
    <t>PÁR</t>
  </si>
  <si>
    <t>549510</t>
  </si>
  <si>
    <t>ŘEZÁNÍ KOLEJNIC</t>
  </si>
  <si>
    <t>545111</t>
  </si>
  <si>
    <t>SVAR KOLEJNIC (STEJNÉHO TVARU) 60 E2, R 65 JEDNOTLIVĚ</t>
  </si>
  <si>
    <t>542121</t>
  </si>
  <si>
    <t>SMĚROVÉ A VÝŠKOVÉ VYROVNÁNÍ KOLEJE NA PRAŽCÍCH BETONOVÝCH DO 0,05 M</t>
  </si>
  <si>
    <t>015140</t>
  </si>
  <si>
    <t>POPLATKY ZA LIKVIDACŮ ODPADŮ NEKONTAMINOVANÝCH - 17 01 01 BETON Z DEMOLIC OBJEKTŮ, ZÁKLADŮ TV</t>
  </si>
  <si>
    <t>015550</t>
  </si>
  <si>
    <t>POPLATKY ZA LIKVIDACI ODPADŮ NEBEZPEČNÝCH - 16 02 09* TRANSFORMÁTORY A KONDENZÁTORY S OBSAHEM PCB</t>
  </si>
  <si>
    <t>D.3</t>
  </si>
  <si>
    <t>Silnoproudá technologie včetně DŘT</t>
  </si>
  <si>
    <t xml:space="preserve">  SO 01-86-01</t>
  </si>
  <si>
    <t>Přejezd v km 99,187 (P2154), přípojka napájení NN</t>
  </si>
  <si>
    <t>SO 01-86-01</t>
  </si>
  <si>
    <t>75K11Y</t>
  </si>
  <si>
    <t>TRANSFORMÁTOR ODDĚLOVACÍ (OCHRANNÝ) - DEMONTÁŽ</t>
  </si>
  <si>
    <t>viz Tabulka kabelů SO 01.xlsm</t>
  </si>
  <si>
    <t>747143</t>
  </si>
  <si>
    <t>REVIZE, SEŘÍZENÍ A NASTAVENÍ OCHRAN, VČETNĚ VYSTAVENÍ PROTOKOLU</t>
  </si>
  <si>
    <t>74F321</t>
  </si>
  <si>
    <t>PROTOKOL ZPŮSOBILOSTI</t>
  </si>
  <si>
    <t>Vydání průkazu způssobilosti UTZ příslušného zařízení</t>
  </si>
  <si>
    <t>131938</t>
  </si>
  <si>
    <t>HLOUBENÍ JAM ZAPAŽ I NEPAŽ TŘ. III, ODVOZ DO 20KM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</si>
  <si>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</si>
  <si>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</si>
  <si>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</si>
  <si>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</si>
  <si>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</si>
  <si>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</si>
  <si>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</si>
  <si>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Dokumentace skutečného provedení stavby, geodetická část</t>
  </si>
  <si>
    <t>Vypracování vybrané části dokumentace skutečného provedení (DSPS)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</si>
  <si>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</si>
  <si>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</si>
  <si>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VSEOB002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</si>
  <si>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</si>
  <si>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</si>
  <si>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</si>
  <si>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</si>
  <si>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</si>
  <si>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</si>
  <si>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</si>
  <si>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</si>
  <si>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</si>
  <si>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</si>
  <si>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</si>
  <si>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</si>
  <si>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</si>
  <si>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VSEOB006</t>
  </si>
  <si>
    <t>Geodetické práce v rámci geodetické vytyčovací sítě stavby</t>
  </si>
  <si>
    <t>Souhrn geodetických činností při zřizování a vedení bodů geodetické vytyčovací sítě stavby</t>
  </si>
  <si>
    <t>Položka zahrnuje náklady na měřické činnosti v rámci zřizování a vedení bodů geodetické vytyčovací sítě stavby, především pak kontrolu a ověření vytyčovací sítě, měřické práce při zřízení, překládání, obnově a doplnění bodů vytyčovací sítě, včetně výpočetních a dokumentačních činností.  
Zřízení a vedení bodů geodetických mikrosíti je součástí nákladů příslušných stavebních objektů, pro které je v projektu stanoveno jejich vybudování a není součástní nákladu této položky.</t>
  </si>
  <si>
    <t>VSEOB013</t>
  </si>
  <si>
    <t>Publicita stavby</t>
  </si>
  <si>
    <t>popis položky</t>
  </si>
  <si>
    <t>Exkurze</t>
  </si>
  <si>
    <t>E.1.3</t>
  </si>
  <si>
    <t>Železniční přejezdy</t>
  </si>
  <si>
    <t xml:space="preserve">  SO 01-10-01</t>
  </si>
  <si>
    <t>Železniční přejezd P2154 v km 99.187
železniční svršek a spodek</t>
  </si>
  <si>
    <t>SO 01-10-01</t>
  </si>
  <si>
    <t>Zemní a přípravné práce</t>
  </si>
  <si>
    <t>965123</t>
  </si>
  <si>
    <t>DEMONTÁŽ KOLEJE NA DŘEVĚNÝCH PRAŽCÍCH DO KOLEJOVÝCH POLÍ S ODVOZEM NA MONTÁŽNÍ ZÁKLADNU S NÁSLEDNÝM ROZEBRÁNÍM</t>
  </si>
  <si>
    <t>rozebrání koleje na každou stranu od průniku os</t>
  </si>
  <si>
    <t>2x15m</t>
  </si>
  <si>
    <t>Technická specifikace položky odpovídá příslušné cenové soustavě.</t>
  </si>
  <si>
    <t>965010</t>
  </si>
  <si>
    <t>ODSTRANĚNÍ KOLEJOVÉHO LOŽE A DRÁŽNÍCH STEZEK</t>
  </si>
  <si>
    <t>odkop kolejového lože</t>
  </si>
  <si>
    <t>4.25*0.4*30 = 51 m3</t>
  </si>
  <si>
    <t>014122</t>
  </si>
  <si>
    <t>POPLATKY ZA SKLÁDKU TYP S-OO (OSTATNÍ ODPAD)</t>
  </si>
  <si>
    <t>likvidace starého kameniva</t>
  </si>
  <si>
    <t>za  Díl</t>
  </si>
  <si>
    <t>513550</t>
  </si>
  <si>
    <t>KOLEJOVÉ LOŽE - DOPLNĚNÍ Z KAMENIVA HRUBÉHO DRCENÉHO (ŠTĚRK)</t>
  </si>
  <si>
    <t>kolejové lože po přečištění/nové</t>
  </si>
  <si>
    <t>51m3</t>
  </si>
  <si>
    <t>528352</t>
  </si>
  <si>
    <t>KOLEJ 49 E1, ROZD. "U", BEZSTYKOVÁ, PR. BET. BEZPODKLADNICOVÝ, UP. PRUŽNÉ</t>
  </si>
  <si>
    <t>nové koleje pro přejezd</t>
  </si>
  <si>
    <t>30m</t>
  </si>
  <si>
    <t>921930</t>
  </si>
  <si>
    <t>ANTIKOROZNÍ PROVEDENÍ UPEVŇOVADEL A JINÉHO DROBNÉHO KOLEJIVA</t>
  </si>
  <si>
    <t>9.50m délka přejezdu + 1m na každou stranu</t>
  </si>
  <si>
    <t>Cenová úrveň odpovídá položce 52D331, upraveno jako R-Položka z důvodu jiné specifikace</t>
  </si>
  <si>
    <t>545122</t>
  </si>
  <si>
    <t>SVAR KOLEJNIC (STEJNÉHO TVARU) 49 E1, T SPOJITĚ</t>
  </si>
  <si>
    <t>KS</t>
  </si>
  <si>
    <t>zřízení bezstykové koleje</t>
  </si>
  <si>
    <t>4 ks(2 kolejnice, před a za přejezdem)</t>
  </si>
  <si>
    <t>543412</t>
  </si>
  <si>
    <t>VÝMĚNA UPEVNĚNÍ (ŠROUBŮ, SPON, SVĚREK, KROUŽKŮ) PRUŽNÉHO</t>
  </si>
  <si>
    <t>2x 50 m kolejí</t>
  </si>
  <si>
    <t>2x50 m kolejí</t>
  </si>
  <si>
    <t>542312</t>
  </si>
  <si>
    <t>NÁSLEDNÁ ÚPRAVA SMĚROVÉHO A VÝŠKOVÉHO USPOŘÁDÁNÍ KOLEJE - PRAŽCE BETONOVÉ</t>
  </si>
  <si>
    <t>vyrovnání nových kolejí na přejezdu dle GPS</t>
  </si>
  <si>
    <t>30m nových + 2x50m směrové a výškové vyrovnání</t>
  </si>
  <si>
    <t xml:space="preserve">  SO 01-13-01</t>
  </si>
  <si>
    <t>Železniční přejezd P2154 v km 99.187
přejezdová konstrukce</t>
  </si>
  <si>
    <t>SO 01-13-01</t>
  </si>
  <si>
    <t>965311</t>
  </si>
  <si>
    <t>ROZEBRÁNÍ PŘEJEZDU, PŘECHODU Z DÍLCŮ</t>
  </si>
  <si>
    <t>demontáž celopryžové přejezdové konstrukce v přejezdu</t>
  </si>
  <si>
    <t>9m*1.5m</t>
  </si>
  <si>
    <t>11343</t>
  </si>
  <si>
    <t>ODSTRANĚNÍ KRYTU ZPEVNĚNÝCH PLOCH S ASFALT POJIVEM</t>
  </si>
  <si>
    <t>vybourání asfaltového krytu vozovky a svrchních vrstev</t>
  </si>
  <si>
    <t>306 m2* 90mm</t>
  </si>
  <si>
    <t>11372</t>
  </si>
  <si>
    <t>FRÉZOVÁNÍ VOZOVEK ASFALTOVÝCH</t>
  </si>
  <si>
    <t>odfrézování asf.vozovky</t>
  </si>
  <si>
    <t>2.52+4.13</t>
  </si>
  <si>
    <t>015130</t>
  </si>
  <si>
    <t>POPLATKY ZA LIKVIDACI ODPADŮ NEKONTAMINOVANÝCH - 17 03 02 VYBOURANÝ ASFALTOVÝ BETON BEZ DEHTU</t>
  </si>
  <si>
    <t>skládka odtěženého nekontaminovaného asfaltu</t>
  </si>
  <si>
    <t>2200 kg/m3</t>
  </si>
  <si>
    <t>11332</t>
  </si>
  <si>
    <t>ODSTRAN PODKL ZPEVNĚNÝCH PLOCH Z KAMENIVA NESTMELENÉHO</t>
  </si>
  <si>
    <t>odtěžení podkladních vrstev PK z kameniva a štěrkopísku, bude znovupoužito do podkladních vrstev</t>
  </si>
  <si>
    <t>16+18)*6.9*0.2</t>
  </si>
  <si>
    <t>015330</t>
  </si>
  <si>
    <t>POPLATKY ZA LIKVIDACI ODPADŮ NEKONTAMINOVANÝCH - 17 05 04 KAMENNÁ SUŤ</t>
  </si>
  <si>
    <t>skládka podkladních vrstev vozovky - v případě nutnosti odvozu na skládku</t>
  </si>
  <si>
    <t>1.45 t/m3</t>
  </si>
  <si>
    <t>567101</t>
  </si>
  <si>
    <t>PODKLADNÍ BETON</t>
  </si>
  <si>
    <t>základy závěrných zídek</t>
  </si>
  <si>
    <t>2x 9.5m x (0.16+0.1)</t>
  </si>
  <si>
    <t>921112</t>
  </si>
  <si>
    <t>ŽELEZNIČNÍ PŘEJEZD CELOPRYŽOVÝ NA BETONOVÝCH PRAŽCÍCH</t>
  </si>
  <si>
    <t>kompletní konstrukce, počítaná po m2</t>
  </si>
  <si>
    <t>3.4*9</t>
  </si>
  <si>
    <t>56335</t>
  </si>
  <si>
    <t>VOZOVKOVÉ VRSTVY ZE ŠTĚRKODRTI TL. DO 250MM</t>
  </si>
  <si>
    <t>nový základ vozovky ze Štěrkodrti</t>
  </si>
  <si>
    <t>odpovídá odtěženým vrstvám</t>
  </si>
  <si>
    <t>56414</t>
  </si>
  <si>
    <t>VOZOVKOVÉ VRSTVY Z ASFALTOCEMENT BETONU TL 50MM</t>
  </si>
  <si>
    <t>OKS I dle TP170</t>
  </si>
  <si>
    <t>36*6.9</t>
  </si>
  <si>
    <t>572211</t>
  </si>
  <si>
    <t>SPOJOVACÍ POSTŘIK Z ASFALTU DO 0,5KG/M2</t>
  </si>
  <si>
    <t>spojovací postřik PS,E</t>
  </si>
  <si>
    <t>0.5 kg/m2; 17*5</t>
  </si>
  <si>
    <t>574I56</t>
  </si>
  <si>
    <t>ASFALTOVÝ KOBEREC MASTIXOVÝ SMA 16+ TL. 40MM</t>
  </si>
  <si>
    <t>Horvní vrstva vozovky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</si>
</sst>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0"/>
      <name val="Arial"/>
    </font>
    <font>
      <b/>
      <sz val="16"/>
      <color rgb="FFFFFFFF"/>
      <name val="Arial"/>
    </font>
    <font>
      <b/>
      <sz val="16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0" fillId="3" borderId="1" xfId="6" applyFont="1" applyFill="1" applyBorder="1" applyAlignment="1">
      <alignment horizontal="center" vertical="center" wrapText="1"/>
    </xf>
    <xf numFmtId="0" fontId="4" fillId="0" borderId="0" xfId="6" applyFont="1" applyAlignment="1">
      <alignment horizontal="right" vertical="center"/>
    </xf>
    <xf numFmtId="0" fontId="4" fillId="0" borderId="2" xfId="6" applyFont="1" applyBorder="1" applyAlignment="1">
      <alignment vertical="center" wrapText="1"/>
    </xf>
    <xf numFmtId="0" fontId="4" fillId="0" borderId="0" xfId="6" applyFont="1" applyAlignment="1">
      <alignment vertical="center" wrapText="1"/>
    </xf>
    <xf numFmtId="0" fontId="0" fillId="0" borderId="0" xfId="6" applyFont="1" applyAlignment="1">
      <alignment vertical="center" wrapText="1"/>
    </xf>
    <xf numFmtId="0" fontId="3" fillId="0" borderId="0" xfId="6" applyFont="1" applyAlignment="1">
      <alignment vertical="center" wrapText="1"/>
    </xf>
    <xf numFmtId="0" fontId="0" fillId="2" borderId="0" xfId="6" applyFont="1" applyFill="1"/>
    <xf numFmtId="0" fontId="2" fillId="2" borderId="0" xfId="6" applyFont="1" applyFill="1" applyAlignment="1">
      <alignment horizontal="center" vertical="center"/>
    </xf>
    <xf numFmtId="0" fontId="0" fillId="0" borderId="0" xfId="0"/>
    <xf numFmtId="0" fontId="1" fillId="0" borderId="0" xfId="6" applyFont="1" applyAlignment="1">
      <alignment horizontal="center" vertical="center"/>
    </xf>
    <xf numFmtId="0" fontId="0" fillId="2" borderId="0" xfId="6" applyFont="1" applyFill="1"/>
    <xf numFmtId="0" fontId="3" fillId="0" borderId="0" xfId="6" applyFont="1" applyAlignment="1">
      <alignment horizontal="right" vertical="center"/>
    </xf>
    <xf numFmtId="0" fontId="0" fillId="0" borderId="0" xfId="6" applyFont="1" applyAlignment="1">
      <alignment vertical="center" wrapText="1"/>
    </xf>
    <xf numFmtId="0" fontId="0" fillId="0" borderId="0" xfId="6" applyFont="1" applyAlignment="1">
      <alignment horizontal="right" vertical="center"/>
    </xf>
    <xf numFmtId="0" fontId="1" fillId="0" borderId="0" xfId="6" applyFont="1" applyAlignment="1">
      <alignment horizontal="right"/>
    </xf>
    <xf numFmtId="0" fontId="0" fillId="3" borderId="1" xfId="6" applyFont="1" applyFill="1" applyBorder="1" applyAlignment="1">
      <alignment horizontal="center"/>
    </xf>
    <xf numFmtId="4" fontId="0" fillId="0" borderId="0" xfId="6" applyNumberFormat="1" applyFont="1"/>
    <xf numFmtId="0" fontId="0" fillId="0" borderId="1" xfId="6" applyFont="1" applyBorder="1" applyAlignment="1">
      <alignment horizontal="left" vertical="top"/>
    </xf>
    <xf numFmtId="0" fontId="0" fillId="0" borderId="1" xfId="6" applyFont="1" applyBorder="1" applyAlignment="1">
      <alignment horizontal="left" vertical="top" wrapText="1"/>
    </xf>
    <xf numFmtId="0" fontId="0" fillId="0" borderId="1" xfId="6" applyFont="1" applyBorder="1" applyAlignment="1">
      <alignment horizontal="right" vertical="top"/>
    </xf>
    <xf numFmtId="4" fontId="0" fillId="0" borderId="1" xfId="6" applyNumberFormat="1" applyFont="1" applyBorder="1" applyAlignment="1">
      <alignment horizontal="right" vertical="top"/>
    </xf>
    <xf numFmtId="0" fontId="0" fillId="4" borderId="0" xfId="6" applyFont="1" applyFill="1"/>
    <xf numFmtId="0" fontId="0" fillId="0" borderId="1" xfId="6" applyFont="1" applyBorder="1" applyAlignment="1">
      <alignment horizontal="center" vertical="center"/>
    </xf>
    <xf numFmtId="0" fontId="0" fillId="2" borderId="2" xfId="6" applyFont="1" applyFill="1" applyBorder="1"/>
    <xf numFmtId="0" fontId="1" fillId="0" borderId="3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0" fillId="3" borderId="1" xfId="6" applyFont="1" applyFill="1" applyBorder="1" applyAlignment="1">
      <alignment horizontal="center" vertical="center" wrapText="1"/>
    </xf>
    <xf numFmtId="0" fontId="0" fillId="4" borderId="2" xfId="6" applyFont="1" applyFill="1" applyBorder="1"/>
    <xf numFmtId="0" fontId="4" fillId="0" borderId="2" xfId="6" applyFont="1" applyBorder="1" applyAlignment="1">
      <alignment vertical="center"/>
    </xf>
    <xf numFmtId="0" fontId="1" fillId="0" borderId="4" xfId="6" applyFont="1" applyBorder="1" applyAlignment="1">
      <alignment horizontal="right" vertical="top"/>
    </xf>
    <xf numFmtId="4" fontId="0" fillId="0" borderId="4" xfId="6" applyNumberFormat="1" applyFont="1" applyBorder="1" applyAlignment="1">
      <alignment horizontal="center" vertical="top"/>
    </xf>
    <xf numFmtId="0" fontId="1" fillId="0" borderId="4" xfId="6" applyFont="1" applyBorder="1" applyAlignment="1">
      <alignment wrapText="1"/>
    </xf>
    <xf numFmtId="0" fontId="1" fillId="0" borderId="0" xfId="6" applyFont="1" applyAlignment="1">
      <alignment horizontal="right" vertical="top"/>
    </xf>
    <xf numFmtId="4" fontId="0" fillId="0" borderId="0" xfId="6" applyNumberFormat="1" applyFont="1" applyAlignment="1">
      <alignment horizontal="center" vertical="top"/>
    </xf>
    <xf numFmtId="0" fontId="1" fillId="0" borderId="0" xfId="6" applyFont="1" applyAlignment="1">
      <alignment wrapText="1"/>
    </xf>
    <xf numFmtId="0" fontId="0" fillId="0" borderId="0" xfId="6" applyFont="1" applyAlignment="1">
      <alignment horizontal="right" vertical="top"/>
    </xf>
    <xf numFmtId="0" fontId="0" fillId="0" borderId="0" xfId="6" applyFont="1" applyAlignment="1">
      <alignment vertical="top"/>
    </xf>
    <xf numFmtId="0" fontId="0" fillId="0" borderId="0" xfId="6" applyFont="1" applyAlignment="1">
      <alignment horizontal="center" vertical="top"/>
    </xf>
    <xf numFmtId="164" fontId="0" fillId="0" borderId="0" xfId="6" applyNumberFormat="1" applyFont="1" applyAlignment="1">
      <alignment horizontal="center" vertical="top"/>
    </xf>
    <xf numFmtId="4" fontId="0" fillId="5" borderId="0" xfId="6" applyNumberFormat="1" applyFont="1" applyFill="1" applyAlignment="1" applyProtection="1">
      <alignment horizontal="center" vertical="top"/>
      <protection locked="0"/>
    </xf>
    <xf numFmtId="0" fontId="0" fillId="0" borderId="0" xfId="6" applyFont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4" fontId="0" fillId="0" borderId="1" xfId="6" applyNumberFormat="1" applyFont="1" applyBorder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  <col min="6" max="6" width="30.7109375" customWidth="1"/>
  </cols>
  <sheetData>
    <row r="1" spans="1:6" ht="57" customHeight="1" x14ac:dyDescent="0.2">
      <c r="A1" s="9"/>
      <c r="B1" s="8" t="s">
        <v>1</v>
      </c>
      <c r="C1" s="11"/>
      <c r="D1" s="11"/>
      <c r="E1" s="11"/>
      <c r="F1" s="11"/>
    </row>
    <row r="2" spans="1:6" ht="20.100000000000001" customHeight="1" x14ac:dyDescent="0.2">
      <c r="A2" s="9"/>
      <c r="B2" s="7"/>
      <c r="C2" s="11"/>
      <c r="D2" s="11"/>
      <c r="E2" s="11"/>
      <c r="F2" s="11"/>
    </row>
    <row r="3" spans="1:6" ht="12.75" customHeight="1" x14ac:dyDescent="0.2">
      <c r="A3" s="9"/>
      <c r="B3" s="7"/>
      <c r="C3" s="11"/>
      <c r="D3" s="11"/>
      <c r="E3" s="11"/>
      <c r="F3" s="11"/>
    </row>
    <row r="4" spans="1:6" ht="39.950000000000003" customHeight="1" x14ac:dyDescent="0.2">
      <c r="A4" s="12" t="s">
        <v>2</v>
      </c>
      <c r="B4" s="6" t="s">
        <v>3</v>
      </c>
      <c r="C4" s="9"/>
      <c r="D4" s="9"/>
      <c r="E4" s="9"/>
      <c r="F4" s="10" t="s">
        <v>0</v>
      </c>
    </row>
    <row r="5" spans="1:6" ht="30" customHeight="1" x14ac:dyDescent="0.2">
      <c r="A5" s="14" t="s">
        <v>4</v>
      </c>
      <c r="B5" s="5" t="s">
        <v>5</v>
      </c>
      <c r="C5" s="9"/>
      <c r="D5" s="9"/>
      <c r="E5" s="9"/>
    </row>
    <row r="6" spans="1:6" ht="12.75" customHeight="1" x14ac:dyDescent="0.2">
      <c r="B6" s="15" t="s">
        <v>6</v>
      </c>
      <c r="C6" s="17">
        <f>0+C10+C13+C15+C17</f>
        <v>0</v>
      </c>
    </row>
    <row r="7" spans="1:6" ht="12.75" customHeight="1" x14ac:dyDescent="0.2">
      <c r="B7" s="15" t="s">
        <v>7</v>
      </c>
      <c r="C7" s="17">
        <f>0+E10+E13+E15+E17</f>
        <v>0</v>
      </c>
    </row>
    <row r="9" spans="1:6" ht="12.75" customHeight="1" x14ac:dyDescent="0.2">
      <c r="A9" s="16" t="s">
        <v>8</v>
      </c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</row>
    <row r="10" spans="1:6" x14ac:dyDescent="0.2">
      <c r="A10" s="18" t="s">
        <v>14</v>
      </c>
      <c r="B10" s="19" t="s">
        <v>15</v>
      </c>
      <c r="C10" s="21">
        <f>0+C11+C12</f>
        <v>0</v>
      </c>
      <c r="D10" s="21">
        <f t="shared" ref="D10:D19" si="0">C10*0.21</f>
        <v>0</v>
      </c>
      <c r="E10" s="21">
        <f>0+E11+E12</f>
        <v>0</v>
      </c>
      <c r="F10" s="20">
        <f>0+F11+F12</f>
        <v>137</v>
      </c>
    </row>
    <row r="11" spans="1:6" x14ac:dyDescent="0.2">
      <c r="A11" s="18" t="s">
        <v>16</v>
      </c>
      <c r="B11" s="19" t="s">
        <v>17</v>
      </c>
      <c r="C11" s="21">
        <f>'PS 01-01-31'!K8+'PS 01-01-31'!M8</f>
        <v>0</v>
      </c>
      <c r="D11" s="21">
        <f t="shared" si="0"/>
        <v>0</v>
      </c>
      <c r="E11" s="21">
        <f>C11+D11</f>
        <v>0</v>
      </c>
      <c r="F11" s="20">
        <f>'PS 01-01-31'!T7</f>
        <v>127</v>
      </c>
    </row>
    <row r="12" spans="1:6" x14ac:dyDescent="0.2">
      <c r="A12" s="18" t="s">
        <v>498</v>
      </c>
      <c r="B12" s="19" t="s">
        <v>499</v>
      </c>
      <c r="C12" s="21">
        <f>'SO 01-10-99'!K8+'SO 01-10-99'!M8</f>
        <v>0</v>
      </c>
      <c r="D12" s="21">
        <f t="shared" si="0"/>
        <v>0</v>
      </c>
      <c r="E12" s="21">
        <f>C12+D12</f>
        <v>0</v>
      </c>
      <c r="F12" s="20">
        <f>'SO 01-10-99'!T7</f>
        <v>10</v>
      </c>
    </row>
    <row r="13" spans="1:6" x14ac:dyDescent="0.2">
      <c r="A13" s="18" t="s">
        <v>524</v>
      </c>
      <c r="B13" s="19" t="s">
        <v>525</v>
      </c>
      <c r="C13" s="21">
        <f>0+C14</f>
        <v>0</v>
      </c>
      <c r="D13" s="21">
        <f t="shared" si="0"/>
        <v>0</v>
      </c>
      <c r="E13" s="21">
        <f>0+E14</f>
        <v>0</v>
      </c>
      <c r="F13" s="20">
        <f>0+F14</f>
        <v>22</v>
      </c>
    </row>
    <row r="14" spans="1:6" x14ac:dyDescent="0.2">
      <c r="A14" s="18" t="s">
        <v>526</v>
      </c>
      <c r="B14" s="19" t="s">
        <v>527</v>
      </c>
      <c r="C14" s="21">
        <f>'SO 01-86-01'!K8+'SO 01-86-01'!M8</f>
        <v>0</v>
      </c>
      <c r="D14" s="21">
        <f t="shared" si="0"/>
        <v>0</v>
      </c>
      <c r="E14" s="21">
        <f>C14+D14</f>
        <v>0</v>
      </c>
      <c r="F14" s="20">
        <f>'SO 01-86-01'!T7</f>
        <v>22</v>
      </c>
    </row>
    <row r="15" spans="1:6" x14ac:dyDescent="0.2">
      <c r="A15" s="18" t="s">
        <v>539</v>
      </c>
      <c r="B15" s="19" t="s">
        <v>540</v>
      </c>
      <c r="C15" s="21">
        <f>0+C16</f>
        <v>0</v>
      </c>
      <c r="D15" s="21">
        <f t="shared" si="0"/>
        <v>0</v>
      </c>
      <c r="E15" s="21">
        <f>0+E16</f>
        <v>0</v>
      </c>
      <c r="F15" s="20">
        <f>0+F16</f>
        <v>7</v>
      </c>
    </row>
    <row r="16" spans="1:6" x14ac:dyDescent="0.2">
      <c r="A16" s="18" t="s">
        <v>541</v>
      </c>
      <c r="B16" s="19" t="s">
        <v>542</v>
      </c>
      <c r="C16" s="21">
        <f>'SO 98-98'!K8+'SO 98-98'!M8</f>
        <v>0</v>
      </c>
      <c r="D16" s="21">
        <f t="shared" si="0"/>
        <v>0</v>
      </c>
      <c r="E16" s="21">
        <f>C16+D16</f>
        <v>0</v>
      </c>
      <c r="F16" s="20">
        <f>'SO 98-98'!T7</f>
        <v>7</v>
      </c>
    </row>
    <row r="17" spans="1:6" x14ac:dyDescent="0.2">
      <c r="A17" s="18" t="s">
        <v>572</v>
      </c>
      <c r="B17" s="19" t="s">
        <v>573</v>
      </c>
      <c r="C17" s="21">
        <f>0+C18+C19</f>
        <v>0</v>
      </c>
      <c r="D17" s="21">
        <f t="shared" si="0"/>
        <v>0</v>
      </c>
      <c r="E17" s="21">
        <f>0+E18+E19</f>
        <v>0</v>
      </c>
      <c r="F17" s="20">
        <f>0+F18+F19</f>
        <v>22</v>
      </c>
    </row>
    <row r="18" spans="1:6" ht="25.5" x14ac:dyDescent="0.2">
      <c r="A18" s="18" t="s">
        <v>574</v>
      </c>
      <c r="B18" s="19" t="s">
        <v>575</v>
      </c>
      <c r="C18" s="21">
        <f>'SO 01-10-01'!K8+'SO 01-10-01'!M8</f>
        <v>0</v>
      </c>
      <c r="D18" s="21">
        <f t="shared" si="0"/>
        <v>0</v>
      </c>
      <c r="E18" s="21">
        <f>C18+D18</f>
        <v>0</v>
      </c>
      <c r="F18" s="20">
        <f>'SO 01-10-01'!T7</f>
        <v>10</v>
      </c>
    </row>
    <row r="19" spans="1:6" ht="25.5" x14ac:dyDescent="0.2">
      <c r="A19" s="18" t="s">
        <v>616</v>
      </c>
      <c r="B19" s="19" t="s">
        <v>617</v>
      </c>
      <c r="C19" s="21">
        <f>'SO 01-13-01'!K8+'SO 01-13-01'!M8</f>
        <v>0</v>
      </c>
      <c r="D19" s="21">
        <f t="shared" si="0"/>
        <v>0</v>
      </c>
      <c r="E19" s="21">
        <f>C19+D19</f>
        <v>0</v>
      </c>
      <c r="F19" s="20">
        <f>'SO 01-13-01'!T7</f>
        <v>12</v>
      </c>
    </row>
  </sheetData>
  <sheetProtection password="923D" sheet="1" objects="1" scenarios="1"/>
  <mergeCells count="4">
    <mergeCell ref="A1:A3"/>
    <mergeCell ref="B1:B3"/>
    <mergeCell ref="B4:E4"/>
    <mergeCell ref="B5:E5"/>
  </mergeCells>
  <pageMargins left="0.75" right="0.75" top="1" bottom="1" header="0.5" footer="0.5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0"/>
  <sheetViews>
    <sheetView tabSelected="1" workbookViewId="0">
      <pane ySplit="7" topLeftCell="A351" activePane="bottomLeft" state="frozen"/>
      <selection pane="bottomLeft" activeCell="E387" sqref="E38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1" width="9.140625" hidden="1" customWidth="1"/>
    <col min="12" max="14" width="16.7109375" customWidth="1"/>
    <col min="15" max="17" width="9.140625" hidden="1" customWidth="1"/>
    <col min="19" max="19" width="30.7109375" customWidth="1"/>
  </cols>
  <sheetData>
    <row r="1" spans="1:20" ht="35.1" customHeight="1" x14ac:dyDescent="0.2">
      <c r="A1" s="22" t="s">
        <v>18</v>
      </c>
      <c r="B1" s="11"/>
      <c r="C1" s="9"/>
      <c r="D1" s="11"/>
      <c r="E1" s="8" t="s">
        <v>21</v>
      </c>
      <c r="F1" s="11"/>
      <c r="G1" s="11"/>
      <c r="H1" s="11"/>
      <c r="I1" s="11"/>
      <c r="J1" s="11"/>
      <c r="K1" s="11"/>
      <c r="L1" s="11"/>
      <c r="M1" s="11"/>
      <c r="N1" s="11"/>
      <c r="P1" t="s">
        <v>26</v>
      </c>
    </row>
    <row r="2" spans="1:20" ht="20.100000000000001" customHeight="1" x14ac:dyDescent="0.2">
      <c r="A2" s="22"/>
      <c r="B2" s="11"/>
      <c r="C2" s="9"/>
      <c r="D2" s="11"/>
      <c r="E2" s="7"/>
      <c r="F2" s="11"/>
      <c r="G2" s="11"/>
      <c r="H2" s="11"/>
      <c r="I2" s="11"/>
      <c r="J2" s="11"/>
      <c r="K2" s="11"/>
      <c r="L2" s="24"/>
      <c r="M2" s="24"/>
      <c r="N2" s="11"/>
      <c r="P2" t="s">
        <v>26</v>
      </c>
    </row>
    <row r="3" spans="1:20" ht="32.1" customHeight="1" x14ac:dyDescent="0.2">
      <c r="A3" s="22" t="s">
        <v>19</v>
      </c>
      <c r="B3" s="26" t="s">
        <v>22</v>
      </c>
      <c r="C3" s="2" t="s">
        <v>2</v>
      </c>
      <c r="D3" s="9"/>
      <c r="E3" s="4" t="s">
        <v>3</v>
      </c>
      <c r="F3" s="9"/>
      <c r="G3" s="9"/>
      <c r="H3" s="9"/>
      <c r="L3" s="23" t="s">
        <v>14</v>
      </c>
      <c r="M3" s="43">
        <f>Rekapitulace!C10</f>
        <v>0</v>
      </c>
      <c r="N3" s="25" t="s">
        <v>0</v>
      </c>
      <c r="O3" t="s">
        <v>23</v>
      </c>
      <c r="P3" t="s">
        <v>27</v>
      </c>
    </row>
    <row r="4" spans="1:20" ht="32.1" customHeight="1" x14ac:dyDescent="0.2">
      <c r="A4" s="28" t="s">
        <v>20</v>
      </c>
      <c r="B4" s="29" t="s">
        <v>28</v>
      </c>
      <c r="C4" s="2" t="s">
        <v>14</v>
      </c>
      <c r="D4" s="9"/>
      <c r="E4" s="3" t="s">
        <v>15</v>
      </c>
      <c r="F4" s="9"/>
      <c r="G4" s="9"/>
      <c r="H4" s="9"/>
      <c r="O4" t="s">
        <v>24</v>
      </c>
      <c r="P4" t="s">
        <v>27</v>
      </c>
    </row>
    <row r="5" spans="1:20" ht="12.75" customHeight="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27"/>
      <c r="K5" s="27"/>
      <c r="L5" s="1" t="s">
        <v>38</v>
      </c>
      <c r="M5" s="1"/>
      <c r="N5" s="1" t="s">
        <v>42</v>
      </c>
      <c r="O5" t="s">
        <v>25</v>
      </c>
      <c r="P5" t="s">
        <v>27</v>
      </c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39</v>
      </c>
      <c r="K6" s="1"/>
      <c r="L6" s="1"/>
      <c r="M6" s="1"/>
      <c r="N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27" t="s">
        <v>40</v>
      </c>
      <c r="K7" s="27" t="s">
        <v>41</v>
      </c>
      <c r="L7" s="27" t="s">
        <v>40</v>
      </c>
      <c r="M7" s="27" t="s">
        <v>41</v>
      </c>
      <c r="N7" s="1"/>
      <c r="S7" t="s">
        <v>43</v>
      </c>
      <c r="T7">
        <f>COUNTIFS(L8:L527,"=0",A8:A527,"P")+COUNTIFS(L8:L527,"",A8:A527,"P")+SUM(Q8:Q527)</f>
        <v>127</v>
      </c>
    </row>
    <row r="8" spans="1:20" x14ac:dyDescent="0.2">
      <c r="A8" t="s">
        <v>44</v>
      </c>
      <c r="C8" s="30" t="s">
        <v>45</v>
      </c>
      <c r="E8" s="32" t="s">
        <v>17</v>
      </c>
      <c r="J8" s="31">
        <f>0+J9+J26+J59+J88+J225+J278+J323+J332+J349+J374+J391+J428+J469+J474</f>
        <v>0</v>
      </c>
      <c r="K8" s="31">
        <f>0+K9+K26+K59+K88+K225+K278+K323+K332+K349+K374+K391+K428+K469+K474</f>
        <v>0</v>
      </c>
      <c r="L8" s="31">
        <f>0+L9+L26+L59+L88+L225+L278+L323+L332+L349+L374+L391+L428+L469+L474</f>
        <v>0</v>
      </c>
      <c r="M8" s="31">
        <f>0+M9+M26+M59+M88+M225+M278+M323+M332+M349+M374+M391+M428+M469+M474</f>
        <v>0</v>
      </c>
    </row>
    <row r="9" spans="1:20" x14ac:dyDescent="0.2">
      <c r="A9" t="s">
        <v>46</v>
      </c>
      <c r="C9" s="33" t="s">
        <v>47</v>
      </c>
      <c r="E9" s="35" t="s">
        <v>48</v>
      </c>
      <c r="J9" s="34">
        <f>0</f>
        <v>0</v>
      </c>
      <c r="K9" s="34">
        <f>0</f>
        <v>0</v>
      </c>
      <c r="L9" s="34">
        <f>0+L10+L14+L18+L22</f>
        <v>0</v>
      </c>
      <c r="M9" s="34">
        <f>0+M10+M14+M18+M22</f>
        <v>0</v>
      </c>
    </row>
    <row r="10" spans="1:20" x14ac:dyDescent="0.2">
      <c r="A10" t="s">
        <v>49</v>
      </c>
      <c r="B10" s="36" t="s">
        <v>50</v>
      </c>
      <c r="C10" s="36" t="s">
        <v>51</v>
      </c>
      <c r="D10" s="37" t="s">
        <v>52</v>
      </c>
      <c r="E10" s="13" t="s">
        <v>53</v>
      </c>
      <c r="F10" s="38" t="s">
        <v>54</v>
      </c>
      <c r="G10" s="39">
        <v>2</v>
      </c>
      <c r="H10" s="38">
        <v>0</v>
      </c>
      <c r="I10" s="38">
        <f>ROUND(G10*H10,6)</f>
        <v>0</v>
      </c>
      <c r="L10" s="40">
        <v>0</v>
      </c>
      <c r="M10" s="34">
        <f>ROUND(ROUND(L10,2)*ROUND(G10,3),2)</f>
        <v>0</v>
      </c>
      <c r="N10" s="38" t="s">
        <v>55</v>
      </c>
      <c r="O10">
        <f>(M10*21)/100</f>
        <v>0</v>
      </c>
      <c r="P10" t="s">
        <v>27</v>
      </c>
    </row>
    <row r="11" spans="1:20" x14ac:dyDescent="0.2">
      <c r="A11" s="37" t="s">
        <v>56</v>
      </c>
      <c r="E11" s="41" t="s">
        <v>52</v>
      </c>
    </row>
    <row r="12" spans="1:20" x14ac:dyDescent="0.2">
      <c r="A12" s="37" t="s">
        <v>57</v>
      </c>
      <c r="E12" s="42" t="s">
        <v>58</v>
      </c>
    </row>
    <row r="13" spans="1:20" x14ac:dyDescent="0.2">
      <c r="A13" t="s">
        <v>59</v>
      </c>
      <c r="E13" s="41" t="s">
        <v>60</v>
      </c>
    </row>
    <row r="14" spans="1:20" x14ac:dyDescent="0.2">
      <c r="A14" t="s">
        <v>49</v>
      </c>
      <c r="B14" s="36" t="s">
        <v>61</v>
      </c>
      <c r="C14" s="36" t="s">
        <v>62</v>
      </c>
      <c r="D14" s="37" t="s">
        <v>52</v>
      </c>
      <c r="E14" s="13" t="s">
        <v>63</v>
      </c>
      <c r="F14" s="38" t="s">
        <v>54</v>
      </c>
      <c r="G14" s="39">
        <v>1</v>
      </c>
      <c r="H14" s="38">
        <v>0</v>
      </c>
      <c r="I14" s="38">
        <f>ROUND(G14*H14,6)</f>
        <v>0</v>
      </c>
      <c r="L14" s="40">
        <v>0</v>
      </c>
      <c r="M14" s="34">
        <f>ROUND(ROUND(L14,2)*ROUND(G14,3),2)</f>
        <v>0</v>
      </c>
      <c r="N14" s="38" t="s">
        <v>55</v>
      </c>
      <c r="O14">
        <f>(M14*21)/100</f>
        <v>0</v>
      </c>
      <c r="P14" t="s">
        <v>27</v>
      </c>
    </row>
    <row r="15" spans="1:20" x14ac:dyDescent="0.2">
      <c r="A15" s="37" t="s">
        <v>56</v>
      </c>
      <c r="E15" s="41" t="s">
        <v>52</v>
      </c>
    </row>
    <row r="16" spans="1:20" x14ac:dyDescent="0.2">
      <c r="A16" s="37" t="s">
        <v>57</v>
      </c>
      <c r="E16" s="42" t="s">
        <v>64</v>
      </c>
    </row>
    <row r="17" spans="1:16" x14ac:dyDescent="0.2">
      <c r="A17" t="s">
        <v>59</v>
      </c>
      <c r="E17" s="41" t="s">
        <v>60</v>
      </c>
    </row>
    <row r="18" spans="1:16" x14ac:dyDescent="0.2">
      <c r="A18" t="s">
        <v>49</v>
      </c>
      <c r="B18" s="36" t="s">
        <v>65</v>
      </c>
      <c r="C18" s="36" t="s">
        <v>66</v>
      </c>
      <c r="D18" s="37" t="s">
        <v>52</v>
      </c>
      <c r="E18" s="13" t="s">
        <v>67</v>
      </c>
      <c r="F18" s="38" t="s">
        <v>54</v>
      </c>
      <c r="G18" s="39">
        <v>1</v>
      </c>
      <c r="H18" s="38">
        <v>0</v>
      </c>
      <c r="I18" s="38">
        <f>ROUND(G18*H18,6)</f>
        <v>0</v>
      </c>
      <c r="L18" s="40">
        <v>0</v>
      </c>
      <c r="M18" s="34">
        <f>ROUND(ROUND(L18,2)*ROUND(G18,3),2)</f>
        <v>0</v>
      </c>
      <c r="N18" s="38" t="s">
        <v>55</v>
      </c>
      <c r="O18">
        <f>(M18*21)/100</f>
        <v>0</v>
      </c>
      <c r="P18" t="s">
        <v>27</v>
      </c>
    </row>
    <row r="19" spans="1:16" x14ac:dyDescent="0.2">
      <c r="A19" s="37" t="s">
        <v>56</v>
      </c>
      <c r="E19" s="41" t="s">
        <v>52</v>
      </c>
    </row>
    <row r="20" spans="1:16" x14ac:dyDescent="0.2">
      <c r="A20" s="37" t="s">
        <v>57</v>
      </c>
      <c r="E20" s="42" t="s">
        <v>68</v>
      </c>
    </row>
    <row r="21" spans="1:16" x14ac:dyDescent="0.2">
      <c r="A21" t="s">
        <v>59</v>
      </c>
      <c r="E21" s="41" t="s">
        <v>60</v>
      </c>
    </row>
    <row r="22" spans="1:16" x14ac:dyDescent="0.2">
      <c r="A22" t="s">
        <v>49</v>
      </c>
      <c r="B22" s="36" t="s">
        <v>69</v>
      </c>
      <c r="C22" s="36" t="s">
        <v>70</v>
      </c>
      <c r="D22" s="37" t="s">
        <v>52</v>
      </c>
      <c r="E22" s="13" t="s">
        <v>71</v>
      </c>
      <c r="F22" s="38" t="s">
        <v>54</v>
      </c>
      <c r="G22" s="39">
        <v>1</v>
      </c>
      <c r="H22" s="38">
        <v>0</v>
      </c>
      <c r="I22" s="38">
        <f>ROUND(G22*H22,6)</f>
        <v>0</v>
      </c>
      <c r="L22" s="40">
        <v>0</v>
      </c>
      <c r="M22" s="34">
        <f>ROUND(ROUND(L22,2)*ROUND(G22,3),2)</f>
        <v>0</v>
      </c>
      <c r="N22" s="38" t="s">
        <v>55</v>
      </c>
      <c r="O22">
        <f>(M22*21)/100</f>
        <v>0</v>
      </c>
      <c r="P22" t="s">
        <v>27</v>
      </c>
    </row>
    <row r="23" spans="1:16" x14ac:dyDescent="0.2">
      <c r="A23" s="37" t="s">
        <v>56</v>
      </c>
      <c r="E23" s="41" t="s">
        <v>52</v>
      </c>
    </row>
    <row r="24" spans="1:16" x14ac:dyDescent="0.2">
      <c r="A24" s="37" t="s">
        <v>57</v>
      </c>
      <c r="E24" s="42" t="s">
        <v>68</v>
      </c>
    </row>
    <row r="25" spans="1:16" x14ac:dyDescent="0.2">
      <c r="A25" t="s">
        <v>59</v>
      </c>
      <c r="E25" s="41" t="s">
        <v>60</v>
      </c>
    </row>
    <row r="26" spans="1:16" x14ac:dyDescent="0.2">
      <c r="A26" t="s">
        <v>46</v>
      </c>
      <c r="C26" s="33" t="s">
        <v>72</v>
      </c>
      <c r="E26" s="35" t="s">
        <v>73</v>
      </c>
      <c r="J26" s="34">
        <f>0</f>
        <v>0</v>
      </c>
      <c r="K26" s="34">
        <f>0</f>
        <v>0</v>
      </c>
      <c r="L26" s="34">
        <f>0+L27+L31+L35+L39+L43+L47+L51+L55</f>
        <v>0</v>
      </c>
      <c r="M26" s="34">
        <f>0+M27+M31+M35+M39+M43+M47+M51+M55</f>
        <v>0</v>
      </c>
    </row>
    <row r="27" spans="1:16" ht="25.5" x14ac:dyDescent="0.2">
      <c r="A27" t="s">
        <v>49</v>
      </c>
      <c r="B27" s="36" t="s">
        <v>74</v>
      </c>
      <c r="C27" s="36" t="s">
        <v>75</v>
      </c>
      <c r="D27" s="37" t="s">
        <v>52</v>
      </c>
      <c r="E27" s="13" t="s">
        <v>76</v>
      </c>
      <c r="F27" s="38" t="s">
        <v>54</v>
      </c>
      <c r="G27" s="39">
        <v>1</v>
      </c>
      <c r="H27" s="38">
        <v>0</v>
      </c>
      <c r="I27" s="38">
        <f>ROUND(G27*H27,6)</f>
        <v>0</v>
      </c>
      <c r="L27" s="40">
        <v>0</v>
      </c>
      <c r="M27" s="34">
        <f>ROUND(ROUND(L27,2)*ROUND(G27,3),2)</f>
        <v>0</v>
      </c>
      <c r="N27" s="38" t="s">
        <v>55</v>
      </c>
      <c r="O27">
        <f>(M27*21)/100</f>
        <v>0</v>
      </c>
      <c r="P27" t="s">
        <v>27</v>
      </c>
    </row>
    <row r="28" spans="1:16" x14ac:dyDescent="0.2">
      <c r="A28" s="37" t="s">
        <v>56</v>
      </c>
      <c r="E28" s="41" t="s">
        <v>52</v>
      </c>
    </row>
    <row r="29" spans="1:16" x14ac:dyDescent="0.2">
      <c r="A29" s="37" t="s">
        <v>57</v>
      </c>
      <c r="E29" s="42" t="s">
        <v>77</v>
      </c>
    </row>
    <row r="30" spans="1:16" x14ac:dyDescent="0.2">
      <c r="A30" t="s">
        <v>59</v>
      </c>
      <c r="E30" s="41" t="s">
        <v>60</v>
      </c>
    </row>
    <row r="31" spans="1:16" x14ac:dyDescent="0.2">
      <c r="A31" t="s">
        <v>49</v>
      </c>
      <c r="B31" s="36" t="s">
        <v>78</v>
      </c>
      <c r="C31" s="36" t="s">
        <v>79</v>
      </c>
      <c r="D31" s="37" t="s">
        <v>52</v>
      </c>
      <c r="E31" s="13" t="s">
        <v>80</v>
      </c>
      <c r="F31" s="38" t="s">
        <v>54</v>
      </c>
      <c r="G31" s="39">
        <v>1</v>
      </c>
      <c r="H31" s="38">
        <v>0</v>
      </c>
      <c r="I31" s="38">
        <f>ROUND(G31*H31,6)</f>
        <v>0</v>
      </c>
      <c r="L31" s="40">
        <v>0</v>
      </c>
      <c r="M31" s="34">
        <f>ROUND(ROUND(L31,2)*ROUND(G31,3),2)</f>
        <v>0</v>
      </c>
      <c r="N31" s="38" t="s">
        <v>55</v>
      </c>
      <c r="O31">
        <f>(M31*21)/100</f>
        <v>0</v>
      </c>
      <c r="P31" t="s">
        <v>27</v>
      </c>
    </row>
    <row r="32" spans="1:16" x14ac:dyDescent="0.2">
      <c r="A32" s="37" t="s">
        <v>56</v>
      </c>
      <c r="E32" s="41" t="s">
        <v>52</v>
      </c>
    </row>
    <row r="33" spans="1:16" x14ac:dyDescent="0.2">
      <c r="A33" s="37" t="s">
        <v>57</v>
      </c>
      <c r="E33" s="42" t="s">
        <v>77</v>
      </c>
    </row>
    <row r="34" spans="1:16" x14ac:dyDescent="0.2">
      <c r="A34" t="s">
        <v>59</v>
      </c>
      <c r="E34" s="41" t="s">
        <v>60</v>
      </c>
    </row>
    <row r="35" spans="1:16" x14ac:dyDescent="0.2">
      <c r="A35" t="s">
        <v>49</v>
      </c>
      <c r="B35" s="36" t="s">
        <v>81</v>
      </c>
      <c r="C35" s="36" t="s">
        <v>82</v>
      </c>
      <c r="D35" s="37" t="s">
        <v>52</v>
      </c>
      <c r="E35" s="13" t="s">
        <v>83</v>
      </c>
      <c r="F35" s="38" t="s">
        <v>54</v>
      </c>
      <c r="G35" s="39">
        <v>1</v>
      </c>
      <c r="H35" s="38">
        <v>0</v>
      </c>
      <c r="I35" s="38">
        <f>ROUND(G35*H35,6)</f>
        <v>0</v>
      </c>
      <c r="L35" s="40">
        <v>0</v>
      </c>
      <c r="M35" s="34">
        <f>ROUND(ROUND(L35,2)*ROUND(G35,3),2)</f>
        <v>0</v>
      </c>
      <c r="N35" s="38" t="s">
        <v>55</v>
      </c>
      <c r="O35">
        <f>(M35*21)/100</f>
        <v>0</v>
      </c>
      <c r="P35" t="s">
        <v>27</v>
      </c>
    </row>
    <row r="36" spans="1:16" x14ac:dyDescent="0.2">
      <c r="A36" s="37" t="s">
        <v>56</v>
      </c>
      <c r="E36" s="41" t="s">
        <v>52</v>
      </c>
    </row>
    <row r="37" spans="1:16" x14ac:dyDescent="0.2">
      <c r="A37" s="37" t="s">
        <v>57</v>
      </c>
      <c r="E37" s="42" t="s">
        <v>77</v>
      </c>
    </row>
    <row r="38" spans="1:16" x14ac:dyDescent="0.2">
      <c r="A38" t="s">
        <v>59</v>
      </c>
      <c r="E38" s="41" t="s">
        <v>60</v>
      </c>
    </row>
    <row r="39" spans="1:16" x14ac:dyDescent="0.2">
      <c r="A39" t="s">
        <v>49</v>
      </c>
      <c r="B39" s="36" t="s">
        <v>84</v>
      </c>
      <c r="C39" s="36" t="s">
        <v>85</v>
      </c>
      <c r="D39" s="37" t="s">
        <v>52</v>
      </c>
      <c r="E39" s="13" t="s">
        <v>86</v>
      </c>
      <c r="F39" s="38" t="s">
        <v>54</v>
      </c>
      <c r="G39" s="39">
        <v>1</v>
      </c>
      <c r="H39" s="38">
        <v>0</v>
      </c>
      <c r="I39" s="38">
        <f>ROUND(G39*H39,6)</f>
        <v>0</v>
      </c>
      <c r="L39" s="40">
        <v>0</v>
      </c>
      <c r="M39" s="34">
        <f>ROUND(ROUND(L39,2)*ROUND(G39,3),2)</f>
        <v>0</v>
      </c>
      <c r="N39" s="38" t="s">
        <v>55</v>
      </c>
      <c r="O39">
        <f>(M39*21)/100</f>
        <v>0</v>
      </c>
      <c r="P39" t="s">
        <v>27</v>
      </c>
    </row>
    <row r="40" spans="1:16" x14ac:dyDescent="0.2">
      <c r="A40" s="37" t="s">
        <v>56</v>
      </c>
      <c r="E40" s="41" t="s">
        <v>52</v>
      </c>
    </row>
    <row r="41" spans="1:16" x14ac:dyDescent="0.2">
      <c r="A41" s="37" t="s">
        <v>57</v>
      </c>
      <c r="E41" s="42" t="s">
        <v>77</v>
      </c>
    </row>
    <row r="42" spans="1:16" x14ac:dyDescent="0.2">
      <c r="A42" t="s">
        <v>59</v>
      </c>
      <c r="E42" s="41" t="s">
        <v>60</v>
      </c>
    </row>
    <row r="43" spans="1:16" x14ac:dyDescent="0.2">
      <c r="A43" t="s">
        <v>49</v>
      </c>
      <c r="B43" s="36" t="s">
        <v>87</v>
      </c>
      <c r="C43" s="36" t="s">
        <v>88</v>
      </c>
      <c r="D43" s="37" t="s">
        <v>52</v>
      </c>
      <c r="E43" s="13" t="s">
        <v>89</v>
      </c>
      <c r="F43" s="38" t="s">
        <v>54</v>
      </c>
      <c r="G43" s="39">
        <v>5</v>
      </c>
      <c r="H43" s="38">
        <v>0</v>
      </c>
      <c r="I43" s="38">
        <f>ROUND(G43*H43,6)</f>
        <v>0</v>
      </c>
      <c r="L43" s="40">
        <v>0</v>
      </c>
      <c r="M43" s="34">
        <f>ROUND(ROUND(L43,2)*ROUND(G43,3),2)</f>
        <v>0</v>
      </c>
      <c r="N43" s="38" t="s">
        <v>55</v>
      </c>
      <c r="O43">
        <f>(M43*21)/100</f>
        <v>0</v>
      </c>
      <c r="P43" t="s">
        <v>27</v>
      </c>
    </row>
    <row r="44" spans="1:16" x14ac:dyDescent="0.2">
      <c r="A44" s="37" t="s">
        <v>56</v>
      </c>
      <c r="E44" s="41" t="s">
        <v>52</v>
      </c>
    </row>
    <row r="45" spans="1:16" x14ac:dyDescent="0.2">
      <c r="A45" s="37" t="s">
        <v>57</v>
      </c>
      <c r="E45" s="42" t="s">
        <v>77</v>
      </c>
    </row>
    <row r="46" spans="1:16" x14ac:dyDescent="0.2">
      <c r="A46" t="s">
        <v>59</v>
      </c>
      <c r="E46" s="41" t="s">
        <v>60</v>
      </c>
    </row>
    <row r="47" spans="1:16" x14ac:dyDescent="0.2">
      <c r="A47" t="s">
        <v>49</v>
      </c>
      <c r="B47" s="36" t="s">
        <v>90</v>
      </c>
      <c r="C47" s="36" t="s">
        <v>91</v>
      </c>
      <c r="D47" s="37" t="s">
        <v>52</v>
      </c>
      <c r="E47" s="13" t="s">
        <v>92</v>
      </c>
      <c r="F47" s="38" t="s">
        <v>54</v>
      </c>
      <c r="G47" s="39">
        <v>5</v>
      </c>
      <c r="H47" s="38">
        <v>0</v>
      </c>
      <c r="I47" s="38">
        <f>ROUND(G47*H47,6)</f>
        <v>0</v>
      </c>
      <c r="L47" s="40">
        <v>0</v>
      </c>
      <c r="M47" s="34">
        <f>ROUND(ROUND(L47,2)*ROUND(G47,3),2)</f>
        <v>0</v>
      </c>
      <c r="N47" s="38" t="s">
        <v>55</v>
      </c>
      <c r="O47">
        <f>(M47*21)/100</f>
        <v>0</v>
      </c>
      <c r="P47" t="s">
        <v>27</v>
      </c>
    </row>
    <row r="48" spans="1:16" x14ac:dyDescent="0.2">
      <c r="A48" s="37" t="s">
        <v>56</v>
      </c>
      <c r="E48" s="41" t="s">
        <v>52</v>
      </c>
    </row>
    <row r="49" spans="1:16" x14ac:dyDescent="0.2">
      <c r="A49" s="37" t="s">
        <v>57</v>
      </c>
      <c r="E49" s="42" t="s">
        <v>77</v>
      </c>
    </row>
    <row r="50" spans="1:16" x14ac:dyDescent="0.2">
      <c r="A50" t="s">
        <v>59</v>
      </c>
      <c r="E50" s="41" t="s">
        <v>60</v>
      </c>
    </row>
    <row r="51" spans="1:16" x14ac:dyDescent="0.2">
      <c r="A51" t="s">
        <v>49</v>
      </c>
      <c r="B51" s="36" t="s">
        <v>93</v>
      </c>
      <c r="C51" s="36" t="s">
        <v>94</v>
      </c>
      <c r="D51" s="37" t="s">
        <v>52</v>
      </c>
      <c r="E51" s="13" t="s">
        <v>95</v>
      </c>
      <c r="F51" s="38" t="s">
        <v>54</v>
      </c>
      <c r="G51" s="39">
        <v>2</v>
      </c>
      <c r="H51" s="38">
        <v>0</v>
      </c>
      <c r="I51" s="38">
        <f>ROUND(G51*H51,6)</f>
        <v>0</v>
      </c>
      <c r="L51" s="40">
        <v>0</v>
      </c>
      <c r="M51" s="34">
        <f>ROUND(ROUND(L51,2)*ROUND(G51,3),2)</f>
        <v>0</v>
      </c>
      <c r="N51" s="38" t="s">
        <v>55</v>
      </c>
      <c r="O51">
        <f>(M51*21)/100</f>
        <v>0</v>
      </c>
      <c r="P51" t="s">
        <v>27</v>
      </c>
    </row>
    <row r="52" spans="1:16" x14ac:dyDescent="0.2">
      <c r="A52" s="37" t="s">
        <v>56</v>
      </c>
      <c r="E52" s="41" t="s">
        <v>52</v>
      </c>
    </row>
    <row r="53" spans="1:16" x14ac:dyDescent="0.2">
      <c r="A53" s="37" t="s">
        <v>57</v>
      </c>
      <c r="E53" s="42" t="s">
        <v>77</v>
      </c>
    </row>
    <row r="54" spans="1:16" x14ac:dyDescent="0.2">
      <c r="A54" t="s">
        <v>59</v>
      </c>
      <c r="E54" s="41" t="s">
        <v>60</v>
      </c>
    </row>
    <row r="55" spans="1:16" x14ac:dyDescent="0.2">
      <c r="A55" t="s">
        <v>49</v>
      </c>
      <c r="B55" s="36" t="s">
        <v>96</v>
      </c>
      <c r="C55" s="36" t="s">
        <v>97</v>
      </c>
      <c r="D55" s="37" t="s">
        <v>52</v>
      </c>
      <c r="E55" s="13" t="s">
        <v>98</v>
      </c>
      <c r="F55" s="38" t="s">
        <v>54</v>
      </c>
      <c r="G55" s="39">
        <v>2</v>
      </c>
      <c r="H55" s="38">
        <v>0</v>
      </c>
      <c r="I55" s="38">
        <f>ROUND(G55*H55,6)</f>
        <v>0</v>
      </c>
      <c r="L55" s="40">
        <v>0</v>
      </c>
      <c r="M55" s="34">
        <f>ROUND(ROUND(L55,2)*ROUND(G55,3),2)</f>
        <v>0</v>
      </c>
      <c r="N55" s="38" t="s">
        <v>55</v>
      </c>
      <c r="O55">
        <f>(M55*21)/100</f>
        <v>0</v>
      </c>
      <c r="P55" t="s">
        <v>27</v>
      </c>
    </row>
    <row r="56" spans="1:16" x14ac:dyDescent="0.2">
      <c r="A56" s="37" t="s">
        <v>56</v>
      </c>
      <c r="E56" s="41" t="s">
        <v>52</v>
      </c>
    </row>
    <row r="57" spans="1:16" x14ac:dyDescent="0.2">
      <c r="A57" s="37" t="s">
        <v>57</v>
      </c>
      <c r="E57" s="42" t="s">
        <v>77</v>
      </c>
    </row>
    <row r="58" spans="1:16" x14ac:dyDescent="0.2">
      <c r="A58" t="s">
        <v>59</v>
      </c>
      <c r="E58" s="41" t="s">
        <v>60</v>
      </c>
    </row>
    <row r="59" spans="1:16" x14ac:dyDescent="0.2">
      <c r="A59" t="s">
        <v>46</v>
      </c>
      <c r="C59" s="33" t="s">
        <v>99</v>
      </c>
      <c r="E59" s="35" t="s">
        <v>100</v>
      </c>
      <c r="J59" s="34">
        <f>0</f>
        <v>0</v>
      </c>
      <c r="K59" s="34">
        <f>0</f>
        <v>0</v>
      </c>
      <c r="L59" s="34">
        <f>0+L60+L64+L68+L72+L76+L80+L84</f>
        <v>0</v>
      </c>
      <c r="M59" s="34">
        <f>0+M60+M64+M68+M72+M76+M80+M84</f>
        <v>0</v>
      </c>
    </row>
    <row r="60" spans="1:16" ht="25.5" x14ac:dyDescent="0.2">
      <c r="A60" t="s">
        <v>49</v>
      </c>
      <c r="B60" s="36" t="s">
        <v>101</v>
      </c>
      <c r="C60" s="36" t="s">
        <v>102</v>
      </c>
      <c r="D60" s="37" t="s">
        <v>52</v>
      </c>
      <c r="E60" s="13" t="s">
        <v>103</v>
      </c>
      <c r="F60" s="38" t="s">
        <v>54</v>
      </c>
      <c r="G60" s="39">
        <v>2</v>
      </c>
      <c r="H60" s="38">
        <v>0</v>
      </c>
      <c r="I60" s="38">
        <f>ROUND(G60*H60,6)</f>
        <v>0</v>
      </c>
      <c r="L60" s="40">
        <v>0</v>
      </c>
      <c r="M60" s="34">
        <f>ROUND(ROUND(L60,2)*ROUND(G60,3),2)</f>
        <v>0</v>
      </c>
      <c r="N60" s="38" t="s">
        <v>55</v>
      </c>
      <c r="O60">
        <f>(M60*21)/100</f>
        <v>0</v>
      </c>
      <c r="P60" t="s">
        <v>27</v>
      </c>
    </row>
    <row r="61" spans="1:16" x14ac:dyDescent="0.2">
      <c r="A61" s="37" t="s">
        <v>56</v>
      </c>
      <c r="E61" s="41" t="s">
        <v>52</v>
      </c>
    </row>
    <row r="62" spans="1:16" x14ac:dyDescent="0.2">
      <c r="A62" s="37" t="s">
        <v>57</v>
      </c>
      <c r="E62" s="42" t="s">
        <v>104</v>
      </c>
    </row>
    <row r="63" spans="1:16" x14ac:dyDescent="0.2">
      <c r="A63" t="s">
        <v>59</v>
      </c>
      <c r="E63" s="41" t="s">
        <v>60</v>
      </c>
    </row>
    <row r="64" spans="1:16" ht="25.5" x14ac:dyDescent="0.2">
      <c r="A64" t="s">
        <v>49</v>
      </c>
      <c r="B64" s="36" t="s">
        <v>105</v>
      </c>
      <c r="C64" s="36" t="s">
        <v>106</v>
      </c>
      <c r="D64" s="37" t="s">
        <v>52</v>
      </c>
      <c r="E64" s="13" t="s">
        <v>107</v>
      </c>
      <c r="F64" s="38" t="s">
        <v>54</v>
      </c>
      <c r="G64" s="39">
        <v>2</v>
      </c>
      <c r="H64" s="38">
        <v>0</v>
      </c>
      <c r="I64" s="38">
        <f>ROUND(G64*H64,6)</f>
        <v>0</v>
      </c>
      <c r="L64" s="40">
        <v>0</v>
      </c>
      <c r="M64" s="34">
        <f>ROUND(ROUND(L64,2)*ROUND(G64,3),2)</f>
        <v>0</v>
      </c>
      <c r="N64" s="38" t="s">
        <v>55</v>
      </c>
      <c r="O64">
        <f>(M64*21)/100</f>
        <v>0</v>
      </c>
      <c r="P64" t="s">
        <v>27</v>
      </c>
    </row>
    <row r="65" spans="1:16" x14ac:dyDescent="0.2">
      <c r="A65" s="37" t="s">
        <v>56</v>
      </c>
      <c r="E65" s="41" t="s">
        <v>52</v>
      </c>
    </row>
    <row r="66" spans="1:16" x14ac:dyDescent="0.2">
      <c r="A66" s="37" t="s">
        <v>57</v>
      </c>
      <c r="E66" s="42" t="s">
        <v>104</v>
      </c>
    </row>
    <row r="67" spans="1:16" x14ac:dyDescent="0.2">
      <c r="A67" t="s">
        <v>59</v>
      </c>
      <c r="E67" s="41" t="s">
        <v>60</v>
      </c>
    </row>
    <row r="68" spans="1:16" x14ac:dyDescent="0.2">
      <c r="A68" t="s">
        <v>49</v>
      </c>
      <c r="B68" s="36" t="s">
        <v>108</v>
      </c>
      <c r="C68" s="36" t="s">
        <v>109</v>
      </c>
      <c r="D68" s="37" t="s">
        <v>52</v>
      </c>
      <c r="E68" s="13" t="s">
        <v>110</v>
      </c>
      <c r="F68" s="38" t="s">
        <v>54</v>
      </c>
      <c r="G68" s="39">
        <v>6</v>
      </c>
      <c r="H68" s="38">
        <v>0</v>
      </c>
      <c r="I68" s="38">
        <f>ROUND(G68*H68,6)</f>
        <v>0</v>
      </c>
      <c r="L68" s="40">
        <v>0</v>
      </c>
      <c r="M68" s="34">
        <f>ROUND(ROUND(L68,2)*ROUND(G68,3),2)</f>
        <v>0</v>
      </c>
      <c r="N68" s="38" t="s">
        <v>55</v>
      </c>
      <c r="O68">
        <f>(M68*21)/100</f>
        <v>0</v>
      </c>
      <c r="P68" t="s">
        <v>27</v>
      </c>
    </row>
    <row r="69" spans="1:16" x14ac:dyDescent="0.2">
      <c r="A69" s="37" t="s">
        <v>56</v>
      </c>
      <c r="E69" s="41" t="s">
        <v>52</v>
      </c>
    </row>
    <row r="70" spans="1:16" x14ac:dyDescent="0.2">
      <c r="A70" s="37" t="s">
        <v>57</v>
      </c>
      <c r="E70" s="42" t="s">
        <v>111</v>
      </c>
    </row>
    <row r="71" spans="1:16" x14ac:dyDescent="0.2">
      <c r="A71" t="s">
        <v>59</v>
      </c>
      <c r="E71" s="41" t="s">
        <v>60</v>
      </c>
    </row>
    <row r="72" spans="1:16" x14ac:dyDescent="0.2">
      <c r="A72" t="s">
        <v>49</v>
      </c>
      <c r="B72" s="36" t="s">
        <v>112</v>
      </c>
      <c r="C72" s="36" t="s">
        <v>113</v>
      </c>
      <c r="D72" s="37" t="s">
        <v>52</v>
      </c>
      <c r="E72" s="13" t="s">
        <v>114</v>
      </c>
      <c r="F72" s="38" t="s">
        <v>115</v>
      </c>
      <c r="G72" s="39">
        <v>56</v>
      </c>
      <c r="H72" s="38">
        <v>0</v>
      </c>
      <c r="I72" s="38">
        <f>ROUND(G72*H72,6)</f>
        <v>0</v>
      </c>
      <c r="L72" s="40">
        <v>0</v>
      </c>
      <c r="M72" s="34">
        <f>ROUND(ROUND(L72,2)*ROUND(G72,3),2)</f>
        <v>0</v>
      </c>
      <c r="N72" s="38" t="s">
        <v>55</v>
      </c>
      <c r="O72">
        <f>(M72*21)/100</f>
        <v>0</v>
      </c>
      <c r="P72" t="s">
        <v>27</v>
      </c>
    </row>
    <row r="73" spans="1:16" x14ac:dyDescent="0.2">
      <c r="A73" s="37" t="s">
        <v>56</v>
      </c>
      <c r="E73" s="41" t="s">
        <v>52</v>
      </c>
    </row>
    <row r="74" spans="1:16" x14ac:dyDescent="0.2">
      <c r="A74" s="37" t="s">
        <v>57</v>
      </c>
      <c r="E74" s="42" t="s">
        <v>52</v>
      </c>
    </row>
    <row r="75" spans="1:16" x14ac:dyDescent="0.2">
      <c r="A75" t="s">
        <v>59</v>
      </c>
      <c r="E75" s="41" t="s">
        <v>60</v>
      </c>
    </row>
    <row r="76" spans="1:16" x14ac:dyDescent="0.2">
      <c r="A76" t="s">
        <v>49</v>
      </c>
      <c r="B76" s="36" t="s">
        <v>116</v>
      </c>
      <c r="C76" s="36" t="s">
        <v>117</v>
      </c>
      <c r="D76" s="37" t="s">
        <v>52</v>
      </c>
      <c r="E76" s="13" t="s">
        <v>118</v>
      </c>
      <c r="F76" s="38" t="s">
        <v>115</v>
      </c>
      <c r="G76" s="39">
        <v>224</v>
      </c>
      <c r="H76" s="38">
        <v>0</v>
      </c>
      <c r="I76" s="38">
        <f>ROUND(G76*H76,6)</f>
        <v>0</v>
      </c>
      <c r="L76" s="40">
        <v>0</v>
      </c>
      <c r="M76" s="34">
        <f>ROUND(ROUND(L76,2)*ROUND(G76,3),2)</f>
        <v>0</v>
      </c>
      <c r="N76" s="38" t="s">
        <v>55</v>
      </c>
      <c r="O76">
        <f>(M76*21)/100</f>
        <v>0</v>
      </c>
      <c r="P76" t="s">
        <v>27</v>
      </c>
    </row>
    <row r="77" spans="1:16" x14ac:dyDescent="0.2">
      <c r="A77" s="37" t="s">
        <v>56</v>
      </c>
      <c r="E77" s="41" t="s">
        <v>52</v>
      </c>
    </row>
    <row r="78" spans="1:16" x14ac:dyDescent="0.2">
      <c r="A78" s="37" t="s">
        <v>57</v>
      </c>
      <c r="E78" s="42" t="s">
        <v>52</v>
      </c>
    </row>
    <row r="79" spans="1:16" x14ac:dyDescent="0.2">
      <c r="A79" t="s">
        <v>59</v>
      </c>
      <c r="E79" s="41" t="s">
        <v>60</v>
      </c>
    </row>
    <row r="80" spans="1:16" ht="25.5" x14ac:dyDescent="0.2">
      <c r="A80" t="s">
        <v>49</v>
      </c>
      <c r="B80" s="36" t="s">
        <v>119</v>
      </c>
      <c r="C80" s="36" t="s">
        <v>120</v>
      </c>
      <c r="D80" s="37" t="s">
        <v>52</v>
      </c>
      <c r="E80" s="13" t="s">
        <v>121</v>
      </c>
      <c r="F80" s="38" t="s">
        <v>54</v>
      </c>
      <c r="G80" s="39">
        <v>4</v>
      </c>
      <c r="H80" s="38">
        <v>0</v>
      </c>
      <c r="I80" s="38">
        <f>ROUND(G80*H80,6)</f>
        <v>0</v>
      </c>
      <c r="L80" s="40">
        <v>0</v>
      </c>
      <c r="M80" s="34">
        <f>ROUND(ROUND(L80,2)*ROUND(G80,3),2)</f>
        <v>0</v>
      </c>
      <c r="N80" s="38" t="s">
        <v>55</v>
      </c>
      <c r="O80">
        <f>(M80*21)/100</f>
        <v>0</v>
      </c>
      <c r="P80" t="s">
        <v>27</v>
      </c>
    </row>
    <row r="81" spans="1:16" x14ac:dyDescent="0.2">
      <c r="A81" s="37" t="s">
        <v>56</v>
      </c>
      <c r="E81" s="41" t="s">
        <v>52</v>
      </c>
    </row>
    <row r="82" spans="1:16" x14ac:dyDescent="0.2">
      <c r="A82" s="37" t="s">
        <v>57</v>
      </c>
      <c r="E82" s="42" t="s">
        <v>52</v>
      </c>
    </row>
    <row r="83" spans="1:16" x14ac:dyDescent="0.2">
      <c r="A83" t="s">
        <v>59</v>
      </c>
      <c r="E83" s="41" t="s">
        <v>60</v>
      </c>
    </row>
    <row r="84" spans="1:16" ht="25.5" x14ac:dyDescent="0.2">
      <c r="A84" t="s">
        <v>49</v>
      </c>
      <c r="B84" s="36" t="s">
        <v>122</v>
      </c>
      <c r="C84" s="36" t="s">
        <v>123</v>
      </c>
      <c r="D84" s="37" t="s">
        <v>52</v>
      </c>
      <c r="E84" s="13" t="s">
        <v>124</v>
      </c>
      <c r="F84" s="38" t="s">
        <v>54</v>
      </c>
      <c r="G84" s="39">
        <v>16</v>
      </c>
      <c r="H84" s="38">
        <v>0</v>
      </c>
      <c r="I84" s="38">
        <f>ROUND(G84*H84,6)</f>
        <v>0</v>
      </c>
      <c r="L84" s="40">
        <v>0</v>
      </c>
      <c r="M84" s="34">
        <f>ROUND(ROUND(L84,2)*ROUND(G84,3),2)</f>
        <v>0</v>
      </c>
      <c r="N84" s="38" t="s">
        <v>55</v>
      </c>
      <c r="O84">
        <f>(M84*21)/100</f>
        <v>0</v>
      </c>
      <c r="P84" t="s">
        <v>27</v>
      </c>
    </row>
    <row r="85" spans="1:16" x14ac:dyDescent="0.2">
      <c r="A85" s="37" t="s">
        <v>56</v>
      </c>
      <c r="E85" s="41" t="s">
        <v>52</v>
      </c>
    </row>
    <row r="86" spans="1:16" x14ac:dyDescent="0.2">
      <c r="A86" s="37" t="s">
        <v>57</v>
      </c>
      <c r="E86" s="42" t="s">
        <v>52</v>
      </c>
    </row>
    <row r="87" spans="1:16" x14ac:dyDescent="0.2">
      <c r="A87" t="s">
        <v>59</v>
      </c>
      <c r="E87" s="41" t="s">
        <v>60</v>
      </c>
    </row>
    <row r="88" spans="1:16" x14ac:dyDescent="0.2">
      <c r="A88" t="s">
        <v>46</v>
      </c>
      <c r="C88" s="33" t="s">
        <v>125</v>
      </c>
      <c r="E88" s="35" t="s">
        <v>126</v>
      </c>
      <c r="J88" s="34">
        <f>0</f>
        <v>0</v>
      </c>
      <c r="K88" s="34">
        <f>0</f>
        <v>0</v>
      </c>
      <c r="L88" s="34">
        <f>0+L89+L93+L97+L101+L105+L109+L113+L117+L121+L125+L129+L133+L137+L141+L145+L149+L153+L157+L161+L165+L169+L173+L177+L181+L185+L189+L193+L197+L201+L205+L209+L213+L217+L221</f>
        <v>0</v>
      </c>
      <c r="M88" s="34">
        <f>0+M89+M93+M97+M101+M105+M109+M113+M117+M121+M125+M129+M133+M137+M141+M145+M149+M153+M157+M161+M165+M169+M173+M177+M181+M185+M189+M193+M197+M201+M205+M209+M213+M217+M221</f>
        <v>0</v>
      </c>
    </row>
    <row r="89" spans="1:16" x14ac:dyDescent="0.2">
      <c r="A89" t="s">
        <v>49</v>
      </c>
      <c r="B89" s="36" t="s">
        <v>127</v>
      </c>
      <c r="C89" s="36" t="s">
        <v>128</v>
      </c>
      <c r="D89" s="37" t="s">
        <v>52</v>
      </c>
      <c r="E89" s="13" t="s">
        <v>129</v>
      </c>
      <c r="F89" s="38" t="s">
        <v>130</v>
      </c>
      <c r="G89" s="39">
        <v>2.2000000000000002</v>
      </c>
      <c r="H89" s="38">
        <v>0</v>
      </c>
      <c r="I89" s="38">
        <f>ROUND(G89*H89,6)</f>
        <v>0</v>
      </c>
      <c r="L89" s="40">
        <v>0</v>
      </c>
      <c r="M89" s="34">
        <f>ROUND(ROUND(L89,2)*ROUND(G89,3),2)</f>
        <v>0</v>
      </c>
      <c r="N89" s="38" t="s">
        <v>55</v>
      </c>
      <c r="O89">
        <f>(M89*21)/100</f>
        <v>0</v>
      </c>
      <c r="P89" t="s">
        <v>27</v>
      </c>
    </row>
    <row r="90" spans="1:16" x14ac:dyDescent="0.2">
      <c r="A90" s="37" t="s">
        <v>56</v>
      </c>
      <c r="E90" s="41" t="s">
        <v>52</v>
      </c>
    </row>
    <row r="91" spans="1:16" x14ac:dyDescent="0.2">
      <c r="A91" s="37" t="s">
        <v>57</v>
      </c>
      <c r="E91" s="42" t="s">
        <v>131</v>
      </c>
    </row>
    <row r="92" spans="1:16" x14ac:dyDescent="0.2">
      <c r="A92" t="s">
        <v>59</v>
      </c>
      <c r="E92" s="41" t="s">
        <v>60</v>
      </c>
    </row>
    <row r="93" spans="1:16" x14ac:dyDescent="0.2">
      <c r="A93" t="s">
        <v>49</v>
      </c>
      <c r="B93" s="36" t="s">
        <v>132</v>
      </c>
      <c r="C93" s="36" t="s">
        <v>133</v>
      </c>
      <c r="D93" s="37" t="s">
        <v>52</v>
      </c>
      <c r="E93" s="13" t="s">
        <v>134</v>
      </c>
      <c r="F93" s="38" t="s">
        <v>130</v>
      </c>
      <c r="G93" s="39">
        <v>2.2000000000000002</v>
      </c>
      <c r="H93" s="38">
        <v>0</v>
      </c>
      <c r="I93" s="38">
        <f>ROUND(G93*H93,6)</f>
        <v>0</v>
      </c>
      <c r="L93" s="40">
        <v>0</v>
      </c>
      <c r="M93" s="34">
        <f>ROUND(ROUND(L93,2)*ROUND(G93,3),2)</f>
        <v>0</v>
      </c>
      <c r="N93" s="38" t="s">
        <v>55</v>
      </c>
      <c r="O93">
        <f>(M93*21)/100</f>
        <v>0</v>
      </c>
      <c r="P93" t="s">
        <v>27</v>
      </c>
    </row>
    <row r="94" spans="1:16" x14ac:dyDescent="0.2">
      <c r="A94" s="37" t="s">
        <v>56</v>
      </c>
      <c r="E94" s="41" t="s">
        <v>52</v>
      </c>
    </row>
    <row r="95" spans="1:16" x14ac:dyDescent="0.2">
      <c r="A95" s="37" t="s">
        <v>57</v>
      </c>
      <c r="E95" s="42" t="s">
        <v>131</v>
      </c>
    </row>
    <row r="96" spans="1:16" x14ac:dyDescent="0.2">
      <c r="A96" t="s">
        <v>59</v>
      </c>
      <c r="E96" s="41" t="s">
        <v>60</v>
      </c>
    </row>
    <row r="97" spans="1:16" ht="25.5" x14ac:dyDescent="0.2">
      <c r="A97" t="s">
        <v>49</v>
      </c>
      <c r="B97" s="36" t="s">
        <v>135</v>
      </c>
      <c r="C97" s="36" t="s">
        <v>136</v>
      </c>
      <c r="D97" s="37" t="s">
        <v>52</v>
      </c>
      <c r="E97" s="13" t="s">
        <v>137</v>
      </c>
      <c r="F97" s="38" t="s">
        <v>54</v>
      </c>
      <c r="G97" s="39">
        <v>22</v>
      </c>
      <c r="H97" s="38">
        <v>0</v>
      </c>
      <c r="I97" s="38">
        <f>ROUND(G97*H97,6)</f>
        <v>0</v>
      </c>
      <c r="L97" s="40">
        <v>0</v>
      </c>
      <c r="M97" s="34">
        <f>ROUND(ROUND(L97,2)*ROUND(G97,3),2)</f>
        <v>0</v>
      </c>
      <c r="N97" s="38" t="s">
        <v>55</v>
      </c>
      <c r="O97">
        <f>(M97*21)/100</f>
        <v>0</v>
      </c>
      <c r="P97" t="s">
        <v>27</v>
      </c>
    </row>
    <row r="98" spans="1:16" x14ac:dyDescent="0.2">
      <c r="A98" s="37" t="s">
        <v>56</v>
      </c>
      <c r="E98" s="41" t="s">
        <v>52</v>
      </c>
    </row>
    <row r="99" spans="1:16" x14ac:dyDescent="0.2">
      <c r="A99" s="37" t="s">
        <v>57</v>
      </c>
      <c r="E99" s="42" t="s">
        <v>131</v>
      </c>
    </row>
    <row r="100" spans="1:16" x14ac:dyDescent="0.2">
      <c r="A100" t="s">
        <v>59</v>
      </c>
      <c r="E100" s="41" t="s">
        <v>60</v>
      </c>
    </row>
    <row r="101" spans="1:16" ht="25.5" x14ac:dyDescent="0.2">
      <c r="A101" t="s">
        <v>49</v>
      </c>
      <c r="B101" s="36" t="s">
        <v>138</v>
      </c>
      <c r="C101" s="36" t="s">
        <v>139</v>
      </c>
      <c r="D101" s="37" t="s">
        <v>52</v>
      </c>
      <c r="E101" s="13" t="s">
        <v>140</v>
      </c>
      <c r="F101" s="38" t="s">
        <v>54</v>
      </c>
      <c r="G101" s="39">
        <v>1</v>
      </c>
      <c r="H101" s="38">
        <v>0</v>
      </c>
      <c r="I101" s="38">
        <f>ROUND(G101*H101,6)</f>
        <v>0</v>
      </c>
      <c r="L101" s="40">
        <v>0</v>
      </c>
      <c r="M101" s="34">
        <f>ROUND(ROUND(L101,2)*ROUND(G101,3),2)</f>
        <v>0</v>
      </c>
      <c r="N101" s="38" t="s">
        <v>55</v>
      </c>
      <c r="O101">
        <f>(M101*21)/100</f>
        <v>0</v>
      </c>
      <c r="P101" t="s">
        <v>27</v>
      </c>
    </row>
    <row r="102" spans="1:16" x14ac:dyDescent="0.2">
      <c r="A102" s="37" t="s">
        <v>56</v>
      </c>
      <c r="E102" s="41" t="s">
        <v>52</v>
      </c>
    </row>
    <row r="103" spans="1:16" x14ac:dyDescent="0.2">
      <c r="A103" s="37" t="s">
        <v>57</v>
      </c>
      <c r="E103" s="42" t="s">
        <v>131</v>
      </c>
    </row>
    <row r="104" spans="1:16" x14ac:dyDescent="0.2">
      <c r="A104" t="s">
        <v>59</v>
      </c>
      <c r="E104" s="41" t="s">
        <v>60</v>
      </c>
    </row>
    <row r="105" spans="1:16" x14ac:dyDescent="0.2">
      <c r="A105" t="s">
        <v>49</v>
      </c>
      <c r="B105" s="36" t="s">
        <v>141</v>
      </c>
      <c r="C105" s="36" t="s">
        <v>142</v>
      </c>
      <c r="D105" s="37" t="s">
        <v>52</v>
      </c>
      <c r="E105" s="13" t="s">
        <v>143</v>
      </c>
      <c r="F105" s="38" t="s">
        <v>144</v>
      </c>
      <c r="G105" s="39">
        <v>1</v>
      </c>
      <c r="H105" s="38">
        <v>0</v>
      </c>
      <c r="I105" s="38">
        <f>ROUND(G105*H105,6)</f>
        <v>0</v>
      </c>
      <c r="L105" s="40">
        <v>0</v>
      </c>
      <c r="M105" s="34">
        <f>ROUND(ROUND(L105,2)*ROUND(G105,3),2)</f>
        <v>0</v>
      </c>
      <c r="N105" s="38" t="s">
        <v>55</v>
      </c>
      <c r="O105">
        <f>(M105*21)/100</f>
        <v>0</v>
      </c>
      <c r="P105" t="s">
        <v>27</v>
      </c>
    </row>
    <row r="106" spans="1:16" x14ac:dyDescent="0.2">
      <c r="A106" s="37" t="s">
        <v>56</v>
      </c>
      <c r="E106" s="41" t="s">
        <v>52</v>
      </c>
    </row>
    <row r="107" spans="1:16" x14ac:dyDescent="0.2">
      <c r="A107" s="37" t="s">
        <v>57</v>
      </c>
      <c r="E107" s="42" t="s">
        <v>131</v>
      </c>
    </row>
    <row r="108" spans="1:16" x14ac:dyDescent="0.2">
      <c r="A108" t="s">
        <v>59</v>
      </c>
      <c r="E108" s="41" t="s">
        <v>60</v>
      </c>
    </row>
    <row r="109" spans="1:16" x14ac:dyDescent="0.2">
      <c r="A109" t="s">
        <v>49</v>
      </c>
      <c r="B109" s="36" t="s">
        <v>145</v>
      </c>
      <c r="C109" s="36" t="s">
        <v>146</v>
      </c>
      <c r="D109" s="37" t="s">
        <v>52</v>
      </c>
      <c r="E109" s="13" t="s">
        <v>147</v>
      </c>
      <c r="F109" s="38" t="s">
        <v>144</v>
      </c>
      <c r="G109" s="39">
        <v>1</v>
      </c>
      <c r="H109" s="38">
        <v>0</v>
      </c>
      <c r="I109" s="38">
        <f>ROUND(G109*H109,6)</f>
        <v>0</v>
      </c>
      <c r="L109" s="40">
        <v>0</v>
      </c>
      <c r="M109" s="34">
        <f>ROUND(ROUND(L109,2)*ROUND(G109,3),2)</f>
        <v>0</v>
      </c>
      <c r="N109" s="38" t="s">
        <v>55</v>
      </c>
      <c r="O109">
        <f>(M109*21)/100</f>
        <v>0</v>
      </c>
      <c r="P109" t="s">
        <v>27</v>
      </c>
    </row>
    <row r="110" spans="1:16" x14ac:dyDescent="0.2">
      <c r="A110" s="37" t="s">
        <v>56</v>
      </c>
      <c r="E110" s="41" t="s">
        <v>52</v>
      </c>
    </row>
    <row r="111" spans="1:16" x14ac:dyDescent="0.2">
      <c r="A111" s="37" t="s">
        <v>57</v>
      </c>
      <c r="E111" s="42" t="s">
        <v>131</v>
      </c>
    </row>
    <row r="112" spans="1:16" x14ac:dyDescent="0.2">
      <c r="A112" t="s">
        <v>59</v>
      </c>
      <c r="E112" s="41" t="s">
        <v>60</v>
      </c>
    </row>
    <row r="113" spans="1:16" x14ac:dyDescent="0.2">
      <c r="A113" t="s">
        <v>49</v>
      </c>
      <c r="B113" s="36" t="s">
        <v>148</v>
      </c>
      <c r="C113" s="36" t="s">
        <v>149</v>
      </c>
      <c r="D113" s="37" t="s">
        <v>52</v>
      </c>
      <c r="E113" s="13" t="s">
        <v>150</v>
      </c>
      <c r="F113" s="38" t="s">
        <v>144</v>
      </c>
      <c r="G113" s="39">
        <v>40</v>
      </c>
      <c r="H113" s="38">
        <v>0</v>
      </c>
      <c r="I113" s="38">
        <f>ROUND(G113*H113,6)</f>
        <v>0</v>
      </c>
      <c r="L113" s="40">
        <v>0</v>
      </c>
      <c r="M113" s="34">
        <f>ROUND(ROUND(L113,2)*ROUND(G113,3),2)</f>
        <v>0</v>
      </c>
      <c r="N113" s="38" t="s">
        <v>55</v>
      </c>
      <c r="O113">
        <f>(M113*21)/100</f>
        <v>0</v>
      </c>
      <c r="P113" t="s">
        <v>27</v>
      </c>
    </row>
    <row r="114" spans="1:16" x14ac:dyDescent="0.2">
      <c r="A114" s="37" t="s">
        <v>56</v>
      </c>
      <c r="E114" s="41" t="s">
        <v>52</v>
      </c>
    </row>
    <row r="115" spans="1:16" x14ac:dyDescent="0.2">
      <c r="A115" s="37" t="s">
        <v>57</v>
      </c>
      <c r="E115" s="42" t="s">
        <v>131</v>
      </c>
    </row>
    <row r="116" spans="1:16" x14ac:dyDescent="0.2">
      <c r="A116" t="s">
        <v>59</v>
      </c>
      <c r="E116" s="41" t="s">
        <v>60</v>
      </c>
    </row>
    <row r="117" spans="1:16" ht="25.5" x14ac:dyDescent="0.2">
      <c r="A117" t="s">
        <v>49</v>
      </c>
      <c r="B117" s="36" t="s">
        <v>151</v>
      </c>
      <c r="C117" s="36" t="s">
        <v>152</v>
      </c>
      <c r="D117" s="37" t="s">
        <v>52</v>
      </c>
      <c r="E117" s="13" t="s">
        <v>153</v>
      </c>
      <c r="F117" s="38" t="s">
        <v>144</v>
      </c>
      <c r="G117" s="39">
        <v>100</v>
      </c>
      <c r="H117" s="38">
        <v>0</v>
      </c>
      <c r="I117" s="38">
        <f>ROUND(G117*H117,6)</f>
        <v>0</v>
      </c>
      <c r="L117" s="40">
        <v>0</v>
      </c>
      <c r="M117" s="34">
        <f>ROUND(ROUND(L117,2)*ROUND(G117,3),2)</f>
        <v>0</v>
      </c>
      <c r="N117" s="38" t="s">
        <v>55</v>
      </c>
      <c r="O117">
        <f>(M117*21)/100</f>
        <v>0</v>
      </c>
      <c r="P117" t="s">
        <v>27</v>
      </c>
    </row>
    <row r="118" spans="1:16" x14ac:dyDescent="0.2">
      <c r="A118" s="37" t="s">
        <v>56</v>
      </c>
      <c r="E118" s="41" t="s">
        <v>52</v>
      </c>
    </row>
    <row r="119" spans="1:16" x14ac:dyDescent="0.2">
      <c r="A119" s="37" t="s">
        <v>57</v>
      </c>
      <c r="E119" s="42" t="s">
        <v>131</v>
      </c>
    </row>
    <row r="120" spans="1:16" x14ac:dyDescent="0.2">
      <c r="A120" t="s">
        <v>59</v>
      </c>
      <c r="E120" s="41" t="s">
        <v>60</v>
      </c>
    </row>
    <row r="121" spans="1:16" x14ac:dyDescent="0.2">
      <c r="A121" t="s">
        <v>49</v>
      </c>
      <c r="B121" s="36" t="s">
        <v>154</v>
      </c>
      <c r="C121" s="36" t="s">
        <v>155</v>
      </c>
      <c r="D121" s="37" t="s">
        <v>52</v>
      </c>
      <c r="E121" s="13" t="s">
        <v>156</v>
      </c>
      <c r="F121" s="38" t="s">
        <v>144</v>
      </c>
      <c r="G121" s="39">
        <v>90</v>
      </c>
      <c r="H121" s="38">
        <v>0</v>
      </c>
      <c r="I121" s="38">
        <f>ROUND(G121*H121,6)</f>
        <v>0</v>
      </c>
      <c r="L121" s="40">
        <v>0</v>
      </c>
      <c r="M121" s="34">
        <f>ROUND(ROUND(L121,2)*ROUND(G121,3),2)</f>
        <v>0</v>
      </c>
      <c r="N121" s="38" t="s">
        <v>55</v>
      </c>
      <c r="O121">
        <f>(M121*21)/100</f>
        <v>0</v>
      </c>
      <c r="P121" t="s">
        <v>27</v>
      </c>
    </row>
    <row r="122" spans="1:16" x14ac:dyDescent="0.2">
      <c r="A122" s="37" t="s">
        <v>56</v>
      </c>
      <c r="E122" s="41" t="s">
        <v>52</v>
      </c>
    </row>
    <row r="123" spans="1:16" x14ac:dyDescent="0.2">
      <c r="A123" s="37" t="s">
        <v>57</v>
      </c>
      <c r="E123" s="42" t="s">
        <v>131</v>
      </c>
    </row>
    <row r="124" spans="1:16" x14ac:dyDescent="0.2">
      <c r="A124" t="s">
        <v>59</v>
      </c>
      <c r="E124" s="41" t="s">
        <v>60</v>
      </c>
    </row>
    <row r="125" spans="1:16" ht="25.5" x14ac:dyDescent="0.2">
      <c r="A125" t="s">
        <v>49</v>
      </c>
      <c r="B125" s="36" t="s">
        <v>157</v>
      </c>
      <c r="C125" s="36" t="s">
        <v>158</v>
      </c>
      <c r="D125" s="37" t="s">
        <v>52</v>
      </c>
      <c r="E125" s="13" t="s">
        <v>159</v>
      </c>
      <c r="F125" s="38" t="s">
        <v>54</v>
      </c>
      <c r="G125" s="39">
        <v>4</v>
      </c>
      <c r="H125" s="38">
        <v>0</v>
      </c>
      <c r="I125" s="38">
        <f>ROUND(G125*H125,6)</f>
        <v>0</v>
      </c>
      <c r="L125" s="40">
        <v>0</v>
      </c>
      <c r="M125" s="34">
        <f>ROUND(ROUND(L125,2)*ROUND(G125,3),2)</f>
        <v>0</v>
      </c>
      <c r="N125" s="38" t="s">
        <v>55</v>
      </c>
      <c r="O125">
        <f>(M125*21)/100</f>
        <v>0</v>
      </c>
      <c r="P125" t="s">
        <v>27</v>
      </c>
    </row>
    <row r="126" spans="1:16" x14ac:dyDescent="0.2">
      <c r="A126" s="37" t="s">
        <v>56</v>
      </c>
      <c r="E126" s="41" t="s">
        <v>52</v>
      </c>
    </row>
    <row r="127" spans="1:16" x14ac:dyDescent="0.2">
      <c r="A127" s="37" t="s">
        <v>57</v>
      </c>
      <c r="E127" s="42" t="s">
        <v>131</v>
      </c>
    </row>
    <row r="128" spans="1:16" x14ac:dyDescent="0.2">
      <c r="A128" t="s">
        <v>59</v>
      </c>
      <c r="E128" s="41" t="s">
        <v>60</v>
      </c>
    </row>
    <row r="129" spans="1:16" ht="25.5" x14ac:dyDescent="0.2">
      <c r="A129" t="s">
        <v>49</v>
      </c>
      <c r="B129" s="36" t="s">
        <v>160</v>
      </c>
      <c r="C129" s="36" t="s">
        <v>161</v>
      </c>
      <c r="D129" s="37" t="s">
        <v>52</v>
      </c>
      <c r="E129" s="13" t="s">
        <v>162</v>
      </c>
      <c r="F129" s="38" t="s">
        <v>54</v>
      </c>
      <c r="G129" s="39">
        <v>8</v>
      </c>
      <c r="H129" s="38">
        <v>0</v>
      </c>
      <c r="I129" s="38">
        <f>ROUND(G129*H129,6)</f>
        <v>0</v>
      </c>
      <c r="L129" s="40">
        <v>0</v>
      </c>
      <c r="M129" s="34">
        <f>ROUND(ROUND(L129,2)*ROUND(G129,3),2)</f>
        <v>0</v>
      </c>
      <c r="N129" s="38" t="s">
        <v>55</v>
      </c>
      <c r="O129">
        <f>(M129*21)/100</f>
        <v>0</v>
      </c>
      <c r="P129" t="s">
        <v>27</v>
      </c>
    </row>
    <row r="130" spans="1:16" x14ac:dyDescent="0.2">
      <c r="A130" s="37" t="s">
        <v>56</v>
      </c>
      <c r="E130" s="41" t="s">
        <v>52</v>
      </c>
    </row>
    <row r="131" spans="1:16" x14ac:dyDescent="0.2">
      <c r="A131" s="37" t="s">
        <v>57</v>
      </c>
      <c r="E131" s="42" t="s">
        <v>131</v>
      </c>
    </row>
    <row r="132" spans="1:16" x14ac:dyDescent="0.2">
      <c r="A132" t="s">
        <v>59</v>
      </c>
      <c r="E132" s="41" t="s">
        <v>60</v>
      </c>
    </row>
    <row r="133" spans="1:16" ht="25.5" x14ac:dyDescent="0.2">
      <c r="A133" t="s">
        <v>49</v>
      </c>
      <c r="B133" s="36" t="s">
        <v>163</v>
      </c>
      <c r="C133" s="36" t="s">
        <v>164</v>
      </c>
      <c r="D133" s="37" t="s">
        <v>52</v>
      </c>
      <c r="E133" s="13" t="s">
        <v>165</v>
      </c>
      <c r="F133" s="38" t="s">
        <v>54</v>
      </c>
      <c r="G133" s="39">
        <v>4</v>
      </c>
      <c r="H133" s="38">
        <v>0</v>
      </c>
      <c r="I133" s="38">
        <f>ROUND(G133*H133,6)</f>
        <v>0</v>
      </c>
      <c r="L133" s="40">
        <v>0</v>
      </c>
      <c r="M133" s="34">
        <f>ROUND(ROUND(L133,2)*ROUND(G133,3),2)</f>
        <v>0</v>
      </c>
      <c r="N133" s="38" t="s">
        <v>55</v>
      </c>
      <c r="O133">
        <f>(M133*21)/100</f>
        <v>0</v>
      </c>
      <c r="P133" t="s">
        <v>27</v>
      </c>
    </row>
    <row r="134" spans="1:16" x14ac:dyDescent="0.2">
      <c r="A134" s="37" t="s">
        <v>56</v>
      </c>
      <c r="E134" s="41" t="s">
        <v>52</v>
      </c>
    </row>
    <row r="135" spans="1:16" x14ac:dyDescent="0.2">
      <c r="A135" s="37" t="s">
        <v>57</v>
      </c>
      <c r="E135" s="42" t="s">
        <v>131</v>
      </c>
    </row>
    <row r="136" spans="1:16" x14ac:dyDescent="0.2">
      <c r="A136" t="s">
        <v>59</v>
      </c>
      <c r="E136" s="41" t="s">
        <v>60</v>
      </c>
    </row>
    <row r="137" spans="1:16" x14ac:dyDescent="0.2">
      <c r="A137" t="s">
        <v>49</v>
      </c>
      <c r="B137" s="36" t="s">
        <v>166</v>
      </c>
      <c r="C137" s="36" t="s">
        <v>167</v>
      </c>
      <c r="D137" s="37" t="s">
        <v>52</v>
      </c>
      <c r="E137" s="13" t="s">
        <v>168</v>
      </c>
      <c r="F137" s="38" t="s">
        <v>54</v>
      </c>
      <c r="G137" s="39">
        <v>22</v>
      </c>
      <c r="H137" s="38">
        <v>0</v>
      </c>
      <c r="I137" s="38">
        <f>ROUND(G137*H137,6)</f>
        <v>0</v>
      </c>
      <c r="L137" s="40">
        <v>0</v>
      </c>
      <c r="M137" s="34">
        <f>ROUND(ROUND(L137,2)*ROUND(G137,3),2)</f>
        <v>0</v>
      </c>
      <c r="N137" s="38" t="s">
        <v>55</v>
      </c>
      <c r="O137">
        <f>(M137*21)/100</f>
        <v>0</v>
      </c>
      <c r="P137" t="s">
        <v>27</v>
      </c>
    </row>
    <row r="138" spans="1:16" x14ac:dyDescent="0.2">
      <c r="A138" s="37" t="s">
        <v>56</v>
      </c>
      <c r="E138" s="41" t="s">
        <v>52</v>
      </c>
    </row>
    <row r="139" spans="1:16" x14ac:dyDescent="0.2">
      <c r="A139" s="37" t="s">
        <v>57</v>
      </c>
      <c r="E139" s="42" t="s">
        <v>131</v>
      </c>
    </row>
    <row r="140" spans="1:16" x14ac:dyDescent="0.2">
      <c r="A140" t="s">
        <v>59</v>
      </c>
      <c r="E140" s="41" t="s">
        <v>60</v>
      </c>
    </row>
    <row r="141" spans="1:16" ht="25.5" x14ac:dyDescent="0.2">
      <c r="A141" t="s">
        <v>49</v>
      </c>
      <c r="B141" s="36" t="s">
        <v>169</v>
      </c>
      <c r="C141" s="36" t="s">
        <v>170</v>
      </c>
      <c r="D141" s="37" t="s">
        <v>52</v>
      </c>
      <c r="E141" s="13" t="s">
        <v>171</v>
      </c>
      <c r="F141" s="38" t="s">
        <v>172</v>
      </c>
      <c r="G141" s="39">
        <v>2.0099999999999998</v>
      </c>
      <c r="H141" s="38">
        <v>0</v>
      </c>
      <c r="I141" s="38">
        <f>ROUND(G141*H141,6)</f>
        <v>0</v>
      </c>
      <c r="L141" s="40">
        <v>0</v>
      </c>
      <c r="M141" s="34">
        <f>ROUND(ROUND(L141,2)*ROUND(G141,3),2)</f>
        <v>0</v>
      </c>
      <c r="N141" s="38" t="s">
        <v>55</v>
      </c>
      <c r="O141">
        <f>(M141*21)/100</f>
        <v>0</v>
      </c>
      <c r="P141" t="s">
        <v>27</v>
      </c>
    </row>
    <row r="142" spans="1:16" x14ac:dyDescent="0.2">
      <c r="A142" s="37" t="s">
        <v>56</v>
      </c>
      <c r="E142" s="41" t="s">
        <v>52</v>
      </c>
    </row>
    <row r="143" spans="1:16" x14ac:dyDescent="0.2">
      <c r="A143" s="37" t="s">
        <v>57</v>
      </c>
      <c r="E143" s="42" t="s">
        <v>131</v>
      </c>
    </row>
    <row r="144" spans="1:16" x14ac:dyDescent="0.2">
      <c r="A144" t="s">
        <v>59</v>
      </c>
      <c r="E144" s="41" t="s">
        <v>60</v>
      </c>
    </row>
    <row r="145" spans="1:16" ht="25.5" x14ac:dyDescent="0.2">
      <c r="A145" t="s">
        <v>49</v>
      </c>
      <c r="B145" s="36" t="s">
        <v>173</v>
      </c>
      <c r="C145" s="36" t="s">
        <v>174</v>
      </c>
      <c r="D145" s="37" t="s">
        <v>52</v>
      </c>
      <c r="E145" s="13" t="s">
        <v>175</v>
      </c>
      <c r="F145" s="38" t="s">
        <v>172</v>
      </c>
      <c r="G145" s="39">
        <v>2.4</v>
      </c>
      <c r="H145" s="38">
        <v>0</v>
      </c>
      <c r="I145" s="38">
        <f>ROUND(G145*H145,6)</f>
        <v>0</v>
      </c>
      <c r="L145" s="40">
        <v>0</v>
      </c>
      <c r="M145" s="34">
        <f>ROUND(ROUND(L145,2)*ROUND(G145,3),2)</f>
        <v>0</v>
      </c>
      <c r="N145" s="38" t="s">
        <v>55</v>
      </c>
      <c r="O145">
        <f>(M145*21)/100</f>
        <v>0</v>
      </c>
      <c r="P145" t="s">
        <v>27</v>
      </c>
    </row>
    <row r="146" spans="1:16" x14ac:dyDescent="0.2">
      <c r="A146" s="37" t="s">
        <v>56</v>
      </c>
      <c r="E146" s="41" t="s">
        <v>52</v>
      </c>
    </row>
    <row r="147" spans="1:16" x14ac:dyDescent="0.2">
      <c r="A147" s="37" t="s">
        <v>57</v>
      </c>
      <c r="E147" s="42" t="s">
        <v>131</v>
      </c>
    </row>
    <row r="148" spans="1:16" x14ac:dyDescent="0.2">
      <c r="A148" t="s">
        <v>59</v>
      </c>
      <c r="E148" s="41" t="s">
        <v>60</v>
      </c>
    </row>
    <row r="149" spans="1:16" ht="25.5" x14ac:dyDescent="0.2">
      <c r="A149" t="s">
        <v>49</v>
      </c>
      <c r="B149" s="36" t="s">
        <v>176</v>
      </c>
      <c r="C149" s="36" t="s">
        <v>177</v>
      </c>
      <c r="D149" s="37" t="s">
        <v>52</v>
      </c>
      <c r="E149" s="13" t="s">
        <v>178</v>
      </c>
      <c r="F149" s="38" t="s">
        <v>144</v>
      </c>
      <c r="G149" s="39">
        <v>910</v>
      </c>
      <c r="H149" s="38">
        <v>0</v>
      </c>
      <c r="I149" s="38">
        <f>ROUND(G149*H149,6)</f>
        <v>0</v>
      </c>
      <c r="L149" s="40">
        <v>0</v>
      </c>
      <c r="M149" s="34">
        <f>ROUND(ROUND(L149,2)*ROUND(G149,3),2)</f>
        <v>0</v>
      </c>
      <c r="N149" s="38" t="s">
        <v>55</v>
      </c>
      <c r="O149">
        <f>(M149*21)/100</f>
        <v>0</v>
      </c>
      <c r="P149" t="s">
        <v>27</v>
      </c>
    </row>
    <row r="150" spans="1:16" x14ac:dyDescent="0.2">
      <c r="A150" s="37" t="s">
        <v>56</v>
      </c>
      <c r="E150" s="41" t="s">
        <v>52</v>
      </c>
    </row>
    <row r="151" spans="1:16" x14ac:dyDescent="0.2">
      <c r="A151" s="37" t="s">
        <v>57</v>
      </c>
      <c r="E151" s="42" t="s">
        <v>131</v>
      </c>
    </row>
    <row r="152" spans="1:16" x14ac:dyDescent="0.2">
      <c r="A152" t="s">
        <v>59</v>
      </c>
      <c r="E152" s="41" t="s">
        <v>60</v>
      </c>
    </row>
    <row r="153" spans="1:16" x14ac:dyDescent="0.2">
      <c r="A153" t="s">
        <v>49</v>
      </c>
      <c r="B153" s="36" t="s">
        <v>179</v>
      </c>
      <c r="C153" s="36" t="s">
        <v>180</v>
      </c>
      <c r="D153" s="37" t="s">
        <v>52</v>
      </c>
      <c r="E153" s="13" t="s">
        <v>181</v>
      </c>
      <c r="F153" s="38" t="s">
        <v>54</v>
      </c>
      <c r="G153" s="39">
        <v>12</v>
      </c>
      <c r="H153" s="38">
        <v>0</v>
      </c>
      <c r="I153" s="38">
        <f>ROUND(G153*H153,6)</f>
        <v>0</v>
      </c>
      <c r="L153" s="40">
        <v>0</v>
      </c>
      <c r="M153" s="34">
        <f>ROUND(ROUND(L153,2)*ROUND(G153,3),2)</f>
        <v>0</v>
      </c>
      <c r="N153" s="38" t="s">
        <v>55</v>
      </c>
      <c r="O153">
        <f>(M153*21)/100</f>
        <v>0</v>
      </c>
      <c r="P153" t="s">
        <v>27</v>
      </c>
    </row>
    <row r="154" spans="1:16" x14ac:dyDescent="0.2">
      <c r="A154" s="37" t="s">
        <v>56</v>
      </c>
      <c r="E154" s="41" t="s">
        <v>52</v>
      </c>
    </row>
    <row r="155" spans="1:16" x14ac:dyDescent="0.2">
      <c r="A155" s="37" t="s">
        <v>57</v>
      </c>
      <c r="E155" s="42" t="s">
        <v>131</v>
      </c>
    </row>
    <row r="156" spans="1:16" x14ac:dyDescent="0.2">
      <c r="A156" t="s">
        <v>59</v>
      </c>
      <c r="E156" s="41" t="s">
        <v>60</v>
      </c>
    </row>
    <row r="157" spans="1:16" x14ac:dyDescent="0.2">
      <c r="A157" t="s">
        <v>49</v>
      </c>
      <c r="B157" s="36" t="s">
        <v>182</v>
      </c>
      <c r="C157" s="36" t="s">
        <v>183</v>
      </c>
      <c r="D157" s="37" t="s">
        <v>52</v>
      </c>
      <c r="E157" s="13" t="s">
        <v>184</v>
      </c>
      <c r="F157" s="38" t="s">
        <v>54</v>
      </c>
      <c r="G157" s="39">
        <v>2</v>
      </c>
      <c r="H157" s="38">
        <v>0</v>
      </c>
      <c r="I157" s="38">
        <f>ROUND(G157*H157,6)</f>
        <v>0</v>
      </c>
      <c r="L157" s="40">
        <v>0</v>
      </c>
      <c r="M157" s="34">
        <f>ROUND(ROUND(L157,2)*ROUND(G157,3),2)</f>
        <v>0</v>
      </c>
      <c r="N157" s="38" t="s">
        <v>55</v>
      </c>
      <c r="O157">
        <f>(M157*21)/100</f>
        <v>0</v>
      </c>
      <c r="P157" t="s">
        <v>27</v>
      </c>
    </row>
    <row r="158" spans="1:16" x14ac:dyDescent="0.2">
      <c r="A158" s="37" t="s">
        <v>56</v>
      </c>
      <c r="E158" s="41" t="s">
        <v>52</v>
      </c>
    </row>
    <row r="159" spans="1:16" x14ac:dyDescent="0.2">
      <c r="A159" s="37" t="s">
        <v>57</v>
      </c>
      <c r="E159" s="42" t="s">
        <v>131</v>
      </c>
    </row>
    <row r="160" spans="1:16" x14ac:dyDescent="0.2">
      <c r="A160" t="s">
        <v>59</v>
      </c>
      <c r="E160" s="41" t="s">
        <v>60</v>
      </c>
    </row>
    <row r="161" spans="1:16" x14ac:dyDescent="0.2">
      <c r="A161" t="s">
        <v>49</v>
      </c>
      <c r="B161" s="36" t="s">
        <v>185</v>
      </c>
      <c r="C161" s="36" t="s">
        <v>186</v>
      </c>
      <c r="D161" s="37" t="s">
        <v>52</v>
      </c>
      <c r="E161" s="13" t="s">
        <v>187</v>
      </c>
      <c r="F161" s="38" t="s">
        <v>54</v>
      </c>
      <c r="G161" s="39">
        <v>16</v>
      </c>
      <c r="H161" s="38">
        <v>0</v>
      </c>
      <c r="I161" s="38">
        <f>ROUND(G161*H161,6)</f>
        <v>0</v>
      </c>
      <c r="L161" s="40">
        <v>0</v>
      </c>
      <c r="M161" s="34">
        <f>ROUND(ROUND(L161,2)*ROUND(G161,3),2)</f>
        <v>0</v>
      </c>
      <c r="N161" s="38" t="s">
        <v>55</v>
      </c>
      <c r="O161">
        <f>(M161*21)/100</f>
        <v>0</v>
      </c>
      <c r="P161" t="s">
        <v>27</v>
      </c>
    </row>
    <row r="162" spans="1:16" x14ac:dyDescent="0.2">
      <c r="A162" s="37" t="s">
        <v>56</v>
      </c>
      <c r="E162" s="41" t="s">
        <v>52</v>
      </c>
    </row>
    <row r="163" spans="1:16" x14ac:dyDescent="0.2">
      <c r="A163" s="37" t="s">
        <v>57</v>
      </c>
      <c r="E163" s="42" t="s">
        <v>131</v>
      </c>
    </row>
    <row r="164" spans="1:16" x14ac:dyDescent="0.2">
      <c r="A164" t="s">
        <v>59</v>
      </c>
      <c r="E164" s="41" t="s">
        <v>60</v>
      </c>
    </row>
    <row r="165" spans="1:16" x14ac:dyDescent="0.2">
      <c r="A165" t="s">
        <v>49</v>
      </c>
      <c r="B165" s="36" t="s">
        <v>188</v>
      </c>
      <c r="C165" s="36" t="s">
        <v>189</v>
      </c>
      <c r="D165" s="37" t="s">
        <v>52</v>
      </c>
      <c r="E165" s="13" t="s">
        <v>190</v>
      </c>
      <c r="F165" s="38" t="s">
        <v>54</v>
      </c>
      <c r="G165" s="39">
        <v>16</v>
      </c>
      <c r="H165" s="38">
        <v>0</v>
      </c>
      <c r="I165" s="38">
        <f>ROUND(G165*H165,6)</f>
        <v>0</v>
      </c>
      <c r="L165" s="40">
        <v>0</v>
      </c>
      <c r="M165" s="34">
        <f>ROUND(ROUND(L165,2)*ROUND(G165,3),2)</f>
        <v>0</v>
      </c>
      <c r="N165" s="38" t="s">
        <v>55</v>
      </c>
      <c r="O165">
        <f>(M165*21)/100</f>
        <v>0</v>
      </c>
      <c r="P165" t="s">
        <v>27</v>
      </c>
    </row>
    <row r="166" spans="1:16" x14ac:dyDescent="0.2">
      <c r="A166" s="37" t="s">
        <v>56</v>
      </c>
      <c r="E166" s="41" t="s">
        <v>52</v>
      </c>
    </row>
    <row r="167" spans="1:16" x14ac:dyDescent="0.2">
      <c r="A167" s="37" t="s">
        <v>57</v>
      </c>
      <c r="E167" s="42" t="s">
        <v>131</v>
      </c>
    </row>
    <row r="168" spans="1:16" x14ac:dyDescent="0.2">
      <c r="A168" t="s">
        <v>59</v>
      </c>
      <c r="E168" s="41" t="s">
        <v>60</v>
      </c>
    </row>
    <row r="169" spans="1:16" x14ac:dyDescent="0.2">
      <c r="A169" t="s">
        <v>49</v>
      </c>
      <c r="B169" s="36" t="s">
        <v>191</v>
      </c>
      <c r="C169" s="36" t="s">
        <v>192</v>
      </c>
      <c r="D169" s="37" t="s">
        <v>52</v>
      </c>
      <c r="E169" s="13" t="s">
        <v>193</v>
      </c>
      <c r="F169" s="38" t="s">
        <v>54</v>
      </c>
      <c r="G169" s="39">
        <v>3</v>
      </c>
      <c r="H169" s="38">
        <v>0</v>
      </c>
      <c r="I169" s="38">
        <f>ROUND(G169*H169,6)</f>
        <v>0</v>
      </c>
      <c r="L169" s="40">
        <v>0</v>
      </c>
      <c r="M169" s="34">
        <f>ROUND(ROUND(L169,2)*ROUND(G169,3),2)</f>
        <v>0</v>
      </c>
      <c r="N169" s="38" t="s">
        <v>55</v>
      </c>
      <c r="O169">
        <f>(M169*21)/100</f>
        <v>0</v>
      </c>
      <c r="P169" t="s">
        <v>27</v>
      </c>
    </row>
    <row r="170" spans="1:16" x14ac:dyDescent="0.2">
      <c r="A170" s="37" t="s">
        <v>56</v>
      </c>
      <c r="E170" s="41" t="s">
        <v>52</v>
      </c>
    </row>
    <row r="171" spans="1:16" x14ac:dyDescent="0.2">
      <c r="A171" s="37" t="s">
        <v>57</v>
      </c>
      <c r="E171" s="42" t="s">
        <v>131</v>
      </c>
    </row>
    <row r="172" spans="1:16" x14ac:dyDescent="0.2">
      <c r="A172" t="s">
        <v>59</v>
      </c>
      <c r="E172" s="41" t="s">
        <v>60</v>
      </c>
    </row>
    <row r="173" spans="1:16" x14ac:dyDescent="0.2">
      <c r="A173" t="s">
        <v>49</v>
      </c>
      <c r="B173" s="36" t="s">
        <v>194</v>
      </c>
      <c r="C173" s="36" t="s">
        <v>195</v>
      </c>
      <c r="D173" s="37" t="s">
        <v>52</v>
      </c>
      <c r="E173" s="13" t="s">
        <v>196</v>
      </c>
      <c r="F173" s="38" t="s">
        <v>54</v>
      </c>
      <c r="G173" s="39">
        <v>3</v>
      </c>
      <c r="H173" s="38">
        <v>0</v>
      </c>
      <c r="I173" s="38">
        <f>ROUND(G173*H173,6)</f>
        <v>0</v>
      </c>
      <c r="L173" s="40">
        <v>0</v>
      </c>
      <c r="M173" s="34">
        <f>ROUND(ROUND(L173,2)*ROUND(G173,3),2)</f>
        <v>0</v>
      </c>
      <c r="N173" s="38" t="s">
        <v>55</v>
      </c>
      <c r="O173">
        <f>(M173*21)/100</f>
        <v>0</v>
      </c>
      <c r="P173" t="s">
        <v>27</v>
      </c>
    </row>
    <row r="174" spans="1:16" x14ac:dyDescent="0.2">
      <c r="A174" s="37" t="s">
        <v>56</v>
      </c>
      <c r="E174" s="41" t="s">
        <v>52</v>
      </c>
    </row>
    <row r="175" spans="1:16" x14ac:dyDescent="0.2">
      <c r="A175" s="37" t="s">
        <v>57</v>
      </c>
      <c r="E175" s="42" t="s">
        <v>131</v>
      </c>
    </row>
    <row r="176" spans="1:16" x14ac:dyDescent="0.2">
      <c r="A176" t="s">
        <v>59</v>
      </c>
      <c r="E176" s="41" t="s">
        <v>60</v>
      </c>
    </row>
    <row r="177" spans="1:16" x14ac:dyDescent="0.2">
      <c r="A177" t="s">
        <v>49</v>
      </c>
      <c r="B177" s="36" t="s">
        <v>197</v>
      </c>
      <c r="C177" s="36" t="s">
        <v>198</v>
      </c>
      <c r="D177" s="37" t="s">
        <v>52</v>
      </c>
      <c r="E177" s="13" t="s">
        <v>199</v>
      </c>
      <c r="F177" s="38" t="s">
        <v>54</v>
      </c>
      <c r="G177" s="39">
        <v>42</v>
      </c>
      <c r="H177" s="38">
        <v>0</v>
      </c>
      <c r="I177" s="38">
        <f>ROUND(G177*H177,6)</f>
        <v>0</v>
      </c>
      <c r="L177" s="40">
        <v>0</v>
      </c>
      <c r="M177" s="34">
        <f>ROUND(ROUND(L177,2)*ROUND(G177,3),2)</f>
        <v>0</v>
      </c>
      <c r="N177" s="38" t="s">
        <v>55</v>
      </c>
      <c r="O177">
        <f>(M177*21)/100</f>
        <v>0</v>
      </c>
      <c r="P177" t="s">
        <v>27</v>
      </c>
    </row>
    <row r="178" spans="1:16" x14ac:dyDescent="0.2">
      <c r="A178" s="37" t="s">
        <v>56</v>
      </c>
      <c r="E178" s="41" t="s">
        <v>52</v>
      </c>
    </row>
    <row r="179" spans="1:16" x14ac:dyDescent="0.2">
      <c r="A179" s="37" t="s">
        <v>57</v>
      </c>
      <c r="E179" s="42" t="s">
        <v>131</v>
      </c>
    </row>
    <row r="180" spans="1:16" x14ac:dyDescent="0.2">
      <c r="A180" t="s">
        <v>59</v>
      </c>
      <c r="E180" s="41" t="s">
        <v>60</v>
      </c>
    </row>
    <row r="181" spans="1:16" x14ac:dyDescent="0.2">
      <c r="A181" t="s">
        <v>49</v>
      </c>
      <c r="B181" s="36" t="s">
        <v>200</v>
      </c>
      <c r="C181" s="36" t="s">
        <v>201</v>
      </c>
      <c r="D181" s="37" t="s">
        <v>52</v>
      </c>
      <c r="E181" s="13" t="s">
        <v>202</v>
      </c>
      <c r="F181" s="38" t="s">
        <v>54</v>
      </c>
      <c r="G181" s="39">
        <v>8</v>
      </c>
      <c r="H181" s="38">
        <v>0</v>
      </c>
      <c r="I181" s="38">
        <f>ROUND(G181*H181,6)</f>
        <v>0</v>
      </c>
      <c r="L181" s="40">
        <v>0</v>
      </c>
      <c r="M181" s="34">
        <f>ROUND(ROUND(L181,2)*ROUND(G181,3),2)</f>
        <v>0</v>
      </c>
      <c r="N181" s="38" t="s">
        <v>55</v>
      </c>
      <c r="O181">
        <f>(M181*21)/100</f>
        <v>0</v>
      </c>
      <c r="P181" t="s">
        <v>27</v>
      </c>
    </row>
    <row r="182" spans="1:16" x14ac:dyDescent="0.2">
      <c r="A182" s="37" t="s">
        <v>56</v>
      </c>
      <c r="E182" s="41" t="s">
        <v>52</v>
      </c>
    </row>
    <row r="183" spans="1:16" x14ac:dyDescent="0.2">
      <c r="A183" s="37" t="s">
        <v>57</v>
      </c>
      <c r="E183" s="42" t="s">
        <v>131</v>
      </c>
    </row>
    <row r="184" spans="1:16" x14ac:dyDescent="0.2">
      <c r="A184" t="s">
        <v>59</v>
      </c>
      <c r="E184" s="41" t="s">
        <v>60</v>
      </c>
    </row>
    <row r="185" spans="1:16" x14ac:dyDescent="0.2">
      <c r="A185" t="s">
        <v>49</v>
      </c>
      <c r="B185" s="36" t="s">
        <v>203</v>
      </c>
      <c r="C185" s="36" t="s">
        <v>204</v>
      </c>
      <c r="D185" s="37" t="s">
        <v>52</v>
      </c>
      <c r="E185" s="13" t="s">
        <v>205</v>
      </c>
      <c r="F185" s="38" t="s">
        <v>54</v>
      </c>
      <c r="G185" s="39">
        <v>29</v>
      </c>
      <c r="H185" s="38">
        <v>0</v>
      </c>
      <c r="I185" s="38">
        <f>ROUND(G185*H185,6)</f>
        <v>0</v>
      </c>
      <c r="L185" s="40">
        <v>0</v>
      </c>
      <c r="M185" s="34">
        <f>ROUND(ROUND(L185,2)*ROUND(G185,3),2)</f>
        <v>0</v>
      </c>
      <c r="N185" s="38" t="s">
        <v>55</v>
      </c>
      <c r="O185">
        <f>(M185*21)/100</f>
        <v>0</v>
      </c>
      <c r="P185" t="s">
        <v>27</v>
      </c>
    </row>
    <row r="186" spans="1:16" x14ac:dyDescent="0.2">
      <c r="A186" s="37" t="s">
        <v>56</v>
      </c>
      <c r="E186" s="41" t="s">
        <v>52</v>
      </c>
    </row>
    <row r="187" spans="1:16" x14ac:dyDescent="0.2">
      <c r="A187" s="37" t="s">
        <v>57</v>
      </c>
      <c r="E187" s="42" t="s">
        <v>131</v>
      </c>
    </row>
    <row r="188" spans="1:16" x14ac:dyDescent="0.2">
      <c r="A188" t="s">
        <v>59</v>
      </c>
      <c r="E188" s="41" t="s">
        <v>60</v>
      </c>
    </row>
    <row r="189" spans="1:16" ht="25.5" x14ac:dyDescent="0.2">
      <c r="A189" t="s">
        <v>49</v>
      </c>
      <c r="B189" s="36" t="s">
        <v>206</v>
      </c>
      <c r="C189" s="36" t="s">
        <v>207</v>
      </c>
      <c r="D189" s="37" t="s">
        <v>52</v>
      </c>
      <c r="E189" s="13" t="s">
        <v>208</v>
      </c>
      <c r="F189" s="38" t="s">
        <v>209</v>
      </c>
      <c r="G189" s="39">
        <v>20</v>
      </c>
      <c r="H189" s="38">
        <v>0</v>
      </c>
      <c r="I189" s="38">
        <f>ROUND(G189*H189,6)</f>
        <v>0</v>
      </c>
      <c r="L189" s="40">
        <v>0</v>
      </c>
      <c r="M189" s="34">
        <f>ROUND(ROUND(L189,2)*ROUND(G189,3),2)</f>
        <v>0</v>
      </c>
      <c r="N189" s="38" t="s">
        <v>55</v>
      </c>
      <c r="O189">
        <f>(M189*21)/100</f>
        <v>0</v>
      </c>
      <c r="P189" t="s">
        <v>27</v>
      </c>
    </row>
    <row r="190" spans="1:16" x14ac:dyDescent="0.2">
      <c r="A190" s="37" t="s">
        <v>56</v>
      </c>
      <c r="E190" s="41" t="s">
        <v>52</v>
      </c>
    </row>
    <row r="191" spans="1:16" x14ac:dyDescent="0.2">
      <c r="A191" s="37" t="s">
        <v>57</v>
      </c>
      <c r="E191" s="42" t="s">
        <v>52</v>
      </c>
    </row>
    <row r="192" spans="1:16" x14ac:dyDescent="0.2">
      <c r="A192" t="s">
        <v>59</v>
      </c>
      <c r="E192" s="41" t="s">
        <v>60</v>
      </c>
    </row>
    <row r="193" spans="1:16" x14ac:dyDescent="0.2">
      <c r="A193" t="s">
        <v>49</v>
      </c>
      <c r="B193" s="36" t="s">
        <v>210</v>
      </c>
      <c r="C193" s="36" t="s">
        <v>211</v>
      </c>
      <c r="D193" s="37" t="s">
        <v>52</v>
      </c>
      <c r="E193" s="13" t="s">
        <v>212</v>
      </c>
      <c r="F193" s="38" t="s">
        <v>144</v>
      </c>
      <c r="G193" s="39">
        <v>252</v>
      </c>
      <c r="H193" s="38">
        <v>0</v>
      </c>
      <c r="I193" s="38">
        <f>ROUND(G193*H193,6)</f>
        <v>0</v>
      </c>
      <c r="L193" s="40">
        <v>0</v>
      </c>
      <c r="M193" s="34">
        <f>ROUND(ROUND(L193,2)*ROUND(G193,3),2)</f>
        <v>0</v>
      </c>
      <c r="N193" s="38" t="s">
        <v>55</v>
      </c>
      <c r="O193">
        <f>(M193*21)/100</f>
        <v>0</v>
      </c>
      <c r="P193" t="s">
        <v>27</v>
      </c>
    </row>
    <row r="194" spans="1:16" x14ac:dyDescent="0.2">
      <c r="A194" s="37" t="s">
        <v>56</v>
      </c>
      <c r="E194" s="41" t="s">
        <v>52</v>
      </c>
    </row>
    <row r="195" spans="1:16" x14ac:dyDescent="0.2">
      <c r="A195" s="37" t="s">
        <v>57</v>
      </c>
      <c r="E195" s="42" t="s">
        <v>213</v>
      </c>
    </row>
    <row r="196" spans="1:16" x14ac:dyDescent="0.2">
      <c r="A196" t="s">
        <v>59</v>
      </c>
      <c r="E196" s="41" t="s">
        <v>60</v>
      </c>
    </row>
    <row r="197" spans="1:16" x14ac:dyDescent="0.2">
      <c r="A197" t="s">
        <v>49</v>
      </c>
      <c r="B197" s="36" t="s">
        <v>214</v>
      </c>
      <c r="C197" s="36" t="s">
        <v>215</v>
      </c>
      <c r="D197" s="37" t="s">
        <v>52</v>
      </c>
      <c r="E197" s="13" t="s">
        <v>216</v>
      </c>
      <c r="F197" s="38" t="s">
        <v>144</v>
      </c>
      <c r="G197" s="39">
        <v>252</v>
      </c>
      <c r="H197" s="38">
        <v>0</v>
      </c>
      <c r="I197" s="38">
        <f>ROUND(G197*H197,6)</f>
        <v>0</v>
      </c>
      <c r="L197" s="40">
        <v>0</v>
      </c>
      <c r="M197" s="34">
        <f>ROUND(ROUND(L197,2)*ROUND(G197,3),2)</f>
        <v>0</v>
      </c>
      <c r="N197" s="38" t="s">
        <v>55</v>
      </c>
      <c r="O197">
        <f>(M197*21)/100</f>
        <v>0</v>
      </c>
      <c r="P197" t="s">
        <v>27</v>
      </c>
    </row>
    <row r="198" spans="1:16" x14ac:dyDescent="0.2">
      <c r="A198" s="37" t="s">
        <v>56</v>
      </c>
      <c r="E198" s="41" t="s">
        <v>52</v>
      </c>
    </row>
    <row r="199" spans="1:16" x14ac:dyDescent="0.2">
      <c r="A199" s="37" t="s">
        <v>57</v>
      </c>
      <c r="E199" s="42" t="s">
        <v>213</v>
      </c>
    </row>
    <row r="200" spans="1:16" x14ac:dyDescent="0.2">
      <c r="A200" t="s">
        <v>59</v>
      </c>
      <c r="E200" s="41" t="s">
        <v>60</v>
      </c>
    </row>
    <row r="201" spans="1:16" x14ac:dyDescent="0.2">
      <c r="A201" t="s">
        <v>49</v>
      </c>
      <c r="B201" s="36" t="s">
        <v>217</v>
      </c>
      <c r="C201" s="36" t="s">
        <v>218</v>
      </c>
      <c r="D201" s="37" t="s">
        <v>52</v>
      </c>
      <c r="E201" s="13" t="s">
        <v>219</v>
      </c>
      <c r="F201" s="38" t="s">
        <v>54</v>
      </c>
      <c r="G201" s="39">
        <v>4</v>
      </c>
      <c r="H201" s="38">
        <v>0</v>
      </c>
      <c r="I201" s="38">
        <f>ROUND(G201*H201,6)</f>
        <v>0</v>
      </c>
      <c r="L201" s="40">
        <v>0</v>
      </c>
      <c r="M201" s="34">
        <f>ROUND(ROUND(L201,2)*ROUND(G201,3),2)</f>
        <v>0</v>
      </c>
      <c r="N201" s="38" t="s">
        <v>55</v>
      </c>
      <c r="O201">
        <f>(M201*21)/100</f>
        <v>0</v>
      </c>
      <c r="P201" t="s">
        <v>27</v>
      </c>
    </row>
    <row r="202" spans="1:16" x14ac:dyDescent="0.2">
      <c r="A202" s="37" t="s">
        <v>56</v>
      </c>
      <c r="E202" s="41" t="s">
        <v>52</v>
      </c>
    </row>
    <row r="203" spans="1:16" x14ac:dyDescent="0.2">
      <c r="A203" s="37" t="s">
        <v>57</v>
      </c>
      <c r="E203" s="42" t="s">
        <v>213</v>
      </c>
    </row>
    <row r="204" spans="1:16" x14ac:dyDescent="0.2">
      <c r="A204" t="s">
        <v>59</v>
      </c>
      <c r="E204" s="41" t="s">
        <v>60</v>
      </c>
    </row>
    <row r="205" spans="1:16" x14ac:dyDescent="0.2">
      <c r="A205" t="s">
        <v>49</v>
      </c>
      <c r="B205" s="36" t="s">
        <v>220</v>
      </c>
      <c r="C205" s="36" t="s">
        <v>221</v>
      </c>
      <c r="D205" s="37" t="s">
        <v>52</v>
      </c>
      <c r="E205" s="13" t="s">
        <v>222</v>
      </c>
      <c r="F205" s="38" t="s">
        <v>54</v>
      </c>
      <c r="G205" s="39">
        <v>4</v>
      </c>
      <c r="H205" s="38">
        <v>0</v>
      </c>
      <c r="I205" s="38">
        <f>ROUND(G205*H205,6)</f>
        <v>0</v>
      </c>
      <c r="L205" s="40">
        <v>0</v>
      </c>
      <c r="M205" s="34">
        <f>ROUND(ROUND(L205,2)*ROUND(G205,3),2)</f>
        <v>0</v>
      </c>
      <c r="N205" s="38" t="s">
        <v>55</v>
      </c>
      <c r="O205">
        <f>(M205*21)/100</f>
        <v>0</v>
      </c>
      <c r="P205" t="s">
        <v>27</v>
      </c>
    </row>
    <row r="206" spans="1:16" x14ac:dyDescent="0.2">
      <c r="A206" s="37" t="s">
        <v>56</v>
      </c>
      <c r="E206" s="41" t="s">
        <v>52</v>
      </c>
    </row>
    <row r="207" spans="1:16" x14ac:dyDescent="0.2">
      <c r="A207" s="37" t="s">
        <v>57</v>
      </c>
      <c r="E207" s="42" t="s">
        <v>213</v>
      </c>
    </row>
    <row r="208" spans="1:16" x14ac:dyDescent="0.2">
      <c r="A208" t="s">
        <v>59</v>
      </c>
      <c r="E208" s="41" t="s">
        <v>60</v>
      </c>
    </row>
    <row r="209" spans="1:16" x14ac:dyDescent="0.2">
      <c r="A209" t="s">
        <v>49</v>
      </c>
      <c r="B209" s="36" t="s">
        <v>223</v>
      </c>
      <c r="C209" s="36" t="s">
        <v>224</v>
      </c>
      <c r="D209" s="37" t="s">
        <v>52</v>
      </c>
      <c r="E209" s="13" t="s">
        <v>225</v>
      </c>
      <c r="F209" s="38" t="s">
        <v>144</v>
      </c>
      <c r="G209" s="39">
        <v>252</v>
      </c>
      <c r="H209" s="38">
        <v>0</v>
      </c>
      <c r="I209" s="38">
        <f>ROUND(G209*H209,6)</f>
        <v>0</v>
      </c>
      <c r="L209" s="40">
        <v>0</v>
      </c>
      <c r="M209" s="34">
        <f>ROUND(ROUND(L209,2)*ROUND(G209,3),2)</f>
        <v>0</v>
      </c>
      <c r="N209" s="38" t="s">
        <v>55</v>
      </c>
      <c r="O209">
        <f>(M209*21)/100</f>
        <v>0</v>
      </c>
      <c r="P209" t="s">
        <v>27</v>
      </c>
    </row>
    <row r="210" spans="1:16" x14ac:dyDescent="0.2">
      <c r="A210" s="37" t="s">
        <v>56</v>
      </c>
      <c r="E210" s="41" t="s">
        <v>52</v>
      </c>
    </row>
    <row r="211" spans="1:16" x14ac:dyDescent="0.2">
      <c r="A211" s="37" t="s">
        <v>57</v>
      </c>
      <c r="E211" s="42" t="s">
        <v>213</v>
      </c>
    </row>
    <row r="212" spans="1:16" x14ac:dyDescent="0.2">
      <c r="A212" t="s">
        <v>59</v>
      </c>
      <c r="E212" s="41" t="s">
        <v>60</v>
      </c>
    </row>
    <row r="213" spans="1:16" x14ac:dyDescent="0.2">
      <c r="A213" t="s">
        <v>49</v>
      </c>
      <c r="B213" s="36" t="s">
        <v>226</v>
      </c>
      <c r="C213" s="36" t="s">
        <v>227</v>
      </c>
      <c r="D213" s="37" t="s">
        <v>52</v>
      </c>
      <c r="E213" s="13" t="s">
        <v>228</v>
      </c>
      <c r="F213" s="38" t="s">
        <v>229</v>
      </c>
      <c r="G213" s="39">
        <v>1</v>
      </c>
      <c r="H213" s="38">
        <v>0</v>
      </c>
      <c r="I213" s="38">
        <f>ROUND(G213*H213,6)</f>
        <v>0</v>
      </c>
      <c r="L213" s="40">
        <v>0</v>
      </c>
      <c r="M213" s="34">
        <f>ROUND(ROUND(L213,2)*ROUND(G213,3),2)</f>
        <v>0</v>
      </c>
      <c r="N213" s="38" t="s">
        <v>55</v>
      </c>
      <c r="O213">
        <f>(M213*21)/100</f>
        <v>0</v>
      </c>
      <c r="P213" t="s">
        <v>27</v>
      </c>
    </row>
    <row r="214" spans="1:16" x14ac:dyDescent="0.2">
      <c r="A214" s="37" t="s">
        <v>56</v>
      </c>
      <c r="E214" s="41" t="s">
        <v>52</v>
      </c>
    </row>
    <row r="215" spans="1:16" x14ac:dyDescent="0.2">
      <c r="A215" s="37" t="s">
        <v>57</v>
      </c>
      <c r="E215" s="42" t="s">
        <v>213</v>
      </c>
    </row>
    <row r="216" spans="1:16" x14ac:dyDescent="0.2">
      <c r="A216" t="s">
        <v>59</v>
      </c>
      <c r="E216" s="41" t="s">
        <v>60</v>
      </c>
    </row>
    <row r="217" spans="1:16" x14ac:dyDescent="0.2">
      <c r="A217" t="s">
        <v>49</v>
      </c>
      <c r="B217" s="36" t="s">
        <v>230</v>
      </c>
      <c r="C217" s="36" t="s">
        <v>231</v>
      </c>
      <c r="D217" s="37" t="s">
        <v>52</v>
      </c>
      <c r="E217" s="13" t="s">
        <v>232</v>
      </c>
      <c r="F217" s="38" t="s">
        <v>54</v>
      </c>
      <c r="G217" s="39">
        <v>3</v>
      </c>
      <c r="H217" s="38">
        <v>0</v>
      </c>
      <c r="I217" s="38">
        <f>ROUND(G217*H217,6)</f>
        <v>0</v>
      </c>
      <c r="L217" s="40">
        <v>0</v>
      </c>
      <c r="M217" s="34">
        <f>ROUND(ROUND(L217,2)*ROUND(G217,3),2)</f>
        <v>0</v>
      </c>
      <c r="N217" s="38" t="s">
        <v>55</v>
      </c>
      <c r="O217">
        <f>(M217*21)/100</f>
        <v>0</v>
      </c>
      <c r="P217" t="s">
        <v>27</v>
      </c>
    </row>
    <row r="218" spans="1:16" x14ac:dyDescent="0.2">
      <c r="A218" s="37" t="s">
        <v>56</v>
      </c>
      <c r="E218" s="41" t="s">
        <v>52</v>
      </c>
    </row>
    <row r="219" spans="1:16" x14ac:dyDescent="0.2">
      <c r="A219" s="37" t="s">
        <v>57</v>
      </c>
      <c r="E219" s="42" t="s">
        <v>213</v>
      </c>
    </row>
    <row r="220" spans="1:16" x14ac:dyDescent="0.2">
      <c r="A220" t="s">
        <v>59</v>
      </c>
      <c r="E220" s="41" t="s">
        <v>60</v>
      </c>
    </row>
    <row r="221" spans="1:16" x14ac:dyDescent="0.2">
      <c r="A221" t="s">
        <v>49</v>
      </c>
      <c r="B221" s="36" t="s">
        <v>233</v>
      </c>
      <c r="C221" s="36" t="s">
        <v>234</v>
      </c>
      <c r="D221" s="37" t="s">
        <v>52</v>
      </c>
      <c r="E221" s="13" t="s">
        <v>235</v>
      </c>
      <c r="F221" s="38" t="s">
        <v>54</v>
      </c>
      <c r="G221" s="39">
        <v>3</v>
      </c>
      <c r="H221" s="38">
        <v>0</v>
      </c>
      <c r="I221" s="38">
        <f>ROUND(G221*H221,6)</f>
        <v>0</v>
      </c>
      <c r="L221" s="40">
        <v>0</v>
      </c>
      <c r="M221" s="34">
        <f>ROUND(ROUND(L221,2)*ROUND(G221,3),2)</f>
        <v>0</v>
      </c>
      <c r="N221" s="38" t="s">
        <v>55</v>
      </c>
      <c r="O221">
        <f>(M221*21)/100</f>
        <v>0</v>
      </c>
      <c r="P221" t="s">
        <v>27</v>
      </c>
    </row>
    <row r="222" spans="1:16" x14ac:dyDescent="0.2">
      <c r="A222" s="37" t="s">
        <v>56</v>
      </c>
      <c r="E222" s="41" t="s">
        <v>52</v>
      </c>
    </row>
    <row r="223" spans="1:16" x14ac:dyDescent="0.2">
      <c r="A223" s="37" t="s">
        <v>57</v>
      </c>
      <c r="E223" s="42" t="s">
        <v>213</v>
      </c>
    </row>
    <row r="224" spans="1:16" x14ac:dyDescent="0.2">
      <c r="A224" t="s">
        <v>59</v>
      </c>
      <c r="E224" s="41" t="s">
        <v>60</v>
      </c>
    </row>
    <row r="225" spans="1:16" x14ac:dyDescent="0.2">
      <c r="A225" t="s">
        <v>46</v>
      </c>
      <c r="C225" s="33" t="s">
        <v>236</v>
      </c>
      <c r="E225" s="35" t="s">
        <v>237</v>
      </c>
      <c r="J225" s="34">
        <f>0</f>
        <v>0</v>
      </c>
      <c r="K225" s="34">
        <f>0</f>
        <v>0</v>
      </c>
      <c r="L225" s="34">
        <f>0+L226+L230+L234+L238+L242+L246+L250+L254+L258+L262+L266+L270+L274</f>
        <v>0</v>
      </c>
      <c r="M225" s="34">
        <f>0+M226+M230+M234+M238+M242+M246+M250+M254+M258+M262+M266+M270+M274</f>
        <v>0</v>
      </c>
    </row>
    <row r="226" spans="1:16" x14ac:dyDescent="0.2">
      <c r="A226" t="s">
        <v>49</v>
      </c>
      <c r="B226" s="36" t="s">
        <v>238</v>
      </c>
      <c r="C226" s="36" t="s">
        <v>239</v>
      </c>
      <c r="D226" s="37" t="s">
        <v>52</v>
      </c>
      <c r="E226" s="13" t="s">
        <v>240</v>
      </c>
      <c r="F226" s="38" t="s">
        <v>54</v>
      </c>
      <c r="G226" s="39">
        <v>3</v>
      </c>
      <c r="H226" s="38">
        <v>0</v>
      </c>
      <c r="I226" s="38">
        <f>ROUND(G226*H226,6)</f>
        <v>0</v>
      </c>
      <c r="L226" s="40">
        <v>0</v>
      </c>
      <c r="M226" s="34">
        <f>ROUND(ROUND(L226,2)*ROUND(G226,3),2)</f>
        <v>0</v>
      </c>
      <c r="N226" s="38" t="s">
        <v>55</v>
      </c>
      <c r="O226">
        <f>(M226*21)/100</f>
        <v>0</v>
      </c>
      <c r="P226" t="s">
        <v>27</v>
      </c>
    </row>
    <row r="227" spans="1:16" x14ac:dyDescent="0.2">
      <c r="A227" s="37" t="s">
        <v>56</v>
      </c>
      <c r="E227" s="41" t="s">
        <v>52</v>
      </c>
    </row>
    <row r="228" spans="1:16" x14ac:dyDescent="0.2">
      <c r="A228" s="37" t="s">
        <v>57</v>
      </c>
      <c r="E228" s="42" t="s">
        <v>52</v>
      </c>
    </row>
    <row r="229" spans="1:16" x14ac:dyDescent="0.2">
      <c r="A229" t="s">
        <v>59</v>
      </c>
      <c r="E229" s="41" t="s">
        <v>60</v>
      </c>
    </row>
    <row r="230" spans="1:16" x14ac:dyDescent="0.2">
      <c r="A230" t="s">
        <v>49</v>
      </c>
      <c r="B230" s="36" t="s">
        <v>241</v>
      </c>
      <c r="C230" s="36" t="s">
        <v>242</v>
      </c>
      <c r="D230" s="37" t="s">
        <v>52</v>
      </c>
      <c r="E230" s="13" t="s">
        <v>243</v>
      </c>
      <c r="F230" s="38" t="s">
        <v>54</v>
      </c>
      <c r="G230" s="39">
        <v>3</v>
      </c>
      <c r="H230" s="38">
        <v>0</v>
      </c>
      <c r="I230" s="38">
        <f>ROUND(G230*H230,6)</f>
        <v>0</v>
      </c>
      <c r="L230" s="40">
        <v>0</v>
      </c>
      <c r="M230" s="34">
        <f>ROUND(ROUND(L230,2)*ROUND(G230,3),2)</f>
        <v>0</v>
      </c>
      <c r="N230" s="38" t="s">
        <v>55</v>
      </c>
      <c r="O230">
        <f>(M230*21)/100</f>
        <v>0</v>
      </c>
      <c r="P230" t="s">
        <v>27</v>
      </c>
    </row>
    <row r="231" spans="1:16" x14ac:dyDescent="0.2">
      <c r="A231" s="37" t="s">
        <v>56</v>
      </c>
      <c r="E231" s="41" t="s">
        <v>52</v>
      </c>
    </row>
    <row r="232" spans="1:16" x14ac:dyDescent="0.2">
      <c r="A232" s="37" t="s">
        <v>57</v>
      </c>
      <c r="E232" s="42" t="s">
        <v>52</v>
      </c>
    </row>
    <row r="233" spans="1:16" x14ac:dyDescent="0.2">
      <c r="A233" t="s">
        <v>59</v>
      </c>
      <c r="E233" s="41" t="s">
        <v>60</v>
      </c>
    </row>
    <row r="234" spans="1:16" x14ac:dyDescent="0.2">
      <c r="A234" t="s">
        <v>49</v>
      </c>
      <c r="B234" s="36" t="s">
        <v>244</v>
      </c>
      <c r="C234" s="36" t="s">
        <v>245</v>
      </c>
      <c r="D234" s="37" t="s">
        <v>52</v>
      </c>
      <c r="E234" s="13" t="s">
        <v>246</v>
      </c>
      <c r="F234" s="38" t="s">
        <v>247</v>
      </c>
      <c r="G234" s="39">
        <v>8.2899999999999991</v>
      </c>
      <c r="H234" s="38">
        <v>0</v>
      </c>
      <c r="I234" s="38">
        <f>ROUND(G234*H234,6)</f>
        <v>0</v>
      </c>
      <c r="L234" s="40">
        <v>0</v>
      </c>
      <c r="M234" s="34">
        <f>ROUND(ROUND(L234,2)*ROUND(G234,3),2)</f>
        <v>0</v>
      </c>
      <c r="N234" s="38" t="s">
        <v>55</v>
      </c>
      <c r="O234">
        <f>(M234*21)/100</f>
        <v>0</v>
      </c>
      <c r="P234" t="s">
        <v>27</v>
      </c>
    </row>
    <row r="235" spans="1:16" x14ac:dyDescent="0.2">
      <c r="A235" s="37" t="s">
        <v>56</v>
      </c>
      <c r="E235" s="41" t="s">
        <v>52</v>
      </c>
    </row>
    <row r="236" spans="1:16" x14ac:dyDescent="0.2">
      <c r="A236" s="37" t="s">
        <v>57</v>
      </c>
      <c r="E236" s="42" t="s">
        <v>52</v>
      </c>
    </row>
    <row r="237" spans="1:16" x14ac:dyDescent="0.2">
      <c r="A237" t="s">
        <v>59</v>
      </c>
      <c r="E237" s="41" t="s">
        <v>60</v>
      </c>
    </row>
    <row r="238" spans="1:16" x14ac:dyDescent="0.2">
      <c r="A238" t="s">
        <v>49</v>
      </c>
      <c r="B238" s="36" t="s">
        <v>248</v>
      </c>
      <c r="C238" s="36" t="s">
        <v>249</v>
      </c>
      <c r="D238" s="37" t="s">
        <v>52</v>
      </c>
      <c r="E238" s="13" t="s">
        <v>250</v>
      </c>
      <c r="F238" s="38" t="s">
        <v>144</v>
      </c>
      <c r="G238" s="39">
        <v>690</v>
      </c>
      <c r="H238" s="38">
        <v>0</v>
      </c>
      <c r="I238" s="38">
        <f>ROUND(G238*H238,6)</f>
        <v>0</v>
      </c>
      <c r="L238" s="40">
        <v>0</v>
      </c>
      <c r="M238" s="34">
        <f>ROUND(ROUND(L238,2)*ROUND(G238,3),2)</f>
        <v>0</v>
      </c>
      <c r="N238" s="38" t="s">
        <v>55</v>
      </c>
      <c r="O238">
        <f>(M238*21)/100</f>
        <v>0</v>
      </c>
      <c r="P238" t="s">
        <v>27</v>
      </c>
    </row>
    <row r="239" spans="1:16" x14ac:dyDescent="0.2">
      <c r="A239" s="37" t="s">
        <v>56</v>
      </c>
      <c r="E239" s="41" t="s">
        <v>52</v>
      </c>
    </row>
    <row r="240" spans="1:16" x14ac:dyDescent="0.2">
      <c r="A240" s="37" t="s">
        <v>57</v>
      </c>
      <c r="E240" s="42" t="s">
        <v>52</v>
      </c>
    </row>
    <row r="241" spans="1:16" x14ac:dyDescent="0.2">
      <c r="A241" t="s">
        <v>59</v>
      </c>
      <c r="E241" s="41" t="s">
        <v>60</v>
      </c>
    </row>
    <row r="242" spans="1:16" x14ac:dyDescent="0.2">
      <c r="A242" t="s">
        <v>49</v>
      </c>
      <c r="B242" s="36" t="s">
        <v>251</v>
      </c>
      <c r="C242" s="36" t="s">
        <v>252</v>
      </c>
      <c r="D242" s="37" t="s">
        <v>52</v>
      </c>
      <c r="E242" s="13" t="s">
        <v>253</v>
      </c>
      <c r="F242" s="38" t="s">
        <v>54</v>
      </c>
      <c r="G242" s="39">
        <v>36</v>
      </c>
      <c r="H242" s="38">
        <v>0</v>
      </c>
      <c r="I242" s="38">
        <f>ROUND(G242*H242,6)</f>
        <v>0</v>
      </c>
      <c r="L242" s="40">
        <v>0</v>
      </c>
      <c r="M242" s="34">
        <f>ROUND(ROUND(L242,2)*ROUND(G242,3),2)</f>
        <v>0</v>
      </c>
      <c r="N242" s="38" t="s">
        <v>55</v>
      </c>
      <c r="O242">
        <f>(M242*21)/100</f>
        <v>0</v>
      </c>
      <c r="P242" t="s">
        <v>27</v>
      </c>
    </row>
    <row r="243" spans="1:16" x14ac:dyDescent="0.2">
      <c r="A243" s="37" t="s">
        <v>56</v>
      </c>
      <c r="E243" s="41" t="s">
        <v>52</v>
      </c>
    </row>
    <row r="244" spans="1:16" x14ac:dyDescent="0.2">
      <c r="A244" s="37" t="s">
        <v>57</v>
      </c>
      <c r="E244" s="42" t="s">
        <v>52</v>
      </c>
    </row>
    <row r="245" spans="1:16" x14ac:dyDescent="0.2">
      <c r="A245" t="s">
        <v>59</v>
      </c>
      <c r="E245" s="41" t="s">
        <v>60</v>
      </c>
    </row>
    <row r="246" spans="1:16" x14ac:dyDescent="0.2">
      <c r="A246" t="s">
        <v>49</v>
      </c>
      <c r="B246" s="36" t="s">
        <v>254</v>
      </c>
      <c r="C246" s="36" t="s">
        <v>255</v>
      </c>
      <c r="D246" s="37" t="s">
        <v>52</v>
      </c>
      <c r="E246" s="13" t="s">
        <v>256</v>
      </c>
      <c r="F246" s="38" t="s">
        <v>54</v>
      </c>
      <c r="G246" s="39">
        <v>2</v>
      </c>
      <c r="H246" s="38">
        <v>0</v>
      </c>
      <c r="I246" s="38">
        <f>ROUND(G246*H246,6)</f>
        <v>0</v>
      </c>
      <c r="L246" s="40">
        <v>0</v>
      </c>
      <c r="M246" s="34">
        <f>ROUND(ROUND(L246,2)*ROUND(G246,3),2)</f>
        <v>0</v>
      </c>
      <c r="N246" s="38" t="s">
        <v>55</v>
      </c>
      <c r="O246">
        <f>(M246*21)/100</f>
        <v>0</v>
      </c>
      <c r="P246" t="s">
        <v>27</v>
      </c>
    </row>
    <row r="247" spans="1:16" x14ac:dyDescent="0.2">
      <c r="A247" s="37" t="s">
        <v>56</v>
      </c>
      <c r="E247" s="41" t="s">
        <v>52</v>
      </c>
    </row>
    <row r="248" spans="1:16" x14ac:dyDescent="0.2">
      <c r="A248" s="37" t="s">
        <v>57</v>
      </c>
      <c r="E248" s="42" t="s">
        <v>52</v>
      </c>
    </row>
    <row r="249" spans="1:16" x14ac:dyDescent="0.2">
      <c r="A249" t="s">
        <v>59</v>
      </c>
      <c r="E249" s="41" t="s">
        <v>60</v>
      </c>
    </row>
    <row r="250" spans="1:16" x14ac:dyDescent="0.2">
      <c r="A250" t="s">
        <v>49</v>
      </c>
      <c r="B250" s="36" t="s">
        <v>257</v>
      </c>
      <c r="C250" s="36" t="s">
        <v>258</v>
      </c>
      <c r="D250" s="37" t="s">
        <v>52</v>
      </c>
      <c r="E250" s="13" t="s">
        <v>259</v>
      </c>
      <c r="F250" s="38" t="s">
        <v>54</v>
      </c>
      <c r="G250" s="39">
        <v>3</v>
      </c>
      <c r="H250" s="38">
        <v>0</v>
      </c>
      <c r="I250" s="38">
        <f>ROUND(G250*H250,6)</f>
        <v>0</v>
      </c>
      <c r="L250" s="40">
        <v>0</v>
      </c>
      <c r="M250" s="34">
        <f>ROUND(ROUND(L250,2)*ROUND(G250,3),2)</f>
        <v>0</v>
      </c>
      <c r="N250" s="38" t="s">
        <v>55</v>
      </c>
      <c r="O250">
        <f>(M250*21)/100</f>
        <v>0</v>
      </c>
      <c r="P250" t="s">
        <v>27</v>
      </c>
    </row>
    <row r="251" spans="1:16" x14ac:dyDescent="0.2">
      <c r="A251" s="37" t="s">
        <v>56</v>
      </c>
      <c r="E251" s="41" t="s">
        <v>52</v>
      </c>
    </row>
    <row r="252" spans="1:16" x14ac:dyDescent="0.2">
      <c r="A252" s="37" t="s">
        <v>57</v>
      </c>
      <c r="E252" s="42" t="s">
        <v>52</v>
      </c>
    </row>
    <row r="253" spans="1:16" x14ac:dyDescent="0.2">
      <c r="A253" t="s">
        <v>59</v>
      </c>
      <c r="E253" s="41" t="s">
        <v>60</v>
      </c>
    </row>
    <row r="254" spans="1:16" x14ac:dyDescent="0.2">
      <c r="A254" t="s">
        <v>49</v>
      </c>
      <c r="B254" s="36" t="s">
        <v>260</v>
      </c>
      <c r="C254" s="36" t="s">
        <v>261</v>
      </c>
      <c r="D254" s="37" t="s">
        <v>52</v>
      </c>
      <c r="E254" s="13" t="s">
        <v>262</v>
      </c>
      <c r="F254" s="38" t="s">
        <v>54</v>
      </c>
      <c r="G254" s="39">
        <v>3</v>
      </c>
      <c r="H254" s="38">
        <v>0</v>
      </c>
      <c r="I254" s="38">
        <f>ROUND(G254*H254,6)</f>
        <v>0</v>
      </c>
      <c r="L254" s="40">
        <v>0</v>
      </c>
      <c r="M254" s="34">
        <f>ROUND(ROUND(L254,2)*ROUND(G254,3),2)</f>
        <v>0</v>
      </c>
      <c r="N254" s="38" t="s">
        <v>55</v>
      </c>
      <c r="O254">
        <f>(M254*21)/100</f>
        <v>0</v>
      </c>
      <c r="P254" t="s">
        <v>27</v>
      </c>
    </row>
    <row r="255" spans="1:16" x14ac:dyDescent="0.2">
      <c r="A255" s="37" t="s">
        <v>56</v>
      </c>
      <c r="E255" s="41" t="s">
        <v>52</v>
      </c>
    </row>
    <row r="256" spans="1:16" x14ac:dyDescent="0.2">
      <c r="A256" s="37" t="s">
        <v>57</v>
      </c>
      <c r="E256" s="42" t="s">
        <v>52</v>
      </c>
    </row>
    <row r="257" spans="1:16" x14ac:dyDescent="0.2">
      <c r="A257" t="s">
        <v>59</v>
      </c>
      <c r="E257" s="41" t="s">
        <v>60</v>
      </c>
    </row>
    <row r="258" spans="1:16" x14ac:dyDescent="0.2">
      <c r="A258" t="s">
        <v>49</v>
      </c>
      <c r="B258" s="36" t="s">
        <v>263</v>
      </c>
      <c r="C258" s="36" t="s">
        <v>264</v>
      </c>
      <c r="D258" s="37" t="s">
        <v>52</v>
      </c>
      <c r="E258" s="13" t="s">
        <v>265</v>
      </c>
      <c r="F258" s="38" t="s">
        <v>266</v>
      </c>
      <c r="G258" s="39">
        <v>12</v>
      </c>
      <c r="H258" s="38">
        <v>0</v>
      </c>
      <c r="I258" s="38">
        <f>ROUND(G258*H258,6)</f>
        <v>0</v>
      </c>
      <c r="L258" s="40">
        <v>0</v>
      </c>
      <c r="M258" s="34">
        <f>ROUND(ROUND(L258,2)*ROUND(G258,3),2)</f>
        <v>0</v>
      </c>
      <c r="N258" s="38" t="s">
        <v>55</v>
      </c>
      <c r="O258">
        <f>(M258*21)/100</f>
        <v>0</v>
      </c>
      <c r="P258" t="s">
        <v>27</v>
      </c>
    </row>
    <row r="259" spans="1:16" x14ac:dyDescent="0.2">
      <c r="A259" s="37" t="s">
        <v>56</v>
      </c>
      <c r="E259" s="41" t="s">
        <v>52</v>
      </c>
    </row>
    <row r="260" spans="1:16" x14ac:dyDescent="0.2">
      <c r="A260" s="37" t="s">
        <v>57</v>
      </c>
      <c r="E260" s="42" t="s">
        <v>52</v>
      </c>
    </row>
    <row r="261" spans="1:16" x14ac:dyDescent="0.2">
      <c r="A261" t="s">
        <v>59</v>
      </c>
      <c r="E261" s="41" t="s">
        <v>60</v>
      </c>
    </row>
    <row r="262" spans="1:16" x14ac:dyDescent="0.2">
      <c r="A262" t="s">
        <v>49</v>
      </c>
      <c r="B262" s="36" t="s">
        <v>267</v>
      </c>
      <c r="C262" s="36" t="s">
        <v>268</v>
      </c>
      <c r="D262" s="37" t="s">
        <v>52</v>
      </c>
      <c r="E262" s="13" t="s">
        <v>269</v>
      </c>
      <c r="F262" s="38" t="s">
        <v>54</v>
      </c>
      <c r="G262" s="39">
        <v>24</v>
      </c>
      <c r="H262" s="38">
        <v>0</v>
      </c>
      <c r="I262" s="38">
        <f>ROUND(G262*H262,6)</f>
        <v>0</v>
      </c>
      <c r="L262" s="40">
        <v>0</v>
      </c>
      <c r="M262" s="34">
        <f>ROUND(ROUND(L262,2)*ROUND(G262,3),2)</f>
        <v>0</v>
      </c>
      <c r="N262" s="38" t="s">
        <v>55</v>
      </c>
      <c r="O262">
        <f>(M262*21)/100</f>
        <v>0</v>
      </c>
      <c r="P262" t="s">
        <v>27</v>
      </c>
    </row>
    <row r="263" spans="1:16" x14ac:dyDescent="0.2">
      <c r="A263" s="37" t="s">
        <v>56</v>
      </c>
      <c r="E263" s="41" t="s">
        <v>52</v>
      </c>
    </row>
    <row r="264" spans="1:16" x14ac:dyDescent="0.2">
      <c r="A264" s="37" t="s">
        <v>57</v>
      </c>
      <c r="E264" s="42" t="s">
        <v>52</v>
      </c>
    </row>
    <row r="265" spans="1:16" x14ac:dyDescent="0.2">
      <c r="A265" t="s">
        <v>59</v>
      </c>
      <c r="E265" s="41" t="s">
        <v>60</v>
      </c>
    </row>
    <row r="266" spans="1:16" x14ac:dyDescent="0.2">
      <c r="A266" t="s">
        <v>49</v>
      </c>
      <c r="B266" s="36" t="s">
        <v>270</v>
      </c>
      <c r="C266" s="36" t="s">
        <v>271</v>
      </c>
      <c r="D266" s="37" t="s">
        <v>52</v>
      </c>
      <c r="E266" s="13" t="s">
        <v>272</v>
      </c>
      <c r="F266" s="38" t="s">
        <v>54</v>
      </c>
      <c r="G266" s="39">
        <v>24</v>
      </c>
      <c r="H266" s="38">
        <v>0</v>
      </c>
      <c r="I266" s="38">
        <f>ROUND(G266*H266,6)</f>
        <v>0</v>
      </c>
      <c r="L266" s="40">
        <v>0</v>
      </c>
      <c r="M266" s="34">
        <f>ROUND(ROUND(L266,2)*ROUND(G266,3),2)</f>
        <v>0</v>
      </c>
      <c r="N266" s="38" t="s">
        <v>55</v>
      </c>
      <c r="O266">
        <f>(M266*21)/100</f>
        <v>0</v>
      </c>
      <c r="P266" t="s">
        <v>27</v>
      </c>
    </row>
    <row r="267" spans="1:16" x14ac:dyDescent="0.2">
      <c r="A267" s="37" t="s">
        <v>56</v>
      </c>
      <c r="E267" s="41" t="s">
        <v>52</v>
      </c>
    </row>
    <row r="268" spans="1:16" x14ac:dyDescent="0.2">
      <c r="A268" s="37" t="s">
        <v>57</v>
      </c>
      <c r="E268" s="42" t="s">
        <v>52</v>
      </c>
    </row>
    <row r="269" spans="1:16" x14ac:dyDescent="0.2">
      <c r="A269" t="s">
        <v>59</v>
      </c>
      <c r="E269" s="41" t="s">
        <v>60</v>
      </c>
    </row>
    <row r="270" spans="1:16" x14ac:dyDescent="0.2">
      <c r="A270" t="s">
        <v>49</v>
      </c>
      <c r="B270" s="36" t="s">
        <v>273</v>
      </c>
      <c r="C270" s="36" t="s">
        <v>274</v>
      </c>
      <c r="D270" s="37" t="s">
        <v>52</v>
      </c>
      <c r="E270" s="13" t="s">
        <v>275</v>
      </c>
      <c r="F270" s="38" t="s">
        <v>54</v>
      </c>
      <c r="G270" s="39">
        <v>2</v>
      </c>
      <c r="H270" s="38">
        <v>0</v>
      </c>
      <c r="I270" s="38">
        <f>ROUND(G270*H270,6)</f>
        <v>0</v>
      </c>
      <c r="L270" s="40">
        <v>0</v>
      </c>
      <c r="M270" s="34">
        <f>ROUND(ROUND(L270,2)*ROUND(G270,3),2)</f>
        <v>0</v>
      </c>
      <c r="N270" s="38" t="s">
        <v>55</v>
      </c>
      <c r="O270">
        <f>(M270*21)/100</f>
        <v>0</v>
      </c>
      <c r="P270" t="s">
        <v>27</v>
      </c>
    </row>
    <row r="271" spans="1:16" x14ac:dyDescent="0.2">
      <c r="A271" s="37" t="s">
        <v>56</v>
      </c>
      <c r="E271" s="41" t="s">
        <v>52</v>
      </c>
    </row>
    <row r="272" spans="1:16" x14ac:dyDescent="0.2">
      <c r="A272" s="37" t="s">
        <v>57</v>
      </c>
      <c r="E272" s="42" t="s">
        <v>52</v>
      </c>
    </row>
    <row r="273" spans="1:16" x14ac:dyDescent="0.2">
      <c r="A273" t="s">
        <v>59</v>
      </c>
      <c r="E273" s="41" t="s">
        <v>60</v>
      </c>
    </row>
    <row r="274" spans="1:16" x14ac:dyDescent="0.2">
      <c r="A274" t="s">
        <v>49</v>
      </c>
      <c r="B274" s="36" t="s">
        <v>276</v>
      </c>
      <c r="C274" s="36" t="s">
        <v>277</v>
      </c>
      <c r="D274" s="37" t="s">
        <v>52</v>
      </c>
      <c r="E274" s="13" t="s">
        <v>278</v>
      </c>
      <c r="F274" s="38" t="s">
        <v>54</v>
      </c>
      <c r="G274" s="39">
        <v>2</v>
      </c>
      <c r="H274" s="38">
        <v>0</v>
      </c>
      <c r="I274" s="38">
        <f>ROUND(G274*H274,6)</f>
        <v>0</v>
      </c>
      <c r="L274" s="40">
        <v>0</v>
      </c>
      <c r="M274" s="34">
        <f>ROUND(ROUND(L274,2)*ROUND(G274,3),2)</f>
        <v>0</v>
      </c>
      <c r="N274" s="38" t="s">
        <v>55</v>
      </c>
      <c r="O274">
        <f>(M274*21)/100</f>
        <v>0</v>
      </c>
      <c r="P274" t="s">
        <v>27</v>
      </c>
    </row>
    <row r="275" spans="1:16" x14ac:dyDescent="0.2">
      <c r="A275" s="37" t="s">
        <v>56</v>
      </c>
      <c r="E275" s="41" t="s">
        <v>52</v>
      </c>
    </row>
    <row r="276" spans="1:16" x14ac:dyDescent="0.2">
      <c r="A276" s="37" t="s">
        <v>57</v>
      </c>
      <c r="E276" s="42" t="s">
        <v>52</v>
      </c>
    </row>
    <row r="277" spans="1:16" x14ac:dyDescent="0.2">
      <c r="A277" t="s">
        <v>59</v>
      </c>
      <c r="E277" s="41" t="s">
        <v>60</v>
      </c>
    </row>
    <row r="278" spans="1:16" x14ac:dyDescent="0.2">
      <c r="A278" t="s">
        <v>46</v>
      </c>
      <c r="C278" s="33" t="s">
        <v>279</v>
      </c>
      <c r="E278" s="35" t="s">
        <v>280</v>
      </c>
      <c r="J278" s="34">
        <f>0</f>
        <v>0</v>
      </c>
      <c r="K278" s="34">
        <f>0</f>
        <v>0</v>
      </c>
      <c r="L278" s="34">
        <f>0+L279+L283+L287+L291+L295+L299+L303+L307+L311+L315+L319</f>
        <v>0</v>
      </c>
      <c r="M278" s="34">
        <f>0+M279+M283+M287+M291+M295+M299+M303+M307+M311+M315+M319</f>
        <v>0</v>
      </c>
    </row>
    <row r="279" spans="1:16" ht="25.5" x14ac:dyDescent="0.2">
      <c r="A279" t="s">
        <v>49</v>
      </c>
      <c r="B279" s="36" t="s">
        <v>281</v>
      </c>
      <c r="C279" s="36" t="s">
        <v>282</v>
      </c>
      <c r="D279" s="37" t="s">
        <v>52</v>
      </c>
      <c r="E279" s="13" t="s">
        <v>283</v>
      </c>
      <c r="F279" s="38" t="s">
        <v>54</v>
      </c>
      <c r="G279" s="39">
        <v>1</v>
      </c>
      <c r="H279" s="38">
        <v>0</v>
      </c>
      <c r="I279" s="38">
        <f>ROUND(G279*H279,6)</f>
        <v>0</v>
      </c>
      <c r="L279" s="40">
        <v>0</v>
      </c>
      <c r="M279" s="34">
        <f>ROUND(ROUND(L279,2)*ROUND(G279,3),2)</f>
        <v>0</v>
      </c>
      <c r="N279" s="38" t="s">
        <v>55</v>
      </c>
      <c r="O279">
        <f>(M279*21)/100</f>
        <v>0</v>
      </c>
      <c r="P279" t="s">
        <v>27</v>
      </c>
    </row>
    <row r="280" spans="1:16" x14ac:dyDescent="0.2">
      <c r="A280" s="37" t="s">
        <v>56</v>
      </c>
      <c r="E280" s="41" t="s">
        <v>52</v>
      </c>
    </row>
    <row r="281" spans="1:16" x14ac:dyDescent="0.2">
      <c r="A281" s="37" t="s">
        <v>57</v>
      </c>
      <c r="E281" s="42" t="s">
        <v>284</v>
      </c>
    </row>
    <row r="282" spans="1:16" x14ac:dyDescent="0.2">
      <c r="A282" t="s">
        <v>59</v>
      </c>
      <c r="E282" s="41" t="s">
        <v>60</v>
      </c>
    </row>
    <row r="283" spans="1:16" x14ac:dyDescent="0.2">
      <c r="A283" t="s">
        <v>49</v>
      </c>
      <c r="B283" s="36" t="s">
        <v>285</v>
      </c>
      <c r="C283" s="36" t="s">
        <v>286</v>
      </c>
      <c r="D283" s="37" t="s">
        <v>52</v>
      </c>
      <c r="E283" s="13" t="s">
        <v>287</v>
      </c>
      <c r="F283" s="38" t="s">
        <v>54</v>
      </c>
      <c r="G283" s="39">
        <v>1</v>
      </c>
      <c r="H283" s="38">
        <v>0</v>
      </c>
      <c r="I283" s="38">
        <f>ROUND(G283*H283,6)</f>
        <v>0</v>
      </c>
      <c r="L283" s="40">
        <v>0</v>
      </c>
      <c r="M283" s="34">
        <f>ROUND(ROUND(L283,2)*ROUND(G283,3),2)</f>
        <v>0</v>
      </c>
      <c r="N283" s="38" t="s">
        <v>55</v>
      </c>
      <c r="O283">
        <f>(M283*21)/100</f>
        <v>0</v>
      </c>
      <c r="P283" t="s">
        <v>27</v>
      </c>
    </row>
    <row r="284" spans="1:16" x14ac:dyDescent="0.2">
      <c r="A284" s="37" t="s">
        <v>56</v>
      </c>
      <c r="E284" s="41" t="s">
        <v>52</v>
      </c>
    </row>
    <row r="285" spans="1:16" x14ac:dyDescent="0.2">
      <c r="A285" s="37" t="s">
        <v>57</v>
      </c>
      <c r="E285" s="42" t="s">
        <v>284</v>
      </c>
    </row>
    <row r="286" spans="1:16" x14ac:dyDescent="0.2">
      <c r="A286" t="s">
        <v>59</v>
      </c>
      <c r="E286" s="41" t="s">
        <v>60</v>
      </c>
    </row>
    <row r="287" spans="1:16" x14ac:dyDescent="0.2">
      <c r="A287" t="s">
        <v>49</v>
      </c>
      <c r="B287" s="36" t="s">
        <v>288</v>
      </c>
      <c r="C287" s="36" t="s">
        <v>289</v>
      </c>
      <c r="D287" s="37" t="s">
        <v>52</v>
      </c>
      <c r="E287" s="13" t="s">
        <v>290</v>
      </c>
      <c r="F287" s="38" t="s">
        <v>54</v>
      </c>
      <c r="G287" s="39">
        <v>2</v>
      </c>
      <c r="H287" s="38">
        <v>0</v>
      </c>
      <c r="I287" s="38">
        <f>ROUND(G287*H287,6)</f>
        <v>0</v>
      </c>
      <c r="L287" s="40">
        <v>0</v>
      </c>
      <c r="M287" s="34">
        <f>ROUND(ROUND(L287,2)*ROUND(G287,3),2)</f>
        <v>0</v>
      </c>
      <c r="N287" s="38" t="s">
        <v>55</v>
      </c>
      <c r="O287">
        <f>(M287*21)/100</f>
        <v>0</v>
      </c>
      <c r="P287" t="s">
        <v>27</v>
      </c>
    </row>
    <row r="288" spans="1:16" x14ac:dyDescent="0.2">
      <c r="A288" s="37" t="s">
        <v>56</v>
      </c>
      <c r="E288" s="41" t="s">
        <v>52</v>
      </c>
    </row>
    <row r="289" spans="1:16" x14ac:dyDescent="0.2">
      <c r="A289" s="37" t="s">
        <v>57</v>
      </c>
      <c r="E289" s="42" t="s">
        <v>284</v>
      </c>
    </row>
    <row r="290" spans="1:16" x14ac:dyDescent="0.2">
      <c r="A290" t="s">
        <v>59</v>
      </c>
      <c r="E290" s="41" t="s">
        <v>60</v>
      </c>
    </row>
    <row r="291" spans="1:16" x14ac:dyDescent="0.2">
      <c r="A291" t="s">
        <v>49</v>
      </c>
      <c r="B291" s="36" t="s">
        <v>291</v>
      </c>
      <c r="C291" s="36" t="s">
        <v>292</v>
      </c>
      <c r="D291" s="37" t="s">
        <v>52</v>
      </c>
      <c r="E291" s="13" t="s">
        <v>293</v>
      </c>
      <c r="F291" s="38" t="s">
        <v>54</v>
      </c>
      <c r="G291" s="39">
        <v>2</v>
      </c>
      <c r="H291" s="38">
        <v>0</v>
      </c>
      <c r="I291" s="38">
        <f>ROUND(G291*H291,6)</f>
        <v>0</v>
      </c>
      <c r="L291" s="40">
        <v>0</v>
      </c>
      <c r="M291" s="34">
        <f>ROUND(ROUND(L291,2)*ROUND(G291,3),2)</f>
        <v>0</v>
      </c>
      <c r="N291" s="38" t="s">
        <v>55</v>
      </c>
      <c r="O291">
        <f>(M291*21)/100</f>
        <v>0</v>
      </c>
      <c r="P291" t="s">
        <v>27</v>
      </c>
    </row>
    <row r="292" spans="1:16" x14ac:dyDescent="0.2">
      <c r="A292" s="37" t="s">
        <v>56</v>
      </c>
      <c r="E292" s="41" t="s">
        <v>52</v>
      </c>
    </row>
    <row r="293" spans="1:16" x14ac:dyDescent="0.2">
      <c r="A293" s="37" t="s">
        <v>57</v>
      </c>
      <c r="E293" s="42" t="s">
        <v>284</v>
      </c>
    </row>
    <row r="294" spans="1:16" x14ac:dyDescent="0.2">
      <c r="A294" t="s">
        <v>59</v>
      </c>
      <c r="E294" s="41" t="s">
        <v>60</v>
      </c>
    </row>
    <row r="295" spans="1:16" x14ac:dyDescent="0.2">
      <c r="A295" t="s">
        <v>49</v>
      </c>
      <c r="B295" s="36" t="s">
        <v>294</v>
      </c>
      <c r="C295" s="36" t="s">
        <v>295</v>
      </c>
      <c r="D295" s="37" t="s">
        <v>52</v>
      </c>
      <c r="E295" s="13" t="s">
        <v>296</v>
      </c>
      <c r="F295" s="38" t="s">
        <v>54</v>
      </c>
      <c r="G295" s="39">
        <v>1</v>
      </c>
      <c r="H295" s="38">
        <v>0</v>
      </c>
      <c r="I295" s="38">
        <f>ROUND(G295*H295,6)</f>
        <v>0</v>
      </c>
      <c r="L295" s="40">
        <v>0</v>
      </c>
      <c r="M295" s="34">
        <f>ROUND(ROUND(L295,2)*ROUND(G295,3),2)</f>
        <v>0</v>
      </c>
      <c r="N295" s="38" t="s">
        <v>55</v>
      </c>
      <c r="O295">
        <f>(M295*21)/100</f>
        <v>0</v>
      </c>
      <c r="P295" t="s">
        <v>27</v>
      </c>
    </row>
    <row r="296" spans="1:16" x14ac:dyDescent="0.2">
      <c r="A296" s="37" t="s">
        <v>56</v>
      </c>
      <c r="E296" s="41" t="s">
        <v>52</v>
      </c>
    </row>
    <row r="297" spans="1:16" x14ac:dyDescent="0.2">
      <c r="A297" s="37" t="s">
        <v>57</v>
      </c>
      <c r="E297" s="42" t="s">
        <v>284</v>
      </c>
    </row>
    <row r="298" spans="1:16" x14ac:dyDescent="0.2">
      <c r="A298" t="s">
        <v>59</v>
      </c>
      <c r="E298" s="41" t="s">
        <v>60</v>
      </c>
    </row>
    <row r="299" spans="1:16" x14ac:dyDescent="0.2">
      <c r="A299" t="s">
        <v>49</v>
      </c>
      <c r="B299" s="36" t="s">
        <v>297</v>
      </c>
      <c r="C299" s="36" t="s">
        <v>298</v>
      </c>
      <c r="D299" s="37" t="s">
        <v>52</v>
      </c>
      <c r="E299" s="13" t="s">
        <v>299</v>
      </c>
      <c r="F299" s="38" t="s">
        <v>54</v>
      </c>
      <c r="G299" s="39">
        <v>1</v>
      </c>
      <c r="H299" s="38">
        <v>0</v>
      </c>
      <c r="I299" s="38">
        <f>ROUND(G299*H299,6)</f>
        <v>0</v>
      </c>
      <c r="L299" s="40">
        <v>0</v>
      </c>
      <c r="M299" s="34">
        <f>ROUND(ROUND(L299,2)*ROUND(G299,3),2)</f>
        <v>0</v>
      </c>
      <c r="N299" s="38" t="s">
        <v>55</v>
      </c>
      <c r="O299">
        <f>(M299*21)/100</f>
        <v>0</v>
      </c>
      <c r="P299" t="s">
        <v>27</v>
      </c>
    </row>
    <row r="300" spans="1:16" x14ac:dyDescent="0.2">
      <c r="A300" s="37" t="s">
        <v>56</v>
      </c>
      <c r="E300" s="41" t="s">
        <v>52</v>
      </c>
    </row>
    <row r="301" spans="1:16" x14ac:dyDescent="0.2">
      <c r="A301" s="37" t="s">
        <v>57</v>
      </c>
      <c r="E301" s="42" t="s">
        <v>284</v>
      </c>
    </row>
    <row r="302" spans="1:16" x14ac:dyDescent="0.2">
      <c r="A302" t="s">
        <v>59</v>
      </c>
      <c r="E302" s="41" t="s">
        <v>60</v>
      </c>
    </row>
    <row r="303" spans="1:16" x14ac:dyDescent="0.2">
      <c r="A303" t="s">
        <v>49</v>
      </c>
      <c r="B303" s="36" t="s">
        <v>300</v>
      </c>
      <c r="C303" s="36" t="s">
        <v>301</v>
      </c>
      <c r="D303" s="37" t="s">
        <v>52</v>
      </c>
      <c r="E303" s="13" t="s">
        <v>302</v>
      </c>
      <c r="F303" s="38" t="s">
        <v>54</v>
      </c>
      <c r="G303" s="39">
        <v>1</v>
      </c>
      <c r="H303" s="38">
        <v>0</v>
      </c>
      <c r="I303" s="38">
        <f>ROUND(G303*H303,6)</f>
        <v>0</v>
      </c>
      <c r="L303" s="40">
        <v>0</v>
      </c>
      <c r="M303" s="34">
        <f>ROUND(ROUND(L303,2)*ROUND(G303,3),2)</f>
        <v>0</v>
      </c>
      <c r="N303" s="38" t="s">
        <v>55</v>
      </c>
      <c r="O303">
        <f>(M303*21)/100</f>
        <v>0</v>
      </c>
      <c r="P303" t="s">
        <v>27</v>
      </c>
    </row>
    <row r="304" spans="1:16" x14ac:dyDescent="0.2">
      <c r="A304" s="37" t="s">
        <v>56</v>
      </c>
      <c r="E304" s="41" t="s">
        <v>52</v>
      </c>
    </row>
    <row r="305" spans="1:16" x14ac:dyDescent="0.2">
      <c r="A305" s="37" t="s">
        <v>57</v>
      </c>
      <c r="E305" s="42" t="s">
        <v>284</v>
      </c>
    </row>
    <row r="306" spans="1:16" x14ac:dyDescent="0.2">
      <c r="A306" t="s">
        <v>59</v>
      </c>
      <c r="E306" s="41" t="s">
        <v>60</v>
      </c>
    </row>
    <row r="307" spans="1:16" x14ac:dyDescent="0.2">
      <c r="A307" t="s">
        <v>49</v>
      </c>
      <c r="B307" s="36" t="s">
        <v>303</v>
      </c>
      <c r="C307" s="36" t="s">
        <v>304</v>
      </c>
      <c r="D307" s="37" t="s">
        <v>52</v>
      </c>
      <c r="E307" s="13" t="s">
        <v>305</v>
      </c>
      <c r="F307" s="38" t="s">
        <v>54</v>
      </c>
      <c r="G307" s="39">
        <v>1</v>
      </c>
      <c r="H307" s="38">
        <v>0</v>
      </c>
      <c r="I307" s="38">
        <f>ROUND(G307*H307,6)</f>
        <v>0</v>
      </c>
      <c r="L307" s="40">
        <v>0</v>
      </c>
      <c r="M307" s="34">
        <f>ROUND(ROUND(L307,2)*ROUND(G307,3),2)</f>
        <v>0</v>
      </c>
      <c r="N307" s="38" t="s">
        <v>55</v>
      </c>
      <c r="O307">
        <f>(M307*21)/100</f>
        <v>0</v>
      </c>
      <c r="P307" t="s">
        <v>27</v>
      </c>
    </row>
    <row r="308" spans="1:16" x14ac:dyDescent="0.2">
      <c r="A308" s="37" t="s">
        <v>56</v>
      </c>
      <c r="E308" s="41" t="s">
        <v>52</v>
      </c>
    </row>
    <row r="309" spans="1:16" x14ac:dyDescent="0.2">
      <c r="A309" s="37" t="s">
        <v>57</v>
      </c>
      <c r="E309" s="42" t="s">
        <v>284</v>
      </c>
    </row>
    <row r="310" spans="1:16" x14ac:dyDescent="0.2">
      <c r="A310" t="s">
        <v>59</v>
      </c>
      <c r="E310" s="41" t="s">
        <v>60</v>
      </c>
    </row>
    <row r="311" spans="1:16" x14ac:dyDescent="0.2">
      <c r="A311" t="s">
        <v>49</v>
      </c>
      <c r="B311" s="36" t="s">
        <v>306</v>
      </c>
      <c r="C311" s="36" t="s">
        <v>307</v>
      </c>
      <c r="D311" s="37" t="s">
        <v>52</v>
      </c>
      <c r="E311" s="13" t="s">
        <v>308</v>
      </c>
      <c r="F311" s="38" t="s">
        <v>144</v>
      </c>
      <c r="G311" s="39">
        <v>150</v>
      </c>
      <c r="H311" s="38">
        <v>0</v>
      </c>
      <c r="I311" s="38">
        <f>ROUND(G311*H311,6)</f>
        <v>0</v>
      </c>
      <c r="L311" s="40">
        <v>0</v>
      </c>
      <c r="M311" s="34">
        <f>ROUND(ROUND(L311,2)*ROUND(G311,3),2)</f>
        <v>0</v>
      </c>
      <c r="N311" s="38" t="s">
        <v>55</v>
      </c>
      <c r="O311">
        <f>(M311*21)/100</f>
        <v>0</v>
      </c>
      <c r="P311" t="s">
        <v>27</v>
      </c>
    </row>
    <row r="312" spans="1:16" x14ac:dyDescent="0.2">
      <c r="A312" s="37" t="s">
        <v>56</v>
      </c>
      <c r="E312" s="41" t="s">
        <v>52</v>
      </c>
    </row>
    <row r="313" spans="1:16" x14ac:dyDescent="0.2">
      <c r="A313" s="37" t="s">
        <v>57</v>
      </c>
      <c r="E313" s="42" t="s">
        <v>284</v>
      </c>
    </row>
    <row r="314" spans="1:16" x14ac:dyDescent="0.2">
      <c r="A314" t="s">
        <v>59</v>
      </c>
      <c r="E314" s="41" t="s">
        <v>60</v>
      </c>
    </row>
    <row r="315" spans="1:16" x14ac:dyDescent="0.2">
      <c r="A315" t="s">
        <v>49</v>
      </c>
      <c r="B315" s="36" t="s">
        <v>309</v>
      </c>
      <c r="C315" s="36" t="s">
        <v>310</v>
      </c>
      <c r="D315" s="37" t="s">
        <v>52</v>
      </c>
      <c r="E315" s="13" t="s">
        <v>311</v>
      </c>
      <c r="F315" s="38" t="s">
        <v>54</v>
      </c>
      <c r="G315" s="39">
        <v>4</v>
      </c>
      <c r="H315" s="38">
        <v>0</v>
      </c>
      <c r="I315" s="38">
        <f>ROUND(G315*H315,6)</f>
        <v>0</v>
      </c>
      <c r="L315" s="40">
        <v>0</v>
      </c>
      <c r="M315" s="34">
        <f>ROUND(ROUND(L315,2)*ROUND(G315,3),2)</f>
        <v>0</v>
      </c>
      <c r="N315" s="38" t="s">
        <v>55</v>
      </c>
      <c r="O315">
        <f>(M315*21)/100</f>
        <v>0</v>
      </c>
      <c r="P315" t="s">
        <v>27</v>
      </c>
    </row>
    <row r="316" spans="1:16" x14ac:dyDescent="0.2">
      <c r="A316" s="37" t="s">
        <v>56</v>
      </c>
      <c r="E316" s="41" t="s">
        <v>52</v>
      </c>
    </row>
    <row r="317" spans="1:16" x14ac:dyDescent="0.2">
      <c r="A317" s="37" t="s">
        <v>57</v>
      </c>
      <c r="E317" s="42" t="s">
        <v>52</v>
      </c>
    </row>
    <row r="318" spans="1:16" x14ac:dyDescent="0.2">
      <c r="A318" t="s">
        <v>59</v>
      </c>
      <c r="E318" s="41" t="s">
        <v>60</v>
      </c>
    </row>
    <row r="319" spans="1:16" x14ac:dyDescent="0.2">
      <c r="A319" t="s">
        <v>49</v>
      </c>
      <c r="B319" s="36" t="s">
        <v>312</v>
      </c>
      <c r="C319" s="36" t="s">
        <v>313</v>
      </c>
      <c r="D319" s="37" t="s">
        <v>52</v>
      </c>
      <c r="E319" s="13" t="s">
        <v>314</v>
      </c>
      <c r="F319" s="38" t="s">
        <v>54</v>
      </c>
      <c r="G319" s="39">
        <v>4</v>
      </c>
      <c r="H319" s="38">
        <v>0</v>
      </c>
      <c r="I319" s="38">
        <f>ROUND(G319*H319,6)</f>
        <v>0</v>
      </c>
      <c r="L319" s="40">
        <v>0</v>
      </c>
      <c r="M319" s="34">
        <f>ROUND(ROUND(L319,2)*ROUND(G319,3),2)</f>
        <v>0</v>
      </c>
      <c r="N319" s="38" t="s">
        <v>55</v>
      </c>
      <c r="O319">
        <f>(M319*21)/100</f>
        <v>0</v>
      </c>
      <c r="P319" t="s">
        <v>27</v>
      </c>
    </row>
    <row r="320" spans="1:16" x14ac:dyDescent="0.2">
      <c r="A320" s="37" t="s">
        <v>56</v>
      </c>
      <c r="E320" s="41" t="s">
        <v>52</v>
      </c>
    </row>
    <row r="321" spans="1:16" x14ac:dyDescent="0.2">
      <c r="A321" s="37" t="s">
        <v>57</v>
      </c>
      <c r="E321" s="42" t="s">
        <v>284</v>
      </c>
    </row>
    <row r="322" spans="1:16" x14ac:dyDescent="0.2">
      <c r="A322" t="s">
        <v>59</v>
      </c>
      <c r="E322" s="41" t="s">
        <v>60</v>
      </c>
    </row>
    <row r="323" spans="1:16" x14ac:dyDescent="0.2">
      <c r="A323" t="s">
        <v>46</v>
      </c>
      <c r="C323" s="33" t="s">
        <v>315</v>
      </c>
      <c r="E323" s="35" t="s">
        <v>316</v>
      </c>
      <c r="J323" s="34">
        <f>0</f>
        <v>0</v>
      </c>
      <c r="K323" s="34">
        <f>0</f>
        <v>0</v>
      </c>
      <c r="L323" s="34">
        <f>0+L324+L328</f>
        <v>0</v>
      </c>
      <c r="M323" s="34">
        <f>0+M324+M328</f>
        <v>0</v>
      </c>
    </row>
    <row r="324" spans="1:16" x14ac:dyDescent="0.2">
      <c r="A324" t="s">
        <v>49</v>
      </c>
      <c r="B324" s="36" t="s">
        <v>317</v>
      </c>
      <c r="C324" s="36" t="s">
        <v>318</v>
      </c>
      <c r="D324" s="37" t="s">
        <v>52</v>
      </c>
      <c r="E324" s="13" t="s">
        <v>319</v>
      </c>
      <c r="F324" s="38" t="s">
        <v>320</v>
      </c>
      <c r="G324" s="39">
        <v>1</v>
      </c>
      <c r="H324" s="38">
        <v>0</v>
      </c>
      <c r="I324" s="38">
        <f>ROUND(G324*H324,6)</f>
        <v>0</v>
      </c>
      <c r="L324" s="40">
        <v>0</v>
      </c>
      <c r="M324" s="34">
        <f>ROUND(ROUND(L324,2)*ROUND(G324,3),2)</f>
        <v>0</v>
      </c>
      <c r="N324" s="38" t="s">
        <v>55</v>
      </c>
      <c r="O324">
        <f>(M324*21)/100</f>
        <v>0</v>
      </c>
      <c r="P324" t="s">
        <v>27</v>
      </c>
    </row>
    <row r="325" spans="1:16" x14ac:dyDescent="0.2">
      <c r="A325" s="37" t="s">
        <v>56</v>
      </c>
      <c r="E325" s="41" t="s">
        <v>321</v>
      </c>
    </row>
    <row r="326" spans="1:16" x14ac:dyDescent="0.2">
      <c r="A326" s="37" t="s">
        <v>57</v>
      </c>
      <c r="E326" s="42" t="s">
        <v>52</v>
      </c>
    </row>
    <row r="327" spans="1:16" x14ac:dyDescent="0.2">
      <c r="A327" t="s">
        <v>59</v>
      </c>
      <c r="E327" s="41" t="s">
        <v>60</v>
      </c>
    </row>
    <row r="328" spans="1:16" ht="25.5" x14ac:dyDescent="0.2">
      <c r="A328" t="s">
        <v>49</v>
      </c>
      <c r="B328" s="36" t="s">
        <v>322</v>
      </c>
      <c r="C328" s="36" t="s">
        <v>323</v>
      </c>
      <c r="D328" s="37" t="s">
        <v>52</v>
      </c>
      <c r="E328" s="13" t="s">
        <v>324</v>
      </c>
      <c r="F328" s="38" t="s">
        <v>325</v>
      </c>
      <c r="G328" s="39">
        <v>1</v>
      </c>
      <c r="H328" s="38">
        <v>0</v>
      </c>
      <c r="I328" s="38">
        <f>ROUND(G328*H328,6)</f>
        <v>0</v>
      </c>
      <c r="L328" s="40">
        <v>0</v>
      </c>
      <c r="M328" s="34">
        <f>ROUND(ROUND(L328,2)*ROUND(G328,3),2)</f>
        <v>0</v>
      </c>
      <c r="N328" s="38" t="s">
        <v>55</v>
      </c>
      <c r="O328">
        <f>(M328*21)/100</f>
        <v>0</v>
      </c>
      <c r="P328" t="s">
        <v>27</v>
      </c>
    </row>
    <row r="329" spans="1:16" x14ac:dyDescent="0.2">
      <c r="A329" s="37" t="s">
        <v>56</v>
      </c>
      <c r="E329" s="41" t="s">
        <v>52</v>
      </c>
    </row>
    <row r="330" spans="1:16" x14ac:dyDescent="0.2">
      <c r="A330" s="37" t="s">
        <v>57</v>
      </c>
      <c r="E330" s="42" t="s">
        <v>52</v>
      </c>
    </row>
    <row r="331" spans="1:16" x14ac:dyDescent="0.2">
      <c r="A331" t="s">
        <v>59</v>
      </c>
      <c r="E331" s="41" t="s">
        <v>60</v>
      </c>
    </row>
    <row r="332" spans="1:16" x14ac:dyDescent="0.2">
      <c r="A332" t="s">
        <v>46</v>
      </c>
      <c r="C332" s="33" t="s">
        <v>326</v>
      </c>
      <c r="E332" s="35" t="s">
        <v>327</v>
      </c>
      <c r="J332" s="34">
        <f>0</f>
        <v>0</v>
      </c>
      <c r="K332" s="34">
        <f>0</f>
        <v>0</v>
      </c>
      <c r="L332" s="34">
        <f>0+L333+L337+L341+L345</f>
        <v>0</v>
      </c>
      <c r="M332" s="34">
        <f>0+M333+M337+M341+M345</f>
        <v>0</v>
      </c>
    </row>
    <row r="333" spans="1:16" x14ac:dyDescent="0.2">
      <c r="A333" t="s">
        <v>49</v>
      </c>
      <c r="B333" s="36" t="s">
        <v>328</v>
      </c>
      <c r="C333" s="36" t="s">
        <v>329</v>
      </c>
      <c r="D333" s="37" t="s">
        <v>52</v>
      </c>
      <c r="E333" s="13" t="s">
        <v>330</v>
      </c>
      <c r="F333" s="38" t="s">
        <v>54</v>
      </c>
      <c r="G333" s="39">
        <v>6</v>
      </c>
      <c r="H333" s="38">
        <v>0</v>
      </c>
      <c r="I333" s="38">
        <f>ROUND(G333*H333,6)</f>
        <v>0</v>
      </c>
      <c r="L333" s="40">
        <v>0</v>
      </c>
      <c r="M333" s="34">
        <f>ROUND(ROUND(L333,2)*ROUND(G333,3),2)</f>
        <v>0</v>
      </c>
      <c r="N333" s="38" t="s">
        <v>55</v>
      </c>
      <c r="O333">
        <f>(M333*21)/100</f>
        <v>0</v>
      </c>
      <c r="P333" t="s">
        <v>27</v>
      </c>
    </row>
    <row r="334" spans="1:16" x14ac:dyDescent="0.2">
      <c r="A334" s="37" t="s">
        <v>56</v>
      </c>
      <c r="E334" s="41" t="s">
        <v>52</v>
      </c>
    </row>
    <row r="335" spans="1:16" x14ac:dyDescent="0.2">
      <c r="A335" s="37" t="s">
        <v>57</v>
      </c>
      <c r="E335" s="42" t="s">
        <v>104</v>
      </c>
    </row>
    <row r="336" spans="1:16" x14ac:dyDescent="0.2">
      <c r="A336" t="s">
        <v>59</v>
      </c>
      <c r="E336" s="41" t="s">
        <v>60</v>
      </c>
    </row>
    <row r="337" spans="1:16" x14ac:dyDescent="0.2">
      <c r="A337" t="s">
        <v>49</v>
      </c>
      <c r="B337" s="36" t="s">
        <v>331</v>
      </c>
      <c r="C337" s="36" t="s">
        <v>332</v>
      </c>
      <c r="D337" s="37" t="s">
        <v>52</v>
      </c>
      <c r="E337" s="13" t="s">
        <v>333</v>
      </c>
      <c r="F337" s="38" t="s">
        <v>54</v>
      </c>
      <c r="G337" s="39">
        <v>6</v>
      </c>
      <c r="H337" s="38">
        <v>0</v>
      </c>
      <c r="I337" s="38">
        <f>ROUND(G337*H337,6)</f>
        <v>0</v>
      </c>
      <c r="L337" s="40">
        <v>0</v>
      </c>
      <c r="M337" s="34">
        <f>ROUND(ROUND(L337,2)*ROUND(G337,3),2)</f>
        <v>0</v>
      </c>
      <c r="N337" s="38" t="s">
        <v>55</v>
      </c>
      <c r="O337">
        <f>(M337*21)/100</f>
        <v>0</v>
      </c>
      <c r="P337" t="s">
        <v>27</v>
      </c>
    </row>
    <row r="338" spans="1:16" x14ac:dyDescent="0.2">
      <c r="A338" s="37" t="s">
        <v>56</v>
      </c>
      <c r="E338" s="41" t="s">
        <v>52</v>
      </c>
    </row>
    <row r="339" spans="1:16" x14ac:dyDescent="0.2">
      <c r="A339" s="37" t="s">
        <v>57</v>
      </c>
      <c r="E339" s="42" t="s">
        <v>104</v>
      </c>
    </row>
    <row r="340" spans="1:16" x14ac:dyDescent="0.2">
      <c r="A340" t="s">
        <v>59</v>
      </c>
      <c r="E340" s="41" t="s">
        <v>60</v>
      </c>
    </row>
    <row r="341" spans="1:16" x14ac:dyDescent="0.2">
      <c r="A341" t="s">
        <v>49</v>
      </c>
      <c r="B341" s="36" t="s">
        <v>334</v>
      </c>
      <c r="C341" s="36" t="s">
        <v>335</v>
      </c>
      <c r="D341" s="37" t="s">
        <v>52</v>
      </c>
      <c r="E341" s="13" t="s">
        <v>336</v>
      </c>
      <c r="F341" s="38" t="s">
        <v>54</v>
      </c>
      <c r="G341" s="39">
        <v>1</v>
      </c>
      <c r="H341" s="38">
        <v>0</v>
      </c>
      <c r="I341" s="38">
        <f>ROUND(G341*H341,6)</f>
        <v>0</v>
      </c>
      <c r="L341" s="40">
        <v>0</v>
      </c>
      <c r="M341" s="34">
        <f>ROUND(ROUND(L341,2)*ROUND(G341,3),2)</f>
        <v>0</v>
      </c>
      <c r="N341" s="38" t="s">
        <v>55</v>
      </c>
      <c r="O341">
        <f>(M341*21)/100</f>
        <v>0</v>
      </c>
      <c r="P341" t="s">
        <v>27</v>
      </c>
    </row>
    <row r="342" spans="1:16" x14ac:dyDescent="0.2">
      <c r="A342" s="37" t="s">
        <v>56</v>
      </c>
      <c r="E342" s="41" t="s">
        <v>52</v>
      </c>
    </row>
    <row r="343" spans="1:16" x14ac:dyDescent="0.2">
      <c r="A343" s="37" t="s">
        <v>57</v>
      </c>
      <c r="E343" s="42" t="s">
        <v>104</v>
      </c>
    </row>
    <row r="344" spans="1:16" x14ac:dyDescent="0.2">
      <c r="A344" t="s">
        <v>59</v>
      </c>
      <c r="E344" s="41" t="s">
        <v>60</v>
      </c>
    </row>
    <row r="345" spans="1:16" x14ac:dyDescent="0.2">
      <c r="A345" t="s">
        <v>49</v>
      </c>
      <c r="B345" s="36" t="s">
        <v>337</v>
      </c>
      <c r="C345" s="36" t="s">
        <v>338</v>
      </c>
      <c r="D345" s="37" t="s">
        <v>52</v>
      </c>
      <c r="E345" s="13" t="s">
        <v>339</v>
      </c>
      <c r="F345" s="38" t="s">
        <v>54</v>
      </c>
      <c r="G345" s="39">
        <v>1</v>
      </c>
      <c r="H345" s="38">
        <v>0</v>
      </c>
      <c r="I345" s="38">
        <f>ROUND(G345*H345,6)</f>
        <v>0</v>
      </c>
      <c r="L345" s="40">
        <v>0</v>
      </c>
      <c r="M345" s="34">
        <f>ROUND(ROUND(L345,2)*ROUND(G345,3),2)</f>
        <v>0</v>
      </c>
      <c r="N345" s="38" t="s">
        <v>55</v>
      </c>
      <c r="O345">
        <f>(M345*21)/100</f>
        <v>0</v>
      </c>
      <c r="P345" t="s">
        <v>27</v>
      </c>
    </row>
    <row r="346" spans="1:16" x14ac:dyDescent="0.2">
      <c r="A346" s="37" t="s">
        <v>56</v>
      </c>
      <c r="E346" s="41" t="s">
        <v>52</v>
      </c>
    </row>
    <row r="347" spans="1:16" x14ac:dyDescent="0.2">
      <c r="A347" s="37" t="s">
        <v>57</v>
      </c>
      <c r="E347" s="42" t="s">
        <v>104</v>
      </c>
    </row>
    <row r="348" spans="1:16" x14ac:dyDescent="0.2">
      <c r="A348" t="s">
        <v>59</v>
      </c>
      <c r="E348" s="41" t="s">
        <v>60</v>
      </c>
    </row>
    <row r="349" spans="1:16" x14ac:dyDescent="0.2">
      <c r="A349" t="s">
        <v>46</v>
      </c>
      <c r="C349" s="33" t="s">
        <v>340</v>
      </c>
      <c r="E349" s="35" t="s">
        <v>341</v>
      </c>
      <c r="J349" s="34">
        <f>0</f>
        <v>0</v>
      </c>
      <c r="K349" s="34">
        <f>0</f>
        <v>0</v>
      </c>
      <c r="L349" s="34">
        <f>0+L350+L354+L358+L362+L366+L370</f>
        <v>0</v>
      </c>
      <c r="M349" s="34">
        <f>0+M350+M354+M358+M362+M366+M370</f>
        <v>0</v>
      </c>
    </row>
    <row r="350" spans="1:16" x14ac:dyDescent="0.2">
      <c r="A350" t="s">
        <v>49</v>
      </c>
      <c r="B350" s="36" t="s">
        <v>342</v>
      </c>
      <c r="C350" s="36" t="s">
        <v>343</v>
      </c>
      <c r="D350" s="37" t="s">
        <v>52</v>
      </c>
      <c r="E350" s="13" t="s">
        <v>344</v>
      </c>
      <c r="F350" s="38" t="s">
        <v>345</v>
      </c>
      <c r="G350" s="39">
        <v>150</v>
      </c>
      <c r="H350" s="38">
        <v>0</v>
      </c>
      <c r="I350" s="38">
        <f>ROUND(G350*H350,6)</f>
        <v>0</v>
      </c>
      <c r="L350" s="40">
        <v>0</v>
      </c>
      <c r="M350" s="34">
        <f>ROUND(ROUND(L350,2)*ROUND(G350,3),2)</f>
        <v>0</v>
      </c>
      <c r="N350" s="38" t="s">
        <v>55</v>
      </c>
      <c r="O350">
        <f>(M350*21)/100</f>
        <v>0</v>
      </c>
      <c r="P350" t="s">
        <v>27</v>
      </c>
    </row>
    <row r="351" spans="1:16" x14ac:dyDescent="0.2">
      <c r="A351" s="37" t="s">
        <v>56</v>
      </c>
      <c r="E351" s="41" t="s">
        <v>52</v>
      </c>
    </row>
    <row r="352" spans="1:16" x14ac:dyDescent="0.2">
      <c r="A352" s="37" t="s">
        <v>57</v>
      </c>
      <c r="E352" s="42" t="s">
        <v>52</v>
      </c>
    </row>
    <row r="353" spans="1:16" x14ac:dyDescent="0.2">
      <c r="A353" t="s">
        <v>59</v>
      </c>
      <c r="E353" s="41" t="s">
        <v>60</v>
      </c>
    </row>
    <row r="354" spans="1:16" x14ac:dyDescent="0.2">
      <c r="A354" t="s">
        <v>49</v>
      </c>
      <c r="B354" s="36" t="s">
        <v>346</v>
      </c>
      <c r="C354" s="36" t="s">
        <v>347</v>
      </c>
      <c r="D354" s="37" t="s">
        <v>52</v>
      </c>
      <c r="E354" s="13" t="s">
        <v>348</v>
      </c>
      <c r="F354" s="38" t="s">
        <v>345</v>
      </c>
      <c r="G354" s="39">
        <v>32</v>
      </c>
      <c r="H354" s="38">
        <v>0</v>
      </c>
      <c r="I354" s="38">
        <f>ROUND(G354*H354,6)</f>
        <v>0</v>
      </c>
      <c r="L354" s="40">
        <v>0</v>
      </c>
      <c r="M354" s="34">
        <f>ROUND(ROUND(L354,2)*ROUND(G354,3),2)</f>
        <v>0</v>
      </c>
      <c r="N354" s="38" t="s">
        <v>55</v>
      </c>
      <c r="O354">
        <f>(M354*21)/100</f>
        <v>0</v>
      </c>
      <c r="P354" t="s">
        <v>27</v>
      </c>
    </row>
    <row r="355" spans="1:16" x14ac:dyDescent="0.2">
      <c r="A355" s="37" t="s">
        <v>56</v>
      </c>
      <c r="E355" s="41" t="s">
        <v>52</v>
      </c>
    </row>
    <row r="356" spans="1:16" x14ac:dyDescent="0.2">
      <c r="A356" s="37" t="s">
        <v>57</v>
      </c>
      <c r="E356" s="42" t="s">
        <v>52</v>
      </c>
    </row>
    <row r="357" spans="1:16" x14ac:dyDescent="0.2">
      <c r="A357" t="s">
        <v>59</v>
      </c>
      <c r="E357" s="41" t="s">
        <v>60</v>
      </c>
    </row>
    <row r="358" spans="1:16" ht="25.5" x14ac:dyDescent="0.2">
      <c r="A358" t="s">
        <v>49</v>
      </c>
      <c r="B358" s="36" t="s">
        <v>349</v>
      </c>
      <c r="C358" s="36" t="s">
        <v>350</v>
      </c>
      <c r="D358" s="37" t="s">
        <v>52</v>
      </c>
      <c r="E358" s="13" t="s">
        <v>351</v>
      </c>
      <c r="F358" s="38" t="s">
        <v>54</v>
      </c>
      <c r="G358" s="39">
        <v>1</v>
      </c>
      <c r="H358" s="38">
        <v>0</v>
      </c>
      <c r="I358" s="38">
        <f>ROUND(G358*H358,6)</f>
        <v>0</v>
      </c>
      <c r="L358" s="40">
        <v>0</v>
      </c>
      <c r="M358" s="34">
        <f>ROUND(ROUND(L358,2)*ROUND(G358,3),2)</f>
        <v>0</v>
      </c>
      <c r="N358" s="38" t="s">
        <v>55</v>
      </c>
      <c r="O358">
        <f>(M358*21)/100</f>
        <v>0</v>
      </c>
      <c r="P358" t="s">
        <v>27</v>
      </c>
    </row>
    <row r="359" spans="1:16" x14ac:dyDescent="0.2">
      <c r="A359" s="37" t="s">
        <v>56</v>
      </c>
      <c r="E359" s="41" t="s">
        <v>52</v>
      </c>
    </row>
    <row r="360" spans="1:16" x14ac:dyDescent="0.2">
      <c r="A360" s="37" t="s">
        <v>57</v>
      </c>
      <c r="E360" s="42" t="s">
        <v>52</v>
      </c>
    </row>
    <row r="361" spans="1:16" x14ac:dyDescent="0.2">
      <c r="A361" t="s">
        <v>59</v>
      </c>
      <c r="E361" s="41" t="s">
        <v>60</v>
      </c>
    </row>
    <row r="362" spans="1:16" x14ac:dyDescent="0.2">
      <c r="A362" t="s">
        <v>49</v>
      </c>
      <c r="B362" s="36" t="s">
        <v>352</v>
      </c>
      <c r="C362" s="36" t="s">
        <v>353</v>
      </c>
      <c r="D362" s="37" t="s">
        <v>52</v>
      </c>
      <c r="E362" s="13" t="s">
        <v>354</v>
      </c>
      <c r="F362" s="38" t="s">
        <v>345</v>
      </c>
      <c r="G362" s="39">
        <v>48</v>
      </c>
      <c r="H362" s="38">
        <v>0</v>
      </c>
      <c r="I362" s="38">
        <f>ROUND(G362*H362,6)</f>
        <v>0</v>
      </c>
      <c r="L362" s="40">
        <v>0</v>
      </c>
      <c r="M362" s="34">
        <f>ROUND(ROUND(L362,2)*ROUND(G362,3),2)</f>
        <v>0</v>
      </c>
      <c r="N362" s="38" t="s">
        <v>55</v>
      </c>
      <c r="O362">
        <f>(M362*21)/100</f>
        <v>0</v>
      </c>
      <c r="P362" t="s">
        <v>27</v>
      </c>
    </row>
    <row r="363" spans="1:16" x14ac:dyDescent="0.2">
      <c r="A363" s="37" t="s">
        <v>56</v>
      </c>
      <c r="E363" s="41" t="s">
        <v>52</v>
      </c>
    </row>
    <row r="364" spans="1:16" x14ac:dyDescent="0.2">
      <c r="A364" s="37" t="s">
        <v>57</v>
      </c>
      <c r="E364" s="42" t="s">
        <v>52</v>
      </c>
    </row>
    <row r="365" spans="1:16" x14ac:dyDescent="0.2">
      <c r="A365" t="s">
        <v>59</v>
      </c>
      <c r="E365" s="41" t="s">
        <v>60</v>
      </c>
    </row>
    <row r="366" spans="1:16" x14ac:dyDescent="0.2">
      <c r="A366" t="s">
        <v>49</v>
      </c>
      <c r="B366" s="36" t="s">
        <v>355</v>
      </c>
      <c r="C366" s="36" t="s">
        <v>356</v>
      </c>
      <c r="D366" s="37" t="s">
        <v>52</v>
      </c>
      <c r="E366" s="13" t="s">
        <v>357</v>
      </c>
      <c r="F366" s="38" t="s">
        <v>54</v>
      </c>
      <c r="G366" s="39">
        <v>8</v>
      </c>
      <c r="H366" s="38">
        <v>0</v>
      </c>
      <c r="I366" s="38">
        <f>ROUND(G366*H366,6)</f>
        <v>0</v>
      </c>
      <c r="L366" s="40">
        <v>0</v>
      </c>
      <c r="M366" s="34">
        <f>ROUND(ROUND(L366,2)*ROUND(G366,3),2)</f>
        <v>0</v>
      </c>
      <c r="N366" s="38" t="s">
        <v>55</v>
      </c>
      <c r="O366">
        <f>(M366*21)/100</f>
        <v>0</v>
      </c>
      <c r="P366" t="s">
        <v>27</v>
      </c>
    </row>
    <row r="367" spans="1:16" x14ac:dyDescent="0.2">
      <c r="A367" s="37" t="s">
        <v>56</v>
      </c>
      <c r="E367" s="41" t="s">
        <v>52</v>
      </c>
    </row>
    <row r="368" spans="1:16" x14ac:dyDescent="0.2">
      <c r="A368" s="37" t="s">
        <v>57</v>
      </c>
      <c r="E368" s="42" t="s">
        <v>52</v>
      </c>
    </row>
    <row r="369" spans="1:16" x14ac:dyDescent="0.2">
      <c r="A369" t="s">
        <v>59</v>
      </c>
      <c r="E369" s="41" t="s">
        <v>52</v>
      </c>
    </row>
    <row r="370" spans="1:16" x14ac:dyDescent="0.2">
      <c r="A370" t="s">
        <v>49</v>
      </c>
      <c r="B370" s="36" t="s">
        <v>358</v>
      </c>
      <c r="C370" s="36" t="s">
        <v>359</v>
      </c>
      <c r="D370" s="37" t="s">
        <v>52</v>
      </c>
      <c r="E370" s="13" t="s">
        <v>360</v>
      </c>
      <c r="F370" s="38" t="s">
        <v>54</v>
      </c>
      <c r="G370" s="39">
        <v>4</v>
      </c>
      <c r="H370" s="38">
        <v>0</v>
      </c>
      <c r="I370" s="38">
        <f>ROUND(G370*H370,6)</f>
        <v>0</v>
      </c>
      <c r="L370" s="40">
        <v>0</v>
      </c>
      <c r="M370" s="34">
        <f>ROUND(ROUND(L370,2)*ROUND(G370,3),2)</f>
        <v>0</v>
      </c>
      <c r="N370" s="38" t="s">
        <v>55</v>
      </c>
      <c r="O370">
        <f>(M370*21)/100</f>
        <v>0</v>
      </c>
      <c r="P370" t="s">
        <v>27</v>
      </c>
    </row>
    <row r="371" spans="1:16" x14ac:dyDescent="0.2">
      <c r="A371" s="37" t="s">
        <v>56</v>
      </c>
      <c r="E371" s="41" t="s">
        <v>361</v>
      </c>
    </row>
    <row r="372" spans="1:16" x14ac:dyDescent="0.2">
      <c r="A372" s="37" t="s">
        <v>57</v>
      </c>
      <c r="E372" s="42" t="s">
        <v>52</v>
      </c>
    </row>
    <row r="373" spans="1:16" x14ac:dyDescent="0.2">
      <c r="A373" t="s">
        <v>59</v>
      </c>
      <c r="E373" s="41" t="s">
        <v>60</v>
      </c>
    </row>
    <row r="374" spans="1:16" x14ac:dyDescent="0.2">
      <c r="A374" t="s">
        <v>46</v>
      </c>
      <c r="C374" s="33" t="s">
        <v>362</v>
      </c>
      <c r="E374" s="35" t="s">
        <v>363</v>
      </c>
      <c r="J374" s="34">
        <f>0</f>
        <v>0</v>
      </c>
      <c r="K374" s="34">
        <f>0</f>
        <v>0</v>
      </c>
      <c r="L374" s="34">
        <f>0+L375+L379+L383+L387</f>
        <v>0</v>
      </c>
      <c r="M374" s="34">
        <f>0+M375+M379+M383+M387</f>
        <v>0</v>
      </c>
    </row>
    <row r="375" spans="1:16" ht="25.5" x14ac:dyDescent="0.2">
      <c r="A375" t="s">
        <v>49</v>
      </c>
      <c r="B375" s="36" t="s">
        <v>364</v>
      </c>
      <c r="C375" s="36" t="s">
        <v>365</v>
      </c>
      <c r="D375" s="37" t="s">
        <v>52</v>
      </c>
      <c r="E375" s="13" t="s">
        <v>366</v>
      </c>
      <c r="F375" s="38" t="s">
        <v>54</v>
      </c>
      <c r="G375" s="39">
        <v>1</v>
      </c>
      <c r="H375" s="38">
        <v>0</v>
      </c>
      <c r="I375" s="38">
        <f>ROUND(G375*H375,6)</f>
        <v>0</v>
      </c>
      <c r="L375" s="40">
        <v>0</v>
      </c>
      <c r="M375" s="34">
        <f>ROUND(ROUND(L375,2)*ROUND(G375,3),2)</f>
        <v>0</v>
      </c>
      <c r="N375" s="38" t="s">
        <v>55</v>
      </c>
      <c r="O375">
        <f>(M375*21)/100</f>
        <v>0</v>
      </c>
      <c r="P375" t="s">
        <v>27</v>
      </c>
    </row>
    <row r="376" spans="1:16" x14ac:dyDescent="0.2">
      <c r="A376" s="37" t="s">
        <v>56</v>
      </c>
      <c r="E376" s="41" t="s">
        <v>52</v>
      </c>
    </row>
    <row r="377" spans="1:16" x14ac:dyDescent="0.2">
      <c r="A377" s="37" t="s">
        <v>57</v>
      </c>
      <c r="E377" s="42" t="s">
        <v>77</v>
      </c>
    </row>
    <row r="378" spans="1:16" x14ac:dyDescent="0.2">
      <c r="A378" t="s">
        <v>59</v>
      </c>
      <c r="E378" s="41" t="s">
        <v>60</v>
      </c>
    </row>
    <row r="379" spans="1:16" ht="25.5" x14ac:dyDescent="0.2">
      <c r="A379" t="s">
        <v>49</v>
      </c>
      <c r="B379" s="36" t="s">
        <v>367</v>
      </c>
      <c r="C379" s="36" t="s">
        <v>368</v>
      </c>
      <c r="D379" s="37" t="s">
        <v>52</v>
      </c>
      <c r="E379" s="13" t="s">
        <v>369</v>
      </c>
      <c r="F379" s="38" t="s">
        <v>54</v>
      </c>
      <c r="G379" s="39">
        <v>1</v>
      </c>
      <c r="H379" s="38">
        <v>0</v>
      </c>
      <c r="I379" s="38">
        <f>ROUND(G379*H379,6)</f>
        <v>0</v>
      </c>
      <c r="L379" s="40">
        <v>0</v>
      </c>
      <c r="M379" s="34">
        <f>ROUND(ROUND(L379,2)*ROUND(G379,3),2)</f>
        <v>0</v>
      </c>
      <c r="N379" s="38" t="s">
        <v>55</v>
      </c>
      <c r="O379">
        <f>(M379*21)/100</f>
        <v>0</v>
      </c>
      <c r="P379" t="s">
        <v>27</v>
      </c>
    </row>
    <row r="380" spans="1:16" x14ac:dyDescent="0.2">
      <c r="A380" s="37" t="s">
        <v>56</v>
      </c>
      <c r="E380" s="41" t="s">
        <v>52</v>
      </c>
    </row>
    <row r="381" spans="1:16" x14ac:dyDescent="0.2">
      <c r="A381" s="37" t="s">
        <v>57</v>
      </c>
      <c r="E381" s="42" t="s">
        <v>77</v>
      </c>
    </row>
    <row r="382" spans="1:16" x14ac:dyDescent="0.2">
      <c r="A382" t="s">
        <v>59</v>
      </c>
      <c r="E382" s="41" t="s">
        <v>60</v>
      </c>
    </row>
    <row r="383" spans="1:16" ht="25.5" x14ac:dyDescent="0.2">
      <c r="A383" t="s">
        <v>49</v>
      </c>
      <c r="B383" s="36" t="s">
        <v>370</v>
      </c>
      <c r="C383" s="36" t="s">
        <v>371</v>
      </c>
      <c r="D383" s="37" t="s">
        <v>52</v>
      </c>
      <c r="E383" s="13" t="s">
        <v>372</v>
      </c>
      <c r="F383" s="38" t="s">
        <v>54</v>
      </c>
      <c r="G383" s="39">
        <v>1</v>
      </c>
      <c r="H383" s="38">
        <v>0</v>
      </c>
      <c r="I383" s="38">
        <f>ROUND(G383*H383,6)</f>
        <v>0</v>
      </c>
      <c r="L383" s="40">
        <v>0</v>
      </c>
      <c r="M383" s="34">
        <f>ROUND(ROUND(L383,2)*ROUND(G383,3),2)</f>
        <v>0</v>
      </c>
      <c r="N383" s="38" t="s">
        <v>55</v>
      </c>
      <c r="O383">
        <f>(M383*21)/100</f>
        <v>0</v>
      </c>
      <c r="P383" t="s">
        <v>27</v>
      </c>
    </row>
    <row r="384" spans="1:16" x14ac:dyDescent="0.2">
      <c r="A384" s="37" t="s">
        <v>56</v>
      </c>
      <c r="E384" s="41" t="s">
        <v>52</v>
      </c>
    </row>
    <row r="385" spans="1:16" x14ac:dyDescent="0.2">
      <c r="A385" s="37" t="s">
        <v>57</v>
      </c>
      <c r="E385" s="42" t="s">
        <v>373</v>
      </c>
    </row>
    <row r="386" spans="1:16" x14ac:dyDescent="0.2">
      <c r="A386" t="s">
        <v>59</v>
      </c>
      <c r="E386" s="41" t="s">
        <v>60</v>
      </c>
    </row>
    <row r="387" spans="1:16" ht="25.5" x14ac:dyDescent="0.2">
      <c r="A387" t="s">
        <v>49</v>
      </c>
      <c r="B387" s="36" t="s">
        <v>374</v>
      </c>
      <c r="C387" s="36" t="s">
        <v>375</v>
      </c>
      <c r="D387" s="37" t="s">
        <v>52</v>
      </c>
      <c r="E387" s="13" t="s">
        <v>376</v>
      </c>
      <c r="F387" s="38" t="s">
        <v>54</v>
      </c>
      <c r="G387" s="39">
        <v>1</v>
      </c>
      <c r="H387" s="38">
        <v>0</v>
      </c>
      <c r="I387" s="38">
        <f>ROUND(G387*H387,6)</f>
        <v>0</v>
      </c>
      <c r="L387" s="40">
        <v>0</v>
      </c>
      <c r="M387" s="34">
        <f>ROUND(ROUND(L387,2)*ROUND(G387,3),2)</f>
        <v>0</v>
      </c>
      <c r="N387" s="38" t="s">
        <v>55</v>
      </c>
      <c r="O387">
        <f>(M387*21)/100</f>
        <v>0</v>
      </c>
      <c r="P387" t="s">
        <v>27</v>
      </c>
    </row>
    <row r="388" spans="1:16" x14ac:dyDescent="0.2">
      <c r="A388" s="37" t="s">
        <v>56</v>
      </c>
      <c r="E388" s="41" t="s">
        <v>52</v>
      </c>
    </row>
    <row r="389" spans="1:16" x14ac:dyDescent="0.2">
      <c r="A389" s="37" t="s">
        <v>57</v>
      </c>
      <c r="E389" s="42" t="s">
        <v>373</v>
      </c>
    </row>
    <row r="390" spans="1:16" x14ac:dyDescent="0.2">
      <c r="A390" t="s">
        <v>59</v>
      </c>
      <c r="E390" s="41" t="s">
        <v>60</v>
      </c>
    </row>
    <row r="391" spans="1:16" x14ac:dyDescent="0.2">
      <c r="A391" t="s">
        <v>46</v>
      </c>
      <c r="C391" s="33" t="s">
        <v>377</v>
      </c>
      <c r="E391" s="35" t="s">
        <v>378</v>
      </c>
      <c r="J391" s="34">
        <f>0</f>
        <v>0</v>
      </c>
      <c r="K391" s="34">
        <f>0</f>
        <v>0</v>
      </c>
      <c r="L391" s="34">
        <f>0+L392+L396+L400+L404+L408+L412+L416+L420+L424</f>
        <v>0</v>
      </c>
      <c r="M391" s="34">
        <f>0+M392+M396+M400+M404+M408+M412+M416+M420+M424</f>
        <v>0</v>
      </c>
    </row>
    <row r="392" spans="1:16" ht="25.5" x14ac:dyDescent="0.2">
      <c r="A392" t="s">
        <v>49</v>
      </c>
      <c r="B392" s="36" t="s">
        <v>379</v>
      </c>
      <c r="C392" s="36" t="s">
        <v>380</v>
      </c>
      <c r="D392" s="37" t="s">
        <v>52</v>
      </c>
      <c r="E392" s="13" t="s">
        <v>381</v>
      </c>
      <c r="F392" s="38" t="s">
        <v>54</v>
      </c>
      <c r="G392" s="39">
        <v>1</v>
      </c>
      <c r="H392" s="38">
        <v>0</v>
      </c>
      <c r="I392" s="38">
        <f>ROUND(G392*H392,6)</f>
        <v>0</v>
      </c>
      <c r="L392" s="40">
        <v>0</v>
      </c>
      <c r="M392" s="34">
        <f>ROUND(ROUND(L392,2)*ROUND(G392,3),2)</f>
        <v>0</v>
      </c>
      <c r="N392" s="38" t="s">
        <v>55</v>
      </c>
      <c r="O392">
        <f>(M392*21)/100</f>
        <v>0</v>
      </c>
      <c r="P392" t="s">
        <v>27</v>
      </c>
    </row>
    <row r="393" spans="1:16" x14ac:dyDescent="0.2">
      <c r="A393" s="37" t="s">
        <v>56</v>
      </c>
      <c r="E393" s="41" t="s">
        <v>52</v>
      </c>
    </row>
    <row r="394" spans="1:16" x14ac:dyDescent="0.2">
      <c r="A394" s="37" t="s">
        <v>57</v>
      </c>
      <c r="E394" s="42" t="s">
        <v>382</v>
      </c>
    </row>
    <row r="395" spans="1:16" x14ac:dyDescent="0.2">
      <c r="A395" t="s">
        <v>59</v>
      </c>
      <c r="E395" s="41" t="s">
        <v>60</v>
      </c>
    </row>
    <row r="396" spans="1:16" x14ac:dyDescent="0.2">
      <c r="A396" t="s">
        <v>49</v>
      </c>
      <c r="B396" s="36" t="s">
        <v>383</v>
      </c>
      <c r="C396" s="36" t="s">
        <v>384</v>
      </c>
      <c r="D396" s="37" t="s">
        <v>52</v>
      </c>
      <c r="E396" s="13" t="s">
        <v>385</v>
      </c>
      <c r="F396" s="38" t="s">
        <v>54</v>
      </c>
      <c r="G396" s="39">
        <v>1</v>
      </c>
      <c r="H396" s="38">
        <v>0</v>
      </c>
      <c r="I396" s="38">
        <f>ROUND(G396*H396,6)</f>
        <v>0</v>
      </c>
      <c r="L396" s="40">
        <v>0</v>
      </c>
      <c r="M396" s="34">
        <f>ROUND(ROUND(L396,2)*ROUND(G396,3),2)</f>
        <v>0</v>
      </c>
      <c r="N396" s="38" t="s">
        <v>55</v>
      </c>
      <c r="O396">
        <f>(M396*21)/100</f>
        <v>0</v>
      </c>
      <c r="P396" t="s">
        <v>27</v>
      </c>
    </row>
    <row r="397" spans="1:16" x14ac:dyDescent="0.2">
      <c r="A397" s="37" t="s">
        <v>56</v>
      </c>
      <c r="E397" s="41" t="s">
        <v>52</v>
      </c>
    </row>
    <row r="398" spans="1:16" x14ac:dyDescent="0.2">
      <c r="A398" s="37" t="s">
        <v>57</v>
      </c>
      <c r="E398" s="42" t="s">
        <v>382</v>
      </c>
    </row>
    <row r="399" spans="1:16" x14ac:dyDescent="0.2">
      <c r="A399" t="s">
        <v>59</v>
      </c>
      <c r="E399" s="41" t="s">
        <v>60</v>
      </c>
    </row>
    <row r="400" spans="1:16" x14ac:dyDescent="0.2">
      <c r="A400" t="s">
        <v>49</v>
      </c>
      <c r="B400" s="36" t="s">
        <v>386</v>
      </c>
      <c r="C400" s="36" t="s">
        <v>387</v>
      </c>
      <c r="D400" s="37" t="s">
        <v>52</v>
      </c>
      <c r="E400" s="13" t="s">
        <v>388</v>
      </c>
      <c r="F400" s="38" t="s">
        <v>54</v>
      </c>
      <c r="G400" s="39">
        <v>1</v>
      </c>
      <c r="H400" s="38">
        <v>0</v>
      </c>
      <c r="I400" s="38">
        <f>ROUND(G400*H400,6)</f>
        <v>0</v>
      </c>
      <c r="L400" s="40">
        <v>0</v>
      </c>
      <c r="M400" s="34">
        <f>ROUND(ROUND(L400,2)*ROUND(G400,3),2)</f>
        <v>0</v>
      </c>
      <c r="N400" s="38" t="s">
        <v>55</v>
      </c>
      <c r="O400">
        <f>(M400*21)/100</f>
        <v>0</v>
      </c>
      <c r="P400" t="s">
        <v>27</v>
      </c>
    </row>
    <row r="401" spans="1:16" x14ac:dyDescent="0.2">
      <c r="A401" s="37" t="s">
        <v>56</v>
      </c>
      <c r="E401" s="41" t="s">
        <v>52</v>
      </c>
    </row>
    <row r="402" spans="1:16" x14ac:dyDescent="0.2">
      <c r="A402" s="37" t="s">
        <v>57</v>
      </c>
      <c r="E402" s="42" t="s">
        <v>382</v>
      </c>
    </row>
    <row r="403" spans="1:16" x14ac:dyDescent="0.2">
      <c r="A403" t="s">
        <v>59</v>
      </c>
      <c r="E403" s="41" t="s">
        <v>60</v>
      </c>
    </row>
    <row r="404" spans="1:16" x14ac:dyDescent="0.2">
      <c r="A404" t="s">
        <v>49</v>
      </c>
      <c r="B404" s="36" t="s">
        <v>389</v>
      </c>
      <c r="C404" s="36" t="s">
        <v>390</v>
      </c>
      <c r="D404" s="37" t="s">
        <v>52</v>
      </c>
      <c r="E404" s="13" t="s">
        <v>391</v>
      </c>
      <c r="F404" s="38" t="s">
        <v>144</v>
      </c>
      <c r="G404" s="39">
        <v>8</v>
      </c>
      <c r="H404" s="38">
        <v>0</v>
      </c>
      <c r="I404" s="38">
        <f>ROUND(G404*H404,6)</f>
        <v>0</v>
      </c>
      <c r="L404" s="40">
        <v>0</v>
      </c>
      <c r="M404" s="34">
        <f>ROUND(ROUND(L404,2)*ROUND(G404,3),2)</f>
        <v>0</v>
      </c>
      <c r="N404" s="38" t="s">
        <v>55</v>
      </c>
      <c r="O404">
        <f>(M404*21)/100</f>
        <v>0</v>
      </c>
      <c r="P404" t="s">
        <v>27</v>
      </c>
    </row>
    <row r="405" spans="1:16" x14ac:dyDescent="0.2">
      <c r="A405" s="37" t="s">
        <v>56</v>
      </c>
      <c r="E405" s="41" t="s">
        <v>52</v>
      </c>
    </row>
    <row r="406" spans="1:16" x14ac:dyDescent="0.2">
      <c r="A406" s="37" t="s">
        <v>57</v>
      </c>
      <c r="E406" s="42" t="s">
        <v>382</v>
      </c>
    </row>
    <row r="407" spans="1:16" x14ac:dyDescent="0.2">
      <c r="A407" t="s">
        <v>59</v>
      </c>
      <c r="E407" s="41" t="s">
        <v>60</v>
      </c>
    </row>
    <row r="408" spans="1:16" x14ac:dyDescent="0.2">
      <c r="A408" t="s">
        <v>49</v>
      </c>
      <c r="B408" s="36" t="s">
        <v>392</v>
      </c>
      <c r="C408" s="36" t="s">
        <v>393</v>
      </c>
      <c r="D408" s="37" t="s">
        <v>52</v>
      </c>
      <c r="E408" s="13" t="s">
        <v>394</v>
      </c>
      <c r="F408" s="38" t="s">
        <v>144</v>
      </c>
      <c r="G408" s="39">
        <v>8</v>
      </c>
      <c r="H408" s="38">
        <v>0</v>
      </c>
      <c r="I408" s="38">
        <f>ROUND(G408*H408,6)</f>
        <v>0</v>
      </c>
      <c r="L408" s="40">
        <v>0</v>
      </c>
      <c r="M408" s="34">
        <f>ROUND(ROUND(L408,2)*ROUND(G408,3),2)</f>
        <v>0</v>
      </c>
      <c r="N408" s="38" t="s">
        <v>55</v>
      </c>
      <c r="O408">
        <f>(M408*21)/100</f>
        <v>0</v>
      </c>
      <c r="P408" t="s">
        <v>27</v>
      </c>
    </row>
    <row r="409" spans="1:16" x14ac:dyDescent="0.2">
      <c r="A409" s="37" t="s">
        <v>56</v>
      </c>
      <c r="E409" s="41" t="s">
        <v>52</v>
      </c>
    </row>
    <row r="410" spans="1:16" x14ac:dyDescent="0.2">
      <c r="A410" s="37" t="s">
        <v>57</v>
      </c>
      <c r="E410" s="42" t="s">
        <v>382</v>
      </c>
    </row>
    <row r="411" spans="1:16" x14ac:dyDescent="0.2">
      <c r="A411" t="s">
        <v>59</v>
      </c>
      <c r="E411" s="41" t="s">
        <v>60</v>
      </c>
    </row>
    <row r="412" spans="1:16" x14ac:dyDescent="0.2">
      <c r="A412" t="s">
        <v>49</v>
      </c>
      <c r="B412" s="36" t="s">
        <v>395</v>
      </c>
      <c r="C412" s="36" t="s">
        <v>356</v>
      </c>
      <c r="D412" s="37" t="s">
        <v>52</v>
      </c>
      <c r="E412" s="13" t="s">
        <v>357</v>
      </c>
      <c r="F412" s="38" t="s">
        <v>54</v>
      </c>
      <c r="G412" s="39">
        <v>8</v>
      </c>
      <c r="H412" s="38">
        <v>0</v>
      </c>
      <c r="I412" s="38">
        <f>ROUND(G412*H412,6)</f>
        <v>0</v>
      </c>
      <c r="L412" s="40">
        <v>0</v>
      </c>
      <c r="M412" s="34">
        <f>ROUND(ROUND(L412,2)*ROUND(G412,3),2)</f>
        <v>0</v>
      </c>
      <c r="N412" s="38" t="s">
        <v>55</v>
      </c>
      <c r="O412">
        <f>(M412*21)/100</f>
        <v>0</v>
      </c>
      <c r="P412" t="s">
        <v>27</v>
      </c>
    </row>
    <row r="413" spans="1:16" x14ac:dyDescent="0.2">
      <c r="A413" s="37" t="s">
        <v>56</v>
      </c>
      <c r="E413" s="41" t="s">
        <v>52</v>
      </c>
    </row>
    <row r="414" spans="1:16" x14ac:dyDescent="0.2">
      <c r="A414" s="37" t="s">
        <v>57</v>
      </c>
      <c r="E414" s="42" t="s">
        <v>382</v>
      </c>
    </row>
    <row r="415" spans="1:16" x14ac:dyDescent="0.2">
      <c r="A415" t="s">
        <v>59</v>
      </c>
      <c r="E415" s="41" t="s">
        <v>60</v>
      </c>
    </row>
    <row r="416" spans="1:16" ht="25.5" x14ac:dyDescent="0.2">
      <c r="A416" t="s">
        <v>49</v>
      </c>
      <c r="B416" s="36" t="s">
        <v>396</v>
      </c>
      <c r="C416" s="36" t="s">
        <v>397</v>
      </c>
      <c r="D416" s="37" t="s">
        <v>52</v>
      </c>
      <c r="E416" s="13" t="s">
        <v>398</v>
      </c>
      <c r="F416" s="38" t="s">
        <v>54</v>
      </c>
      <c r="G416" s="39">
        <v>1</v>
      </c>
      <c r="H416" s="38">
        <v>0</v>
      </c>
      <c r="I416" s="38">
        <f>ROUND(G416*H416,6)</f>
        <v>0</v>
      </c>
      <c r="L416" s="40">
        <v>0</v>
      </c>
      <c r="M416" s="34">
        <f>ROUND(ROUND(L416,2)*ROUND(G416,3),2)</f>
        <v>0</v>
      </c>
      <c r="N416" s="38" t="s">
        <v>55</v>
      </c>
      <c r="O416">
        <f>(M416*21)/100</f>
        <v>0</v>
      </c>
      <c r="P416" t="s">
        <v>27</v>
      </c>
    </row>
    <row r="417" spans="1:16" x14ac:dyDescent="0.2">
      <c r="A417" s="37" t="s">
        <v>56</v>
      </c>
      <c r="E417" s="41" t="s">
        <v>52</v>
      </c>
    </row>
    <row r="418" spans="1:16" x14ac:dyDescent="0.2">
      <c r="A418" s="37" t="s">
        <v>57</v>
      </c>
      <c r="E418" s="42" t="s">
        <v>382</v>
      </c>
    </row>
    <row r="419" spans="1:16" x14ac:dyDescent="0.2">
      <c r="A419" t="s">
        <v>59</v>
      </c>
      <c r="E419" s="41" t="s">
        <v>60</v>
      </c>
    </row>
    <row r="420" spans="1:16" x14ac:dyDescent="0.2">
      <c r="A420" t="s">
        <v>49</v>
      </c>
      <c r="B420" s="36" t="s">
        <v>399</v>
      </c>
      <c r="C420" s="36" t="s">
        <v>353</v>
      </c>
      <c r="D420" s="37" t="s">
        <v>52</v>
      </c>
      <c r="E420" s="13" t="s">
        <v>354</v>
      </c>
      <c r="F420" s="38" t="s">
        <v>345</v>
      </c>
      <c r="G420" s="39">
        <v>80</v>
      </c>
      <c r="H420" s="38">
        <v>0</v>
      </c>
      <c r="I420" s="38">
        <f>ROUND(G420*H420,6)</f>
        <v>0</v>
      </c>
      <c r="L420" s="40">
        <v>0</v>
      </c>
      <c r="M420" s="34">
        <f>ROUND(ROUND(L420,2)*ROUND(G420,3),2)</f>
        <v>0</v>
      </c>
      <c r="N420" s="38" t="s">
        <v>55</v>
      </c>
      <c r="O420">
        <f>(M420*21)/100</f>
        <v>0</v>
      </c>
      <c r="P420" t="s">
        <v>27</v>
      </c>
    </row>
    <row r="421" spans="1:16" x14ac:dyDescent="0.2">
      <c r="A421" s="37" t="s">
        <v>56</v>
      </c>
      <c r="E421" s="41" t="s">
        <v>52</v>
      </c>
    </row>
    <row r="422" spans="1:16" x14ac:dyDescent="0.2">
      <c r="A422" s="37" t="s">
        <v>57</v>
      </c>
      <c r="E422" s="42" t="s">
        <v>382</v>
      </c>
    </row>
    <row r="423" spans="1:16" x14ac:dyDescent="0.2">
      <c r="A423" t="s">
        <v>59</v>
      </c>
      <c r="E423" s="41" t="s">
        <v>60</v>
      </c>
    </row>
    <row r="424" spans="1:16" x14ac:dyDescent="0.2">
      <c r="A424" t="s">
        <v>49</v>
      </c>
      <c r="B424" s="36" t="s">
        <v>400</v>
      </c>
      <c r="C424" s="36" t="s">
        <v>401</v>
      </c>
      <c r="D424" s="37" t="s">
        <v>52</v>
      </c>
      <c r="E424" s="13" t="s">
        <v>402</v>
      </c>
      <c r="F424" s="38" t="s">
        <v>54</v>
      </c>
      <c r="G424" s="39">
        <v>2</v>
      </c>
      <c r="H424" s="38">
        <v>0</v>
      </c>
      <c r="I424" s="38">
        <f>ROUND(G424*H424,6)</f>
        <v>0</v>
      </c>
      <c r="L424" s="40">
        <v>0</v>
      </c>
      <c r="M424" s="34">
        <f>ROUND(ROUND(L424,2)*ROUND(G424,3),2)</f>
        <v>0</v>
      </c>
      <c r="N424" s="38" t="s">
        <v>55</v>
      </c>
      <c r="O424">
        <f>(M424*21)/100</f>
        <v>0</v>
      </c>
      <c r="P424" t="s">
        <v>27</v>
      </c>
    </row>
    <row r="425" spans="1:16" x14ac:dyDescent="0.2">
      <c r="A425" s="37" t="s">
        <v>56</v>
      </c>
      <c r="E425" s="41" t="s">
        <v>52</v>
      </c>
    </row>
    <row r="426" spans="1:16" x14ac:dyDescent="0.2">
      <c r="A426" s="37" t="s">
        <v>57</v>
      </c>
      <c r="E426" s="42" t="s">
        <v>382</v>
      </c>
    </row>
    <row r="427" spans="1:16" x14ac:dyDescent="0.2">
      <c r="A427" t="s">
        <v>59</v>
      </c>
      <c r="E427" s="41" t="s">
        <v>60</v>
      </c>
    </row>
    <row r="428" spans="1:16" x14ac:dyDescent="0.2">
      <c r="A428" t="s">
        <v>46</v>
      </c>
      <c r="C428" s="33" t="s">
        <v>403</v>
      </c>
      <c r="E428" s="35" t="s">
        <v>404</v>
      </c>
      <c r="J428" s="34">
        <f>0</f>
        <v>0</v>
      </c>
      <c r="K428" s="34">
        <f>0</f>
        <v>0</v>
      </c>
      <c r="L428" s="34">
        <f>0+L429+L433+L437+L441+L445+L449+L453+L457+L461+L465</f>
        <v>0</v>
      </c>
      <c r="M428" s="34">
        <f>0+M429+M433+M437+M441+M445+M449+M453+M457+M461+M465</f>
        <v>0</v>
      </c>
    </row>
    <row r="429" spans="1:16" x14ac:dyDescent="0.2">
      <c r="A429" t="s">
        <v>49</v>
      </c>
      <c r="B429" s="36" t="s">
        <v>405</v>
      </c>
      <c r="C429" s="36" t="s">
        <v>406</v>
      </c>
      <c r="D429" s="37" t="s">
        <v>52</v>
      </c>
      <c r="E429" s="13" t="s">
        <v>407</v>
      </c>
      <c r="F429" s="38" t="s">
        <v>54</v>
      </c>
      <c r="G429" s="39">
        <v>2</v>
      </c>
      <c r="H429" s="38">
        <v>0</v>
      </c>
      <c r="I429" s="38">
        <f>ROUND(G429*H429,6)</f>
        <v>0</v>
      </c>
      <c r="L429" s="40">
        <v>0</v>
      </c>
      <c r="M429" s="34">
        <f>ROUND(ROUND(L429,2)*ROUND(G429,3),2)</f>
        <v>0</v>
      </c>
      <c r="N429" s="38" t="s">
        <v>55</v>
      </c>
      <c r="O429">
        <f>(M429*21)/100</f>
        <v>0</v>
      </c>
      <c r="P429" t="s">
        <v>27</v>
      </c>
    </row>
    <row r="430" spans="1:16" x14ac:dyDescent="0.2">
      <c r="A430" s="37" t="s">
        <v>56</v>
      </c>
      <c r="E430" s="41" t="s">
        <v>408</v>
      </c>
    </row>
    <row r="431" spans="1:16" x14ac:dyDescent="0.2">
      <c r="A431" s="37" t="s">
        <v>57</v>
      </c>
      <c r="E431" s="42" t="s">
        <v>409</v>
      </c>
    </row>
    <row r="432" spans="1:16" x14ac:dyDescent="0.2">
      <c r="A432" t="s">
        <v>59</v>
      </c>
      <c r="E432" s="41" t="s">
        <v>60</v>
      </c>
    </row>
    <row r="433" spans="1:16" x14ac:dyDescent="0.2">
      <c r="A433" t="s">
        <v>49</v>
      </c>
      <c r="B433" s="36" t="s">
        <v>410</v>
      </c>
      <c r="C433" s="36" t="s">
        <v>411</v>
      </c>
      <c r="D433" s="37" t="s">
        <v>52</v>
      </c>
      <c r="E433" s="13" t="s">
        <v>412</v>
      </c>
      <c r="F433" s="38" t="s">
        <v>54</v>
      </c>
      <c r="G433" s="39">
        <v>2</v>
      </c>
      <c r="H433" s="38">
        <v>0</v>
      </c>
      <c r="I433" s="38">
        <f>ROUND(G433*H433,6)</f>
        <v>0</v>
      </c>
      <c r="L433" s="40">
        <v>0</v>
      </c>
      <c r="M433" s="34">
        <f>ROUND(ROUND(L433,2)*ROUND(G433,3),2)</f>
        <v>0</v>
      </c>
      <c r="N433" s="38" t="s">
        <v>55</v>
      </c>
      <c r="O433">
        <f>(M433*21)/100</f>
        <v>0</v>
      </c>
      <c r="P433" t="s">
        <v>27</v>
      </c>
    </row>
    <row r="434" spans="1:16" x14ac:dyDescent="0.2">
      <c r="A434" s="37" t="s">
        <v>56</v>
      </c>
      <c r="E434" s="41" t="s">
        <v>408</v>
      </c>
    </row>
    <row r="435" spans="1:16" x14ac:dyDescent="0.2">
      <c r="A435" s="37" t="s">
        <v>57</v>
      </c>
      <c r="E435" s="42" t="s">
        <v>409</v>
      </c>
    </row>
    <row r="436" spans="1:16" x14ac:dyDescent="0.2">
      <c r="A436" t="s">
        <v>59</v>
      </c>
      <c r="E436" s="41" t="s">
        <v>60</v>
      </c>
    </row>
    <row r="437" spans="1:16" x14ac:dyDescent="0.2">
      <c r="A437" t="s">
        <v>49</v>
      </c>
      <c r="B437" s="36" t="s">
        <v>413</v>
      </c>
      <c r="C437" s="36" t="s">
        <v>414</v>
      </c>
      <c r="D437" s="37" t="s">
        <v>52</v>
      </c>
      <c r="E437" s="13" t="s">
        <v>415</v>
      </c>
      <c r="F437" s="38" t="s">
        <v>54</v>
      </c>
      <c r="G437" s="39">
        <v>2</v>
      </c>
      <c r="H437" s="38">
        <v>0</v>
      </c>
      <c r="I437" s="38">
        <f>ROUND(G437*H437,6)</f>
        <v>0</v>
      </c>
      <c r="L437" s="40">
        <v>0</v>
      </c>
      <c r="M437" s="34">
        <f>ROUND(ROUND(L437,2)*ROUND(G437,3),2)</f>
        <v>0</v>
      </c>
      <c r="N437" s="38" t="s">
        <v>55</v>
      </c>
      <c r="O437">
        <f>(M437*21)/100</f>
        <v>0</v>
      </c>
      <c r="P437" t="s">
        <v>27</v>
      </c>
    </row>
    <row r="438" spans="1:16" x14ac:dyDescent="0.2">
      <c r="A438" s="37" t="s">
        <v>56</v>
      </c>
      <c r="E438" s="41" t="s">
        <v>416</v>
      </c>
    </row>
    <row r="439" spans="1:16" x14ac:dyDescent="0.2">
      <c r="A439" s="37" t="s">
        <v>57</v>
      </c>
      <c r="E439" s="42" t="s">
        <v>409</v>
      </c>
    </row>
    <row r="440" spans="1:16" x14ac:dyDescent="0.2">
      <c r="A440" t="s">
        <v>59</v>
      </c>
      <c r="E440" s="41" t="s">
        <v>60</v>
      </c>
    </row>
    <row r="441" spans="1:16" x14ac:dyDescent="0.2">
      <c r="A441" t="s">
        <v>49</v>
      </c>
      <c r="B441" s="36" t="s">
        <v>417</v>
      </c>
      <c r="C441" s="36" t="s">
        <v>418</v>
      </c>
      <c r="D441" s="37" t="s">
        <v>52</v>
      </c>
      <c r="E441" s="13" t="s">
        <v>419</v>
      </c>
      <c r="F441" s="38" t="s">
        <v>54</v>
      </c>
      <c r="G441" s="39">
        <v>2</v>
      </c>
      <c r="H441" s="38">
        <v>0</v>
      </c>
      <c r="I441" s="38">
        <f>ROUND(G441*H441,6)</f>
        <v>0</v>
      </c>
      <c r="L441" s="40">
        <v>0</v>
      </c>
      <c r="M441" s="34">
        <f>ROUND(ROUND(L441,2)*ROUND(G441,3),2)</f>
        <v>0</v>
      </c>
      <c r="N441" s="38" t="s">
        <v>55</v>
      </c>
      <c r="O441">
        <f>(M441*21)/100</f>
        <v>0</v>
      </c>
      <c r="P441" t="s">
        <v>27</v>
      </c>
    </row>
    <row r="442" spans="1:16" x14ac:dyDescent="0.2">
      <c r="A442" s="37" t="s">
        <v>56</v>
      </c>
      <c r="E442" s="41" t="s">
        <v>416</v>
      </c>
    </row>
    <row r="443" spans="1:16" x14ac:dyDescent="0.2">
      <c r="A443" s="37" t="s">
        <v>57</v>
      </c>
      <c r="E443" s="42" t="s">
        <v>409</v>
      </c>
    </row>
    <row r="444" spans="1:16" x14ac:dyDescent="0.2">
      <c r="A444" t="s">
        <v>59</v>
      </c>
      <c r="E444" s="41" t="s">
        <v>60</v>
      </c>
    </row>
    <row r="445" spans="1:16" x14ac:dyDescent="0.2">
      <c r="A445" t="s">
        <v>49</v>
      </c>
      <c r="B445" s="36" t="s">
        <v>420</v>
      </c>
      <c r="C445" s="36" t="s">
        <v>421</v>
      </c>
      <c r="D445" s="37" t="s">
        <v>52</v>
      </c>
      <c r="E445" s="13" t="s">
        <v>422</v>
      </c>
      <c r="F445" s="38" t="s">
        <v>54</v>
      </c>
      <c r="G445" s="39">
        <v>2</v>
      </c>
      <c r="H445" s="38">
        <v>0</v>
      </c>
      <c r="I445" s="38">
        <f>ROUND(G445*H445,6)</f>
        <v>0</v>
      </c>
      <c r="L445" s="40">
        <v>0</v>
      </c>
      <c r="M445" s="34">
        <f>ROUND(ROUND(L445,2)*ROUND(G445,3),2)</f>
        <v>0</v>
      </c>
      <c r="N445" s="38" t="s">
        <v>423</v>
      </c>
      <c r="O445">
        <f>(M445*21)/100</f>
        <v>0</v>
      </c>
      <c r="P445" t="s">
        <v>27</v>
      </c>
    </row>
    <row r="446" spans="1:16" x14ac:dyDescent="0.2">
      <c r="A446" s="37" t="s">
        <v>56</v>
      </c>
      <c r="E446" s="41" t="s">
        <v>424</v>
      </c>
    </row>
    <row r="447" spans="1:16" x14ac:dyDescent="0.2">
      <c r="A447" s="37" t="s">
        <v>57</v>
      </c>
      <c r="E447" s="42" t="s">
        <v>409</v>
      </c>
    </row>
    <row r="448" spans="1:16" ht="89.25" x14ac:dyDescent="0.2">
      <c r="A448" t="s">
        <v>59</v>
      </c>
      <c r="E448" s="41" t="s">
        <v>425</v>
      </c>
    </row>
    <row r="449" spans="1:16" x14ac:dyDescent="0.2">
      <c r="A449" t="s">
        <v>49</v>
      </c>
      <c r="B449" s="36" t="s">
        <v>426</v>
      </c>
      <c r="C449" s="36" t="s">
        <v>427</v>
      </c>
      <c r="D449" s="37" t="s">
        <v>52</v>
      </c>
      <c r="E449" s="13" t="s">
        <v>428</v>
      </c>
      <c r="F449" s="38" t="s">
        <v>54</v>
      </c>
      <c r="G449" s="39">
        <v>2</v>
      </c>
      <c r="H449" s="38">
        <v>0</v>
      </c>
      <c r="I449" s="38">
        <f>ROUND(G449*H449,6)</f>
        <v>0</v>
      </c>
      <c r="L449" s="40">
        <v>0</v>
      </c>
      <c r="M449" s="34">
        <f>ROUND(ROUND(L449,2)*ROUND(G449,3),2)</f>
        <v>0</v>
      </c>
      <c r="N449" s="38" t="s">
        <v>423</v>
      </c>
      <c r="O449">
        <f>(M449*21)/100</f>
        <v>0</v>
      </c>
      <c r="P449" t="s">
        <v>27</v>
      </c>
    </row>
    <row r="450" spans="1:16" x14ac:dyDescent="0.2">
      <c r="A450" s="37" t="s">
        <v>56</v>
      </c>
      <c r="E450" s="41" t="s">
        <v>424</v>
      </c>
    </row>
    <row r="451" spans="1:16" x14ac:dyDescent="0.2">
      <c r="A451" s="37" t="s">
        <v>57</v>
      </c>
      <c r="E451" s="42" t="s">
        <v>409</v>
      </c>
    </row>
    <row r="452" spans="1:16" ht="102" x14ac:dyDescent="0.2">
      <c r="A452" t="s">
        <v>59</v>
      </c>
      <c r="E452" s="41" t="s">
        <v>429</v>
      </c>
    </row>
    <row r="453" spans="1:16" x14ac:dyDescent="0.2">
      <c r="A453" t="s">
        <v>49</v>
      </c>
      <c r="B453" s="36" t="s">
        <v>430</v>
      </c>
      <c r="C453" s="36" t="s">
        <v>431</v>
      </c>
      <c r="D453" s="37" t="s">
        <v>52</v>
      </c>
      <c r="E453" s="13" t="s">
        <v>432</v>
      </c>
      <c r="F453" s="38" t="s">
        <v>54</v>
      </c>
      <c r="G453" s="39">
        <v>1</v>
      </c>
      <c r="H453" s="38">
        <v>0</v>
      </c>
      <c r="I453" s="38">
        <f>ROUND(G453*H453,6)</f>
        <v>0</v>
      </c>
      <c r="L453" s="40">
        <v>0</v>
      </c>
      <c r="M453" s="34">
        <f>ROUND(ROUND(L453,2)*ROUND(G453,3),2)</f>
        <v>0</v>
      </c>
      <c r="N453" s="38" t="s">
        <v>55</v>
      </c>
      <c r="O453">
        <f>(M453*21)/100</f>
        <v>0</v>
      </c>
      <c r="P453" t="s">
        <v>27</v>
      </c>
    </row>
    <row r="454" spans="1:16" x14ac:dyDescent="0.2">
      <c r="A454" s="37" t="s">
        <v>56</v>
      </c>
      <c r="E454" s="41" t="s">
        <v>52</v>
      </c>
    </row>
    <row r="455" spans="1:16" x14ac:dyDescent="0.2">
      <c r="A455" s="37" t="s">
        <v>57</v>
      </c>
      <c r="E455" s="42" t="s">
        <v>409</v>
      </c>
    </row>
    <row r="456" spans="1:16" x14ac:dyDescent="0.2">
      <c r="A456" t="s">
        <v>59</v>
      </c>
      <c r="E456" s="41" t="s">
        <v>60</v>
      </c>
    </row>
    <row r="457" spans="1:16" x14ac:dyDescent="0.2">
      <c r="A457" t="s">
        <v>49</v>
      </c>
      <c r="B457" s="36" t="s">
        <v>433</v>
      </c>
      <c r="C457" s="36" t="s">
        <v>434</v>
      </c>
      <c r="D457" s="37" t="s">
        <v>52</v>
      </c>
      <c r="E457" s="13" t="s">
        <v>435</v>
      </c>
      <c r="F457" s="38" t="s">
        <v>54</v>
      </c>
      <c r="G457" s="39">
        <v>1</v>
      </c>
      <c r="H457" s="38">
        <v>0</v>
      </c>
      <c r="I457" s="38">
        <f>ROUND(G457*H457,6)</f>
        <v>0</v>
      </c>
      <c r="L457" s="40">
        <v>0</v>
      </c>
      <c r="M457" s="34">
        <f>ROUND(ROUND(L457,2)*ROUND(G457,3),2)</f>
        <v>0</v>
      </c>
      <c r="N457" s="38" t="s">
        <v>55</v>
      </c>
      <c r="O457">
        <f>(M457*21)/100</f>
        <v>0</v>
      </c>
      <c r="P457" t="s">
        <v>27</v>
      </c>
    </row>
    <row r="458" spans="1:16" x14ac:dyDescent="0.2">
      <c r="A458" s="37" t="s">
        <v>56</v>
      </c>
      <c r="E458" s="41" t="s">
        <v>52</v>
      </c>
    </row>
    <row r="459" spans="1:16" x14ac:dyDescent="0.2">
      <c r="A459" s="37" t="s">
        <v>57</v>
      </c>
      <c r="E459" s="42" t="s">
        <v>409</v>
      </c>
    </row>
    <row r="460" spans="1:16" x14ac:dyDescent="0.2">
      <c r="A460" t="s">
        <v>59</v>
      </c>
      <c r="E460" s="41" t="s">
        <v>60</v>
      </c>
    </row>
    <row r="461" spans="1:16" x14ac:dyDescent="0.2">
      <c r="A461" t="s">
        <v>49</v>
      </c>
      <c r="B461" s="36" t="s">
        <v>436</v>
      </c>
      <c r="C461" s="36" t="s">
        <v>437</v>
      </c>
      <c r="D461" s="37" t="s">
        <v>52</v>
      </c>
      <c r="E461" s="13" t="s">
        <v>438</v>
      </c>
      <c r="F461" s="38" t="s">
        <v>54</v>
      </c>
      <c r="G461" s="39">
        <v>1</v>
      </c>
      <c r="H461" s="38">
        <v>0</v>
      </c>
      <c r="I461" s="38">
        <f>ROUND(G461*H461,6)</f>
        <v>0</v>
      </c>
      <c r="L461" s="40">
        <v>0</v>
      </c>
      <c r="M461" s="34">
        <f>ROUND(ROUND(L461,2)*ROUND(G461,3),2)</f>
        <v>0</v>
      </c>
      <c r="N461" s="38" t="s">
        <v>55</v>
      </c>
      <c r="O461">
        <f>(M461*21)/100</f>
        <v>0</v>
      </c>
      <c r="P461" t="s">
        <v>27</v>
      </c>
    </row>
    <row r="462" spans="1:16" x14ac:dyDescent="0.2">
      <c r="A462" s="37" t="s">
        <v>56</v>
      </c>
      <c r="E462" s="41" t="s">
        <v>439</v>
      </c>
    </row>
    <row r="463" spans="1:16" x14ac:dyDescent="0.2">
      <c r="A463" s="37" t="s">
        <v>57</v>
      </c>
      <c r="E463" s="42" t="s">
        <v>104</v>
      </c>
    </row>
    <row r="464" spans="1:16" x14ac:dyDescent="0.2">
      <c r="A464" t="s">
        <v>59</v>
      </c>
      <c r="E464" s="41" t="s">
        <v>60</v>
      </c>
    </row>
    <row r="465" spans="1:16" x14ac:dyDescent="0.2">
      <c r="A465" t="s">
        <v>49</v>
      </c>
      <c r="B465" s="36" t="s">
        <v>440</v>
      </c>
      <c r="C465" s="36" t="s">
        <v>441</v>
      </c>
      <c r="D465" s="37" t="s">
        <v>52</v>
      </c>
      <c r="E465" s="13" t="s">
        <v>442</v>
      </c>
      <c r="F465" s="38" t="s">
        <v>54</v>
      </c>
      <c r="G465" s="39">
        <v>1</v>
      </c>
      <c r="H465" s="38">
        <v>0</v>
      </c>
      <c r="I465" s="38">
        <f>ROUND(G465*H465,6)</f>
        <v>0</v>
      </c>
      <c r="L465" s="40">
        <v>0</v>
      </c>
      <c r="M465" s="34">
        <f>ROUND(ROUND(L465,2)*ROUND(G465,3),2)</f>
        <v>0</v>
      </c>
      <c r="N465" s="38" t="s">
        <v>55</v>
      </c>
      <c r="O465">
        <f>(M465*21)/100</f>
        <v>0</v>
      </c>
      <c r="P465" t="s">
        <v>27</v>
      </c>
    </row>
    <row r="466" spans="1:16" x14ac:dyDescent="0.2">
      <c r="A466" s="37" t="s">
        <v>56</v>
      </c>
      <c r="E466" s="41" t="s">
        <v>439</v>
      </c>
    </row>
    <row r="467" spans="1:16" x14ac:dyDescent="0.2">
      <c r="A467" s="37" t="s">
        <v>57</v>
      </c>
      <c r="E467" s="42" t="s">
        <v>104</v>
      </c>
    </row>
    <row r="468" spans="1:16" x14ac:dyDescent="0.2">
      <c r="A468" t="s">
        <v>59</v>
      </c>
      <c r="E468" s="41" t="s">
        <v>60</v>
      </c>
    </row>
    <row r="469" spans="1:16" x14ac:dyDescent="0.2">
      <c r="A469" t="s">
        <v>46</v>
      </c>
      <c r="C469" s="33" t="s">
        <v>443</v>
      </c>
      <c r="E469" s="35" t="s">
        <v>444</v>
      </c>
      <c r="J469" s="34">
        <f>0</f>
        <v>0</v>
      </c>
      <c r="K469" s="34">
        <f>0</f>
        <v>0</v>
      </c>
      <c r="L469" s="34">
        <f>0+L470</f>
        <v>0</v>
      </c>
      <c r="M469" s="34">
        <f>0+M470</f>
        <v>0</v>
      </c>
    </row>
    <row r="470" spans="1:16" x14ac:dyDescent="0.2">
      <c r="A470" t="s">
        <v>49</v>
      </c>
      <c r="B470" s="36" t="s">
        <v>445</v>
      </c>
      <c r="C470" s="36" t="s">
        <v>446</v>
      </c>
      <c r="D470" s="37" t="s">
        <v>52</v>
      </c>
      <c r="E470" s="13" t="s">
        <v>447</v>
      </c>
      <c r="F470" s="38" t="s">
        <v>448</v>
      </c>
      <c r="G470" s="39">
        <v>1</v>
      </c>
      <c r="H470" s="38">
        <v>0</v>
      </c>
      <c r="I470" s="38">
        <f>ROUND(G470*H470,6)</f>
        <v>0</v>
      </c>
      <c r="L470" s="40">
        <v>0</v>
      </c>
      <c r="M470" s="34">
        <f>ROUND(ROUND(L470,2)*ROUND(G470,3),2)</f>
        <v>0</v>
      </c>
      <c r="N470" s="38" t="s">
        <v>55</v>
      </c>
      <c r="O470">
        <f>(M470*21)/100</f>
        <v>0</v>
      </c>
      <c r="P470" t="s">
        <v>27</v>
      </c>
    </row>
    <row r="471" spans="1:16" x14ac:dyDescent="0.2">
      <c r="A471" s="37" t="s">
        <v>56</v>
      </c>
      <c r="E471" s="41" t="s">
        <v>52</v>
      </c>
    </row>
    <row r="472" spans="1:16" x14ac:dyDescent="0.2">
      <c r="A472" s="37" t="s">
        <v>57</v>
      </c>
      <c r="E472" s="42" t="s">
        <v>52</v>
      </c>
    </row>
    <row r="473" spans="1:16" x14ac:dyDescent="0.2">
      <c r="A473" t="s">
        <v>59</v>
      </c>
      <c r="E473" s="41" t="s">
        <v>60</v>
      </c>
    </row>
    <row r="474" spans="1:16" x14ac:dyDescent="0.2">
      <c r="A474" t="s">
        <v>46</v>
      </c>
      <c r="C474" s="33" t="s">
        <v>449</v>
      </c>
      <c r="E474" s="35" t="s">
        <v>450</v>
      </c>
      <c r="J474" s="34">
        <f>0</f>
        <v>0</v>
      </c>
      <c r="K474" s="34">
        <f>0</f>
        <v>0</v>
      </c>
      <c r="L474" s="34">
        <f>0+L475+L479+L483+L487+L491+L495+L499+L503+L507+L511+L515+L519+L523+L527</f>
        <v>0</v>
      </c>
      <c r="M474" s="34">
        <f>0+M475+M479+M483+M487+M491+M495+M499+M503+M507+M511+M515+M519+M523+M527</f>
        <v>0</v>
      </c>
    </row>
    <row r="475" spans="1:16" x14ac:dyDescent="0.2">
      <c r="A475" t="s">
        <v>49</v>
      </c>
      <c r="B475" s="36" t="s">
        <v>27</v>
      </c>
      <c r="C475" s="36" t="s">
        <v>451</v>
      </c>
      <c r="D475" s="37" t="s">
        <v>52</v>
      </c>
      <c r="E475" s="13" t="s">
        <v>452</v>
      </c>
      <c r="F475" s="38" t="s">
        <v>453</v>
      </c>
      <c r="G475" s="39">
        <v>399</v>
      </c>
      <c r="H475" s="38">
        <v>0</v>
      </c>
      <c r="I475" s="38">
        <f>ROUND(G475*H475,6)</f>
        <v>0</v>
      </c>
      <c r="L475" s="40">
        <v>0</v>
      </c>
      <c r="M475" s="34">
        <f>ROUND(ROUND(L475,2)*ROUND(G475,3),2)</f>
        <v>0</v>
      </c>
      <c r="N475" s="38" t="s">
        <v>55</v>
      </c>
      <c r="O475">
        <f>(M475*21)/100</f>
        <v>0</v>
      </c>
      <c r="P475" t="s">
        <v>27</v>
      </c>
    </row>
    <row r="476" spans="1:16" x14ac:dyDescent="0.2">
      <c r="A476" s="37" t="s">
        <v>56</v>
      </c>
      <c r="E476" s="41" t="s">
        <v>52</v>
      </c>
    </row>
    <row r="477" spans="1:16" x14ac:dyDescent="0.2">
      <c r="A477" s="37" t="s">
        <v>57</v>
      </c>
      <c r="E477" s="42" t="s">
        <v>454</v>
      </c>
    </row>
    <row r="478" spans="1:16" x14ac:dyDescent="0.2">
      <c r="A478" t="s">
        <v>59</v>
      </c>
      <c r="E478" s="41" t="s">
        <v>60</v>
      </c>
    </row>
    <row r="479" spans="1:16" x14ac:dyDescent="0.2">
      <c r="A479" t="s">
        <v>49</v>
      </c>
      <c r="B479" s="36" t="s">
        <v>26</v>
      </c>
      <c r="C479" s="36" t="s">
        <v>455</v>
      </c>
      <c r="D479" s="37" t="s">
        <v>52</v>
      </c>
      <c r="E479" s="13" t="s">
        <v>456</v>
      </c>
      <c r="F479" s="38" t="s">
        <v>457</v>
      </c>
      <c r="G479" s="39">
        <v>319.2</v>
      </c>
      <c r="H479" s="38">
        <v>0</v>
      </c>
      <c r="I479" s="38">
        <f>ROUND(G479*H479,6)</f>
        <v>0</v>
      </c>
      <c r="L479" s="40">
        <v>0</v>
      </c>
      <c r="M479" s="34">
        <f>ROUND(ROUND(L479,2)*ROUND(G479,3),2)</f>
        <v>0</v>
      </c>
      <c r="N479" s="38" t="s">
        <v>55</v>
      </c>
      <c r="O479">
        <f>(M479*21)/100</f>
        <v>0</v>
      </c>
      <c r="P479" t="s">
        <v>27</v>
      </c>
    </row>
    <row r="480" spans="1:16" x14ac:dyDescent="0.2">
      <c r="A480" s="37" t="s">
        <v>56</v>
      </c>
      <c r="E480" s="41" t="s">
        <v>52</v>
      </c>
    </row>
    <row r="481" spans="1:16" x14ac:dyDescent="0.2">
      <c r="A481" s="37" t="s">
        <v>57</v>
      </c>
      <c r="E481" s="42" t="s">
        <v>454</v>
      </c>
    </row>
    <row r="482" spans="1:16" x14ac:dyDescent="0.2">
      <c r="A482" t="s">
        <v>59</v>
      </c>
      <c r="E482" s="41" t="s">
        <v>60</v>
      </c>
    </row>
    <row r="483" spans="1:16" x14ac:dyDescent="0.2">
      <c r="A483" t="s">
        <v>49</v>
      </c>
      <c r="B483" s="36" t="s">
        <v>458</v>
      </c>
      <c r="C483" s="36" t="s">
        <v>459</v>
      </c>
      <c r="D483" s="37" t="s">
        <v>52</v>
      </c>
      <c r="E483" s="13" t="s">
        <v>460</v>
      </c>
      <c r="F483" s="38" t="s">
        <v>457</v>
      </c>
      <c r="G483" s="39">
        <v>35</v>
      </c>
      <c r="H483" s="38">
        <v>0</v>
      </c>
      <c r="I483" s="38">
        <f>ROUND(G483*H483,6)</f>
        <v>0</v>
      </c>
      <c r="L483" s="40">
        <v>0</v>
      </c>
      <c r="M483" s="34">
        <f>ROUND(ROUND(L483,2)*ROUND(G483,3),2)</f>
        <v>0</v>
      </c>
      <c r="N483" s="38" t="s">
        <v>55</v>
      </c>
      <c r="O483">
        <f>(M483*21)/100</f>
        <v>0</v>
      </c>
      <c r="P483" t="s">
        <v>27</v>
      </c>
    </row>
    <row r="484" spans="1:16" x14ac:dyDescent="0.2">
      <c r="A484" s="37" t="s">
        <v>56</v>
      </c>
      <c r="E484" s="41" t="s">
        <v>52</v>
      </c>
    </row>
    <row r="485" spans="1:16" x14ac:dyDescent="0.2">
      <c r="A485" s="37" t="s">
        <v>57</v>
      </c>
      <c r="E485" s="42" t="s">
        <v>454</v>
      </c>
    </row>
    <row r="486" spans="1:16" x14ac:dyDescent="0.2">
      <c r="A486" t="s">
        <v>59</v>
      </c>
      <c r="E486" s="41" t="s">
        <v>60</v>
      </c>
    </row>
    <row r="487" spans="1:16" x14ac:dyDescent="0.2">
      <c r="A487" t="s">
        <v>49</v>
      </c>
      <c r="B487" s="36" t="s">
        <v>461</v>
      </c>
      <c r="C487" s="36" t="s">
        <v>462</v>
      </c>
      <c r="D487" s="37" t="s">
        <v>52</v>
      </c>
      <c r="E487" s="13" t="s">
        <v>463</v>
      </c>
      <c r="F487" s="38" t="s">
        <v>457</v>
      </c>
      <c r="G487" s="39">
        <v>354.2</v>
      </c>
      <c r="H487" s="38">
        <v>0</v>
      </c>
      <c r="I487" s="38">
        <f>ROUND(G487*H487,6)</f>
        <v>0</v>
      </c>
      <c r="L487" s="40">
        <v>0</v>
      </c>
      <c r="M487" s="34">
        <f>ROUND(ROUND(L487,2)*ROUND(G487,3),2)</f>
        <v>0</v>
      </c>
      <c r="N487" s="38" t="s">
        <v>55</v>
      </c>
      <c r="O487">
        <f>(M487*21)/100</f>
        <v>0</v>
      </c>
      <c r="P487" t="s">
        <v>27</v>
      </c>
    </row>
    <row r="488" spans="1:16" x14ac:dyDescent="0.2">
      <c r="A488" s="37" t="s">
        <v>56</v>
      </c>
      <c r="E488" s="41" t="s">
        <v>52</v>
      </c>
    </row>
    <row r="489" spans="1:16" x14ac:dyDescent="0.2">
      <c r="A489" s="37" t="s">
        <v>57</v>
      </c>
      <c r="E489" s="42" t="s">
        <v>454</v>
      </c>
    </row>
    <row r="490" spans="1:16" x14ac:dyDescent="0.2">
      <c r="A490" t="s">
        <v>59</v>
      </c>
      <c r="E490" s="41" t="s">
        <v>60</v>
      </c>
    </row>
    <row r="491" spans="1:16" x14ac:dyDescent="0.2">
      <c r="A491" t="s">
        <v>49</v>
      </c>
      <c r="B491" s="36" t="s">
        <v>464</v>
      </c>
      <c r="C491" s="36" t="s">
        <v>465</v>
      </c>
      <c r="D491" s="37" t="s">
        <v>52</v>
      </c>
      <c r="E491" s="13" t="s">
        <v>466</v>
      </c>
      <c r="F491" s="38" t="s">
        <v>453</v>
      </c>
      <c r="G491" s="39">
        <v>399</v>
      </c>
      <c r="H491" s="38">
        <v>0</v>
      </c>
      <c r="I491" s="38">
        <f>ROUND(G491*H491,6)</f>
        <v>0</v>
      </c>
      <c r="L491" s="40">
        <v>0</v>
      </c>
      <c r="M491" s="34">
        <f>ROUND(ROUND(L491,2)*ROUND(G491,3),2)</f>
        <v>0</v>
      </c>
      <c r="N491" s="38" t="s">
        <v>55</v>
      </c>
      <c r="O491">
        <f>(M491*21)/100</f>
        <v>0</v>
      </c>
      <c r="P491" t="s">
        <v>27</v>
      </c>
    </row>
    <row r="492" spans="1:16" x14ac:dyDescent="0.2">
      <c r="A492" s="37" t="s">
        <v>56</v>
      </c>
      <c r="E492" s="41" t="s">
        <v>52</v>
      </c>
    </row>
    <row r="493" spans="1:16" x14ac:dyDescent="0.2">
      <c r="A493" s="37" t="s">
        <v>57</v>
      </c>
      <c r="E493" s="42" t="s">
        <v>454</v>
      </c>
    </row>
    <row r="494" spans="1:16" x14ac:dyDescent="0.2">
      <c r="A494" t="s">
        <v>59</v>
      </c>
      <c r="E494" s="41" t="s">
        <v>60</v>
      </c>
    </row>
    <row r="495" spans="1:16" x14ac:dyDescent="0.2">
      <c r="A495" t="s">
        <v>49</v>
      </c>
      <c r="B495" s="36" t="s">
        <v>467</v>
      </c>
      <c r="C495" s="36" t="s">
        <v>468</v>
      </c>
      <c r="D495" s="37" t="s">
        <v>52</v>
      </c>
      <c r="E495" s="13" t="s">
        <v>469</v>
      </c>
      <c r="F495" s="38" t="s">
        <v>144</v>
      </c>
      <c r="G495" s="39">
        <v>28</v>
      </c>
      <c r="H495" s="38">
        <v>0</v>
      </c>
      <c r="I495" s="38">
        <f>ROUND(G495*H495,6)</f>
        <v>0</v>
      </c>
      <c r="L495" s="40">
        <v>0</v>
      </c>
      <c r="M495" s="34">
        <f>ROUND(ROUND(L495,2)*ROUND(G495,3),2)</f>
        <v>0</v>
      </c>
      <c r="N495" s="38" t="s">
        <v>55</v>
      </c>
      <c r="O495">
        <f>(M495*21)/100</f>
        <v>0</v>
      </c>
      <c r="P495" t="s">
        <v>27</v>
      </c>
    </row>
    <row r="496" spans="1:16" x14ac:dyDescent="0.2">
      <c r="A496" s="37" t="s">
        <v>56</v>
      </c>
      <c r="E496" s="41" t="s">
        <v>52</v>
      </c>
    </row>
    <row r="497" spans="1:16" x14ac:dyDescent="0.2">
      <c r="A497" s="37" t="s">
        <v>57</v>
      </c>
      <c r="E497" s="42" t="s">
        <v>470</v>
      </c>
    </row>
    <row r="498" spans="1:16" x14ac:dyDescent="0.2">
      <c r="A498" t="s">
        <v>59</v>
      </c>
      <c r="E498" s="41" t="s">
        <v>60</v>
      </c>
    </row>
    <row r="499" spans="1:16" ht="25.5" x14ac:dyDescent="0.2">
      <c r="A499" t="s">
        <v>49</v>
      </c>
      <c r="B499" s="36" t="s">
        <v>471</v>
      </c>
      <c r="C499" s="36" t="s">
        <v>472</v>
      </c>
      <c r="D499" s="37" t="s">
        <v>52</v>
      </c>
      <c r="E499" s="13" t="s">
        <v>473</v>
      </c>
      <c r="F499" s="38" t="s">
        <v>144</v>
      </c>
      <c r="G499" s="39">
        <v>1080</v>
      </c>
      <c r="H499" s="38">
        <v>0</v>
      </c>
      <c r="I499" s="38">
        <f>ROUND(G499*H499,6)</f>
        <v>0</v>
      </c>
      <c r="L499" s="40">
        <v>0</v>
      </c>
      <c r="M499" s="34">
        <f>ROUND(ROUND(L499,2)*ROUND(G499,3),2)</f>
        <v>0</v>
      </c>
      <c r="N499" s="38" t="s">
        <v>55</v>
      </c>
      <c r="O499">
        <f>(M499*21)/100</f>
        <v>0</v>
      </c>
      <c r="P499" t="s">
        <v>27</v>
      </c>
    </row>
    <row r="500" spans="1:16" x14ac:dyDescent="0.2">
      <c r="A500" s="37" t="s">
        <v>56</v>
      </c>
      <c r="E500" s="41" t="s">
        <v>52</v>
      </c>
    </row>
    <row r="501" spans="1:16" x14ac:dyDescent="0.2">
      <c r="A501" s="37" t="s">
        <v>57</v>
      </c>
      <c r="E501" s="42" t="s">
        <v>454</v>
      </c>
    </row>
    <row r="502" spans="1:16" x14ac:dyDescent="0.2">
      <c r="A502" t="s">
        <v>59</v>
      </c>
      <c r="E502" s="41" t="s">
        <v>60</v>
      </c>
    </row>
    <row r="503" spans="1:16" ht="25.5" x14ac:dyDescent="0.2">
      <c r="A503" t="s">
        <v>49</v>
      </c>
      <c r="B503" s="36" t="s">
        <v>474</v>
      </c>
      <c r="C503" s="36" t="s">
        <v>475</v>
      </c>
      <c r="D503" s="37" t="s">
        <v>52</v>
      </c>
      <c r="E503" s="13" t="s">
        <v>476</v>
      </c>
      <c r="F503" s="38" t="s">
        <v>144</v>
      </c>
      <c r="G503" s="39">
        <v>1080</v>
      </c>
      <c r="H503" s="38">
        <v>0</v>
      </c>
      <c r="I503" s="38">
        <f>ROUND(G503*H503,6)</f>
        <v>0</v>
      </c>
      <c r="L503" s="40">
        <v>0</v>
      </c>
      <c r="M503" s="34">
        <f>ROUND(ROUND(L503,2)*ROUND(G503,3),2)</f>
        <v>0</v>
      </c>
      <c r="N503" s="38" t="s">
        <v>55</v>
      </c>
      <c r="O503">
        <f>(M503*21)/100</f>
        <v>0</v>
      </c>
      <c r="P503" t="s">
        <v>27</v>
      </c>
    </row>
    <row r="504" spans="1:16" x14ac:dyDescent="0.2">
      <c r="A504" s="37" t="s">
        <v>56</v>
      </c>
      <c r="E504" s="41" t="s">
        <v>52</v>
      </c>
    </row>
    <row r="505" spans="1:16" x14ac:dyDescent="0.2">
      <c r="A505" s="37" t="s">
        <v>57</v>
      </c>
      <c r="E505" s="42" t="s">
        <v>454</v>
      </c>
    </row>
    <row r="506" spans="1:16" x14ac:dyDescent="0.2">
      <c r="A506" t="s">
        <v>59</v>
      </c>
      <c r="E506" s="41" t="s">
        <v>60</v>
      </c>
    </row>
    <row r="507" spans="1:16" x14ac:dyDescent="0.2">
      <c r="A507" t="s">
        <v>49</v>
      </c>
      <c r="B507" s="36" t="s">
        <v>477</v>
      </c>
      <c r="C507" s="36" t="s">
        <v>478</v>
      </c>
      <c r="D507" s="37" t="s">
        <v>52</v>
      </c>
      <c r="E507" s="13" t="s">
        <v>479</v>
      </c>
      <c r="F507" s="38" t="s">
        <v>144</v>
      </c>
      <c r="G507" s="39">
        <v>28</v>
      </c>
      <c r="H507" s="38">
        <v>0</v>
      </c>
      <c r="I507" s="38">
        <f>ROUND(G507*H507,6)</f>
        <v>0</v>
      </c>
      <c r="L507" s="40">
        <v>0</v>
      </c>
      <c r="M507" s="34">
        <f>ROUND(ROUND(L507,2)*ROUND(G507,3),2)</f>
        <v>0</v>
      </c>
      <c r="N507" s="38" t="s">
        <v>55</v>
      </c>
      <c r="O507">
        <f>(M507*21)/100</f>
        <v>0</v>
      </c>
      <c r="P507" t="s">
        <v>27</v>
      </c>
    </row>
    <row r="508" spans="1:16" x14ac:dyDescent="0.2">
      <c r="A508" s="37" t="s">
        <v>56</v>
      </c>
      <c r="E508" s="41" t="s">
        <v>52</v>
      </c>
    </row>
    <row r="509" spans="1:16" x14ac:dyDescent="0.2">
      <c r="A509" s="37" t="s">
        <v>57</v>
      </c>
      <c r="E509" s="42" t="s">
        <v>470</v>
      </c>
    </row>
    <row r="510" spans="1:16" x14ac:dyDescent="0.2">
      <c r="A510" t="s">
        <v>59</v>
      </c>
      <c r="E510" s="41" t="s">
        <v>60</v>
      </c>
    </row>
    <row r="511" spans="1:16" x14ac:dyDescent="0.2">
      <c r="A511" t="s">
        <v>49</v>
      </c>
      <c r="B511" s="36" t="s">
        <v>480</v>
      </c>
      <c r="C511" s="36" t="s">
        <v>481</v>
      </c>
      <c r="D511" s="37" t="s">
        <v>52</v>
      </c>
      <c r="E511" s="13" t="s">
        <v>482</v>
      </c>
      <c r="F511" s="38" t="s">
        <v>144</v>
      </c>
      <c r="G511" s="39">
        <v>28</v>
      </c>
      <c r="H511" s="38">
        <v>0</v>
      </c>
      <c r="I511" s="38">
        <f>ROUND(G511*H511,6)</f>
        <v>0</v>
      </c>
      <c r="L511" s="40">
        <v>0</v>
      </c>
      <c r="M511" s="34">
        <f>ROUND(ROUND(L511,2)*ROUND(G511,3),2)</f>
        <v>0</v>
      </c>
      <c r="N511" s="38" t="s">
        <v>55</v>
      </c>
      <c r="O511">
        <f>(M511*21)/100</f>
        <v>0</v>
      </c>
      <c r="P511" t="s">
        <v>27</v>
      </c>
    </row>
    <row r="512" spans="1:16" x14ac:dyDescent="0.2">
      <c r="A512" s="37" t="s">
        <v>56</v>
      </c>
      <c r="E512" s="41" t="s">
        <v>52</v>
      </c>
    </row>
    <row r="513" spans="1:16" x14ac:dyDescent="0.2">
      <c r="A513" s="37" t="s">
        <v>57</v>
      </c>
      <c r="E513" s="42" t="s">
        <v>483</v>
      </c>
    </row>
    <row r="514" spans="1:16" x14ac:dyDescent="0.2">
      <c r="A514" t="s">
        <v>59</v>
      </c>
      <c r="E514" s="41" t="s">
        <v>60</v>
      </c>
    </row>
    <row r="515" spans="1:16" x14ac:dyDescent="0.2">
      <c r="A515" t="s">
        <v>49</v>
      </c>
      <c r="B515" s="36" t="s">
        <v>484</v>
      </c>
      <c r="C515" s="36" t="s">
        <v>485</v>
      </c>
      <c r="D515" s="37" t="s">
        <v>52</v>
      </c>
      <c r="E515" s="13" t="s">
        <v>486</v>
      </c>
      <c r="F515" s="38" t="s">
        <v>144</v>
      </c>
      <c r="G515" s="39">
        <v>1080</v>
      </c>
      <c r="H515" s="38">
        <v>0</v>
      </c>
      <c r="I515" s="38">
        <f>ROUND(G515*H515,6)</f>
        <v>0</v>
      </c>
      <c r="L515" s="40">
        <v>0</v>
      </c>
      <c r="M515" s="34">
        <f>ROUND(ROUND(L515,2)*ROUND(G515,3),2)</f>
        <v>0</v>
      </c>
      <c r="N515" s="38" t="s">
        <v>55</v>
      </c>
      <c r="O515">
        <f>(M515*21)/100</f>
        <v>0</v>
      </c>
      <c r="P515" t="s">
        <v>27</v>
      </c>
    </row>
    <row r="516" spans="1:16" x14ac:dyDescent="0.2">
      <c r="A516" s="37" t="s">
        <v>56</v>
      </c>
      <c r="E516" s="41" t="s">
        <v>52</v>
      </c>
    </row>
    <row r="517" spans="1:16" x14ac:dyDescent="0.2">
      <c r="A517" s="37" t="s">
        <v>57</v>
      </c>
      <c r="E517" s="42" t="s">
        <v>454</v>
      </c>
    </row>
    <row r="518" spans="1:16" x14ac:dyDescent="0.2">
      <c r="A518" t="s">
        <v>59</v>
      </c>
      <c r="E518" s="41" t="s">
        <v>60</v>
      </c>
    </row>
    <row r="519" spans="1:16" x14ac:dyDescent="0.2">
      <c r="A519" t="s">
        <v>49</v>
      </c>
      <c r="B519" s="36" t="s">
        <v>487</v>
      </c>
      <c r="C519" s="36" t="s">
        <v>488</v>
      </c>
      <c r="D519" s="37" t="s">
        <v>52</v>
      </c>
      <c r="E519" s="13" t="s">
        <v>489</v>
      </c>
      <c r="F519" s="38" t="s">
        <v>54</v>
      </c>
      <c r="G519" s="39">
        <v>6</v>
      </c>
      <c r="H519" s="38">
        <v>0</v>
      </c>
      <c r="I519" s="38">
        <f>ROUND(G519*H519,6)</f>
        <v>0</v>
      </c>
      <c r="L519" s="40">
        <v>0</v>
      </c>
      <c r="M519" s="34">
        <f>ROUND(ROUND(L519,2)*ROUND(G519,3),2)</f>
        <v>0</v>
      </c>
      <c r="N519" s="38" t="s">
        <v>55</v>
      </c>
      <c r="O519">
        <f>(M519*21)/100</f>
        <v>0</v>
      </c>
      <c r="P519" t="s">
        <v>27</v>
      </c>
    </row>
    <row r="520" spans="1:16" x14ac:dyDescent="0.2">
      <c r="A520" s="37" t="s">
        <v>56</v>
      </c>
      <c r="E520" s="41" t="s">
        <v>52</v>
      </c>
    </row>
    <row r="521" spans="1:16" x14ac:dyDescent="0.2">
      <c r="A521" s="37" t="s">
        <v>57</v>
      </c>
      <c r="E521" s="42" t="s">
        <v>52</v>
      </c>
    </row>
    <row r="522" spans="1:16" x14ac:dyDescent="0.2">
      <c r="A522" t="s">
        <v>59</v>
      </c>
      <c r="E522" s="41" t="s">
        <v>60</v>
      </c>
    </row>
    <row r="523" spans="1:16" ht="25.5" x14ac:dyDescent="0.2">
      <c r="A523" t="s">
        <v>49</v>
      </c>
      <c r="B523" s="36" t="s">
        <v>490</v>
      </c>
      <c r="C523" s="36" t="s">
        <v>491</v>
      </c>
      <c r="D523" s="37" t="s">
        <v>52</v>
      </c>
      <c r="E523" s="13" t="s">
        <v>492</v>
      </c>
      <c r="F523" s="38" t="s">
        <v>54</v>
      </c>
      <c r="G523" s="39">
        <v>6</v>
      </c>
      <c r="H523" s="38">
        <v>0</v>
      </c>
      <c r="I523" s="38">
        <f>ROUND(G523*H523,6)</f>
        <v>0</v>
      </c>
      <c r="L523" s="40">
        <v>0</v>
      </c>
      <c r="M523" s="34">
        <f>ROUND(ROUND(L523,2)*ROUND(G523,3),2)</f>
        <v>0</v>
      </c>
      <c r="N523" s="38" t="s">
        <v>55</v>
      </c>
      <c r="O523">
        <f>(M523*21)/100</f>
        <v>0</v>
      </c>
      <c r="P523" t="s">
        <v>27</v>
      </c>
    </row>
    <row r="524" spans="1:16" x14ac:dyDescent="0.2">
      <c r="A524" s="37" t="s">
        <v>56</v>
      </c>
      <c r="E524" s="41" t="s">
        <v>52</v>
      </c>
    </row>
    <row r="525" spans="1:16" x14ac:dyDescent="0.2">
      <c r="A525" s="37" t="s">
        <v>57</v>
      </c>
      <c r="E525" s="42" t="s">
        <v>493</v>
      </c>
    </row>
    <row r="526" spans="1:16" x14ac:dyDescent="0.2">
      <c r="A526" t="s">
        <v>59</v>
      </c>
      <c r="E526" s="41" t="s">
        <v>60</v>
      </c>
    </row>
    <row r="527" spans="1:16" x14ac:dyDescent="0.2">
      <c r="A527" t="s">
        <v>49</v>
      </c>
      <c r="B527" s="36" t="s">
        <v>494</v>
      </c>
      <c r="C527" s="36" t="s">
        <v>495</v>
      </c>
      <c r="D527" s="37" t="s">
        <v>52</v>
      </c>
      <c r="E527" s="13" t="s">
        <v>496</v>
      </c>
      <c r="F527" s="38" t="s">
        <v>457</v>
      </c>
      <c r="G527" s="39">
        <v>5</v>
      </c>
      <c r="H527" s="38">
        <v>0</v>
      </c>
      <c r="I527" s="38">
        <f>ROUND(G527*H527,6)</f>
        <v>0</v>
      </c>
      <c r="L527" s="40">
        <v>0</v>
      </c>
      <c r="M527" s="34">
        <f>ROUND(ROUND(L527,2)*ROUND(G527,3),2)</f>
        <v>0</v>
      </c>
      <c r="N527" s="38" t="s">
        <v>55</v>
      </c>
      <c r="O527">
        <f>(M527*21)/100</f>
        <v>0</v>
      </c>
      <c r="P527" t="s">
        <v>27</v>
      </c>
    </row>
    <row r="528" spans="1:16" x14ac:dyDescent="0.2">
      <c r="A528" s="37" t="s">
        <v>56</v>
      </c>
      <c r="E528" s="41" t="s">
        <v>52</v>
      </c>
    </row>
    <row r="529" spans="1:5" x14ac:dyDescent="0.2">
      <c r="A529" s="37" t="s">
        <v>57</v>
      </c>
      <c r="E529" s="42" t="s">
        <v>497</v>
      </c>
    </row>
    <row r="530" spans="1:5" x14ac:dyDescent="0.2">
      <c r="A530" t="s">
        <v>59</v>
      </c>
      <c r="E530" s="41" t="s">
        <v>60</v>
      </c>
    </row>
  </sheetData>
  <sheetProtection password="923D" sheet="1" objects="1" scenarios="1"/>
  <mergeCells count="18">
    <mergeCell ref="N5:N7"/>
    <mergeCell ref="F5:F7"/>
    <mergeCell ref="G5:G7"/>
    <mergeCell ref="H5:H7"/>
    <mergeCell ref="I5:I7"/>
    <mergeCell ref="L5:M6"/>
    <mergeCell ref="J6:K6"/>
    <mergeCell ref="A5:A7"/>
    <mergeCell ref="B5:B7"/>
    <mergeCell ref="C5:C7"/>
    <mergeCell ref="D5:D7"/>
    <mergeCell ref="E5:E7"/>
    <mergeCell ref="C1:C2"/>
    <mergeCell ref="E1:E2"/>
    <mergeCell ref="E3:H3"/>
    <mergeCell ref="E4:H4"/>
    <mergeCell ref="C3:D3"/>
    <mergeCell ref="C4:D4"/>
  </mergeCells>
  <pageMargins left="0.75" right="0.75" top="1" bottom="1" header="0.5" footer="0.5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1" width="9.140625" hidden="1" customWidth="1"/>
    <col min="12" max="14" width="16.7109375" customWidth="1"/>
    <col min="15" max="17" width="9.140625" hidden="1" customWidth="1"/>
    <col min="19" max="19" width="30.7109375" customWidth="1"/>
  </cols>
  <sheetData>
    <row r="1" spans="1:20" ht="35.1" customHeight="1" x14ac:dyDescent="0.2">
      <c r="A1" s="22" t="s">
        <v>18</v>
      </c>
      <c r="B1" s="11"/>
      <c r="C1" s="9"/>
      <c r="D1" s="11"/>
      <c r="E1" s="8" t="s">
        <v>21</v>
      </c>
      <c r="F1" s="11"/>
      <c r="G1" s="11"/>
      <c r="H1" s="11"/>
      <c r="I1" s="11"/>
      <c r="J1" s="11"/>
      <c r="K1" s="11"/>
      <c r="L1" s="11"/>
      <c r="M1" s="11"/>
      <c r="N1" s="11"/>
      <c r="P1" t="s">
        <v>26</v>
      </c>
    </row>
    <row r="2" spans="1:20" ht="20.100000000000001" customHeight="1" x14ac:dyDescent="0.2">
      <c r="A2" s="22"/>
      <c r="B2" s="11"/>
      <c r="C2" s="9"/>
      <c r="D2" s="11"/>
      <c r="E2" s="7"/>
      <c r="F2" s="11"/>
      <c r="G2" s="11"/>
      <c r="H2" s="11"/>
      <c r="I2" s="11"/>
      <c r="J2" s="11"/>
      <c r="K2" s="11"/>
      <c r="L2" s="24"/>
      <c r="M2" s="24"/>
      <c r="N2" s="11"/>
      <c r="P2" t="s">
        <v>26</v>
      </c>
    </row>
    <row r="3" spans="1:20" ht="32.1" customHeight="1" x14ac:dyDescent="0.2">
      <c r="A3" s="22" t="s">
        <v>19</v>
      </c>
      <c r="B3" s="26" t="s">
        <v>22</v>
      </c>
      <c r="C3" s="2" t="s">
        <v>2</v>
      </c>
      <c r="D3" s="9"/>
      <c r="E3" s="4" t="s">
        <v>3</v>
      </c>
      <c r="F3" s="9"/>
      <c r="G3" s="9"/>
      <c r="H3" s="9"/>
      <c r="L3" s="23" t="s">
        <v>14</v>
      </c>
      <c r="M3" s="43">
        <f>Rekapitulace!C10</f>
        <v>0</v>
      </c>
      <c r="N3" s="25" t="s">
        <v>0</v>
      </c>
      <c r="O3" t="s">
        <v>23</v>
      </c>
      <c r="P3" t="s">
        <v>27</v>
      </c>
    </row>
    <row r="4" spans="1:20" ht="32.1" customHeight="1" x14ac:dyDescent="0.2">
      <c r="A4" s="28" t="s">
        <v>20</v>
      </c>
      <c r="B4" s="29" t="s">
        <v>28</v>
      </c>
      <c r="C4" s="2" t="s">
        <v>14</v>
      </c>
      <c r="D4" s="9"/>
      <c r="E4" s="3" t="s">
        <v>15</v>
      </c>
      <c r="F4" s="9"/>
      <c r="G4" s="9"/>
      <c r="H4" s="9"/>
      <c r="O4" t="s">
        <v>24</v>
      </c>
      <c r="P4" t="s">
        <v>27</v>
      </c>
    </row>
    <row r="5" spans="1:20" ht="12.75" customHeight="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27"/>
      <c r="K5" s="27"/>
      <c r="L5" s="1" t="s">
        <v>38</v>
      </c>
      <c r="M5" s="1"/>
      <c r="N5" s="1" t="s">
        <v>42</v>
      </c>
      <c r="O5" t="s">
        <v>25</v>
      </c>
      <c r="P5" t="s">
        <v>27</v>
      </c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39</v>
      </c>
      <c r="K6" s="1"/>
      <c r="L6" s="1"/>
      <c r="M6" s="1"/>
      <c r="N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27" t="s">
        <v>40</v>
      </c>
      <c r="K7" s="27" t="s">
        <v>41</v>
      </c>
      <c r="L7" s="27" t="s">
        <v>40</v>
      </c>
      <c r="M7" s="27" t="s">
        <v>41</v>
      </c>
      <c r="N7" s="1"/>
      <c r="S7" t="s">
        <v>43</v>
      </c>
      <c r="T7">
        <f>COUNTIFS(L8:L48,"=0",A8:A48,"P")+COUNTIFS(L8:L48,"",A8:A48,"P")+SUM(Q8:Q48)</f>
        <v>10</v>
      </c>
    </row>
    <row r="8" spans="1:20" x14ac:dyDescent="0.2">
      <c r="A8" t="s">
        <v>44</v>
      </c>
      <c r="C8" s="30" t="s">
        <v>500</v>
      </c>
      <c r="E8" s="32" t="s">
        <v>499</v>
      </c>
      <c r="J8" s="31">
        <f>0+J9+J18+J43</f>
        <v>0</v>
      </c>
      <c r="K8" s="31">
        <f>0+K9+K18+K43</f>
        <v>0</v>
      </c>
      <c r="L8" s="31">
        <f>0+L9+L18+L43</f>
        <v>0</v>
      </c>
      <c r="M8" s="31">
        <f>0+M9+M18+M43</f>
        <v>0</v>
      </c>
    </row>
    <row r="9" spans="1:20" x14ac:dyDescent="0.2">
      <c r="A9" t="s">
        <v>46</v>
      </c>
      <c r="C9" s="33" t="s">
        <v>47</v>
      </c>
      <c r="E9" s="35" t="s">
        <v>48</v>
      </c>
      <c r="J9" s="34">
        <f>0</f>
        <v>0</v>
      </c>
      <c r="K9" s="34">
        <f>0</f>
        <v>0</v>
      </c>
      <c r="L9" s="34">
        <f>0+L10+L14</f>
        <v>0</v>
      </c>
      <c r="M9" s="34">
        <f>0+M10+M14</f>
        <v>0</v>
      </c>
    </row>
    <row r="10" spans="1:20" ht="25.5" x14ac:dyDescent="0.2">
      <c r="A10" t="s">
        <v>49</v>
      </c>
      <c r="B10" s="36" t="s">
        <v>474</v>
      </c>
      <c r="C10" s="36" t="s">
        <v>501</v>
      </c>
      <c r="D10" s="37" t="s">
        <v>52</v>
      </c>
      <c r="E10" s="13" t="s">
        <v>502</v>
      </c>
      <c r="F10" s="38" t="s">
        <v>54</v>
      </c>
      <c r="G10" s="39">
        <v>4</v>
      </c>
      <c r="H10" s="38">
        <v>0</v>
      </c>
      <c r="I10" s="38">
        <f>ROUND(G10*H10,6)</f>
        <v>0</v>
      </c>
      <c r="L10" s="40">
        <v>0</v>
      </c>
      <c r="M10" s="34">
        <f>ROUND(ROUND(L10,2)*ROUND(G10,3),2)</f>
        <v>0</v>
      </c>
      <c r="N10" s="38" t="s">
        <v>55</v>
      </c>
      <c r="O10">
        <f>(M10*21)/100</f>
        <v>0</v>
      </c>
      <c r="P10" t="s">
        <v>27</v>
      </c>
    </row>
    <row r="11" spans="1:20" x14ac:dyDescent="0.2">
      <c r="A11" s="37" t="s">
        <v>56</v>
      </c>
      <c r="E11" s="41" t="s">
        <v>52</v>
      </c>
    </row>
    <row r="12" spans="1:20" x14ac:dyDescent="0.2">
      <c r="A12" s="37" t="s">
        <v>57</v>
      </c>
      <c r="E12" s="42" t="s">
        <v>52</v>
      </c>
    </row>
    <row r="13" spans="1:20" x14ac:dyDescent="0.2">
      <c r="A13" t="s">
        <v>59</v>
      </c>
      <c r="E13" s="41" t="s">
        <v>60</v>
      </c>
    </row>
    <row r="14" spans="1:20" ht="25.5" x14ac:dyDescent="0.2">
      <c r="A14" t="s">
        <v>49</v>
      </c>
      <c r="B14" s="36" t="s">
        <v>477</v>
      </c>
      <c r="C14" s="36" t="s">
        <v>503</v>
      </c>
      <c r="D14" s="37" t="s">
        <v>52</v>
      </c>
      <c r="E14" s="13" t="s">
        <v>504</v>
      </c>
      <c r="F14" s="38" t="s">
        <v>54</v>
      </c>
      <c r="G14" s="39">
        <v>4</v>
      </c>
      <c r="H14" s="38">
        <v>0</v>
      </c>
      <c r="I14" s="38">
        <f>ROUND(G14*H14,6)</f>
        <v>0</v>
      </c>
      <c r="L14" s="40">
        <v>0</v>
      </c>
      <c r="M14" s="34">
        <f>ROUND(ROUND(L14,2)*ROUND(G14,3),2)</f>
        <v>0</v>
      </c>
      <c r="N14" s="38" t="s">
        <v>55</v>
      </c>
      <c r="O14">
        <f>(M14*21)/100</f>
        <v>0</v>
      </c>
      <c r="P14" t="s">
        <v>27</v>
      </c>
    </row>
    <row r="15" spans="1:20" x14ac:dyDescent="0.2">
      <c r="A15" s="37" t="s">
        <v>56</v>
      </c>
      <c r="E15" s="41" t="s">
        <v>52</v>
      </c>
    </row>
    <row r="16" spans="1:20" x14ac:dyDescent="0.2">
      <c r="A16" s="37" t="s">
        <v>57</v>
      </c>
      <c r="E16" s="42" t="s">
        <v>52</v>
      </c>
    </row>
    <row r="17" spans="1:16" x14ac:dyDescent="0.2">
      <c r="A17" t="s">
        <v>59</v>
      </c>
      <c r="E17" s="41" t="s">
        <v>60</v>
      </c>
    </row>
    <row r="18" spans="1:16" x14ac:dyDescent="0.2">
      <c r="A18" t="s">
        <v>46</v>
      </c>
      <c r="C18" s="33" t="s">
        <v>403</v>
      </c>
      <c r="E18" s="35" t="s">
        <v>404</v>
      </c>
      <c r="J18" s="34">
        <f>0</f>
        <v>0</v>
      </c>
      <c r="K18" s="34">
        <f>0</f>
        <v>0</v>
      </c>
      <c r="L18" s="34">
        <f>0+L19+L23+L27+L31+L35+L39</f>
        <v>0</v>
      </c>
      <c r="M18" s="34">
        <f>0+M19+M23+M27+M31+M35+M39</f>
        <v>0</v>
      </c>
    </row>
    <row r="19" spans="1:16" x14ac:dyDescent="0.2">
      <c r="A19" t="s">
        <v>49</v>
      </c>
      <c r="B19" s="36" t="s">
        <v>26</v>
      </c>
      <c r="C19" s="36" t="s">
        <v>505</v>
      </c>
      <c r="D19" s="37" t="s">
        <v>52</v>
      </c>
      <c r="E19" s="13" t="s">
        <v>506</v>
      </c>
      <c r="F19" s="38" t="s">
        <v>507</v>
      </c>
      <c r="G19" s="39">
        <v>1.1759999999999999</v>
      </c>
      <c r="H19" s="38">
        <v>0</v>
      </c>
      <c r="I19" s="38">
        <f>ROUND(G19*H19,6)</f>
        <v>0</v>
      </c>
      <c r="L19" s="40">
        <v>0</v>
      </c>
      <c r="M19" s="34">
        <f>ROUND(ROUND(L19,2)*ROUND(G19,3),2)</f>
        <v>0</v>
      </c>
      <c r="N19" s="38" t="s">
        <v>508</v>
      </c>
      <c r="O19">
        <f>(M19*21)/100</f>
        <v>0</v>
      </c>
      <c r="P19" t="s">
        <v>27</v>
      </c>
    </row>
    <row r="20" spans="1:16" x14ac:dyDescent="0.2">
      <c r="A20" s="37" t="s">
        <v>56</v>
      </c>
      <c r="E20" s="41" t="s">
        <v>52</v>
      </c>
    </row>
    <row r="21" spans="1:16" x14ac:dyDescent="0.2">
      <c r="A21" s="37" t="s">
        <v>57</v>
      </c>
      <c r="E21" s="42" t="s">
        <v>52</v>
      </c>
    </row>
    <row r="22" spans="1:16" x14ac:dyDescent="0.2">
      <c r="A22" t="s">
        <v>59</v>
      </c>
      <c r="E22" s="41" t="s">
        <v>60</v>
      </c>
    </row>
    <row r="23" spans="1:16" x14ac:dyDescent="0.2">
      <c r="A23" t="s">
        <v>49</v>
      </c>
      <c r="B23" s="36" t="s">
        <v>458</v>
      </c>
      <c r="C23" s="36" t="s">
        <v>509</v>
      </c>
      <c r="D23" s="37" t="s">
        <v>52</v>
      </c>
      <c r="E23" s="13" t="s">
        <v>510</v>
      </c>
      <c r="F23" s="38" t="s">
        <v>144</v>
      </c>
      <c r="G23" s="39">
        <v>24</v>
      </c>
      <c r="H23" s="38">
        <v>0</v>
      </c>
      <c r="I23" s="38">
        <f>ROUND(G23*H23,6)</f>
        <v>0</v>
      </c>
      <c r="L23" s="40">
        <v>0</v>
      </c>
      <c r="M23" s="34">
        <f>ROUND(ROUND(L23,2)*ROUND(G23,3),2)</f>
        <v>0</v>
      </c>
      <c r="N23" s="38" t="s">
        <v>55</v>
      </c>
      <c r="O23">
        <f>(M23*21)/100</f>
        <v>0</v>
      </c>
      <c r="P23" t="s">
        <v>27</v>
      </c>
    </row>
    <row r="24" spans="1:16" x14ac:dyDescent="0.2">
      <c r="A24" s="37" t="s">
        <v>56</v>
      </c>
      <c r="E24" s="41" t="s">
        <v>52</v>
      </c>
    </row>
    <row r="25" spans="1:16" x14ac:dyDescent="0.2">
      <c r="A25" s="37" t="s">
        <v>57</v>
      </c>
      <c r="E25" s="42" t="s">
        <v>52</v>
      </c>
    </row>
    <row r="26" spans="1:16" x14ac:dyDescent="0.2">
      <c r="A26" t="s">
        <v>59</v>
      </c>
      <c r="E26" s="41" t="s">
        <v>60</v>
      </c>
    </row>
    <row r="27" spans="1:16" x14ac:dyDescent="0.2">
      <c r="A27" t="s">
        <v>49</v>
      </c>
      <c r="B27" s="36" t="s">
        <v>461</v>
      </c>
      <c r="C27" s="36" t="s">
        <v>511</v>
      </c>
      <c r="D27" s="37" t="s">
        <v>52</v>
      </c>
      <c r="E27" s="13" t="s">
        <v>512</v>
      </c>
      <c r="F27" s="38" t="s">
        <v>513</v>
      </c>
      <c r="G27" s="39">
        <v>48</v>
      </c>
      <c r="H27" s="38">
        <v>0</v>
      </c>
      <c r="I27" s="38">
        <f>ROUND(G27*H27,6)</f>
        <v>0</v>
      </c>
      <c r="L27" s="40">
        <v>0</v>
      </c>
      <c r="M27" s="34">
        <f>ROUND(ROUND(L27,2)*ROUND(G27,3),2)</f>
        <v>0</v>
      </c>
      <c r="N27" s="38" t="s">
        <v>55</v>
      </c>
      <c r="O27">
        <f>(M27*21)/100</f>
        <v>0</v>
      </c>
      <c r="P27" t="s">
        <v>27</v>
      </c>
    </row>
    <row r="28" spans="1:16" x14ac:dyDescent="0.2">
      <c r="A28" s="37" t="s">
        <v>56</v>
      </c>
      <c r="E28" s="41" t="s">
        <v>52</v>
      </c>
    </row>
    <row r="29" spans="1:16" x14ac:dyDescent="0.2">
      <c r="A29" s="37" t="s">
        <v>57</v>
      </c>
      <c r="E29" s="42" t="s">
        <v>52</v>
      </c>
    </row>
    <row r="30" spans="1:16" x14ac:dyDescent="0.2">
      <c r="A30" t="s">
        <v>59</v>
      </c>
      <c r="E30" s="41" t="s">
        <v>60</v>
      </c>
    </row>
    <row r="31" spans="1:16" x14ac:dyDescent="0.2">
      <c r="A31" t="s">
        <v>49</v>
      </c>
      <c r="B31" s="36" t="s">
        <v>464</v>
      </c>
      <c r="C31" s="36" t="s">
        <v>514</v>
      </c>
      <c r="D31" s="37" t="s">
        <v>52</v>
      </c>
      <c r="E31" s="13" t="s">
        <v>515</v>
      </c>
      <c r="F31" s="38" t="s">
        <v>54</v>
      </c>
      <c r="G31" s="39">
        <v>16</v>
      </c>
      <c r="H31" s="38">
        <v>0</v>
      </c>
      <c r="I31" s="38">
        <f>ROUND(G31*H31,6)</f>
        <v>0</v>
      </c>
      <c r="L31" s="40">
        <v>0</v>
      </c>
      <c r="M31" s="34">
        <f>ROUND(ROUND(L31,2)*ROUND(G31,3),2)</f>
        <v>0</v>
      </c>
      <c r="N31" s="38" t="s">
        <v>55</v>
      </c>
      <c r="O31">
        <f>(M31*21)/100</f>
        <v>0</v>
      </c>
      <c r="P31" t="s">
        <v>27</v>
      </c>
    </row>
    <row r="32" spans="1:16" x14ac:dyDescent="0.2">
      <c r="A32" s="37" t="s">
        <v>56</v>
      </c>
      <c r="E32" s="41" t="s">
        <v>52</v>
      </c>
    </row>
    <row r="33" spans="1:16" x14ac:dyDescent="0.2">
      <c r="A33" s="37" t="s">
        <v>57</v>
      </c>
      <c r="E33" s="42" t="s">
        <v>52</v>
      </c>
    </row>
    <row r="34" spans="1:16" x14ac:dyDescent="0.2">
      <c r="A34" t="s">
        <v>59</v>
      </c>
      <c r="E34" s="41" t="s">
        <v>60</v>
      </c>
    </row>
    <row r="35" spans="1:16" x14ac:dyDescent="0.2">
      <c r="A35" t="s">
        <v>49</v>
      </c>
      <c r="B35" s="36" t="s">
        <v>467</v>
      </c>
      <c r="C35" s="36" t="s">
        <v>516</v>
      </c>
      <c r="D35" s="37" t="s">
        <v>52</v>
      </c>
      <c r="E35" s="13" t="s">
        <v>517</v>
      </c>
      <c r="F35" s="38" t="s">
        <v>54</v>
      </c>
      <c r="G35" s="39">
        <v>8</v>
      </c>
      <c r="H35" s="38">
        <v>0</v>
      </c>
      <c r="I35" s="38">
        <f>ROUND(G35*H35,6)</f>
        <v>0</v>
      </c>
      <c r="L35" s="40">
        <v>0</v>
      </c>
      <c r="M35" s="34">
        <f>ROUND(ROUND(L35,2)*ROUND(G35,3),2)</f>
        <v>0</v>
      </c>
      <c r="N35" s="38" t="s">
        <v>55</v>
      </c>
      <c r="O35">
        <f>(M35*21)/100</f>
        <v>0</v>
      </c>
      <c r="P35" t="s">
        <v>27</v>
      </c>
    </row>
    <row r="36" spans="1:16" x14ac:dyDescent="0.2">
      <c r="A36" s="37" t="s">
        <v>56</v>
      </c>
      <c r="E36" s="41" t="s">
        <v>52</v>
      </c>
    </row>
    <row r="37" spans="1:16" x14ac:dyDescent="0.2">
      <c r="A37" s="37" t="s">
        <v>57</v>
      </c>
      <c r="E37" s="42" t="s">
        <v>52</v>
      </c>
    </row>
    <row r="38" spans="1:16" x14ac:dyDescent="0.2">
      <c r="A38" t="s">
        <v>59</v>
      </c>
      <c r="E38" s="41" t="s">
        <v>60</v>
      </c>
    </row>
    <row r="39" spans="1:16" ht="25.5" x14ac:dyDescent="0.2">
      <c r="A39" t="s">
        <v>49</v>
      </c>
      <c r="B39" s="36" t="s">
        <v>471</v>
      </c>
      <c r="C39" s="36" t="s">
        <v>518</v>
      </c>
      <c r="D39" s="37" t="s">
        <v>52</v>
      </c>
      <c r="E39" s="13" t="s">
        <v>519</v>
      </c>
      <c r="F39" s="38" t="s">
        <v>144</v>
      </c>
      <c r="G39" s="39">
        <v>24</v>
      </c>
      <c r="H39" s="38">
        <v>0</v>
      </c>
      <c r="I39" s="38">
        <f>ROUND(G39*H39,6)</f>
        <v>0</v>
      </c>
      <c r="L39" s="40">
        <v>0</v>
      </c>
      <c r="M39" s="34">
        <f>ROUND(ROUND(L39,2)*ROUND(G39,3),2)</f>
        <v>0</v>
      </c>
      <c r="N39" s="38" t="s">
        <v>55</v>
      </c>
      <c r="O39">
        <f>(M39*21)/100</f>
        <v>0</v>
      </c>
      <c r="P39" t="s">
        <v>27</v>
      </c>
    </row>
    <row r="40" spans="1:16" x14ac:dyDescent="0.2">
      <c r="A40" s="37" t="s">
        <v>56</v>
      </c>
      <c r="E40" s="41" t="s">
        <v>52</v>
      </c>
    </row>
    <row r="41" spans="1:16" x14ac:dyDescent="0.2">
      <c r="A41" s="37" t="s">
        <v>57</v>
      </c>
      <c r="E41" s="42" t="s">
        <v>52</v>
      </c>
    </row>
    <row r="42" spans="1:16" x14ac:dyDescent="0.2">
      <c r="A42" t="s">
        <v>59</v>
      </c>
      <c r="E42" s="41" t="s">
        <v>60</v>
      </c>
    </row>
    <row r="43" spans="1:16" x14ac:dyDescent="0.2">
      <c r="A43" t="s">
        <v>46</v>
      </c>
      <c r="C43" s="33" t="s">
        <v>443</v>
      </c>
      <c r="E43" s="35" t="s">
        <v>444</v>
      </c>
      <c r="J43" s="34">
        <f>0</f>
        <v>0</v>
      </c>
      <c r="K43" s="34">
        <f>0</f>
        <v>0</v>
      </c>
      <c r="L43" s="34">
        <f>0+L44+L48</f>
        <v>0</v>
      </c>
      <c r="M43" s="34">
        <f>0+M44+M48</f>
        <v>0</v>
      </c>
    </row>
    <row r="44" spans="1:16" ht="25.5" x14ac:dyDescent="0.2">
      <c r="A44" t="s">
        <v>49</v>
      </c>
      <c r="B44" s="36" t="s">
        <v>445</v>
      </c>
      <c r="C44" s="36" t="s">
        <v>520</v>
      </c>
      <c r="D44" s="37" t="s">
        <v>52</v>
      </c>
      <c r="E44" s="13" t="s">
        <v>521</v>
      </c>
      <c r="F44" s="38" t="s">
        <v>507</v>
      </c>
      <c r="G44" s="39">
        <v>0.5</v>
      </c>
      <c r="H44" s="38">
        <v>0</v>
      </c>
      <c r="I44" s="38">
        <f>ROUND(G44*H44,6)</f>
        <v>0</v>
      </c>
      <c r="L44" s="40">
        <v>0</v>
      </c>
      <c r="M44" s="34">
        <f>ROUND(ROUND(L44,2)*ROUND(G44,3),2)</f>
        <v>0</v>
      </c>
      <c r="N44" s="38" t="s">
        <v>55</v>
      </c>
      <c r="O44">
        <f>(M44*21)/100</f>
        <v>0</v>
      </c>
      <c r="P44" t="s">
        <v>27</v>
      </c>
    </row>
    <row r="45" spans="1:16" x14ac:dyDescent="0.2">
      <c r="A45" s="37" t="s">
        <v>56</v>
      </c>
      <c r="E45" s="41" t="s">
        <v>52</v>
      </c>
    </row>
    <row r="46" spans="1:16" x14ac:dyDescent="0.2">
      <c r="A46" s="37" t="s">
        <v>57</v>
      </c>
      <c r="E46" s="42" t="s">
        <v>52</v>
      </c>
    </row>
    <row r="47" spans="1:16" x14ac:dyDescent="0.2">
      <c r="A47" t="s">
        <v>59</v>
      </c>
      <c r="E47" s="41" t="s">
        <v>60</v>
      </c>
    </row>
    <row r="48" spans="1:16" ht="25.5" x14ac:dyDescent="0.2">
      <c r="A48" t="s">
        <v>49</v>
      </c>
      <c r="B48" s="36" t="s">
        <v>27</v>
      </c>
      <c r="C48" s="36" t="s">
        <v>522</v>
      </c>
      <c r="D48" s="37" t="s">
        <v>52</v>
      </c>
      <c r="E48" s="13" t="s">
        <v>523</v>
      </c>
      <c r="F48" s="38" t="s">
        <v>507</v>
      </c>
      <c r="G48" s="39">
        <v>0.5</v>
      </c>
      <c r="H48" s="38">
        <v>0</v>
      </c>
      <c r="I48" s="38">
        <f>ROUND(G48*H48,6)</f>
        <v>0</v>
      </c>
      <c r="L48" s="40">
        <v>0</v>
      </c>
      <c r="M48" s="34">
        <f>ROUND(ROUND(L48,2)*ROUND(G48,3),2)</f>
        <v>0</v>
      </c>
      <c r="N48" s="38" t="s">
        <v>55</v>
      </c>
      <c r="O48">
        <f>(M48*21)/100</f>
        <v>0</v>
      </c>
      <c r="P48" t="s">
        <v>27</v>
      </c>
    </row>
    <row r="49" spans="1:5" x14ac:dyDescent="0.2">
      <c r="A49" s="37" t="s">
        <v>56</v>
      </c>
      <c r="E49" s="41" t="s">
        <v>52</v>
      </c>
    </row>
    <row r="50" spans="1:5" x14ac:dyDescent="0.2">
      <c r="A50" s="37" t="s">
        <v>57</v>
      </c>
      <c r="E50" s="42" t="s">
        <v>52</v>
      </c>
    </row>
    <row r="51" spans="1:5" x14ac:dyDescent="0.2">
      <c r="A51" t="s">
        <v>59</v>
      </c>
      <c r="E51" s="41" t="s">
        <v>60</v>
      </c>
    </row>
  </sheetData>
  <sheetProtection password="923D" sheet="1" objects="1" scenarios="1"/>
  <mergeCells count="18">
    <mergeCell ref="N5:N7"/>
    <mergeCell ref="F5:F7"/>
    <mergeCell ref="G5:G7"/>
    <mergeCell ref="H5:H7"/>
    <mergeCell ref="I5:I7"/>
    <mergeCell ref="L5:M6"/>
    <mergeCell ref="J6:K6"/>
    <mergeCell ref="A5:A7"/>
    <mergeCell ref="B5:B7"/>
    <mergeCell ref="C5:C7"/>
    <mergeCell ref="D5:D7"/>
    <mergeCell ref="E5:E7"/>
    <mergeCell ref="C1:C2"/>
    <mergeCell ref="E1:E2"/>
    <mergeCell ref="E3:H3"/>
    <mergeCell ref="E4:H4"/>
    <mergeCell ref="C3:D3"/>
    <mergeCell ref="C4:D4"/>
  </mergeCells>
  <pageMargins left="0.75" right="0.75" top="1" bottom="1" header="0.5" footer="0.5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1" width="9.140625" hidden="1" customWidth="1"/>
    <col min="12" max="14" width="16.7109375" customWidth="1"/>
    <col min="15" max="17" width="9.140625" hidden="1" customWidth="1"/>
    <col min="19" max="19" width="30.7109375" customWidth="1"/>
  </cols>
  <sheetData>
    <row r="1" spans="1:20" ht="35.1" customHeight="1" x14ac:dyDescent="0.2">
      <c r="A1" s="22" t="s">
        <v>18</v>
      </c>
      <c r="B1" s="11"/>
      <c r="C1" s="9"/>
      <c r="D1" s="11"/>
      <c r="E1" s="8" t="s">
        <v>21</v>
      </c>
      <c r="F1" s="11"/>
      <c r="G1" s="11"/>
      <c r="H1" s="11"/>
      <c r="I1" s="11"/>
      <c r="J1" s="11"/>
      <c r="K1" s="11"/>
      <c r="L1" s="11"/>
      <c r="M1" s="11"/>
      <c r="N1" s="11"/>
      <c r="P1" t="s">
        <v>26</v>
      </c>
    </row>
    <row r="2" spans="1:20" ht="20.100000000000001" customHeight="1" x14ac:dyDescent="0.2">
      <c r="A2" s="22"/>
      <c r="B2" s="11"/>
      <c r="C2" s="9"/>
      <c r="D2" s="11"/>
      <c r="E2" s="7"/>
      <c r="F2" s="11"/>
      <c r="G2" s="11"/>
      <c r="H2" s="11"/>
      <c r="I2" s="11"/>
      <c r="J2" s="11"/>
      <c r="K2" s="11"/>
      <c r="L2" s="24"/>
      <c r="M2" s="24"/>
      <c r="N2" s="11"/>
      <c r="P2" t="s">
        <v>26</v>
      </c>
    </row>
    <row r="3" spans="1:20" ht="32.1" customHeight="1" x14ac:dyDescent="0.2">
      <c r="A3" s="22" t="s">
        <v>19</v>
      </c>
      <c r="B3" s="26" t="s">
        <v>22</v>
      </c>
      <c r="C3" s="2" t="s">
        <v>2</v>
      </c>
      <c r="D3" s="9"/>
      <c r="E3" s="4" t="s">
        <v>3</v>
      </c>
      <c r="F3" s="9"/>
      <c r="G3" s="9"/>
      <c r="H3" s="9"/>
      <c r="L3" s="23" t="s">
        <v>524</v>
      </c>
      <c r="M3" s="43">
        <f>Rekapitulace!C13</f>
        <v>0</v>
      </c>
      <c r="N3" s="25" t="s">
        <v>0</v>
      </c>
      <c r="O3" t="s">
        <v>23</v>
      </c>
      <c r="P3" t="s">
        <v>27</v>
      </c>
    </row>
    <row r="4" spans="1:20" ht="32.1" customHeight="1" x14ac:dyDescent="0.2">
      <c r="A4" s="28" t="s">
        <v>20</v>
      </c>
      <c r="B4" s="29" t="s">
        <v>28</v>
      </c>
      <c r="C4" s="2" t="s">
        <v>524</v>
      </c>
      <c r="D4" s="9"/>
      <c r="E4" s="3" t="s">
        <v>525</v>
      </c>
      <c r="F4" s="9"/>
      <c r="G4" s="9"/>
      <c r="H4" s="9"/>
      <c r="O4" t="s">
        <v>24</v>
      </c>
      <c r="P4" t="s">
        <v>27</v>
      </c>
    </row>
    <row r="5" spans="1:20" ht="12.75" customHeight="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27"/>
      <c r="K5" s="27"/>
      <c r="L5" s="1" t="s">
        <v>38</v>
      </c>
      <c r="M5" s="1"/>
      <c r="N5" s="1" t="s">
        <v>42</v>
      </c>
      <c r="O5" t="s">
        <v>25</v>
      </c>
      <c r="P5" t="s">
        <v>27</v>
      </c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39</v>
      </c>
      <c r="K6" s="1"/>
      <c r="L6" s="1"/>
      <c r="M6" s="1"/>
      <c r="N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27" t="s">
        <v>40</v>
      </c>
      <c r="K7" s="27" t="s">
        <v>41</v>
      </c>
      <c r="L7" s="27" t="s">
        <v>40</v>
      </c>
      <c r="M7" s="27" t="s">
        <v>41</v>
      </c>
      <c r="N7" s="1"/>
      <c r="S7" t="s">
        <v>43</v>
      </c>
      <c r="T7">
        <f>COUNTIFS(L8:L98,"=0",A8:A98,"P")+COUNTIFS(L8:L98,"",A8:A98,"P")+SUM(Q8:Q98)</f>
        <v>22</v>
      </c>
    </row>
    <row r="8" spans="1:20" x14ac:dyDescent="0.2">
      <c r="A8" t="s">
        <v>44</v>
      </c>
      <c r="C8" s="30" t="s">
        <v>528</v>
      </c>
      <c r="E8" s="32" t="s">
        <v>527</v>
      </c>
      <c r="J8" s="31">
        <f>0+J9+J14+J31+J44+J61</f>
        <v>0</v>
      </c>
      <c r="K8" s="31">
        <f>0+K9+K14+K31+K44+K61</f>
        <v>0</v>
      </c>
      <c r="L8" s="31">
        <f>0+L9+L14+L31+L44+L61</f>
        <v>0</v>
      </c>
      <c r="M8" s="31">
        <f>0+M9+M14+M31+M44+M61</f>
        <v>0</v>
      </c>
    </row>
    <row r="9" spans="1:20" x14ac:dyDescent="0.2">
      <c r="A9" t="s">
        <v>46</v>
      </c>
      <c r="C9" s="33" t="s">
        <v>47</v>
      </c>
      <c r="E9" s="35" t="s">
        <v>48</v>
      </c>
      <c r="J9" s="34">
        <f>0</f>
        <v>0</v>
      </c>
      <c r="K9" s="34">
        <f>0</f>
        <v>0</v>
      </c>
      <c r="L9" s="34">
        <f>0+L10</f>
        <v>0</v>
      </c>
      <c r="M9" s="34">
        <f>0+M10</f>
        <v>0</v>
      </c>
    </row>
    <row r="10" spans="1:20" x14ac:dyDescent="0.2">
      <c r="A10" t="s">
        <v>49</v>
      </c>
      <c r="B10" s="36" t="s">
        <v>135</v>
      </c>
      <c r="C10" s="36" t="s">
        <v>529</v>
      </c>
      <c r="D10" s="37" t="s">
        <v>52</v>
      </c>
      <c r="E10" s="13" t="s">
        <v>530</v>
      </c>
      <c r="F10" s="38" t="s">
        <v>54</v>
      </c>
      <c r="G10" s="39">
        <v>1</v>
      </c>
      <c r="H10" s="38">
        <v>0</v>
      </c>
      <c r="I10" s="38">
        <f>ROUND(G10*H10,6)</f>
        <v>0</v>
      </c>
      <c r="L10" s="40">
        <v>0</v>
      </c>
      <c r="M10" s="34">
        <f>ROUND(ROUND(L10,2)*ROUND(G10,3),2)</f>
        <v>0</v>
      </c>
      <c r="N10" s="38" t="s">
        <v>55</v>
      </c>
      <c r="O10">
        <f>(M10*21)/100</f>
        <v>0</v>
      </c>
      <c r="P10" t="s">
        <v>27</v>
      </c>
    </row>
    <row r="11" spans="1:20" x14ac:dyDescent="0.2">
      <c r="A11" s="37" t="s">
        <v>56</v>
      </c>
      <c r="E11" s="41" t="s">
        <v>52</v>
      </c>
    </row>
    <row r="12" spans="1:20" x14ac:dyDescent="0.2">
      <c r="A12" s="37" t="s">
        <v>57</v>
      </c>
      <c r="E12" s="42" t="s">
        <v>52</v>
      </c>
    </row>
    <row r="13" spans="1:20" x14ac:dyDescent="0.2">
      <c r="A13" t="s">
        <v>59</v>
      </c>
      <c r="E13" s="41" t="s">
        <v>60</v>
      </c>
    </row>
    <row r="14" spans="1:20" x14ac:dyDescent="0.2">
      <c r="A14" t="s">
        <v>46</v>
      </c>
      <c r="C14" s="33" t="s">
        <v>125</v>
      </c>
      <c r="E14" s="35" t="s">
        <v>126</v>
      </c>
      <c r="J14" s="34">
        <f>0</f>
        <v>0</v>
      </c>
      <c r="K14" s="34">
        <f>0</f>
        <v>0</v>
      </c>
      <c r="L14" s="34">
        <f>0+L15+L19+L23+L27</f>
        <v>0</v>
      </c>
      <c r="M14" s="34">
        <f>0+M15+M19+M23+M27</f>
        <v>0</v>
      </c>
    </row>
    <row r="15" spans="1:20" ht="25.5" x14ac:dyDescent="0.2">
      <c r="A15" t="s">
        <v>49</v>
      </c>
      <c r="B15" s="36" t="s">
        <v>480</v>
      </c>
      <c r="C15" s="36" t="s">
        <v>152</v>
      </c>
      <c r="D15" s="37" t="s">
        <v>52</v>
      </c>
      <c r="E15" s="13" t="s">
        <v>153</v>
      </c>
      <c r="F15" s="38" t="s">
        <v>144</v>
      </c>
      <c r="G15" s="39">
        <v>30</v>
      </c>
      <c r="H15" s="38">
        <v>0</v>
      </c>
      <c r="I15" s="38">
        <f>ROUND(G15*H15,6)</f>
        <v>0</v>
      </c>
      <c r="L15" s="40">
        <v>0</v>
      </c>
      <c r="M15" s="34">
        <f>ROUND(ROUND(L15,2)*ROUND(G15,3),2)</f>
        <v>0</v>
      </c>
      <c r="N15" s="38" t="s">
        <v>55</v>
      </c>
      <c r="O15">
        <f>(M15*21)/100</f>
        <v>0</v>
      </c>
      <c r="P15" t="s">
        <v>27</v>
      </c>
    </row>
    <row r="16" spans="1:20" x14ac:dyDescent="0.2">
      <c r="A16" s="37" t="s">
        <v>56</v>
      </c>
      <c r="E16" s="41" t="s">
        <v>52</v>
      </c>
    </row>
    <row r="17" spans="1:16" x14ac:dyDescent="0.2">
      <c r="A17" s="37" t="s">
        <v>57</v>
      </c>
      <c r="E17" s="42" t="s">
        <v>531</v>
      </c>
    </row>
    <row r="18" spans="1:16" x14ac:dyDescent="0.2">
      <c r="A18" t="s">
        <v>59</v>
      </c>
      <c r="E18" s="41" t="s">
        <v>60</v>
      </c>
    </row>
    <row r="19" spans="1:16" ht="25.5" x14ac:dyDescent="0.2">
      <c r="A19" t="s">
        <v>49</v>
      </c>
      <c r="B19" s="36" t="s">
        <v>484</v>
      </c>
      <c r="C19" s="36" t="s">
        <v>161</v>
      </c>
      <c r="D19" s="37" t="s">
        <v>52</v>
      </c>
      <c r="E19" s="13" t="s">
        <v>162</v>
      </c>
      <c r="F19" s="38" t="s">
        <v>54</v>
      </c>
      <c r="G19" s="39">
        <v>2</v>
      </c>
      <c r="H19" s="38">
        <v>0</v>
      </c>
      <c r="I19" s="38">
        <f>ROUND(G19*H19,6)</f>
        <v>0</v>
      </c>
      <c r="L19" s="40">
        <v>0</v>
      </c>
      <c r="M19" s="34">
        <f>ROUND(ROUND(L19,2)*ROUND(G19,3),2)</f>
        <v>0</v>
      </c>
      <c r="N19" s="38" t="s">
        <v>55</v>
      </c>
      <c r="O19">
        <f>(M19*21)/100</f>
        <v>0</v>
      </c>
      <c r="P19" t="s">
        <v>27</v>
      </c>
    </row>
    <row r="20" spans="1:16" x14ac:dyDescent="0.2">
      <c r="A20" s="37" t="s">
        <v>56</v>
      </c>
      <c r="E20" s="41" t="s">
        <v>52</v>
      </c>
    </row>
    <row r="21" spans="1:16" x14ac:dyDescent="0.2">
      <c r="A21" s="37" t="s">
        <v>57</v>
      </c>
      <c r="E21" s="42" t="s">
        <v>131</v>
      </c>
    </row>
    <row r="22" spans="1:16" x14ac:dyDescent="0.2">
      <c r="A22" t="s">
        <v>59</v>
      </c>
      <c r="E22" s="41" t="s">
        <v>60</v>
      </c>
    </row>
    <row r="23" spans="1:16" x14ac:dyDescent="0.2">
      <c r="A23" t="s">
        <v>49</v>
      </c>
      <c r="B23" s="36" t="s">
        <v>487</v>
      </c>
      <c r="C23" s="36" t="s">
        <v>167</v>
      </c>
      <c r="D23" s="37" t="s">
        <v>52</v>
      </c>
      <c r="E23" s="13" t="s">
        <v>168</v>
      </c>
      <c r="F23" s="38" t="s">
        <v>54</v>
      </c>
      <c r="G23" s="39">
        <v>2</v>
      </c>
      <c r="H23" s="38">
        <v>0</v>
      </c>
      <c r="I23" s="38">
        <f>ROUND(G23*H23,6)</f>
        <v>0</v>
      </c>
      <c r="L23" s="40">
        <v>0</v>
      </c>
      <c r="M23" s="34">
        <f>ROUND(ROUND(L23,2)*ROUND(G23,3),2)</f>
        <v>0</v>
      </c>
      <c r="N23" s="38" t="s">
        <v>55</v>
      </c>
      <c r="O23">
        <f>(M23*21)/100</f>
        <v>0</v>
      </c>
      <c r="P23" t="s">
        <v>27</v>
      </c>
    </row>
    <row r="24" spans="1:16" x14ac:dyDescent="0.2">
      <c r="A24" s="37" t="s">
        <v>56</v>
      </c>
      <c r="E24" s="41" t="s">
        <v>52</v>
      </c>
    </row>
    <row r="25" spans="1:16" x14ac:dyDescent="0.2">
      <c r="A25" s="37" t="s">
        <v>57</v>
      </c>
      <c r="E25" s="42" t="s">
        <v>131</v>
      </c>
    </row>
    <row r="26" spans="1:16" x14ac:dyDescent="0.2">
      <c r="A26" t="s">
        <v>59</v>
      </c>
      <c r="E26" s="41" t="s">
        <v>60</v>
      </c>
    </row>
    <row r="27" spans="1:16" x14ac:dyDescent="0.2">
      <c r="A27" t="s">
        <v>49</v>
      </c>
      <c r="B27" s="36" t="s">
        <v>490</v>
      </c>
      <c r="C27" s="36" t="s">
        <v>201</v>
      </c>
      <c r="D27" s="37" t="s">
        <v>52</v>
      </c>
      <c r="E27" s="13" t="s">
        <v>202</v>
      </c>
      <c r="F27" s="38" t="s">
        <v>54</v>
      </c>
      <c r="G27" s="39">
        <v>2</v>
      </c>
      <c r="H27" s="38">
        <v>0</v>
      </c>
      <c r="I27" s="38">
        <f>ROUND(G27*H27,6)</f>
        <v>0</v>
      </c>
      <c r="L27" s="40">
        <v>0</v>
      </c>
      <c r="M27" s="34">
        <f>ROUND(ROUND(L27,2)*ROUND(G27,3),2)</f>
        <v>0</v>
      </c>
      <c r="N27" s="38" t="s">
        <v>55</v>
      </c>
      <c r="O27">
        <f>(M27*21)/100</f>
        <v>0</v>
      </c>
      <c r="P27" t="s">
        <v>27</v>
      </c>
    </row>
    <row r="28" spans="1:16" x14ac:dyDescent="0.2">
      <c r="A28" s="37" t="s">
        <v>56</v>
      </c>
      <c r="E28" s="41" t="s">
        <v>52</v>
      </c>
    </row>
    <row r="29" spans="1:16" x14ac:dyDescent="0.2">
      <c r="A29" s="37" t="s">
        <v>57</v>
      </c>
      <c r="E29" s="42" t="s">
        <v>131</v>
      </c>
    </row>
    <row r="30" spans="1:16" x14ac:dyDescent="0.2">
      <c r="A30" t="s">
        <v>59</v>
      </c>
      <c r="E30" s="41" t="s">
        <v>60</v>
      </c>
    </row>
    <row r="31" spans="1:16" x14ac:dyDescent="0.2">
      <c r="A31" t="s">
        <v>46</v>
      </c>
      <c r="C31" s="33" t="s">
        <v>279</v>
      </c>
      <c r="E31" s="35" t="s">
        <v>280</v>
      </c>
      <c r="J31" s="34">
        <f>0</f>
        <v>0</v>
      </c>
      <c r="K31" s="34">
        <f>0</f>
        <v>0</v>
      </c>
      <c r="L31" s="34">
        <f>0+L32+L36+L40</f>
        <v>0</v>
      </c>
      <c r="M31" s="34">
        <f>0+M32+M36+M40</f>
        <v>0</v>
      </c>
    </row>
    <row r="32" spans="1:16" x14ac:dyDescent="0.2">
      <c r="A32" t="s">
        <v>49</v>
      </c>
      <c r="B32" s="36" t="s">
        <v>494</v>
      </c>
      <c r="C32" s="36" t="s">
        <v>441</v>
      </c>
      <c r="D32" s="37" t="s">
        <v>52</v>
      </c>
      <c r="E32" s="13" t="s">
        <v>442</v>
      </c>
      <c r="F32" s="38" t="s">
        <v>54</v>
      </c>
      <c r="G32" s="39">
        <v>1</v>
      </c>
      <c r="H32" s="38">
        <v>0</v>
      </c>
      <c r="I32" s="38">
        <f>ROUND(G32*H32,6)</f>
        <v>0</v>
      </c>
      <c r="L32" s="40">
        <v>0</v>
      </c>
      <c r="M32" s="34">
        <f>ROUND(ROUND(L32,2)*ROUND(G32,3),2)</f>
        <v>0</v>
      </c>
      <c r="N32" s="38" t="s">
        <v>55</v>
      </c>
      <c r="O32">
        <f>(M32*21)/100</f>
        <v>0</v>
      </c>
      <c r="P32" t="s">
        <v>27</v>
      </c>
    </row>
    <row r="33" spans="1:16" x14ac:dyDescent="0.2">
      <c r="A33" s="37" t="s">
        <v>56</v>
      </c>
      <c r="E33" s="41" t="s">
        <v>52</v>
      </c>
    </row>
    <row r="34" spans="1:16" x14ac:dyDescent="0.2">
      <c r="A34" s="37" t="s">
        <v>57</v>
      </c>
      <c r="E34" s="42" t="s">
        <v>284</v>
      </c>
    </row>
    <row r="35" spans="1:16" x14ac:dyDescent="0.2">
      <c r="A35" t="s">
        <v>59</v>
      </c>
      <c r="E35" s="41" t="s">
        <v>60</v>
      </c>
    </row>
    <row r="36" spans="1:16" x14ac:dyDescent="0.2">
      <c r="A36" t="s">
        <v>49</v>
      </c>
      <c r="B36" s="36" t="s">
        <v>127</v>
      </c>
      <c r="C36" s="36" t="s">
        <v>310</v>
      </c>
      <c r="D36" s="37" t="s">
        <v>52</v>
      </c>
      <c r="E36" s="13" t="s">
        <v>311</v>
      </c>
      <c r="F36" s="38" t="s">
        <v>54</v>
      </c>
      <c r="G36" s="39">
        <v>4</v>
      </c>
      <c r="H36" s="38">
        <v>0</v>
      </c>
      <c r="I36" s="38">
        <f>ROUND(G36*H36,6)</f>
        <v>0</v>
      </c>
      <c r="L36" s="40">
        <v>0</v>
      </c>
      <c r="M36" s="34">
        <f>ROUND(ROUND(L36,2)*ROUND(G36,3),2)</f>
        <v>0</v>
      </c>
      <c r="N36" s="38" t="s">
        <v>55</v>
      </c>
      <c r="O36">
        <f>(M36*21)/100</f>
        <v>0</v>
      </c>
      <c r="P36" t="s">
        <v>27</v>
      </c>
    </row>
    <row r="37" spans="1:16" x14ac:dyDescent="0.2">
      <c r="A37" s="37" t="s">
        <v>56</v>
      </c>
      <c r="E37" s="41" t="s">
        <v>52</v>
      </c>
    </row>
    <row r="38" spans="1:16" x14ac:dyDescent="0.2">
      <c r="A38" s="37" t="s">
        <v>57</v>
      </c>
      <c r="E38" s="42" t="s">
        <v>52</v>
      </c>
    </row>
    <row r="39" spans="1:16" x14ac:dyDescent="0.2">
      <c r="A39" t="s">
        <v>59</v>
      </c>
      <c r="E39" s="41" t="s">
        <v>60</v>
      </c>
    </row>
    <row r="40" spans="1:16" x14ac:dyDescent="0.2">
      <c r="A40" t="s">
        <v>49</v>
      </c>
      <c r="B40" s="36" t="s">
        <v>132</v>
      </c>
      <c r="C40" s="36" t="s">
        <v>313</v>
      </c>
      <c r="D40" s="37" t="s">
        <v>52</v>
      </c>
      <c r="E40" s="13" t="s">
        <v>314</v>
      </c>
      <c r="F40" s="38" t="s">
        <v>54</v>
      </c>
      <c r="G40" s="39">
        <v>4</v>
      </c>
      <c r="H40" s="38">
        <v>0</v>
      </c>
      <c r="I40" s="38">
        <f>ROUND(G40*H40,6)</f>
        <v>0</v>
      </c>
      <c r="L40" s="40">
        <v>0</v>
      </c>
      <c r="M40" s="34">
        <f>ROUND(ROUND(L40,2)*ROUND(G40,3),2)</f>
        <v>0</v>
      </c>
      <c r="N40" s="38" t="s">
        <v>55</v>
      </c>
      <c r="O40">
        <f>(M40*21)/100</f>
        <v>0</v>
      </c>
      <c r="P40" t="s">
        <v>27</v>
      </c>
    </row>
    <row r="41" spans="1:16" x14ac:dyDescent="0.2">
      <c r="A41" s="37" t="s">
        <v>56</v>
      </c>
      <c r="E41" s="41" t="s">
        <v>52</v>
      </c>
    </row>
    <row r="42" spans="1:16" x14ac:dyDescent="0.2">
      <c r="A42" s="37" t="s">
        <v>57</v>
      </c>
      <c r="E42" s="42" t="s">
        <v>284</v>
      </c>
    </row>
    <row r="43" spans="1:16" x14ac:dyDescent="0.2">
      <c r="A43" t="s">
        <v>59</v>
      </c>
      <c r="E43" s="41" t="s">
        <v>60</v>
      </c>
    </row>
    <row r="44" spans="1:16" x14ac:dyDescent="0.2">
      <c r="A44" t="s">
        <v>46</v>
      </c>
      <c r="C44" s="33" t="s">
        <v>340</v>
      </c>
      <c r="E44" s="35" t="s">
        <v>341</v>
      </c>
      <c r="J44" s="34">
        <f>0</f>
        <v>0</v>
      </c>
      <c r="K44" s="34">
        <f>0</f>
        <v>0</v>
      </c>
      <c r="L44" s="34">
        <f>0+L45+L49+L53+L57</f>
        <v>0</v>
      </c>
      <c r="M44" s="34">
        <f>0+M45+M49+M53+M57</f>
        <v>0</v>
      </c>
    </row>
    <row r="45" spans="1:16" x14ac:dyDescent="0.2">
      <c r="A45" t="s">
        <v>49</v>
      </c>
      <c r="B45" s="36" t="s">
        <v>138</v>
      </c>
      <c r="C45" s="36" t="s">
        <v>347</v>
      </c>
      <c r="D45" s="37" t="s">
        <v>52</v>
      </c>
      <c r="E45" s="13" t="s">
        <v>348</v>
      </c>
      <c r="F45" s="38" t="s">
        <v>345</v>
      </c>
      <c r="G45" s="39">
        <v>16</v>
      </c>
      <c r="H45" s="38">
        <v>0</v>
      </c>
      <c r="I45" s="38">
        <f>ROUND(G45*H45,6)</f>
        <v>0</v>
      </c>
      <c r="L45" s="40">
        <v>0</v>
      </c>
      <c r="M45" s="34">
        <f>ROUND(ROUND(L45,2)*ROUND(G45,3),2)</f>
        <v>0</v>
      </c>
      <c r="N45" s="38" t="s">
        <v>55</v>
      </c>
      <c r="O45">
        <f>(M45*21)/100</f>
        <v>0</v>
      </c>
      <c r="P45" t="s">
        <v>27</v>
      </c>
    </row>
    <row r="46" spans="1:16" x14ac:dyDescent="0.2">
      <c r="A46" s="37" t="s">
        <v>56</v>
      </c>
      <c r="E46" s="41" t="s">
        <v>52</v>
      </c>
    </row>
    <row r="47" spans="1:16" x14ac:dyDescent="0.2">
      <c r="A47" s="37" t="s">
        <v>57</v>
      </c>
      <c r="E47" s="42" t="s">
        <v>52</v>
      </c>
    </row>
    <row r="48" spans="1:16" x14ac:dyDescent="0.2">
      <c r="A48" t="s">
        <v>59</v>
      </c>
      <c r="E48" s="41" t="s">
        <v>60</v>
      </c>
    </row>
    <row r="49" spans="1:16" ht="25.5" x14ac:dyDescent="0.2">
      <c r="A49" t="s">
        <v>49</v>
      </c>
      <c r="B49" s="36" t="s">
        <v>141</v>
      </c>
      <c r="C49" s="36" t="s">
        <v>532</v>
      </c>
      <c r="D49" s="37" t="s">
        <v>52</v>
      </c>
      <c r="E49" s="13" t="s">
        <v>533</v>
      </c>
      <c r="F49" s="38" t="s">
        <v>54</v>
      </c>
      <c r="G49" s="39">
        <v>1</v>
      </c>
      <c r="H49" s="38">
        <v>0</v>
      </c>
      <c r="I49" s="38">
        <f>ROUND(G49*H49,6)</f>
        <v>0</v>
      </c>
      <c r="L49" s="40">
        <v>0</v>
      </c>
      <c r="M49" s="34">
        <f>ROUND(ROUND(L49,2)*ROUND(G49,3),2)</f>
        <v>0</v>
      </c>
      <c r="N49" s="38" t="s">
        <v>55</v>
      </c>
      <c r="O49">
        <f>(M49*21)/100</f>
        <v>0</v>
      </c>
      <c r="P49" t="s">
        <v>27</v>
      </c>
    </row>
    <row r="50" spans="1:16" x14ac:dyDescent="0.2">
      <c r="A50" s="37" t="s">
        <v>56</v>
      </c>
      <c r="E50" s="41" t="s">
        <v>52</v>
      </c>
    </row>
    <row r="51" spans="1:16" x14ac:dyDescent="0.2">
      <c r="A51" s="37" t="s">
        <v>57</v>
      </c>
      <c r="E51" s="42" t="s">
        <v>52</v>
      </c>
    </row>
    <row r="52" spans="1:16" x14ac:dyDescent="0.2">
      <c r="A52" t="s">
        <v>59</v>
      </c>
      <c r="E52" s="41" t="s">
        <v>60</v>
      </c>
    </row>
    <row r="53" spans="1:16" x14ac:dyDescent="0.2">
      <c r="A53" t="s">
        <v>49</v>
      </c>
      <c r="B53" s="36" t="s">
        <v>145</v>
      </c>
      <c r="C53" s="36" t="s">
        <v>359</v>
      </c>
      <c r="D53" s="37" t="s">
        <v>52</v>
      </c>
      <c r="E53" s="13" t="s">
        <v>360</v>
      </c>
      <c r="F53" s="38" t="s">
        <v>54</v>
      </c>
      <c r="G53" s="39">
        <v>1</v>
      </c>
      <c r="H53" s="38">
        <v>0</v>
      </c>
      <c r="I53" s="38">
        <f>ROUND(G53*H53,6)</f>
        <v>0</v>
      </c>
      <c r="L53" s="40">
        <v>0</v>
      </c>
      <c r="M53" s="34">
        <f>ROUND(ROUND(L53,2)*ROUND(G53,3),2)</f>
        <v>0</v>
      </c>
      <c r="N53" s="38" t="s">
        <v>55</v>
      </c>
      <c r="O53">
        <f>(M53*21)/100</f>
        <v>0</v>
      </c>
      <c r="P53" t="s">
        <v>27</v>
      </c>
    </row>
    <row r="54" spans="1:16" x14ac:dyDescent="0.2">
      <c r="A54" s="37" t="s">
        <v>56</v>
      </c>
      <c r="E54" s="41" t="s">
        <v>361</v>
      </c>
    </row>
    <row r="55" spans="1:16" x14ac:dyDescent="0.2">
      <c r="A55" s="37" t="s">
        <v>57</v>
      </c>
      <c r="E55" s="42" t="s">
        <v>52</v>
      </c>
    </row>
    <row r="56" spans="1:16" x14ac:dyDescent="0.2">
      <c r="A56" t="s">
        <v>59</v>
      </c>
      <c r="E56" s="41" t="s">
        <v>52</v>
      </c>
    </row>
    <row r="57" spans="1:16" x14ac:dyDescent="0.2">
      <c r="A57" t="s">
        <v>49</v>
      </c>
      <c r="B57" s="36" t="s">
        <v>148</v>
      </c>
      <c r="C57" s="36" t="s">
        <v>534</v>
      </c>
      <c r="D57" s="37" t="s">
        <v>52</v>
      </c>
      <c r="E57" s="13" t="s">
        <v>535</v>
      </c>
      <c r="F57" s="38" t="s">
        <v>54</v>
      </c>
      <c r="G57" s="39">
        <v>1</v>
      </c>
      <c r="H57" s="38">
        <v>0</v>
      </c>
      <c r="I57" s="38">
        <f>ROUND(G57*H57,6)</f>
        <v>0</v>
      </c>
      <c r="L57" s="40">
        <v>0</v>
      </c>
      <c r="M57" s="34">
        <f>ROUND(ROUND(L57,2)*ROUND(G57,3),2)</f>
        <v>0</v>
      </c>
      <c r="N57" s="38" t="s">
        <v>55</v>
      </c>
      <c r="O57">
        <f>(M57*21)/100</f>
        <v>0</v>
      </c>
      <c r="P57" t="s">
        <v>27</v>
      </c>
    </row>
    <row r="58" spans="1:16" x14ac:dyDescent="0.2">
      <c r="A58" s="37" t="s">
        <v>56</v>
      </c>
      <c r="E58" s="41" t="s">
        <v>536</v>
      </c>
    </row>
    <row r="59" spans="1:16" x14ac:dyDescent="0.2">
      <c r="A59" s="37" t="s">
        <v>57</v>
      </c>
      <c r="E59" s="42" t="s">
        <v>52</v>
      </c>
    </row>
    <row r="60" spans="1:16" x14ac:dyDescent="0.2">
      <c r="A60" t="s">
        <v>59</v>
      </c>
      <c r="E60" s="41" t="s">
        <v>60</v>
      </c>
    </row>
    <row r="61" spans="1:16" x14ac:dyDescent="0.2">
      <c r="A61" t="s">
        <v>46</v>
      </c>
      <c r="C61" s="33" t="s">
        <v>449</v>
      </c>
      <c r="E61" s="35" t="s">
        <v>450</v>
      </c>
      <c r="J61" s="34">
        <f>0</f>
        <v>0</v>
      </c>
      <c r="K61" s="34">
        <f>0</f>
        <v>0</v>
      </c>
      <c r="L61" s="34">
        <f>0+L62+L66+L70+L74+L78+L82+L86+L90+L94+L98</f>
        <v>0</v>
      </c>
      <c r="M61" s="34">
        <f>0+M62+M66+M70+M74+M78+M82+M86+M90+M94+M98</f>
        <v>0</v>
      </c>
    </row>
    <row r="62" spans="1:16" x14ac:dyDescent="0.2">
      <c r="A62" t="s">
        <v>49</v>
      </c>
      <c r="B62" s="36" t="s">
        <v>445</v>
      </c>
      <c r="C62" s="36" t="s">
        <v>451</v>
      </c>
      <c r="D62" s="37" t="s">
        <v>52</v>
      </c>
      <c r="E62" s="13" t="s">
        <v>452</v>
      </c>
      <c r="F62" s="38" t="s">
        <v>453</v>
      </c>
      <c r="G62" s="39">
        <v>7</v>
      </c>
      <c r="H62" s="38">
        <v>0</v>
      </c>
      <c r="I62" s="38">
        <f>ROUND(G62*H62,6)</f>
        <v>0</v>
      </c>
      <c r="L62" s="40">
        <v>0</v>
      </c>
      <c r="M62" s="34">
        <f>ROUND(ROUND(L62,2)*ROUND(G62,3),2)</f>
        <v>0</v>
      </c>
      <c r="N62" s="38" t="s">
        <v>55</v>
      </c>
      <c r="O62">
        <f>(M62*21)/100</f>
        <v>0</v>
      </c>
      <c r="P62" t="s">
        <v>27</v>
      </c>
    </row>
    <row r="63" spans="1:16" x14ac:dyDescent="0.2">
      <c r="A63" s="37" t="s">
        <v>56</v>
      </c>
      <c r="E63" s="41" t="s">
        <v>52</v>
      </c>
    </row>
    <row r="64" spans="1:16" x14ac:dyDescent="0.2">
      <c r="A64" s="37" t="s">
        <v>57</v>
      </c>
      <c r="E64" s="42" t="s">
        <v>454</v>
      </c>
    </row>
    <row r="65" spans="1:16" x14ac:dyDescent="0.2">
      <c r="A65" t="s">
        <v>59</v>
      </c>
      <c r="E65" s="41" t="s">
        <v>60</v>
      </c>
    </row>
    <row r="66" spans="1:16" x14ac:dyDescent="0.2">
      <c r="A66" t="s">
        <v>49</v>
      </c>
      <c r="B66" s="36" t="s">
        <v>27</v>
      </c>
      <c r="C66" s="36" t="s">
        <v>455</v>
      </c>
      <c r="D66" s="37" t="s">
        <v>52</v>
      </c>
      <c r="E66" s="13" t="s">
        <v>456</v>
      </c>
      <c r="F66" s="38" t="s">
        <v>457</v>
      </c>
      <c r="G66" s="39">
        <v>8.75</v>
      </c>
      <c r="H66" s="38">
        <v>0</v>
      </c>
      <c r="I66" s="38">
        <f>ROUND(G66*H66,6)</f>
        <v>0</v>
      </c>
      <c r="L66" s="40">
        <v>0</v>
      </c>
      <c r="M66" s="34">
        <f>ROUND(ROUND(L66,2)*ROUND(G66,3),2)</f>
        <v>0</v>
      </c>
      <c r="N66" s="38" t="s">
        <v>55</v>
      </c>
      <c r="O66">
        <f>(M66*21)/100</f>
        <v>0</v>
      </c>
      <c r="P66" t="s">
        <v>27</v>
      </c>
    </row>
    <row r="67" spans="1:16" x14ac:dyDescent="0.2">
      <c r="A67" s="37" t="s">
        <v>56</v>
      </c>
      <c r="E67" s="41" t="s">
        <v>52</v>
      </c>
    </row>
    <row r="68" spans="1:16" x14ac:dyDescent="0.2">
      <c r="A68" s="37" t="s">
        <v>57</v>
      </c>
      <c r="E68" s="42" t="s">
        <v>454</v>
      </c>
    </row>
    <row r="69" spans="1:16" x14ac:dyDescent="0.2">
      <c r="A69" t="s">
        <v>59</v>
      </c>
      <c r="E69" s="41" t="s">
        <v>60</v>
      </c>
    </row>
    <row r="70" spans="1:16" x14ac:dyDescent="0.2">
      <c r="A70" t="s">
        <v>49</v>
      </c>
      <c r="B70" s="36" t="s">
        <v>26</v>
      </c>
      <c r="C70" s="36" t="s">
        <v>537</v>
      </c>
      <c r="D70" s="37" t="s">
        <v>52</v>
      </c>
      <c r="E70" s="13" t="s">
        <v>538</v>
      </c>
      <c r="F70" s="38" t="s">
        <v>457</v>
      </c>
      <c r="G70" s="39">
        <v>2</v>
      </c>
      <c r="H70" s="38">
        <v>0</v>
      </c>
      <c r="I70" s="38">
        <f>ROUND(G70*H70,6)</f>
        <v>0</v>
      </c>
      <c r="L70" s="40">
        <v>0</v>
      </c>
      <c r="M70" s="34">
        <f>ROUND(ROUND(L70,2)*ROUND(G70,3),2)</f>
        <v>0</v>
      </c>
      <c r="N70" s="38" t="s">
        <v>55</v>
      </c>
      <c r="O70">
        <f>(M70*21)/100</f>
        <v>0</v>
      </c>
      <c r="P70" t="s">
        <v>27</v>
      </c>
    </row>
    <row r="71" spans="1:16" x14ac:dyDescent="0.2">
      <c r="A71" s="37" t="s">
        <v>56</v>
      </c>
      <c r="E71" s="41" t="s">
        <v>52</v>
      </c>
    </row>
    <row r="72" spans="1:16" x14ac:dyDescent="0.2">
      <c r="A72" s="37" t="s">
        <v>57</v>
      </c>
      <c r="E72" s="42" t="s">
        <v>454</v>
      </c>
    </row>
    <row r="73" spans="1:16" x14ac:dyDescent="0.2">
      <c r="A73" t="s">
        <v>59</v>
      </c>
      <c r="E73" s="41" t="s">
        <v>60</v>
      </c>
    </row>
    <row r="74" spans="1:16" x14ac:dyDescent="0.2">
      <c r="A74" t="s">
        <v>49</v>
      </c>
      <c r="B74" s="36" t="s">
        <v>458</v>
      </c>
      <c r="C74" s="36" t="s">
        <v>462</v>
      </c>
      <c r="D74" s="37" t="s">
        <v>52</v>
      </c>
      <c r="E74" s="13" t="s">
        <v>463</v>
      </c>
      <c r="F74" s="38" t="s">
        <v>457</v>
      </c>
      <c r="G74" s="39">
        <v>10.75</v>
      </c>
      <c r="H74" s="38">
        <v>0</v>
      </c>
      <c r="I74" s="38">
        <f>ROUND(G74*H74,6)</f>
        <v>0</v>
      </c>
      <c r="L74" s="40">
        <v>0</v>
      </c>
      <c r="M74" s="34">
        <f>ROUND(ROUND(L74,2)*ROUND(G74,3),2)</f>
        <v>0</v>
      </c>
      <c r="N74" s="38" t="s">
        <v>55</v>
      </c>
      <c r="O74">
        <f>(M74*21)/100</f>
        <v>0</v>
      </c>
      <c r="P74" t="s">
        <v>27</v>
      </c>
    </row>
    <row r="75" spans="1:16" x14ac:dyDescent="0.2">
      <c r="A75" s="37" t="s">
        <v>56</v>
      </c>
      <c r="E75" s="41" t="s">
        <v>52</v>
      </c>
    </row>
    <row r="76" spans="1:16" x14ac:dyDescent="0.2">
      <c r="A76" s="37" t="s">
        <v>57</v>
      </c>
      <c r="E76" s="42" t="s">
        <v>454</v>
      </c>
    </row>
    <row r="77" spans="1:16" x14ac:dyDescent="0.2">
      <c r="A77" t="s">
        <v>59</v>
      </c>
      <c r="E77" s="41" t="s">
        <v>60</v>
      </c>
    </row>
    <row r="78" spans="1:16" x14ac:dyDescent="0.2">
      <c r="A78" t="s">
        <v>49</v>
      </c>
      <c r="B78" s="36" t="s">
        <v>461</v>
      </c>
      <c r="C78" s="36" t="s">
        <v>465</v>
      </c>
      <c r="D78" s="37" t="s">
        <v>52</v>
      </c>
      <c r="E78" s="13" t="s">
        <v>466</v>
      </c>
      <c r="F78" s="38" t="s">
        <v>453</v>
      </c>
      <c r="G78" s="39">
        <v>7</v>
      </c>
      <c r="H78" s="38">
        <v>0</v>
      </c>
      <c r="I78" s="38">
        <f>ROUND(G78*H78,6)</f>
        <v>0</v>
      </c>
      <c r="L78" s="40">
        <v>0</v>
      </c>
      <c r="M78" s="34">
        <f>ROUND(ROUND(L78,2)*ROUND(G78,3),2)</f>
        <v>0</v>
      </c>
      <c r="N78" s="38" t="s">
        <v>55</v>
      </c>
      <c r="O78">
        <f>(M78*21)/100</f>
        <v>0</v>
      </c>
      <c r="P78" t="s">
        <v>27</v>
      </c>
    </row>
    <row r="79" spans="1:16" x14ac:dyDescent="0.2">
      <c r="A79" s="37" t="s">
        <v>56</v>
      </c>
      <c r="E79" s="41" t="s">
        <v>52</v>
      </c>
    </row>
    <row r="80" spans="1:16" x14ac:dyDescent="0.2">
      <c r="A80" s="37" t="s">
        <v>57</v>
      </c>
      <c r="E80" s="42" t="s">
        <v>454</v>
      </c>
    </row>
    <row r="81" spans="1:16" x14ac:dyDescent="0.2">
      <c r="A81" t="s">
        <v>59</v>
      </c>
      <c r="E81" s="41" t="s">
        <v>60</v>
      </c>
    </row>
    <row r="82" spans="1:16" ht="25.5" x14ac:dyDescent="0.2">
      <c r="A82" t="s">
        <v>49</v>
      </c>
      <c r="B82" s="36" t="s">
        <v>464</v>
      </c>
      <c r="C82" s="36" t="s">
        <v>472</v>
      </c>
      <c r="D82" s="37" t="s">
        <v>52</v>
      </c>
      <c r="E82" s="13" t="s">
        <v>473</v>
      </c>
      <c r="F82" s="38" t="s">
        <v>144</v>
      </c>
      <c r="G82" s="39">
        <v>25</v>
      </c>
      <c r="H82" s="38">
        <v>0</v>
      </c>
      <c r="I82" s="38">
        <f>ROUND(G82*H82,6)</f>
        <v>0</v>
      </c>
      <c r="L82" s="40">
        <v>0</v>
      </c>
      <c r="M82" s="34">
        <f>ROUND(ROUND(L82,2)*ROUND(G82,3),2)</f>
        <v>0</v>
      </c>
      <c r="N82" s="38" t="s">
        <v>55</v>
      </c>
      <c r="O82">
        <f>(M82*21)/100</f>
        <v>0</v>
      </c>
      <c r="P82" t="s">
        <v>27</v>
      </c>
    </row>
    <row r="83" spans="1:16" x14ac:dyDescent="0.2">
      <c r="A83" s="37" t="s">
        <v>56</v>
      </c>
      <c r="E83" s="41" t="s">
        <v>52</v>
      </c>
    </row>
    <row r="84" spans="1:16" x14ac:dyDescent="0.2">
      <c r="A84" s="37" t="s">
        <v>57</v>
      </c>
      <c r="E84" s="42" t="s">
        <v>454</v>
      </c>
    </row>
    <row r="85" spans="1:16" x14ac:dyDescent="0.2">
      <c r="A85" t="s">
        <v>59</v>
      </c>
      <c r="E85" s="41" t="s">
        <v>60</v>
      </c>
    </row>
    <row r="86" spans="1:16" ht="25.5" x14ac:dyDescent="0.2">
      <c r="A86" t="s">
        <v>49</v>
      </c>
      <c r="B86" s="36" t="s">
        <v>467</v>
      </c>
      <c r="C86" s="36" t="s">
        <v>475</v>
      </c>
      <c r="D86" s="37" t="s">
        <v>52</v>
      </c>
      <c r="E86" s="13" t="s">
        <v>476</v>
      </c>
      <c r="F86" s="38" t="s">
        <v>144</v>
      </c>
      <c r="G86" s="39">
        <v>25</v>
      </c>
      <c r="H86" s="38">
        <v>0</v>
      </c>
      <c r="I86" s="38">
        <f>ROUND(G86*H86,6)</f>
        <v>0</v>
      </c>
      <c r="L86" s="40">
        <v>0</v>
      </c>
      <c r="M86" s="34">
        <f>ROUND(ROUND(L86,2)*ROUND(G86,3),2)</f>
        <v>0</v>
      </c>
      <c r="N86" s="38" t="s">
        <v>55</v>
      </c>
      <c r="O86">
        <f>(M86*21)/100</f>
        <v>0</v>
      </c>
      <c r="P86" t="s">
        <v>27</v>
      </c>
    </row>
    <row r="87" spans="1:16" x14ac:dyDescent="0.2">
      <c r="A87" s="37" t="s">
        <v>56</v>
      </c>
      <c r="E87" s="41" t="s">
        <v>52</v>
      </c>
    </row>
    <row r="88" spans="1:16" x14ac:dyDescent="0.2">
      <c r="A88" s="37" t="s">
        <v>57</v>
      </c>
      <c r="E88" s="42" t="s">
        <v>454</v>
      </c>
    </row>
    <row r="89" spans="1:16" x14ac:dyDescent="0.2">
      <c r="A89" t="s">
        <v>59</v>
      </c>
      <c r="E89" s="41" t="s">
        <v>60</v>
      </c>
    </row>
    <row r="90" spans="1:16" x14ac:dyDescent="0.2">
      <c r="A90" t="s">
        <v>49</v>
      </c>
      <c r="B90" s="36" t="s">
        <v>471</v>
      </c>
      <c r="C90" s="36" t="s">
        <v>478</v>
      </c>
      <c r="D90" s="37" t="s">
        <v>52</v>
      </c>
      <c r="E90" s="13" t="s">
        <v>479</v>
      </c>
      <c r="F90" s="38" t="s">
        <v>144</v>
      </c>
      <c r="G90" s="39">
        <v>25</v>
      </c>
      <c r="H90" s="38">
        <v>0</v>
      </c>
      <c r="I90" s="38">
        <f>ROUND(G90*H90,6)</f>
        <v>0</v>
      </c>
      <c r="L90" s="40">
        <v>0</v>
      </c>
      <c r="M90" s="34">
        <f>ROUND(ROUND(L90,2)*ROUND(G90,3),2)</f>
        <v>0</v>
      </c>
      <c r="N90" s="38" t="s">
        <v>55</v>
      </c>
      <c r="O90">
        <f>(M90*21)/100</f>
        <v>0</v>
      </c>
      <c r="P90" t="s">
        <v>27</v>
      </c>
    </row>
    <row r="91" spans="1:16" x14ac:dyDescent="0.2">
      <c r="A91" s="37" t="s">
        <v>56</v>
      </c>
      <c r="E91" s="41" t="s">
        <v>52</v>
      </c>
    </row>
    <row r="92" spans="1:16" x14ac:dyDescent="0.2">
      <c r="A92" s="37" t="s">
        <v>57</v>
      </c>
      <c r="E92" s="42" t="s">
        <v>454</v>
      </c>
    </row>
    <row r="93" spans="1:16" x14ac:dyDescent="0.2">
      <c r="A93" t="s">
        <v>59</v>
      </c>
      <c r="E93" s="41" t="s">
        <v>60</v>
      </c>
    </row>
    <row r="94" spans="1:16" x14ac:dyDescent="0.2">
      <c r="A94" t="s">
        <v>49</v>
      </c>
      <c r="B94" s="36" t="s">
        <v>474</v>
      </c>
      <c r="C94" s="36" t="s">
        <v>481</v>
      </c>
      <c r="D94" s="37" t="s">
        <v>52</v>
      </c>
      <c r="E94" s="13" t="s">
        <v>482</v>
      </c>
      <c r="F94" s="38" t="s">
        <v>144</v>
      </c>
      <c r="G94" s="39">
        <v>25</v>
      </c>
      <c r="H94" s="38">
        <v>0</v>
      </c>
      <c r="I94" s="38">
        <f>ROUND(G94*H94,6)</f>
        <v>0</v>
      </c>
      <c r="L94" s="40">
        <v>0</v>
      </c>
      <c r="M94" s="34">
        <f>ROUND(ROUND(L94,2)*ROUND(G94,3),2)</f>
        <v>0</v>
      </c>
      <c r="N94" s="38" t="s">
        <v>55</v>
      </c>
      <c r="O94">
        <f>(M94*21)/100</f>
        <v>0</v>
      </c>
      <c r="P94" t="s">
        <v>27</v>
      </c>
    </row>
    <row r="95" spans="1:16" x14ac:dyDescent="0.2">
      <c r="A95" s="37" t="s">
        <v>56</v>
      </c>
      <c r="E95" s="41" t="s">
        <v>52</v>
      </c>
    </row>
    <row r="96" spans="1:16" x14ac:dyDescent="0.2">
      <c r="A96" s="37" t="s">
        <v>57</v>
      </c>
      <c r="E96" s="42" t="s">
        <v>454</v>
      </c>
    </row>
    <row r="97" spans="1:16" x14ac:dyDescent="0.2">
      <c r="A97" t="s">
        <v>59</v>
      </c>
      <c r="E97" s="41" t="s">
        <v>60</v>
      </c>
    </row>
    <row r="98" spans="1:16" x14ac:dyDescent="0.2">
      <c r="A98" t="s">
        <v>49</v>
      </c>
      <c r="B98" s="36" t="s">
        <v>477</v>
      </c>
      <c r="C98" s="36" t="s">
        <v>485</v>
      </c>
      <c r="D98" s="37" t="s">
        <v>52</v>
      </c>
      <c r="E98" s="13" t="s">
        <v>486</v>
      </c>
      <c r="F98" s="38" t="s">
        <v>144</v>
      </c>
      <c r="G98" s="39">
        <v>25</v>
      </c>
      <c r="H98" s="38">
        <v>0</v>
      </c>
      <c r="I98" s="38">
        <f>ROUND(G98*H98,6)</f>
        <v>0</v>
      </c>
      <c r="L98" s="40">
        <v>0</v>
      </c>
      <c r="M98" s="34">
        <f>ROUND(ROUND(L98,2)*ROUND(G98,3),2)</f>
        <v>0</v>
      </c>
      <c r="N98" s="38" t="s">
        <v>55</v>
      </c>
      <c r="O98">
        <f>(M98*21)/100</f>
        <v>0</v>
      </c>
      <c r="P98" t="s">
        <v>27</v>
      </c>
    </row>
    <row r="99" spans="1:16" x14ac:dyDescent="0.2">
      <c r="A99" s="37" t="s">
        <v>56</v>
      </c>
      <c r="E99" s="41" t="s">
        <v>52</v>
      </c>
    </row>
    <row r="100" spans="1:16" x14ac:dyDescent="0.2">
      <c r="A100" s="37" t="s">
        <v>57</v>
      </c>
      <c r="E100" s="42" t="s">
        <v>454</v>
      </c>
    </row>
    <row r="101" spans="1:16" x14ac:dyDescent="0.2">
      <c r="A101" t="s">
        <v>59</v>
      </c>
      <c r="E101" s="41" t="s">
        <v>60</v>
      </c>
    </row>
  </sheetData>
  <sheetProtection password="923D" sheet="1" objects="1" scenarios="1"/>
  <mergeCells count="18">
    <mergeCell ref="N5:N7"/>
    <mergeCell ref="F5:F7"/>
    <mergeCell ref="G5:G7"/>
    <mergeCell ref="H5:H7"/>
    <mergeCell ref="I5:I7"/>
    <mergeCell ref="L5:M6"/>
    <mergeCell ref="J6:K6"/>
    <mergeCell ref="A5:A7"/>
    <mergeCell ref="B5:B7"/>
    <mergeCell ref="C5:C7"/>
    <mergeCell ref="D5:D7"/>
    <mergeCell ref="E5:E7"/>
    <mergeCell ref="C1:C2"/>
    <mergeCell ref="E1:E2"/>
    <mergeCell ref="E3:H3"/>
    <mergeCell ref="E4:H4"/>
    <mergeCell ref="C3:D3"/>
    <mergeCell ref="C4:D4"/>
  </mergeCells>
  <pageMargins left="0.75" right="0.75" top="1" bottom="1" header="0.5" footer="0.5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1" width="9.140625" hidden="1" customWidth="1"/>
    <col min="12" max="14" width="16.7109375" customWidth="1"/>
    <col min="15" max="17" width="9.140625" hidden="1" customWidth="1"/>
    <col min="19" max="19" width="30.7109375" customWidth="1"/>
  </cols>
  <sheetData>
    <row r="1" spans="1:20" ht="35.1" customHeight="1" x14ac:dyDescent="0.2">
      <c r="A1" s="22" t="s">
        <v>18</v>
      </c>
      <c r="B1" s="11"/>
      <c r="C1" s="9"/>
      <c r="D1" s="11"/>
      <c r="E1" s="8" t="s">
        <v>21</v>
      </c>
      <c r="F1" s="11"/>
      <c r="G1" s="11"/>
      <c r="H1" s="11"/>
      <c r="I1" s="11"/>
      <c r="J1" s="11"/>
      <c r="K1" s="11"/>
      <c r="L1" s="11"/>
      <c r="M1" s="11"/>
      <c r="N1" s="11"/>
      <c r="P1" t="s">
        <v>26</v>
      </c>
    </row>
    <row r="2" spans="1:20" ht="20.100000000000001" customHeight="1" x14ac:dyDescent="0.2">
      <c r="A2" s="22"/>
      <c r="B2" s="11"/>
      <c r="C2" s="9"/>
      <c r="D2" s="11"/>
      <c r="E2" s="7"/>
      <c r="F2" s="11"/>
      <c r="G2" s="11"/>
      <c r="H2" s="11"/>
      <c r="I2" s="11"/>
      <c r="J2" s="11"/>
      <c r="K2" s="11"/>
      <c r="L2" s="24"/>
      <c r="M2" s="24"/>
      <c r="N2" s="11"/>
      <c r="P2" t="s">
        <v>26</v>
      </c>
    </row>
    <row r="3" spans="1:20" ht="32.1" customHeight="1" x14ac:dyDescent="0.2">
      <c r="A3" s="22" t="s">
        <v>19</v>
      </c>
      <c r="B3" s="26" t="s">
        <v>22</v>
      </c>
      <c r="C3" s="2" t="s">
        <v>2</v>
      </c>
      <c r="D3" s="9"/>
      <c r="E3" s="4" t="s">
        <v>3</v>
      </c>
      <c r="F3" s="9"/>
      <c r="G3" s="9"/>
      <c r="H3" s="9"/>
      <c r="L3" s="23" t="s">
        <v>539</v>
      </c>
      <c r="M3" s="43">
        <f>Rekapitulace!C15</f>
        <v>0</v>
      </c>
      <c r="N3" s="25" t="s">
        <v>0</v>
      </c>
      <c r="O3" t="s">
        <v>23</v>
      </c>
      <c r="P3" t="s">
        <v>27</v>
      </c>
    </row>
    <row r="4" spans="1:20" ht="32.1" customHeight="1" x14ac:dyDescent="0.2">
      <c r="A4" s="28" t="s">
        <v>20</v>
      </c>
      <c r="B4" s="29" t="s">
        <v>28</v>
      </c>
      <c r="C4" s="2" t="s">
        <v>539</v>
      </c>
      <c r="D4" s="9"/>
      <c r="E4" s="3" t="s">
        <v>540</v>
      </c>
      <c r="F4" s="9"/>
      <c r="G4" s="9"/>
      <c r="H4" s="9"/>
      <c r="O4" t="s">
        <v>24</v>
      </c>
      <c r="P4" t="s">
        <v>27</v>
      </c>
    </row>
    <row r="5" spans="1:20" ht="12.75" customHeight="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27"/>
      <c r="K5" s="27"/>
      <c r="L5" s="1" t="s">
        <v>38</v>
      </c>
      <c r="M5" s="1"/>
      <c r="N5" s="1" t="s">
        <v>42</v>
      </c>
      <c r="O5" t="s">
        <v>25</v>
      </c>
      <c r="P5" t="s">
        <v>27</v>
      </c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39</v>
      </c>
      <c r="K6" s="1"/>
      <c r="L6" s="1"/>
      <c r="M6" s="1"/>
      <c r="N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27" t="s">
        <v>40</v>
      </c>
      <c r="K7" s="27" t="s">
        <v>41</v>
      </c>
      <c r="L7" s="27" t="s">
        <v>40</v>
      </c>
      <c r="M7" s="27" t="s">
        <v>41</v>
      </c>
      <c r="N7" s="1"/>
      <c r="S7" t="s">
        <v>43</v>
      </c>
      <c r="T7">
        <f>COUNTIFS(L8:L35,"=0",A8:A35,"P")+COUNTIFS(L8:L35,"",A8:A35,"P")+SUM(Q8:Q35)</f>
        <v>7</v>
      </c>
    </row>
    <row r="8" spans="1:20" x14ac:dyDescent="0.2">
      <c r="A8" t="s">
        <v>44</v>
      </c>
      <c r="C8" s="30" t="s">
        <v>543</v>
      </c>
      <c r="E8" s="32" t="s">
        <v>542</v>
      </c>
      <c r="J8" s="31">
        <f>0+J9+J22</f>
        <v>0</v>
      </c>
      <c r="K8" s="31">
        <f>0+K9+K22</f>
        <v>0</v>
      </c>
      <c r="L8" s="31">
        <f>0+L9+L22</f>
        <v>0</v>
      </c>
      <c r="M8" s="31">
        <f>0+M9+M22</f>
        <v>0</v>
      </c>
    </row>
    <row r="9" spans="1:20" x14ac:dyDescent="0.2">
      <c r="A9" t="s">
        <v>46</v>
      </c>
      <c r="C9" s="33" t="s">
        <v>445</v>
      </c>
      <c r="E9" s="35" t="s">
        <v>544</v>
      </c>
      <c r="J9" s="34">
        <f>0</f>
        <v>0</v>
      </c>
      <c r="K9" s="34">
        <f>0</f>
        <v>0</v>
      </c>
      <c r="L9" s="34">
        <f>0+L10+L14+L18</f>
        <v>0</v>
      </c>
      <c r="M9" s="34">
        <f>0+M10+M14+M18</f>
        <v>0</v>
      </c>
    </row>
    <row r="10" spans="1:20" x14ac:dyDescent="0.2">
      <c r="A10" t="s">
        <v>49</v>
      </c>
      <c r="B10" s="36" t="s">
        <v>445</v>
      </c>
      <c r="C10" s="36" t="s">
        <v>545</v>
      </c>
      <c r="D10" s="37" t="s">
        <v>52</v>
      </c>
      <c r="E10" s="13" t="s">
        <v>546</v>
      </c>
      <c r="F10" s="38" t="s">
        <v>320</v>
      </c>
      <c r="G10" s="39">
        <v>1</v>
      </c>
      <c r="H10" s="38">
        <v>0</v>
      </c>
      <c r="I10" s="38">
        <f>ROUND(G10*H10,6)</f>
        <v>0</v>
      </c>
      <c r="L10" s="40">
        <v>0</v>
      </c>
      <c r="M10" s="34">
        <f>ROUND(ROUND(L10,2)*ROUND(G10,3),2)</f>
        <v>0</v>
      </c>
      <c r="N10" s="38" t="s">
        <v>423</v>
      </c>
      <c r="O10">
        <f>(M10*21)/100</f>
        <v>0</v>
      </c>
      <c r="P10" t="s">
        <v>27</v>
      </c>
    </row>
    <row r="11" spans="1:20" x14ac:dyDescent="0.2">
      <c r="A11" s="37" t="s">
        <v>56</v>
      </c>
      <c r="E11" s="41" t="s">
        <v>547</v>
      </c>
    </row>
    <row r="12" spans="1:20" x14ac:dyDescent="0.2">
      <c r="A12" s="37" t="s">
        <v>57</v>
      </c>
      <c r="E12" s="42" t="s">
        <v>548</v>
      </c>
    </row>
    <row r="13" spans="1:20" ht="153" x14ac:dyDescent="0.2">
      <c r="A13" t="s">
        <v>59</v>
      </c>
      <c r="E13" s="41" t="s">
        <v>549</v>
      </c>
    </row>
    <row r="14" spans="1:20" x14ac:dyDescent="0.2">
      <c r="A14" t="s">
        <v>49</v>
      </c>
      <c r="B14" s="36" t="s">
        <v>27</v>
      </c>
      <c r="C14" s="36" t="s">
        <v>550</v>
      </c>
      <c r="D14" s="37" t="s">
        <v>52</v>
      </c>
      <c r="E14" s="13" t="s">
        <v>551</v>
      </c>
      <c r="F14" s="38" t="s">
        <v>320</v>
      </c>
      <c r="G14" s="39">
        <v>1</v>
      </c>
      <c r="H14" s="38">
        <v>0</v>
      </c>
      <c r="I14" s="38">
        <f>ROUND(G14*H14,6)</f>
        <v>0</v>
      </c>
      <c r="L14" s="40">
        <v>0</v>
      </c>
      <c r="M14" s="34">
        <f>ROUND(ROUND(L14,2)*ROUND(G14,3),2)</f>
        <v>0</v>
      </c>
      <c r="N14" s="38" t="s">
        <v>423</v>
      </c>
      <c r="O14">
        <f>(M14*21)/100</f>
        <v>0</v>
      </c>
      <c r="P14" t="s">
        <v>27</v>
      </c>
    </row>
    <row r="15" spans="1:20" x14ac:dyDescent="0.2">
      <c r="A15" s="37" t="s">
        <v>56</v>
      </c>
      <c r="E15" s="41" t="s">
        <v>547</v>
      </c>
    </row>
    <row r="16" spans="1:20" x14ac:dyDescent="0.2">
      <c r="A16" s="37" t="s">
        <v>57</v>
      </c>
      <c r="E16" s="42" t="s">
        <v>548</v>
      </c>
    </row>
    <row r="17" spans="1:16" ht="102" x14ac:dyDescent="0.2">
      <c r="A17" t="s">
        <v>59</v>
      </c>
      <c r="E17" s="41" t="s">
        <v>552</v>
      </c>
    </row>
    <row r="18" spans="1:16" x14ac:dyDescent="0.2">
      <c r="A18" t="s">
        <v>49</v>
      </c>
      <c r="B18" s="36" t="s">
        <v>26</v>
      </c>
      <c r="C18" s="36" t="s">
        <v>553</v>
      </c>
      <c r="D18" s="37" t="s">
        <v>52</v>
      </c>
      <c r="E18" s="13" t="s">
        <v>554</v>
      </c>
      <c r="F18" s="38" t="s">
        <v>320</v>
      </c>
      <c r="G18" s="39">
        <v>1</v>
      </c>
      <c r="H18" s="38">
        <v>0</v>
      </c>
      <c r="I18" s="38">
        <f>ROUND(G18*H18,6)</f>
        <v>0</v>
      </c>
      <c r="L18" s="40">
        <v>0</v>
      </c>
      <c r="M18" s="34">
        <f>ROUND(ROUND(L18,2)*ROUND(G18,3),2)</f>
        <v>0</v>
      </c>
      <c r="N18" s="38" t="s">
        <v>423</v>
      </c>
      <c r="O18">
        <f>(M18*21)/100</f>
        <v>0</v>
      </c>
      <c r="P18" t="s">
        <v>27</v>
      </c>
    </row>
    <row r="19" spans="1:16" x14ac:dyDescent="0.2">
      <c r="A19" s="37" t="s">
        <v>56</v>
      </c>
      <c r="E19" s="41" t="s">
        <v>547</v>
      </c>
    </row>
    <row r="20" spans="1:16" x14ac:dyDescent="0.2">
      <c r="A20" s="37" t="s">
        <v>57</v>
      </c>
      <c r="E20" s="42" t="s">
        <v>548</v>
      </c>
    </row>
    <row r="21" spans="1:16" ht="102" x14ac:dyDescent="0.2">
      <c r="A21" t="s">
        <v>59</v>
      </c>
      <c r="E21" s="41" t="s">
        <v>555</v>
      </c>
    </row>
    <row r="22" spans="1:16" x14ac:dyDescent="0.2">
      <c r="A22" t="s">
        <v>46</v>
      </c>
      <c r="C22" s="33" t="s">
        <v>27</v>
      </c>
      <c r="E22" s="35" t="s">
        <v>316</v>
      </c>
      <c r="J22" s="34">
        <f>0</f>
        <v>0</v>
      </c>
      <c r="K22" s="34">
        <f>0</f>
        <v>0</v>
      </c>
      <c r="L22" s="34">
        <f>0+L23+L27+L31+L35</f>
        <v>0</v>
      </c>
      <c r="M22" s="34">
        <f>0+M23+M27+M31+M35</f>
        <v>0</v>
      </c>
    </row>
    <row r="23" spans="1:16" x14ac:dyDescent="0.2">
      <c r="A23" t="s">
        <v>49</v>
      </c>
      <c r="B23" s="36" t="s">
        <v>458</v>
      </c>
      <c r="C23" s="36" t="s">
        <v>556</v>
      </c>
      <c r="D23" s="37" t="s">
        <v>52</v>
      </c>
      <c r="E23" s="13" t="s">
        <v>557</v>
      </c>
      <c r="F23" s="38" t="s">
        <v>320</v>
      </c>
      <c r="G23" s="39">
        <v>1</v>
      </c>
      <c r="H23" s="38">
        <v>0</v>
      </c>
      <c r="I23" s="38">
        <f>ROUND(G23*H23,6)</f>
        <v>0</v>
      </c>
      <c r="L23" s="40">
        <v>0</v>
      </c>
      <c r="M23" s="34">
        <f>ROUND(ROUND(L23,2)*ROUND(G23,3),2)</f>
        <v>0</v>
      </c>
      <c r="N23" s="38" t="s">
        <v>423</v>
      </c>
      <c r="O23">
        <f>(M23*21)/100</f>
        <v>0</v>
      </c>
      <c r="P23" t="s">
        <v>27</v>
      </c>
    </row>
    <row r="24" spans="1:16" x14ac:dyDescent="0.2">
      <c r="A24" s="37" t="s">
        <v>56</v>
      </c>
      <c r="E24" s="41" t="s">
        <v>558</v>
      </c>
    </row>
    <row r="25" spans="1:16" x14ac:dyDescent="0.2">
      <c r="A25" s="37" t="s">
        <v>57</v>
      </c>
      <c r="E25" s="42" t="s">
        <v>548</v>
      </c>
    </row>
    <row r="26" spans="1:16" ht="89.25" x14ac:dyDescent="0.2">
      <c r="A26" t="s">
        <v>59</v>
      </c>
      <c r="E26" s="41" t="s">
        <v>559</v>
      </c>
    </row>
    <row r="27" spans="1:16" x14ac:dyDescent="0.2">
      <c r="A27" t="s">
        <v>49</v>
      </c>
      <c r="B27" s="36" t="s">
        <v>461</v>
      </c>
      <c r="C27" s="36" t="s">
        <v>560</v>
      </c>
      <c r="D27" s="37" t="s">
        <v>52</v>
      </c>
      <c r="E27" s="13" t="s">
        <v>561</v>
      </c>
      <c r="F27" s="38" t="s">
        <v>320</v>
      </c>
      <c r="G27" s="39">
        <v>1</v>
      </c>
      <c r="H27" s="38">
        <v>0</v>
      </c>
      <c r="I27" s="38">
        <f>ROUND(G27*H27,6)</f>
        <v>0</v>
      </c>
      <c r="L27" s="40">
        <v>0</v>
      </c>
      <c r="M27" s="34">
        <f>ROUND(ROUND(L27,2)*ROUND(G27,3),2)</f>
        <v>0</v>
      </c>
      <c r="N27" s="38" t="s">
        <v>423</v>
      </c>
      <c r="O27">
        <f>(M27*21)/100</f>
        <v>0</v>
      </c>
      <c r="P27" t="s">
        <v>27</v>
      </c>
    </row>
    <row r="28" spans="1:16" x14ac:dyDescent="0.2">
      <c r="A28" s="37" t="s">
        <v>56</v>
      </c>
      <c r="E28" s="41" t="s">
        <v>562</v>
      </c>
    </row>
    <row r="29" spans="1:16" x14ac:dyDescent="0.2">
      <c r="A29" s="37" t="s">
        <v>57</v>
      </c>
      <c r="E29" s="42" t="s">
        <v>548</v>
      </c>
    </row>
    <row r="30" spans="1:16" ht="76.5" x14ac:dyDescent="0.2">
      <c r="A30" t="s">
        <v>59</v>
      </c>
      <c r="E30" s="41" t="s">
        <v>563</v>
      </c>
    </row>
    <row r="31" spans="1:16" x14ac:dyDescent="0.2">
      <c r="A31" t="s">
        <v>49</v>
      </c>
      <c r="B31" s="36" t="s">
        <v>464</v>
      </c>
      <c r="C31" s="36" t="s">
        <v>564</v>
      </c>
      <c r="D31" s="37" t="s">
        <v>52</v>
      </c>
      <c r="E31" s="13" t="s">
        <v>565</v>
      </c>
      <c r="F31" s="38" t="s">
        <v>320</v>
      </c>
      <c r="G31" s="39">
        <v>1</v>
      </c>
      <c r="H31" s="38">
        <v>0</v>
      </c>
      <c r="I31" s="38">
        <f>ROUND(G31*H31,6)</f>
        <v>0</v>
      </c>
      <c r="L31" s="40">
        <v>0</v>
      </c>
      <c r="M31" s="34">
        <f>ROUND(ROUND(L31,2)*ROUND(G31,3),2)</f>
        <v>0</v>
      </c>
      <c r="N31" s="38" t="s">
        <v>423</v>
      </c>
      <c r="O31">
        <f>(M31*21)/100</f>
        <v>0</v>
      </c>
      <c r="P31" t="s">
        <v>27</v>
      </c>
    </row>
    <row r="32" spans="1:16" ht="25.5" x14ac:dyDescent="0.2">
      <c r="A32" s="37" t="s">
        <v>56</v>
      </c>
      <c r="E32" s="41" t="s">
        <v>566</v>
      </c>
    </row>
    <row r="33" spans="1:16" x14ac:dyDescent="0.2">
      <c r="A33" s="37" t="s">
        <v>57</v>
      </c>
      <c r="E33" s="42" t="s">
        <v>548</v>
      </c>
    </row>
    <row r="34" spans="1:16" ht="89.25" x14ac:dyDescent="0.2">
      <c r="A34" t="s">
        <v>59</v>
      </c>
      <c r="E34" s="41" t="s">
        <v>567</v>
      </c>
    </row>
    <row r="35" spans="1:16" x14ac:dyDescent="0.2">
      <c r="A35" t="s">
        <v>49</v>
      </c>
      <c r="B35" s="36" t="s">
        <v>467</v>
      </c>
      <c r="C35" s="36" t="s">
        <v>568</v>
      </c>
      <c r="D35" s="37" t="s">
        <v>52</v>
      </c>
      <c r="E35" s="13" t="s">
        <v>569</v>
      </c>
      <c r="F35" s="38" t="s">
        <v>320</v>
      </c>
      <c r="G35" s="39">
        <v>1</v>
      </c>
      <c r="H35" s="38">
        <v>0</v>
      </c>
      <c r="I35" s="38">
        <f>ROUND(G35*H35,6)</f>
        <v>0</v>
      </c>
      <c r="L35" s="40">
        <v>0</v>
      </c>
      <c r="M35" s="34">
        <f>ROUND(ROUND(L35,2)*ROUND(G35,3),2)</f>
        <v>0</v>
      </c>
      <c r="N35" s="38" t="s">
        <v>423</v>
      </c>
      <c r="O35">
        <f>(M35*21)/100</f>
        <v>0</v>
      </c>
      <c r="P35" t="s">
        <v>27</v>
      </c>
    </row>
    <row r="36" spans="1:16" x14ac:dyDescent="0.2">
      <c r="A36" s="37" t="s">
        <v>56</v>
      </c>
      <c r="E36" s="41" t="s">
        <v>570</v>
      </c>
    </row>
    <row r="37" spans="1:16" x14ac:dyDescent="0.2">
      <c r="A37" s="37" t="s">
        <v>57</v>
      </c>
      <c r="E37" s="42" t="s">
        <v>571</v>
      </c>
    </row>
    <row r="38" spans="1:16" x14ac:dyDescent="0.2">
      <c r="A38" t="s">
        <v>59</v>
      </c>
      <c r="E38" s="41" t="s">
        <v>52</v>
      </c>
    </row>
  </sheetData>
  <sheetProtection password="923D" sheet="1" objects="1" scenarios="1"/>
  <mergeCells count="18">
    <mergeCell ref="N5:N7"/>
    <mergeCell ref="F5:F7"/>
    <mergeCell ref="G5:G7"/>
    <mergeCell ref="H5:H7"/>
    <mergeCell ref="I5:I7"/>
    <mergeCell ref="L5:M6"/>
    <mergeCell ref="J6:K6"/>
    <mergeCell ref="A5:A7"/>
    <mergeCell ref="B5:B7"/>
    <mergeCell ref="C5:C7"/>
    <mergeCell ref="D5:D7"/>
    <mergeCell ref="E5:E7"/>
    <mergeCell ref="C1:C2"/>
    <mergeCell ref="E1:E2"/>
    <mergeCell ref="E3:H3"/>
    <mergeCell ref="E4:H4"/>
    <mergeCell ref="C3:D3"/>
    <mergeCell ref="C4:D4"/>
  </mergeCells>
  <pageMargins left="0.75" right="0.75" top="1" bottom="1" header="0.5" footer="0.5"/>
  <pageSetup paperSize="9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1" width="9.140625" hidden="1" customWidth="1"/>
    <col min="12" max="14" width="16.7109375" customWidth="1"/>
    <col min="15" max="17" width="9.140625" hidden="1" customWidth="1"/>
    <col min="19" max="19" width="30.7109375" customWidth="1"/>
  </cols>
  <sheetData>
    <row r="1" spans="1:20" ht="35.1" customHeight="1" x14ac:dyDescent="0.2">
      <c r="A1" s="22" t="s">
        <v>18</v>
      </c>
      <c r="B1" s="11"/>
      <c r="C1" s="9"/>
      <c r="D1" s="11"/>
      <c r="E1" s="8" t="s">
        <v>21</v>
      </c>
      <c r="F1" s="11"/>
      <c r="G1" s="11"/>
      <c r="H1" s="11"/>
      <c r="I1" s="11"/>
      <c r="J1" s="11"/>
      <c r="K1" s="11"/>
      <c r="L1" s="11"/>
      <c r="M1" s="11"/>
      <c r="N1" s="11"/>
      <c r="P1" t="s">
        <v>26</v>
      </c>
    </row>
    <row r="2" spans="1:20" ht="20.100000000000001" customHeight="1" x14ac:dyDescent="0.2">
      <c r="A2" s="22"/>
      <c r="B2" s="11"/>
      <c r="C2" s="9"/>
      <c r="D2" s="11"/>
      <c r="E2" s="7"/>
      <c r="F2" s="11"/>
      <c r="G2" s="11"/>
      <c r="H2" s="11"/>
      <c r="I2" s="11"/>
      <c r="J2" s="11"/>
      <c r="K2" s="11"/>
      <c r="L2" s="24"/>
      <c r="M2" s="24"/>
      <c r="N2" s="11"/>
      <c r="P2" t="s">
        <v>26</v>
      </c>
    </row>
    <row r="3" spans="1:20" ht="32.1" customHeight="1" x14ac:dyDescent="0.2">
      <c r="A3" s="22" t="s">
        <v>19</v>
      </c>
      <c r="B3" s="26" t="s">
        <v>22</v>
      </c>
      <c r="C3" s="2" t="s">
        <v>2</v>
      </c>
      <c r="D3" s="9"/>
      <c r="E3" s="4" t="s">
        <v>3</v>
      </c>
      <c r="F3" s="9"/>
      <c r="G3" s="9"/>
      <c r="H3" s="9"/>
      <c r="L3" s="23" t="s">
        <v>572</v>
      </c>
      <c r="M3" s="43">
        <f>Rekapitulace!C17</f>
        <v>0</v>
      </c>
      <c r="N3" s="25" t="s">
        <v>0</v>
      </c>
      <c r="O3" t="s">
        <v>23</v>
      </c>
      <c r="P3" t="s">
        <v>27</v>
      </c>
    </row>
    <row r="4" spans="1:20" ht="32.1" customHeight="1" x14ac:dyDescent="0.2">
      <c r="A4" s="28" t="s">
        <v>20</v>
      </c>
      <c r="B4" s="29" t="s">
        <v>28</v>
      </c>
      <c r="C4" s="2" t="s">
        <v>572</v>
      </c>
      <c r="D4" s="9"/>
      <c r="E4" s="3" t="s">
        <v>573</v>
      </c>
      <c r="F4" s="9"/>
      <c r="G4" s="9"/>
      <c r="H4" s="9"/>
      <c r="O4" t="s">
        <v>24</v>
      </c>
      <c r="P4" t="s">
        <v>27</v>
      </c>
    </row>
    <row r="5" spans="1:20" ht="12.75" customHeight="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27"/>
      <c r="K5" s="27"/>
      <c r="L5" s="1" t="s">
        <v>38</v>
      </c>
      <c r="M5" s="1"/>
      <c r="N5" s="1" t="s">
        <v>42</v>
      </c>
      <c r="O5" t="s">
        <v>25</v>
      </c>
      <c r="P5" t="s">
        <v>27</v>
      </c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39</v>
      </c>
      <c r="K6" s="1"/>
      <c r="L6" s="1"/>
      <c r="M6" s="1"/>
      <c r="N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27" t="s">
        <v>40</v>
      </c>
      <c r="K7" s="27" t="s">
        <v>41</v>
      </c>
      <c r="L7" s="27" t="s">
        <v>40</v>
      </c>
      <c r="M7" s="27" t="s">
        <v>41</v>
      </c>
      <c r="N7" s="1"/>
      <c r="S7" t="s">
        <v>43</v>
      </c>
      <c r="T7">
        <f>COUNTIFS(L8:L47,"=0",A8:A47,"P")+COUNTIFS(L8:L47,"",A8:A47,"P")+SUM(Q8:Q47)</f>
        <v>10</v>
      </c>
    </row>
    <row r="8" spans="1:20" ht="25.5" x14ac:dyDescent="0.2">
      <c r="A8" t="s">
        <v>44</v>
      </c>
      <c r="C8" s="30" t="s">
        <v>576</v>
      </c>
      <c r="E8" s="32" t="s">
        <v>575</v>
      </c>
      <c r="J8" s="31">
        <f>0+J9+J22</f>
        <v>0</v>
      </c>
      <c r="K8" s="31">
        <f>0+K9+K22</f>
        <v>0</v>
      </c>
      <c r="L8" s="31">
        <f>0+L9+L22</f>
        <v>0</v>
      </c>
      <c r="M8" s="31">
        <f>0+M9+M22</f>
        <v>0</v>
      </c>
    </row>
    <row r="9" spans="1:20" x14ac:dyDescent="0.2">
      <c r="A9" t="s">
        <v>46</v>
      </c>
      <c r="C9" s="33" t="s">
        <v>445</v>
      </c>
      <c r="E9" s="35" t="s">
        <v>577</v>
      </c>
      <c r="J9" s="34">
        <f>0</f>
        <v>0</v>
      </c>
      <c r="K9" s="34">
        <f>0</f>
        <v>0</v>
      </c>
      <c r="L9" s="34">
        <f>0+L10+L14+L18</f>
        <v>0</v>
      </c>
      <c r="M9" s="34">
        <f>0+M10+M14+M18</f>
        <v>0</v>
      </c>
    </row>
    <row r="10" spans="1:20" ht="25.5" x14ac:dyDescent="0.2">
      <c r="A10" t="s">
        <v>49</v>
      </c>
      <c r="B10" s="36" t="s">
        <v>445</v>
      </c>
      <c r="C10" s="36" t="s">
        <v>578</v>
      </c>
      <c r="D10" s="37" t="s">
        <v>445</v>
      </c>
      <c r="E10" s="13" t="s">
        <v>579</v>
      </c>
      <c r="F10" s="38" t="s">
        <v>144</v>
      </c>
      <c r="G10" s="39">
        <v>30</v>
      </c>
      <c r="H10" s="38">
        <v>0</v>
      </c>
      <c r="I10" s="38">
        <f>ROUND(G10*H10,6)</f>
        <v>0</v>
      </c>
      <c r="L10" s="40">
        <v>0</v>
      </c>
      <c r="M10" s="34">
        <f>ROUND(ROUND(L10,2)*ROUND(G10,3),2)</f>
        <v>0</v>
      </c>
      <c r="N10" s="38" t="s">
        <v>55</v>
      </c>
      <c r="O10">
        <f>(M10*21)/100</f>
        <v>0</v>
      </c>
      <c r="P10" t="s">
        <v>27</v>
      </c>
    </row>
    <row r="11" spans="1:20" x14ac:dyDescent="0.2">
      <c r="A11" s="37" t="s">
        <v>56</v>
      </c>
      <c r="E11" s="41" t="s">
        <v>580</v>
      </c>
    </row>
    <row r="12" spans="1:20" x14ac:dyDescent="0.2">
      <c r="A12" s="37" t="s">
        <v>57</v>
      </c>
      <c r="E12" s="42" t="s">
        <v>581</v>
      </c>
    </row>
    <row r="13" spans="1:20" x14ac:dyDescent="0.2">
      <c r="A13" t="s">
        <v>59</v>
      </c>
      <c r="E13" s="41" t="s">
        <v>582</v>
      </c>
    </row>
    <row r="14" spans="1:20" x14ac:dyDescent="0.2">
      <c r="A14" t="s">
        <v>49</v>
      </c>
      <c r="B14" s="36" t="s">
        <v>27</v>
      </c>
      <c r="C14" s="36" t="s">
        <v>583</v>
      </c>
      <c r="D14" s="37" t="s">
        <v>445</v>
      </c>
      <c r="E14" s="13" t="s">
        <v>584</v>
      </c>
      <c r="F14" s="38" t="s">
        <v>457</v>
      </c>
      <c r="G14" s="39">
        <v>51</v>
      </c>
      <c r="H14" s="38">
        <v>0</v>
      </c>
      <c r="I14" s="38">
        <f>ROUND(G14*H14,6)</f>
        <v>0</v>
      </c>
      <c r="L14" s="40">
        <v>0</v>
      </c>
      <c r="M14" s="34">
        <f>ROUND(ROUND(L14,2)*ROUND(G14,3),2)</f>
        <v>0</v>
      </c>
      <c r="N14" s="38" t="s">
        <v>55</v>
      </c>
      <c r="O14">
        <f>(M14*21)/100</f>
        <v>0</v>
      </c>
      <c r="P14" t="s">
        <v>27</v>
      </c>
    </row>
    <row r="15" spans="1:20" x14ac:dyDescent="0.2">
      <c r="A15" s="37" t="s">
        <v>56</v>
      </c>
      <c r="E15" s="41" t="s">
        <v>585</v>
      </c>
    </row>
    <row r="16" spans="1:20" x14ac:dyDescent="0.2">
      <c r="A16" s="37" t="s">
        <v>57</v>
      </c>
      <c r="E16" s="42" t="s">
        <v>586</v>
      </c>
    </row>
    <row r="17" spans="1:16" x14ac:dyDescent="0.2">
      <c r="A17" t="s">
        <v>59</v>
      </c>
      <c r="E17" s="41" t="s">
        <v>582</v>
      </c>
    </row>
    <row r="18" spans="1:16" x14ac:dyDescent="0.2">
      <c r="A18" t="s">
        <v>49</v>
      </c>
      <c r="B18" s="36" t="s">
        <v>26</v>
      </c>
      <c r="C18" s="36" t="s">
        <v>587</v>
      </c>
      <c r="D18" s="37" t="s">
        <v>445</v>
      </c>
      <c r="E18" s="13" t="s">
        <v>588</v>
      </c>
      <c r="F18" s="38" t="s">
        <v>457</v>
      </c>
      <c r="G18" s="39">
        <v>51</v>
      </c>
      <c r="H18" s="38">
        <v>0</v>
      </c>
      <c r="I18" s="38">
        <f>ROUND(G18*H18,6)</f>
        <v>0</v>
      </c>
      <c r="L18" s="40">
        <v>0</v>
      </c>
      <c r="M18" s="34">
        <f>ROUND(ROUND(L18,2)*ROUND(G18,3),2)</f>
        <v>0</v>
      </c>
      <c r="N18" s="38" t="s">
        <v>55</v>
      </c>
      <c r="O18">
        <f>(M18*21)/100</f>
        <v>0</v>
      </c>
      <c r="P18" t="s">
        <v>27</v>
      </c>
    </row>
    <row r="19" spans="1:16" x14ac:dyDescent="0.2">
      <c r="A19" s="37" t="s">
        <v>56</v>
      </c>
      <c r="E19" s="41" t="s">
        <v>589</v>
      </c>
    </row>
    <row r="20" spans="1:16" x14ac:dyDescent="0.2">
      <c r="A20" s="37" t="s">
        <v>57</v>
      </c>
      <c r="E20" s="42" t="s">
        <v>52</v>
      </c>
    </row>
    <row r="21" spans="1:16" x14ac:dyDescent="0.2">
      <c r="A21" t="s">
        <v>59</v>
      </c>
      <c r="E21" s="41" t="s">
        <v>582</v>
      </c>
    </row>
    <row r="22" spans="1:16" x14ac:dyDescent="0.2">
      <c r="A22" t="s">
        <v>46</v>
      </c>
      <c r="C22" s="33" t="s">
        <v>590</v>
      </c>
      <c r="E22" s="35" t="s">
        <v>577</v>
      </c>
      <c r="J22" s="34">
        <f>0</f>
        <v>0</v>
      </c>
      <c r="K22" s="34">
        <f>0</f>
        <v>0</v>
      </c>
      <c r="L22" s="34">
        <f>0+L23+L27+L31+L35+L39+L43+L47</f>
        <v>0</v>
      </c>
      <c r="M22" s="34">
        <f>0+M23+M27+M31+M35+M39+M43+M47</f>
        <v>0</v>
      </c>
    </row>
    <row r="23" spans="1:16" x14ac:dyDescent="0.2">
      <c r="A23" t="s">
        <v>49</v>
      </c>
      <c r="B23" s="36" t="s">
        <v>458</v>
      </c>
      <c r="C23" s="36" t="s">
        <v>591</v>
      </c>
      <c r="D23" s="37" t="s">
        <v>445</v>
      </c>
      <c r="E23" s="13" t="s">
        <v>592</v>
      </c>
      <c r="F23" s="38" t="s">
        <v>457</v>
      </c>
      <c r="G23" s="39">
        <v>51</v>
      </c>
      <c r="H23" s="38">
        <v>0</v>
      </c>
      <c r="I23" s="38">
        <f>ROUND(G23*H23,6)</f>
        <v>0</v>
      </c>
      <c r="L23" s="40">
        <v>0</v>
      </c>
      <c r="M23" s="34">
        <f>ROUND(ROUND(L23,2)*ROUND(G23,3),2)</f>
        <v>0</v>
      </c>
      <c r="N23" s="38" t="s">
        <v>55</v>
      </c>
      <c r="O23">
        <f>(M23*21)/100</f>
        <v>0</v>
      </c>
      <c r="P23" t="s">
        <v>27</v>
      </c>
    </row>
    <row r="24" spans="1:16" x14ac:dyDescent="0.2">
      <c r="A24" s="37" t="s">
        <v>56</v>
      </c>
      <c r="E24" s="41" t="s">
        <v>593</v>
      </c>
    </row>
    <row r="25" spans="1:16" x14ac:dyDescent="0.2">
      <c r="A25" s="37" t="s">
        <v>57</v>
      </c>
      <c r="E25" s="42" t="s">
        <v>594</v>
      </c>
    </row>
    <row r="26" spans="1:16" x14ac:dyDescent="0.2">
      <c r="A26" t="s">
        <v>59</v>
      </c>
      <c r="E26" s="41" t="s">
        <v>582</v>
      </c>
    </row>
    <row r="27" spans="1:16" ht="25.5" x14ac:dyDescent="0.2">
      <c r="A27" t="s">
        <v>49</v>
      </c>
      <c r="B27" s="36" t="s">
        <v>461</v>
      </c>
      <c r="C27" s="36" t="s">
        <v>595</v>
      </c>
      <c r="D27" s="37" t="s">
        <v>445</v>
      </c>
      <c r="E27" s="13" t="s">
        <v>596</v>
      </c>
      <c r="F27" s="38" t="s">
        <v>144</v>
      </c>
      <c r="G27" s="39">
        <v>30</v>
      </c>
      <c r="H27" s="38">
        <v>0</v>
      </c>
      <c r="I27" s="38">
        <f>ROUND(G27*H27,6)</f>
        <v>0</v>
      </c>
      <c r="L27" s="40">
        <v>0</v>
      </c>
      <c r="M27" s="34">
        <f>ROUND(ROUND(L27,2)*ROUND(G27,3),2)</f>
        <v>0</v>
      </c>
      <c r="N27" s="38" t="s">
        <v>55</v>
      </c>
      <c r="O27">
        <f>(M27*21)/100</f>
        <v>0</v>
      </c>
      <c r="P27" t="s">
        <v>27</v>
      </c>
    </row>
    <row r="28" spans="1:16" x14ac:dyDescent="0.2">
      <c r="A28" s="37" t="s">
        <v>56</v>
      </c>
      <c r="E28" s="41" t="s">
        <v>597</v>
      </c>
    </row>
    <row r="29" spans="1:16" x14ac:dyDescent="0.2">
      <c r="A29" s="37" t="s">
        <v>57</v>
      </c>
      <c r="E29" s="42" t="s">
        <v>598</v>
      </c>
    </row>
    <row r="30" spans="1:16" x14ac:dyDescent="0.2">
      <c r="A30" t="s">
        <v>59</v>
      </c>
      <c r="E30" s="41" t="s">
        <v>582</v>
      </c>
    </row>
    <row r="31" spans="1:16" x14ac:dyDescent="0.2">
      <c r="A31" t="s">
        <v>49</v>
      </c>
      <c r="B31" s="36" t="s">
        <v>464</v>
      </c>
      <c r="C31" s="36" t="s">
        <v>599</v>
      </c>
      <c r="D31" s="37" t="s">
        <v>445</v>
      </c>
      <c r="E31" s="13" t="s">
        <v>600</v>
      </c>
      <c r="F31" s="38" t="s">
        <v>144</v>
      </c>
      <c r="G31" s="39">
        <v>12</v>
      </c>
      <c r="H31" s="38">
        <v>0</v>
      </c>
      <c r="I31" s="38">
        <f>ROUND(G31*H31,6)</f>
        <v>0</v>
      </c>
      <c r="L31" s="40">
        <v>0</v>
      </c>
      <c r="M31" s="34">
        <f>ROUND(ROUND(L31,2)*ROUND(G31,3),2)</f>
        <v>0</v>
      </c>
      <c r="N31" s="38" t="s">
        <v>55</v>
      </c>
      <c r="O31">
        <f>(M31*21)/100</f>
        <v>0</v>
      </c>
      <c r="P31" t="s">
        <v>27</v>
      </c>
    </row>
    <row r="32" spans="1:16" x14ac:dyDescent="0.2">
      <c r="A32" s="37" t="s">
        <v>56</v>
      </c>
      <c r="E32" s="41" t="s">
        <v>52</v>
      </c>
    </row>
    <row r="33" spans="1:16" x14ac:dyDescent="0.2">
      <c r="A33" s="37" t="s">
        <v>57</v>
      </c>
      <c r="E33" s="42" t="s">
        <v>601</v>
      </c>
    </row>
    <row r="34" spans="1:16" ht="25.5" x14ac:dyDescent="0.2">
      <c r="A34" t="s">
        <v>59</v>
      </c>
      <c r="E34" s="41" t="s">
        <v>602</v>
      </c>
    </row>
    <row r="35" spans="1:16" x14ac:dyDescent="0.2">
      <c r="A35" t="s">
        <v>49</v>
      </c>
      <c r="B35" s="36" t="s">
        <v>467</v>
      </c>
      <c r="C35" s="36" t="s">
        <v>603</v>
      </c>
      <c r="D35" s="37" t="s">
        <v>445</v>
      </c>
      <c r="E35" s="13" t="s">
        <v>604</v>
      </c>
      <c r="F35" s="38" t="s">
        <v>605</v>
      </c>
      <c r="G35" s="39">
        <v>4</v>
      </c>
      <c r="H35" s="38">
        <v>0</v>
      </c>
      <c r="I35" s="38">
        <f>ROUND(G35*H35,6)</f>
        <v>0</v>
      </c>
      <c r="L35" s="40">
        <v>0</v>
      </c>
      <c r="M35" s="34">
        <f>ROUND(ROUND(L35,2)*ROUND(G35,3),2)</f>
        <v>0</v>
      </c>
      <c r="N35" s="38" t="s">
        <v>55</v>
      </c>
      <c r="O35">
        <f>(M35*21)/100</f>
        <v>0</v>
      </c>
      <c r="P35" t="s">
        <v>27</v>
      </c>
    </row>
    <row r="36" spans="1:16" x14ac:dyDescent="0.2">
      <c r="A36" s="37" t="s">
        <v>56</v>
      </c>
      <c r="E36" s="41" t="s">
        <v>606</v>
      </c>
    </row>
    <row r="37" spans="1:16" x14ac:dyDescent="0.2">
      <c r="A37" s="37" t="s">
        <v>57</v>
      </c>
      <c r="E37" s="42" t="s">
        <v>607</v>
      </c>
    </row>
    <row r="38" spans="1:16" x14ac:dyDescent="0.2">
      <c r="A38" t="s">
        <v>59</v>
      </c>
      <c r="E38" s="41" t="s">
        <v>582</v>
      </c>
    </row>
    <row r="39" spans="1:16" x14ac:dyDescent="0.2">
      <c r="A39" t="s">
        <v>49</v>
      </c>
      <c r="B39" s="36" t="s">
        <v>471</v>
      </c>
      <c r="C39" s="36" t="s">
        <v>608</v>
      </c>
      <c r="D39" s="37" t="s">
        <v>445</v>
      </c>
      <c r="E39" s="13" t="s">
        <v>609</v>
      </c>
      <c r="F39" s="38" t="s">
        <v>513</v>
      </c>
      <c r="G39" s="39">
        <v>166</v>
      </c>
      <c r="H39" s="38">
        <v>0</v>
      </c>
      <c r="I39" s="38">
        <f>ROUND(G39*H39,6)</f>
        <v>0</v>
      </c>
      <c r="L39" s="40">
        <v>0</v>
      </c>
      <c r="M39" s="34">
        <f>ROUND(ROUND(L39,2)*ROUND(G39,3),2)</f>
        <v>0</v>
      </c>
      <c r="N39" s="38" t="s">
        <v>55</v>
      </c>
      <c r="O39">
        <f>(M39*21)/100</f>
        <v>0</v>
      </c>
      <c r="P39" t="s">
        <v>27</v>
      </c>
    </row>
    <row r="40" spans="1:16" x14ac:dyDescent="0.2">
      <c r="A40" s="37" t="s">
        <v>56</v>
      </c>
      <c r="E40" s="41" t="s">
        <v>610</v>
      </c>
    </row>
    <row r="41" spans="1:16" x14ac:dyDescent="0.2">
      <c r="A41" s="37" t="s">
        <v>57</v>
      </c>
      <c r="E41" s="42" t="s">
        <v>52</v>
      </c>
    </row>
    <row r="42" spans="1:16" x14ac:dyDescent="0.2">
      <c r="A42" t="s">
        <v>59</v>
      </c>
      <c r="E42" s="41" t="s">
        <v>582</v>
      </c>
    </row>
    <row r="43" spans="1:16" x14ac:dyDescent="0.2">
      <c r="A43" t="s">
        <v>49</v>
      </c>
      <c r="B43" s="36" t="s">
        <v>474</v>
      </c>
      <c r="C43" s="36" t="s">
        <v>511</v>
      </c>
      <c r="D43" s="37" t="s">
        <v>445</v>
      </c>
      <c r="E43" s="13" t="s">
        <v>512</v>
      </c>
      <c r="F43" s="38" t="s">
        <v>513</v>
      </c>
      <c r="G43" s="39">
        <v>166</v>
      </c>
      <c r="H43" s="38">
        <v>0</v>
      </c>
      <c r="I43" s="38">
        <f>ROUND(G43*H43,6)</f>
        <v>0</v>
      </c>
      <c r="L43" s="40">
        <v>0</v>
      </c>
      <c r="M43" s="34">
        <f>ROUND(ROUND(L43,2)*ROUND(G43,3),2)</f>
        <v>0</v>
      </c>
      <c r="N43" s="38" t="s">
        <v>55</v>
      </c>
      <c r="O43">
        <f>(M43*21)/100</f>
        <v>0</v>
      </c>
      <c r="P43" t="s">
        <v>27</v>
      </c>
    </row>
    <row r="44" spans="1:16" x14ac:dyDescent="0.2">
      <c r="A44" s="37" t="s">
        <v>56</v>
      </c>
      <c r="E44" s="41" t="s">
        <v>611</v>
      </c>
    </row>
    <row r="45" spans="1:16" x14ac:dyDescent="0.2">
      <c r="A45" s="37" t="s">
        <v>57</v>
      </c>
      <c r="E45" s="42" t="s">
        <v>52</v>
      </c>
    </row>
    <row r="46" spans="1:16" x14ac:dyDescent="0.2">
      <c r="A46" t="s">
        <v>59</v>
      </c>
      <c r="E46" s="41" t="s">
        <v>52</v>
      </c>
    </row>
    <row r="47" spans="1:16" ht="25.5" x14ac:dyDescent="0.2">
      <c r="A47" t="s">
        <v>49</v>
      </c>
      <c r="B47" s="36" t="s">
        <v>477</v>
      </c>
      <c r="C47" s="36" t="s">
        <v>612</v>
      </c>
      <c r="D47" s="37" t="s">
        <v>445</v>
      </c>
      <c r="E47" s="13" t="s">
        <v>613</v>
      </c>
      <c r="F47" s="38" t="s">
        <v>144</v>
      </c>
      <c r="G47" s="39">
        <v>130</v>
      </c>
      <c r="H47" s="38">
        <v>0</v>
      </c>
      <c r="I47" s="38">
        <f>ROUND(G47*H47,6)</f>
        <v>0</v>
      </c>
      <c r="L47" s="40">
        <v>0</v>
      </c>
      <c r="M47" s="34">
        <f>ROUND(ROUND(L47,2)*ROUND(G47,3),2)</f>
        <v>0</v>
      </c>
      <c r="N47" s="38" t="s">
        <v>55</v>
      </c>
      <c r="O47">
        <f>(M47*21)/100</f>
        <v>0</v>
      </c>
      <c r="P47" t="s">
        <v>27</v>
      </c>
    </row>
    <row r="48" spans="1:16" x14ac:dyDescent="0.2">
      <c r="A48" s="37" t="s">
        <v>56</v>
      </c>
      <c r="E48" s="41" t="s">
        <v>614</v>
      </c>
    </row>
    <row r="49" spans="1:5" x14ac:dyDescent="0.2">
      <c r="A49" s="37" t="s">
        <v>57</v>
      </c>
      <c r="E49" s="42" t="s">
        <v>615</v>
      </c>
    </row>
    <row r="50" spans="1:5" x14ac:dyDescent="0.2">
      <c r="A50" t="s">
        <v>59</v>
      </c>
      <c r="E50" s="41" t="s">
        <v>582</v>
      </c>
    </row>
  </sheetData>
  <sheetProtection password="923D" sheet="1" objects="1" scenarios="1"/>
  <mergeCells count="18">
    <mergeCell ref="N5:N7"/>
    <mergeCell ref="F5:F7"/>
    <mergeCell ref="G5:G7"/>
    <mergeCell ref="H5:H7"/>
    <mergeCell ref="I5:I7"/>
    <mergeCell ref="L5:M6"/>
    <mergeCell ref="J6:K6"/>
    <mergeCell ref="A5:A7"/>
    <mergeCell ref="B5:B7"/>
    <mergeCell ref="C5:C7"/>
    <mergeCell ref="D5:D7"/>
    <mergeCell ref="E5:E7"/>
    <mergeCell ref="C1:C2"/>
    <mergeCell ref="E1:E2"/>
    <mergeCell ref="E3:H3"/>
    <mergeCell ref="E4:H4"/>
    <mergeCell ref="C3:D3"/>
    <mergeCell ref="C4:D4"/>
  </mergeCells>
  <pageMargins left="0.75" right="0.75" top="1" bottom="1" header="0.5" footer="0.5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8"/>
  <sheetViews>
    <sheetView workbookViewId="0">
      <pane ySplit="7" topLeftCell="A31" activePane="bottomLeft" state="frozen"/>
      <selection pane="bottomLeft" activeCell="E19" sqref="E1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1" width="9.140625" hidden="1" customWidth="1"/>
    <col min="12" max="14" width="16.7109375" customWidth="1"/>
    <col min="15" max="17" width="9.140625" hidden="1" customWidth="1"/>
    <col min="19" max="19" width="30.7109375" customWidth="1"/>
  </cols>
  <sheetData>
    <row r="1" spans="1:20" ht="35.1" customHeight="1" x14ac:dyDescent="0.2">
      <c r="A1" s="22" t="s">
        <v>18</v>
      </c>
      <c r="B1" s="11"/>
      <c r="C1" s="9"/>
      <c r="D1" s="11"/>
      <c r="E1" s="8" t="s">
        <v>21</v>
      </c>
      <c r="F1" s="11"/>
      <c r="G1" s="11"/>
      <c r="H1" s="11"/>
      <c r="I1" s="11"/>
      <c r="J1" s="11"/>
      <c r="K1" s="11"/>
      <c r="L1" s="11"/>
      <c r="M1" s="11"/>
      <c r="N1" s="11"/>
      <c r="P1" t="s">
        <v>26</v>
      </c>
    </row>
    <row r="2" spans="1:20" ht="20.100000000000001" customHeight="1" x14ac:dyDescent="0.2">
      <c r="A2" s="22"/>
      <c r="B2" s="11"/>
      <c r="C2" s="9"/>
      <c r="D2" s="11"/>
      <c r="E2" s="7"/>
      <c r="F2" s="11"/>
      <c r="G2" s="11"/>
      <c r="H2" s="11"/>
      <c r="I2" s="11"/>
      <c r="J2" s="11"/>
      <c r="K2" s="11"/>
      <c r="L2" s="24"/>
      <c r="M2" s="24"/>
      <c r="N2" s="11"/>
      <c r="P2" t="s">
        <v>26</v>
      </c>
    </row>
    <row r="3" spans="1:20" ht="32.1" customHeight="1" x14ac:dyDescent="0.2">
      <c r="A3" s="22" t="s">
        <v>19</v>
      </c>
      <c r="B3" s="26" t="s">
        <v>22</v>
      </c>
      <c r="C3" s="2" t="s">
        <v>2</v>
      </c>
      <c r="D3" s="9"/>
      <c r="E3" s="4" t="s">
        <v>3</v>
      </c>
      <c r="F3" s="9"/>
      <c r="G3" s="9"/>
      <c r="H3" s="9"/>
      <c r="L3" s="23" t="s">
        <v>572</v>
      </c>
      <c r="M3" s="43">
        <f>Rekapitulace!C17</f>
        <v>0</v>
      </c>
      <c r="N3" s="25" t="s">
        <v>0</v>
      </c>
      <c r="O3" t="s">
        <v>23</v>
      </c>
      <c r="P3" t="s">
        <v>27</v>
      </c>
    </row>
    <row r="4" spans="1:20" ht="32.1" customHeight="1" x14ac:dyDescent="0.2">
      <c r="A4" s="28" t="s">
        <v>20</v>
      </c>
      <c r="B4" s="29" t="s">
        <v>28</v>
      </c>
      <c r="C4" s="2" t="s">
        <v>572</v>
      </c>
      <c r="D4" s="9"/>
      <c r="E4" s="3" t="s">
        <v>573</v>
      </c>
      <c r="F4" s="9"/>
      <c r="G4" s="9"/>
      <c r="H4" s="9"/>
      <c r="O4" t="s">
        <v>24</v>
      </c>
      <c r="P4" t="s">
        <v>27</v>
      </c>
    </row>
    <row r="5" spans="1:20" ht="12.75" customHeight="1" x14ac:dyDescent="0.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27"/>
      <c r="K5" s="27"/>
      <c r="L5" s="1" t="s">
        <v>38</v>
      </c>
      <c r="M5" s="1"/>
      <c r="N5" s="1" t="s">
        <v>42</v>
      </c>
      <c r="O5" t="s">
        <v>25</v>
      </c>
      <c r="P5" t="s">
        <v>27</v>
      </c>
    </row>
    <row r="6" spans="1:2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 t="s">
        <v>39</v>
      </c>
      <c r="K6" s="1"/>
      <c r="L6" s="1"/>
      <c r="M6" s="1"/>
      <c r="N6" s="1"/>
    </row>
    <row r="7" spans="1:2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27" t="s">
        <v>40</v>
      </c>
      <c r="K7" s="27" t="s">
        <v>41</v>
      </c>
      <c r="L7" s="27" t="s">
        <v>40</v>
      </c>
      <c r="M7" s="27" t="s">
        <v>41</v>
      </c>
      <c r="N7" s="1"/>
      <c r="S7" t="s">
        <v>43</v>
      </c>
      <c r="T7">
        <f>COUNTIFS(L8:L55,"=0",A8:A55,"P")+COUNTIFS(L8:L55,"",A8:A55,"P")+SUM(Q8:Q55)</f>
        <v>12</v>
      </c>
    </row>
    <row r="8" spans="1:20" ht="25.5" x14ac:dyDescent="0.2">
      <c r="A8" t="s">
        <v>44</v>
      </c>
      <c r="C8" s="30" t="s">
        <v>618</v>
      </c>
      <c r="E8" s="32" t="s">
        <v>617</v>
      </c>
      <c r="J8" s="31">
        <f>0+J9+J34</f>
        <v>0</v>
      </c>
      <c r="K8" s="31">
        <f>0+K9+K34</f>
        <v>0</v>
      </c>
      <c r="L8" s="31">
        <f>0+L9+L34</f>
        <v>0</v>
      </c>
      <c r="M8" s="31">
        <f>0+M9+M34</f>
        <v>0</v>
      </c>
    </row>
    <row r="9" spans="1:20" x14ac:dyDescent="0.2">
      <c r="A9" t="s">
        <v>46</v>
      </c>
      <c r="C9" s="33" t="s">
        <v>445</v>
      </c>
      <c r="E9" s="35" t="s">
        <v>577</v>
      </c>
      <c r="J9" s="34">
        <f>0</f>
        <v>0</v>
      </c>
      <c r="K9" s="34">
        <f>0</f>
        <v>0</v>
      </c>
      <c r="L9" s="34">
        <f>0+L10+L14+L18+L22+L26+L30</f>
        <v>0</v>
      </c>
      <c r="M9" s="34">
        <f>0+M10+M14+M18+M22+M26+M30</f>
        <v>0</v>
      </c>
    </row>
    <row r="10" spans="1:20" x14ac:dyDescent="0.2">
      <c r="A10" t="s">
        <v>49</v>
      </c>
      <c r="B10" s="36" t="s">
        <v>445</v>
      </c>
      <c r="C10" s="36" t="s">
        <v>619</v>
      </c>
      <c r="D10" s="37" t="s">
        <v>445</v>
      </c>
      <c r="E10" s="13" t="s">
        <v>620</v>
      </c>
      <c r="F10" s="38" t="s">
        <v>453</v>
      </c>
      <c r="G10" s="39">
        <v>13.5</v>
      </c>
      <c r="H10" s="38">
        <v>0</v>
      </c>
      <c r="I10" s="38">
        <f>ROUND(G10*H10,6)</f>
        <v>0</v>
      </c>
      <c r="L10" s="40">
        <v>0</v>
      </c>
      <c r="M10" s="34">
        <f>ROUND(ROUND(L10,2)*ROUND(G10,3),2)</f>
        <v>0</v>
      </c>
      <c r="N10" s="38" t="s">
        <v>55</v>
      </c>
      <c r="O10">
        <f>(M10*21)/100</f>
        <v>0</v>
      </c>
      <c r="P10" t="s">
        <v>27</v>
      </c>
    </row>
    <row r="11" spans="1:20" x14ac:dyDescent="0.2">
      <c r="A11" s="37" t="s">
        <v>56</v>
      </c>
      <c r="E11" s="41" t="s">
        <v>621</v>
      </c>
    </row>
    <row r="12" spans="1:20" x14ac:dyDescent="0.2">
      <c r="A12" s="37" t="s">
        <v>57</v>
      </c>
      <c r="E12" s="42" t="s">
        <v>622</v>
      </c>
    </row>
    <row r="13" spans="1:20" x14ac:dyDescent="0.2">
      <c r="A13" t="s">
        <v>59</v>
      </c>
      <c r="E13" s="41" t="s">
        <v>582</v>
      </c>
    </row>
    <row r="14" spans="1:20" x14ac:dyDescent="0.2">
      <c r="A14" t="s">
        <v>49</v>
      </c>
      <c r="B14" s="36" t="s">
        <v>27</v>
      </c>
      <c r="C14" s="36" t="s">
        <v>623</v>
      </c>
      <c r="D14" s="37" t="s">
        <v>445</v>
      </c>
      <c r="E14" s="13" t="s">
        <v>624</v>
      </c>
      <c r="F14" s="38" t="s">
        <v>457</v>
      </c>
      <c r="G14" s="39">
        <v>27.54</v>
      </c>
      <c r="H14" s="38">
        <v>0</v>
      </c>
      <c r="I14" s="38">
        <f>ROUND(G14*H14,6)</f>
        <v>0</v>
      </c>
      <c r="L14" s="40">
        <v>0</v>
      </c>
      <c r="M14" s="34">
        <f>ROUND(ROUND(L14,2)*ROUND(G14,3),2)</f>
        <v>0</v>
      </c>
      <c r="N14" s="38" t="s">
        <v>55</v>
      </c>
      <c r="O14">
        <f>(M14*21)/100</f>
        <v>0</v>
      </c>
      <c r="P14" t="s">
        <v>27</v>
      </c>
    </row>
    <row r="15" spans="1:20" x14ac:dyDescent="0.2">
      <c r="A15" s="37" t="s">
        <v>56</v>
      </c>
      <c r="E15" s="41" t="s">
        <v>625</v>
      </c>
    </row>
    <row r="16" spans="1:20" x14ac:dyDescent="0.2">
      <c r="A16" s="37" t="s">
        <v>57</v>
      </c>
      <c r="E16" s="42" t="s">
        <v>626</v>
      </c>
    </row>
    <row r="17" spans="1:16" x14ac:dyDescent="0.2">
      <c r="A17" t="s">
        <v>59</v>
      </c>
      <c r="E17" s="41" t="s">
        <v>582</v>
      </c>
    </row>
    <row r="18" spans="1:16" x14ac:dyDescent="0.2">
      <c r="A18" t="s">
        <v>49</v>
      </c>
      <c r="B18" s="36" t="s">
        <v>26</v>
      </c>
      <c r="C18" s="36" t="s">
        <v>627</v>
      </c>
      <c r="D18" s="37" t="s">
        <v>445</v>
      </c>
      <c r="E18" s="13" t="s">
        <v>628</v>
      </c>
      <c r="F18" s="38" t="s">
        <v>457</v>
      </c>
      <c r="G18" s="39">
        <v>6.65</v>
      </c>
      <c r="H18" s="38">
        <v>0</v>
      </c>
      <c r="I18" s="38">
        <f>ROUND(G18*H18,6)</f>
        <v>0</v>
      </c>
      <c r="L18" s="40">
        <v>0</v>
      </c>
      <c r="M18" s="34">
        <f>ROUND(ROUND(L18,2)*ROUND(G18,3),2)</f>
        <v>0</v>
      </c>
      <c r="N18" s="38" t="s">
        <v>55</v>
      </c>
      <c r="O18">
        <f>(M18*21)/100</f>
        <v>0</v>
      </c>
      <c r="P18" t="s">
        <v>27</v>
      </c>
    </row>
    <row r="19" spans="1:16" x14ac:dyDescent="0.2">
      <c r="A19" s="37" t="s">
        <v>56</v>
      </c>
      <c r="E19" s="41" t="s">
        <v>629</v>
      </c>
    </row>
    <row r="20" spans="1:16" x14ac:dyDescent="0.2">
      <c r="A20" s="37" t="s">
        <v>57</v>
      </c>
      <c r="E20" s="42" t="s">
        <v>630</v>
      </c>
    </row>
    <row r="21" spans="1:16" x14ac:dyDescent="0.2">
      <c r="A21" t="s">
        <v>59</v>
      </c>
      <c r="E21" s="41" t="s">
        <v>582</v>
      </c>
    </row>
    <row r="22" spans="1:16" ht="25.5" x14ac:dyDescent="0.2">
      <c r="A22" t="s">
        <v>49</v>
      </c>
      <c r="B22" s="36" t="s">
        <v>458</v>
      </c>
      <c r="C22" s="36" t="s">
        <v>631</v>
      </c>
      <c r="D22" s="37" t="s">
        <v>445</v>
      </c>
      <c r="E22" s="13" t="s">
        <v>632</v>
      </c>
      <c r="F22" s="38" t="s">
        <v>507</v>
      </c>
      <c r="G22" s="39">
        <v>60.588000000000001</v>
      </c>
      <c r="H22" s="38">
        <v>0</v>
      </c>
      <c r="I22" s="38">
        <f>ROUND(G22*H22,6)</f>
        <v>0</v>
      </c>
      <c r="L22" s="40">
        <v>0</v>
      </c>
      <c r="M22" s="34">
        <f>ROUND(ROUND(L22,2)*ROUND(G22,3),2)</f>
        <v>0</v>
      </c>
      <c r="N22" s="38" t="s">
        <v>55</v>
      </c>
      <c r="O22">
        <f>(M22*21)/100</f>
        <v>0</v>
      </c>
      <c r="P22" t="s">
        <v>27</v>
      </c>
    </row>
    <row r="23" spans="1:16" x14ac:dyDescent="0.2">
      <c r="A23" s="37" t="s">
        <v>56</v>
      </c>
      <c r="E23" s="41" t="s">
        <v>633</v>
      </c>
    </row>
    <row r="24" spans="1:16" x14ac:dyDescent="0.2">
      <c r="A24" s="37" t="s">
        <v>57</v>
      </c>
      <c r="E24" s="42" t="s">
        <v>634</v>
      </c>
    </row>
    <row r="25" spans="1:16" x14ac:dyDescent="0.2">
      <c r="A25" t="s">
        <v>59</v>
      </c>
      <c r="E25" s="41" t="s">
        <v>582</v>
      </c>
    </row>
    <row r="26" spans="1:16" x14ac:dyDescent="0.2">
      <c r="A26" t="s">
        <v>49</v>
      </c>
      <c r="B26" s="36" t="s">
        <v>461</v>
      </c>
      <c r="C26" s="36" t="s">
        <v>635</v>
      </c>
      <c r="D26" s="37" t="s">
        <v>445</v>
      </c>
      <c r="E26" s="13" t="s">
        <v>636</v>
      </c>
      <c r="F26" s="38" t="s">
        <v>457</v>
      </c>
      <c r="G26" s="39">
        <v>46.92</v>
      </c>
      <c r="H26" s="38">
        <v>0</v>
      </c>
      <c r="I26" s="38">
        <f>ROUND(G26*H26,6)</f>
        <v>0</v>
      </c>
      <c r="L26" s="40">
        <v>0</v>
      </c>
      <c r="M26" s="34">
        <f>ROUND(ROUND(L26,2)*ROUND(G26,3),2)</f>
        <v>0</v>
      </c>
      <c r="N26" s="38" t="s">
        <v>55</v>
      </c>
      <c r="O26">
        <f>(M26*21)/100</f>
        <v>0</v>
      </c>
      <c r="P26" t="s">
        <v>27</v>
      </c>
    </row>
    <row r="27" spans="1:16" ht="25.5" x14ac:dyDescent="0.2">
      <c r="A27" s="37" t="s">
        <v>56</v>
      </c>
      <c r="E27" s="41" t="s">
        <v>637</v>
      </c>
    </row>
    <row r="28" spans="1:16" x14ac:dyDescent="0.2">
      <c r="A28" s="37" t="s">
        <v>57</v>
      </c>
      <c r="E28" s="42" t="s">
        <v>638</v>
      </c>
    </row>
    <row r="29" spans="1:16" x14ac:dyDescent="0.2">
      <c r="A29" t="s">
        <v>59</v>
      </c>
      <c r="E29" s="41" t="s">
        <v>582</v>
      </c>
    </row>
    <row r="30" spans="1:16" ht="25.5" x14ac:dyDescent="0.2">
      <c r="A30" t="s">
        <v>49</v>
      </c>
      <c r="B30" s="36" t="s">
        <v>464</v>
      </c>
      <c r="C30" s="36" t="s">
        <v>639</v>
      </c>
      <c r="D30" s="37" t="s">
        <v>445</v>
      </c>
      <c r="E30" s="13" t="s">
        <v>640</v>
      </c>
      <c r="F30" s="38" t="s">
        <v>507</v>
      </c>
      <c r="G30" s="39">
        <v>68.034000000000006</v>
      </c>
      <c r="H30" s="38">
        <v>0</v>
      </c>
      <c r="I30" s="38">
        <f>ROUND(G30*H30,6)</f>
        <v>0</v>
      </c>
      <c r="L30" s="40">
        <v>0</v>
      </c>
      <c r="M30" s="34">
        <f>ROUND(ROUND(L30,2)*ROUND(G30,3),2)</f>
        <v>0</v>
      </c>
      <c r="N30" s="38" t="s">
        <v>55</v>
      </c>
      <c r="O30">
        <f>(M30*21)/100</f>
        <v>0</v>
      </c>
      <c r="P30" t="s">
        <v>27</v>
      </c>
    </row>
    <row r="31" spans="1:16" x14ac:dyDescent="0.2">
      <c r="A31" s="37" t="s">
        <v>56</v>
      </c>
      <c r="E31" s="41" t="s">
        <v>641</v>
      </c>
    </row>
    <row r="32" spans="1:16" x14ac:dyDescent="0.2">
      <c r="A32" s="37" t="s">
        <v>57</v>
      </c>
      <c r="E32" s="42" t="s">
        <v>642</v>
      </c>
    </row>
    <row r="33" spans="1:16" x14ac:dyDescent="0.2">
      <c r="A33" t="s">
        <v>59</v>
      </c>
      <c r="E33" s="41" t="s">
        <v>582</v>
      </c>
    </row>
    <row r="34" spans="1:16" x14ac:dyDescent="0.2">
      <c r="A34" t="s">
        <v>46</v>
      </c>
      <c r="C34" s="33" t="s">
        <v>590</v>
      </c>
      <c r="E34" s="35" t="s">
        <v>577</v>
      </c>
      <c r="J34" s="34">
        <f>0</f>
        <v>0</v>
      </c>
      <c r="K34" s="34">
        <f>0</f>
        <v>0</v>
      </c>
      <c r="L34" s="34">
        <f>0+L35+L39+L43+L47+L51+L55</f>
        <v>0</v>
      </c>
      <c r="M34" s="34">
        <f>0+M35+M39+M43+M47+M51+M55</f>
        <v>0</v>
      </c>
    </row>
    <row r="35" spans="1:16" x14ac:dyDescent="0.2">
      <c r="A35" t="s">
        <v>49</v>
      </c>
      <c r="B35" s="36" t="s">
        <v>467</v>
      </c>
      <c r="C35" s="36" t="s">
        <v>643</v>
      </c>
      <c r="D35" s="37" t="s">
        <v>445</v>
      </c>
      <c r="E35" s="13" t="s">
        <v>644</v>
      </c>
      <c r="F35" s="38" t="s">
        <v>457</v>
      </c>
      <c r="G35" s="39">
        <v>5</v>
      </c>
      <c r="H35" s="38">
        <v>0</v>
      </c>
      <c r="I35" s="38">
        <f>ROUND(G35*H35,6)</f>
        <v>0</v>
      </c>
      <c r="L35" s="40">
        <v>0</v>
      </c>
      <c r="M35" s="34">
        <f>ROUND(ROUND(L35,2)*ROUND(G35,3),2)</f>
        <v>0</v>
      </c>
      <c r="N35" s="38" t="s">
        <v>55</v>
      </c>
      <c r="O35">
        <f>(M35*21)/100</f>
        <v>0</v>
      </c>
      <c r="P35" t="s">
        <v>27</v>
      </c>
    </row>
    <row r="36" spans="1:16" x14ac:dyDescent="0.2">
      <c r="A36" s="37" t="s">
        <v>56</v>
      </c>
      <c r="E36" s="41" t="s">
        <v>645</v>
      </c>
    </row>
    <row r="37" spans="1:16" x14ac:dyDescent="0.2">
      <c r="A37" s="37" t="s">
        <v>57</v>
      </c>
      <c r="E37" s="42" t="s">
        <v>646</v>
      </c>
    </row>
    <row r="38" spans="1:16" x14ac:dyDescent="0.2">
      <c r="A38" t="s">
        <v>59</v>
      </c>
      <c r="E38" s="41" t="s">
        <v>582</v>
      </c>
    </row>
    <row r="39" spans="1:16" x14ac:dyDescent="0.2">
      <c r="A39" t="s">
        <v>49</v>
      </c>
      <c r="B39" s="36" t="s">
        <v>471</v>
      </c>
      <c r="C39" s="36" t="s">
        <v>647</v>
      </c>
      <c r="D39" s="37" t="s">
        <v>445</v>
      </c>
      <c r="E39" s="13" t="s">
        <v>648</v>
      </c>
      <c r="F39" s="38" t="s">
        <v>453</v>
      </c>
      <c r="G39" s="39">
        <v>30.6</v>
      </c>
      <c r="H39" s="38">
        <v>0</v>
      </c>
      <c r="I39" s="38">
        <f>ROUND(G39*H39,6)</f>
        <v>0</v>
      </c>
      <c r="L39" s="40">
        <v>0</v>
      </c>
      <c r="M39" s="34">
        <f>ROUND(ROUND(L39,2)*ROUND(G39,3),2)</f>
        <v>0</v>
      </c>
      <c r="N39" s="38" t="s">
        <v>55</v>
      </c>
      <c r="O39">
        <f>(M39*21)/100</f>
        <v>0</v>
      </c>
      <c r="P39" t="s">
        <v>27</v>
      </c>
    </row>
    <row r="40" spans="1:16" x14ac:dyDescent="0.2">
      <c r="A40" s="37" t="s">
        <v>56</v>
      </c>
      <c r="E40" s="41" t="s">
        <v>649</v>
      </c>
    </row>
    <row r="41" spans="1:16" x14ac:dyDescent="0.2">
      <c r="A41" s="37" t="s">
        <v>57</v>
      </c>
      <c r="E41" s="42" t="s">
        <v>650</v>
      </c>
    </row>
    <row r="42" spans="1:16" x14ac:dyDescent="0.2">
      <c r="A42" t="s">
        <v>59</v>
      </c>
      <c r="E42" s="41" t="s">
        <v>582</v>
      </c>
    </row>
    <row r="43" spans="1:16" x14ac:dyDescent="0.2">
      <c r="A43" t="s">
        <v>49</v>
      </c>
      <c r="B43" s="36" t="s">
        <v>474</v>
      </c>
      <c r="C43" s="36" t="s">
        <v>651</v>
      </c>
      <c r="D43" s="37" t="s">
        <v>445</v>
      </c>
      <c r="E43" s="13" t="s">
        <v>652</v>
      </c>
      <c r="F43" s="38" t="s">
        <v>453</v>
      </c>
      <c r="G43" s="39">
        <v>46.92</v>
      </c>
      <c r="H43" s="38">
        <v>0</v>
      </c>
      <c r="I43" s="38">
        <f>ROUND(G43*H43,6)</f>
        <v>0</v>
      </c>
      <c r="L43" s="40">
        <v>0</v>
      </c>
      <c r="M43" s="34">
        <f>ROUND(ROUND(L43,2)*ROUND(G43,3),2)</f>
        <v>0</v>
      </c>
      <c r="N43" s="38" t="s">
        <v>55</v>
      </c>
      <c r="O43">
        <f>(M43*21)/100</f>
        <v>0</v>
      </c>
      <c r="P43" t="s">
        <v>27</v>
      </c>
    </row>
    <row r="44" spans="1:16" x14ac:dyDescent="0.2">
      <c r="A44" s="37" t="s">
        <v>56</v>
      </c>
      <c r="E44" s="41" t="s">
        <v>653</v>
      </c>
    </row>
    <row r="45" spans="1:16" x14ac:dyDescent="0.2">
      <c r="A45" s="37" t="s">
        <v>57</v>
      </c>
      <c r="E45" s="42" t="s">
        <v>654</v>
      </c>
    </row>
    <row r="46" spans="1:16" x14ac:dyDescent="0.2">
      <c r="A46" t="s">
        <v>59</v>
      </c>
      <c r="E46" s="41" t="s">
        <v>582</v>
      </c>
    </row>
    <row r="47" spans="1:16" x14ac:dyDescent="0.2">
      <c r="A47" t="s">
        <v>49</v>
      </c>
      <c r="B47" s="36" t="s">
        <v>477</v>
      </c>
      <c r="C47" s="36" t="s">
        <v>655</v>
      </c>
      <c r="D47" s="37" t="s">
        <v>445</v>
      </c>
      <c r="E47" s="13" t="s">
        <v>656</v>
      </c>
      <c r="F47" s="38" t="s">
        <v>453</v>
      </c>
      <c r="G47" s="39">
        <v>292</v>
      </c>
      <c r="H47" s="38">
        <v>0</v>
      </c>
      <c r="I47" s="38">
        <f>ROUND(G47*H47,6)</f>
        <v>0</v>
      </c>
      <c r="L47" s="40">
        <v>0</v>
      </c>
      <c r="M47" s="34">
        <f>ROUND(ROUND(L47,2)*ROUND(G47,3),2)</f>
        <v>0</v>
      </c>
      <c r="N47" s="38" t="s">
        <v>55</v>
      </c>
      <c r="O47">
        <f>(M47*21)/100</f>
        <v>0</v>
      </c>
      <c r="P47" t="s">
        <v>27</v>
      </c>
    </row>
    <row r="48" spans="1:16" x14ac:dyDescent="0.2">
      <c r="A48" s="37" t="s">
        <v>56</v>
      </c>
      <c r="E48" s="41" t="s">
        <v>657</v>
      </c>
    </row>
    <row r="49" spans="1:16" x14ac:dyDescent="0.2">
      <c r="A49" s="37" t="s">
        <v>57</v>
      </c>
      <c r="E49" s="42" t="s">
        <v>658</v>
      </c>
    </row>
    <row r="50" spans="1:16" x14ac:dyDescent="0.2">
      <c r="A50" t="s">
        <v>59</v>
      </c>
      <c r="E50" s="41" t="s">
        <v>582</v>
      </c>
    </row>
    <row r="51" spans="1:16" x14ac:dyDescent="0.2">
      <c r="A51" t="s">
        <v>49</v>
      </c>
      <c r="B51" s="36" t="s">
        <v>480</v>
      </c>
      <c r="C51" s="36" t="s">
        <v>659</v>
      </c>
      <c r="D51" s="37" t="s">
        <v>445</v>
      </c>
      <c r="E51" s="13" t="s">
        <v>660</v>
      </c>
      <c r="F51" s="38" t="s">
        <v>453</v>
      </c>
      <c r="G51" s="39">
        <v>306</v>
      </c>
      <c r="H51" s="38">
        <v>0</v>
      </c>
      <c r="I51" s="38">
        <f>ROUND(G51*H51,6)</f>
        <v>0</v>
      </c>
      <c r="L51" s="40">
        <v>0</v>
      </c>
      <c r="M51" s="34">
        <f>ROUND(ROUND(L51,2)*ROUND(G51,3),2)</f>
        <v>0</v>
      </c>
      <c r="N51" s="38" t="s">
        <v>55</v>
      </c>
      <c r="O51">
        <f>(M51*21)/100</f>
        <v>0</v>
      </c>
      <c r="P51" t="s">
        <v>27</v>
      </c>
    </row>
    <row r="52" spans="1:16" x14ac:dyDescent="0.2">
      <c r="A52" s="37" t="s">
        <v>56</v>
      </c>
      <c r="E52" s="41" t="s">
        <v>661</v>
      </c>
    </row>
    <row r="53" spans="1:16" x14ac:dyDescent="0.2">
      <c r="A53" s="37" t="s">
        <v>57</v>
      </c>
      <c r="E53" s="42" t="s">
        <v>662</v>
      </c>
    </row>
    <row r="54" spans="1:16" x14ac:dyDescent="0.2">
      <c r="A54" t="s">
        <v>59</v>
      </c>
      <c r="E54" s="41" t="s">
        <v>582</v>
      </c>
    </row>
    <row r="55" spans="1:16" x14ac:dyDescent="0.2">
      <c r="A55" t="s">
        <v>49</v>
      </c>
      <c r="B55" s="36" t="s">
        <v>484</v>
      </c>
      <c r="C55" s="36" t="s">
        <v>663</v>
      </c>
      <c r="D55" s="37" t="s">
        <v>445</v>
      </c>
      <c r="E55" s="13" t="s">
        <v>664</v>
      </c>
      <c r="F55" s="38" t="s">
        <v>453</v>
      </c>
      <c r="G55" s="39">
        <v>306</v>
      </c>
      <c r="H55" s="38">
        <v>0</v>
      </c>
      <c r="I55" s="38">
        <f>ROUND(G55*H55,6)</f>
        <v>0</v>
      </c>
      <c r="L55" s="40">
        <v>0</v>
      </c>
      <c r="M55" s="34">
        <f>ROUND(ROUND(L55,2)*ROUND(G55,3),2)</f>
        <v>0</v>
      </c>
      <c r="N55" s="38" t="s">
        <v>55</v>
      </c>
      <c r="O55">
        <f>(M55*21)/100</f>
        <v>0</v>
      </c>
      <c r="P55" t="s">
        <v>27</v>
      </c>
    </row>
    <row r="56" spans="1:16" x14ac:dyDescent="0.2">
      <c r="A56" s="37" t="s">
        <v>56</v>
      </c>
      <c r="E56" s="41" t="s">
        <v>665</v>
      </c>
    </row>
    <row r="57" spans="1:16" x14ac:dyDescent="0.2">
      <c r="A57" s="37" t="s">
        <v>57</v>
      </c>
      <c r="E57" s="42" t="s">
        <v>582</v>
      </c>
    </row>
    <row r="58" spans="1:16" x14ac:dyDescent="0.2">
      <c r="A58" t="s">
        <v>59</v>
      </c>
      <c r="E58" s="41" t="s">
        <v>52</v>
      </c>
    </row>
  </sheetData>
  <sheetProtection password="923D" sheet="1" objects="1" scenarios="1"/>
  <mergeCells count="18">
    <mergeCell ref="N5:N7"/>
    <mergeCell ref="F5:F7"/>
    <mergeCell ref="G5:G7"/>
    <mergeCell ref="H5:H7"/>
    <mergeCell ref="I5:I7"/>
    <mergeCell ref="L5:M6"/>
    <mergeCell ref="J6:K6"/>
    <mergeCell ref="A5:A7"/>
    <mergeCell ref="B5:B7"/>
    <mergeCell ref="C5:C7"/>
    <mergeCell ref="D5:D7"/>
    <mergeCell ref="E5:E7"/>
    <mergeCell ref="C1:C2"/>
    <mergeCell ref="E1:E2"/>
    <mergeCell ref="E3:H3"/>
    <mergeCell ref="E4:H4"/>
    <mergeCell ref="C3:D3"/>
    <mergeCell ref="C4:D4"/>
  </mergeCells>
  <pageMargins left="0.75" right="0.75" top="1" bottom="1" header="0.5" footer="0.5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PS 01-01-31</vt:lpstr>
      <vt:lpstr>SO 01-10-99</vt:lpstr>
      <vt:lpstr>SO 01-86-01</vt:lpstr>
      <vt:lpstr>SO 98-98</vt:lpstr>
      <vt:lpstr>SO 01-10-01</vt:lpstr>
      <vt:lpstr>SO 01-13-01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Čermáková Alena</dc:creator>
  <cp:keywords/>
  <dc:description/>
  <cp:lastModifiedBy>Čermáková Alena</cp:lastModifiedBy>
  <dcterms:created xsi:type="dcterms:W3CDTF">2024-07-22T11:03:03Z</dcterms:created>
  <dcterms:modified xsi:type="dcterms:W3CDTF">2024-07-22T11:03:03Z</dcterms:modified>
  <cp:category/>
  <cp:contentStatus/>
</cp:coreProperties>
</file>