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302" sheetId="2" r:id="rId2"/>
    <sheet name="PS 1302.1" sheetId="3" r:id="rId3"/>
    <sheet name="PS 1502" sheetId="4" r:id="rId4"/>
    <sheet name="SO 2102" sheetId="5" r:id="rId5"/>
    <sheet name="SO 2301.1" sheetId="6" r:id="rId6"/>
    <sheet name="SO 2302" sheetId="7" r:id="rId7"/>
    <sheet name="SO 2402" sheetId="8" r:id="rId8"/>
    <sheet name="SO 2602" sheetId="9" r:id="rId9"/>
    <sheet name="SO 98-98" sheetId="10" r:id="rId10"/>
  </sheets>
  <definedNames/>
  <calcPr/>
  <webPublishing/>
</workbook>
</file>

<file path=xl/sharedStrings.xml><?xml version="1.0" encoding="utf-8"?>
<sst xmlns="http://schemas.openxmlformats.org/spreadsheetml/2006/main" count="5341" uniqueCount="1101">
  <si>
    <t>Aspe</t>
  </si>
  <si>
    <t>Rekapitulace ceny</t>
  </si>
  <si>
    <t>S632100104-zm03</t>
  </si>
  <si>
    <t>Výstavba PZS v km 12,182 (P2553) trati Roudnice nad Labem - Straškov</t>
  </si>
  <si>
    <t>ZŘ</t>
  </si>
  <si>
    <t>20240718-VZ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</si>
  <si>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</si>
  <si>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</si>
  <si>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</si>
  <si>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</si>
  <si>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</si>
  <si>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</si>
  <si>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</si>
  <si>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</si>
  <si>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</si>
  <si>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</si>
  <si>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1302</t>
  </si>
  <si>
    <t>P2553, výstavba PZS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</si>
  <si>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</si>
  <si>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</si>
  <si>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</si>
  <si>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</si>
  <si>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</si>
  <si>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</si>
  <si>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</si>
  <si>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</si>
  <si>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</si>
  <si>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</si>
  <si>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</si>
  <si>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</si>
  <si>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</si>
  <si>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</si>
  <si>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</si>
  <si>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</si>
  <si>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</si>
  <si>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</si>
  <si>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</si>
  <si>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</si>
  <si>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</si>
  <si>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</si>
  <si>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</si>
  <si>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</si>
  <si>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</si>
  <si>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</si>
  <si>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</si>
  <si>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1302</t>
  </si>
  <si>
    <t>SD</t>
  </si>
  <si>
    <t>1</t>
  </si>
  <si>
    <t>DEFINITIVNÍ STAV</t>
  </si>
  <si>
    <t>P</t>
  </si>
  <si>
    <t>R015111</t>
  </si>
  <si>
    <t/>
  </si>
  <si>
    <t>POPLATKY ZA LIKVIDACI ODPADŮ NEKONTAMINOVANÝCH - 17 05 04 VYTĚŽENÉ ZEMINY A HORNINY - I. TŘÍDA TĚŽITELNOSTI VČETNĚ DOPRAV VČETNĚ DOPRAVY</t>
  </si>
  <si>
    <t>T</t>
  </si>
  <si>
    <t>[bez vazby na CS]</t>
  </si>
  <si>
    <t>PP</t>
  </si>
  <si>
    <t>VV</t>
  </si>
  <si>
    <t>TS</t>
  </si>
  <si>
    <t>1. Položka obsahuje: 
 - veškeré poplatky provozovateli skládky, recyklační linky nebo jiného zařízení na zpracování nebo likvidaci odpadů související s převzetím, uložením, zpracováním nebo likvidací odpadu, 
 - náklady spojené s dopravou odpadu z místa stavby na místo převzetí provozovatelem skládky, recyklační linky nebo jiného zařízení na zpracování nebo likvidaci odpadů, 
 - náklady spojené s vyložením a manipulací s materiálem v místě skládky. 
2. Položka neobsahuje: 
 - náklady spojené s naložením a manipulací s materiálem. 
3. Způsob měření:  
 - měrná jednotka tuna určující množství odpadu vytříděného v souladu se zákonem č. 541/2020 Sb., o nakládání s odpady, v platném znění</t>
  </si>
  <si>
    <t>R015112</t>
  </si>
  <si>
    <t>POPLATKY ZA LIKVIDACI ODPADŮ NEKONTAMINOVANÝCH - 17 05 04 VYTĚŽENÉ ZEMINY A HORNINY - II. TŘÍDA TĚŽITELNOSTI VČETNĚ DOPRAV VČETNĚ DOPRAVY</t>
  </si>
  <si>
    <t>R015160</t>
  </si>
  <si>
    <t>POPLATKY ZA LIKVIDACI ODPADŮ NEKONTAMINOVANÝCH - 02 01 03 SMÝCENÉ STROMY A KEŘE VČETNĚ DOPRAV VČETNĚ DOPRAVY</t>
  </si>
  <si>
    <t>4</t>
  </si>
  <si>
    <t>R015240</t>
  </si>
  <si>
    <t>POPLATKY ZA LIKVIDACI ODPADŮ NEKONTAMINOVANÝCH - 20 03 99 ODPAD PODOBNÝ KOMUNÁLNÍMU ODPADU VČETNĚ DOPRAV VČETNĚ DOPRAVY</t>
  </si>
  <si>
    <t>5</t>
  </si>
  <si>
    <t>R015340</t>
  </si>
  <si>
    <t>POPLATKY ZA LIKVIDACI ODPADŮ NEKONTAMINOVANÝCH - 02 01 03 PAŘEZY VČETNĚ DOPRAV VČETNĚ DOPRAVY</t>
  </si>
  <si>
    <t>6</t>
  </si>
  <si>
    <t>R015420</t>
  </si>
  <si>
    <t>POPLATKY ZA LIKVIDACI ODPADŮ NEKONTAMINOVANÝCH - 17 06 04 ZBYTKY IZOLAČNÍCH MATERIÁLŮ VČETNĚ DOPRAV VČETNĚ DOPRAVY</t>
  </si>
  <si>
    <t>7</t>
  </si>
  <si>
    <t>R015590</t>
  </si>
  <si>
    <t>POPLATKY ZA LIKVIDACI ODPADŮ NEBEZPEČNÝCH - 08 01 11* ODPADNÍ NÁTĚROVÉ HMOTY VČETNĚ DOPRAV VČETNĚ DOPRAVY</t>
  </si>
  <si>
    <t>8</t>
  </si>
  <si>
    <t>R015670</t>
  </si>
  <si>
    <t>POPLATKY ZA LIKVIDACI ODPADŮ NEBEZPEČNÝCH - 17 01 06* KONTAMINOVANÁ STAVEBNÍ SUŤ A BETONY Z DEMOLIC VČETNĚ DOPRAV VČETNĚ DOPRAVY</t>
  </si>
  <si>
    <t>9</t>
  </si>
  <si>
    <t>13173A</t>
  </si>
  <si>
    <t>HLOUBENÍ JAM ZAPAŽ I NEPAŽ TŘ. I - BEZ DOPRAVY</t>
  </si>
  <si>
    <t>M3</t>
  </si>
  <si>
    <t>2023_OTSKP</t>
  </si>
  <si>
    <t>Technická specifikace položky odpovídá příslušné cenové soustavě.</t>
  </si>
  <si>
    <t>10</t>
  </si>
  <si>
    <t>132737</t>
  </si>
  <si>
    <t>HLOUBENÍ RÝH ŠÍŘ DO 2M PAŽ I NEPAŽ TŘ. I, ODVOZ DO 16KM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</si>
  <si>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</si>
  <si>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11</t>
  </si>
  <si>
    <t>132837</t>
  </si>
  <si>
    <t>HLOUBENÍ RÝH ŠÍŘ DO 2M PAŽ I NEPAŽ TŘ. II, ODVOZ DO 16KM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</si>
  <si>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</si>
  <si>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</t>
  </si>
  <si>
    <t>14173</t>
  </si>
  <si>
    <t>PROTLAČOVÁNÍ POTRUBÍ Z PLAST HMOT DN DO 200MM</t>
  </si>
  <si>
    <t>M</t>
  </si>
  <si>
    <t>13</t>
  </si>
  <si>
    <t>17411</t>
  </si>
  <si>
    <t>ZÁSYP JAM A RÝH ZEMINOU SE ZHUTNĚNÍM</t>
  </si>
  <si>
    <t>14</t>
  </si>
  <si>
    <t>18245</t>
  </si>
  <si>
    <t>ZALOŽENÍ TRÁVNÍKU ZATRAVŇOVACÍ TEXTILIÍ (ROHOŽÍ)</t>
  </si>
  <si>
    <t>M2</t>
  </si>
  <si>
    <t>15</t>
  </si>
  <si>
    <t>702111</t>
  </si>
  <si>
    <t>KABELOVÝ ŽLAB ZEMNÍ VČETNĚ KRYTU SVĚTLÉ ŠÍŘKY DO 120 MM</t>
  </si>
  <si>
    <t>16</t>
  </si>
  <si>
    <t>702212</t>
  </si>
  <si>
    <t>KABELOVÁ CHRÁNIČKA ZEMNÍ DN PŘES 100 DO 200 MM</t>
  </si>
  <si>
    <t>17</t>
  </si>
  <si>
    <t>702312</t>
  </si>
  <si>
    <t>ZAKRYTÍ KABELŮ VÝSTRAŽNOU FÓLIÍ ŠÍŘKY PŘES 20 DO 40 CM</t>
  </si>
  <si>
    <t>18</t>
  </si>
  <si>
    <t>702522</t>
  </si>
  <si>
    <t>PRŮRAZ ZDIVEM (PŘÍČKOU) BETONOVÝM TLOUŠŤKY PŘES 45 DO 60 CM</t>
  </si>
  <si>
    <t>KUS</t>
  </si>
  <si>
    <t>19</t>
  </si>
  <si>
    <t>702901</t>
  </si>
  <si>
    <t>ZASYPÁNÍ KABELOVÉHO ŽLABU VRSTVOU Z PŘESÁTÉHO PÍSKU SVĚTLÉ ŠÍŘKY DO 120 MM</t>
  </si>
  <si>
    <t>21</t>
  </si>
  <si>
    <t>703755</t>
  </si>
  <si>
    <t>PROTIPOŽÁRNÍ UCPÁVKA PROSTUPU KABELOVÉHO PR. DO 200MM, DO EI 90 MIN.</t>
  </si>
  <si>
    <t>22</t>
  </si>
  <si>
    <t>709110</t>
  </si>
  <si>
    <t>PROVIZORNÍ ZAJIŠTĚNÍ KABELU VE VÝKOPU</t>
  </si>
  <si>
    <t>23</t>
  </si>
  <si>
    <t>742H12</t>
  </si>
  <si>
    <t>KABEL NN ČTYŘ- A PĚTIŽÍLOVÝ CU S PLASTOVOU IZOLACÍ OD 4 DO 16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</si>
  <si>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</si>
  <si>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24</t>
  </si>
  <si>
    <t>742L12</t>
  </si>
  <si>
    <t>UKONČENÍ DVOU AŽ PĚTIŽÍLOVÉHO KABELU V ROZVADĚČI NEBO NA PŘÍSTROJI OD 4 DO 16 MM2</t>
  </si>
  <si>
    <t>25</t>
  </si>
  <si>
    <t>75A131</t>
  </si>
  <si>
    <t>KABEL METALICKÝ DVOUPLÁŠŤOVÝ DO 12 PÁRŮ - DODÁVKA</t>
  </si>
  <si>
    <t>KMPÁR</t>
  </si>
  <si>
    <t>26</t>
  </si>
  <si>
    <t>75A141</t>
  </si>
  <si>
    <t>KABEL METALICKÝ DVOUPLÁŠŤOVÝ PŘES 12 PÁRŮ - DODÁVKA</t>
  </si>
  <si>
    <t>27</t>
  </si>
  <si>
    <t>75A217</t>
  </si>
  <si>
    <t>ZATAŽENÍ A SPOJKOVÁNÍ KABELŮ DO 12 PÁRŮ - MONTÁŽ</t>
  </si>
  <si>
    <t>28</t>
  </si>
  <si>
    <t>75A227</t>
  </si>
  <si>
    <t>ZATAŽENÍ A SPOJKOVÁNÍ KABELŮ PŘES 12 PÁRŮ - MONTÁŽ</t>
  </si>
  <si>
    <t>29</t>
  </si>
  <si>
    <t>75A311</t>
  </si>
  <si>
    <t>KABELOVÁ FORMA (UKONČENÍ KABELŮ) PRO KABELY ZABEZPEČOVACÍ DO 12 PÁRŮ</t>
  </si>
  <si>
    <t>30</t>
  </si>
  <si>
    <t>75A312</t>
  </si>
  <si>
    <t>KABELOVÁ FORMA (UKONČENÍ KABELŮ) PRO KABELY ZABEZPEČOVACÍ PŘES 12 PÁRŮ</t>
  </si>
  <si>
    <t>31</t>
  </si>
  <si>
    <t>75A321</t>
  </si>
  <si>
    <t>SPOJKA ROVNÁ PRO PLASTOVÉ KABELY S JÁDRY O PRŮMĚRU 1 MM2 DO 12 PÁRŮ</t>
  </si>
  <si>
    <t>32</t>
  </si>
  <si>
    <t>75A322</t>
  </si>
  <si>
    <t>SPOJKA ROVNÁ PRO PLASTOVÉ KABELY S JÁDRY O PRŮMĚRU 1 MM2 PŘES 12 PÁRŮ</t>
  </si>
  <si>
    <t>33</t>
  </si>
  <si>
    <t>75A410</t>
  </si>
  <si>
    <t>OZNAČENÍ KABELŮ ZNAČKOVACÍ KABELOVOU OBJÍMKOU</t>
  </si>
  <si>
    <t>34</t>
  </si>
  <si>
    <t>75B111</t>
  </si>
  <si>
    <t>VNITŘNÍ KABELOVÉ ROZVODY DO 20 KABELŮ - DODÁVKA</t>
  </si>
  <si>
    <t>35</t>
  </si>
  <si>
    <t>75B117</t>
  </si>
  <si>
    <t>VNITŘNÍ KABELOVÉ ROZVODY DO 20 KABELŮ - MONTÁŽ</t>
  </si>
  <si>
    <t>36</t>
  </si>
  <si>
    <t>75B118</t>
  </si>
  <si>
    <t>VNITŘNÍ KABELOVÉ ROZVODY DO 20 KABELŮ - DEMONTÁŽ</t>
  </si>
  <si>
    <t>37</t>
  </si>
  <si>
    <t>75B369</t>
  </si>
  <si>
    <t>KOLEJOVÁ DESKA - ÚPRAVA</t>
  </si>
  <si>
    <t>38</t>
  </si>
  <si>
    <t>75B391</t>
  </si>
  <si>
    <t>TERMINÁL ŘÍZENÍ PZZ - DODÁVKA</t>
  </si>
  <si>
    <t>39</t>
  </si>
  <si>
    <t>75B397</t>
  </si>
  <si>
    <t>TERMINÁL ŘÍZENÍ PZZ - MONTÁŽ</t>
  </si>
  <si>
    <t>40</t>
  </si>
  <si>
    <t>75B569</t>
  </si>
  <si>
    <t>ÚPRAVA RELÉOVÝCH, NAPÁJECÍCH NEBO KABELOVÝCH STOJANŮ NEBO SKŘÍNÍ</t>
  </si>
  <si>
    <t>41</t>
  </si>
  <si>
    <t>75B6L1</t>
  </si>
  <si>
    <t>BEZÚDRŽBOVÁ BATERIE 24 V/160 AH - DODÁVKA</t>
  </si>
  <si>
    <t>42</t>
  </si>
  <si>
    <t>75B6T7</t>
  </si>
  <si>
    <t>BATERIE - MONTÁŽ</t>
  </si>
  <si>
    <t>43</t>
  </si>
  <si>
    <t>75B742</t>
  </si>
  <si>
    <t>OCHRANNÁ OPATŘENÍ PROTI ATMOSFÉRICKÝM VLIVŮM - JEDNOKOLEJNÁ TRAŤ BEZ TRAKCÍ</t>
  </si>
  <si>
    <t>KM</t>
  </si>
  <si>
    <t>44</t>
  </si>
  <si>
    <t>75B951</t>
  </si>
  <si>
    <t>SW PRO ELEKTRONICKÉ PŘEJEZDOVÉ ZABEZPEČOVACÍ ZAŘÍZENÍ NA JEDNOKOLEJNÉ TRATI - DODÁVKA</t>
  </si>
  <si>
    <t>45</t>
  </si>
  <si>
    <t>75B957</t>
  </si>
  <si>
    <t>SW PRO ELEKTRONICKÉ PŘEJEZDOVÉ ZABEZPEČOVACÍ ZAŘÍZENÍ NA JEDNOKOLEJNÉ TRATI - MONTÁŽ</t>
  </si>
  <si>
    <t>46</t>
  </si>
  <si>
    <t>75C721</t>
  </si>
  <si>
    <t>VZDÁLENOSTNÍ UPOZORNOVADLO, NEPROMĚNNÉ NÁVĚSTIDLO SE ZÁKLADEM - DODÁVKA</t>
  </si>
  <si>
    <t>47</t>
  </si>
  <si>
    <t>75C727</t>
  </si>
  <si>
    <t>VZDÁLENOSTNÍ UPOZORNOVADLO, NEPROMĚNNÉ NÁVĚSTIDLO SE ZÁKLADEM - MONTÁŽ</t>
  </si>
  <si>
    <t>48</t>
  </si>
  <si>
    <t>75C728</t>
  </si>
  <si>
    <t>VZDÁLENOSTNÍ UPOZORNOVADLO, NEPROMĚNNÉ NÁVĚSTIDLO SE ZÁKLADEM - DEMONTÁŽ</t>
  </si>
  <si>
    <t>49</t>
  </si>
  <si>
    <t>75C871</t>
  </si>
  <si>
    <t>KOLEJOVÁ PROPOJKA VÝHYBKOVÁ - DODÁVKA</t>
  </si>
  <si>
    <t>50</t>
  </si>
  <si>
    <t>75C877</t>
  </si>
  <si>
    <t>KOLEJOVÁ PROPOJKA VÝHYBKOVÁ - MONTÁŽ</t>
  </si>
  <si>
    <t>51</t>
  </si>
  <si>
    <t>75C911</t>
  </si>
  <si>
    <t>SNÍMAČ POČÍTAČE NÁPRAV - DODÁVKA</t>
  </si>
  <si>
    <t>52</t>
  </si>
  <si>
    <t>75C917</t>
  </si>
  <si>
    <t>SNÍMAČ POČÍTAČE NÁPRAV - MONTÁŽ</t>
  </si>
  <si>
    <t>53</t>
  </si>
  <si>
    <t>75C918</t>
  </si>
  <si>
    <t>SNÍMAČ POČÍTAČE NÁPRAV - DEMONTÁŽ</t>
  </si>
  <si>
    <t>54</t>
  </si>
  <si>
    <t>75C941</t>
  </si>
  <si>
    <t>DOŘEŠENÍ DALŠÍHO JEDNOHO BODU VE SKŘÍNI S POČÍTAČI NÁPRAV - DODÁVKA</t>
  </si>
  <si>
    <t>55</t>
  </si>
  <si>
    <t>75C951</t>
  </si>
  <si>
    <t>DOŘEŠENÍ DALŠÍHO JEDNOHO ÚSEKU VE SKŘÍNI S POČÍTAČI NÁPRAV - DODÁVKA</t>
  </si>
  <si>
    <t>56</t>
  </si>
  <si>
    <t>75D121</t>
  </si>
  <si>
    <t>SKŘÍŇ LOGIKY ELEKTRONICKÉHO PŘEJEZDOVÉHO ZABEZPEČOVACÍHO ZAŘÍZENÍ - DODÁVKA</t>
  </si>
  <si>
    <t>57</t>
  </si>
  <si>
    <t>75D127</t>
  </si>
  <si>
    <t>SKŘÍŇ LOGIKY ELEKTRONICKÉHO PŘEJEZDOVÉHO ZABEZPEČOVACÍHO ZAŘÍZENÍ - MONTÁŽ</t>
  </si>
  <si>
    <t>58</t>
  </si>
  <si>
    <t>75D161</t>
  </si>
  <si>
    <t>RELÉOVÝ DOMEK (DO 9 M2) PREFABRIKOVANÝ, IZOLOVANÝ, S KLIMATIZACÍ A VNITŘNÍ KABELIZACÍ - DODÁVKA</t>
  </si>
  <si>
    <t>59</t>
  </si>
  <si>
    <t>75D167</t>
  </si>
  <si>
    <t>RELÉOVÝ DOMEK (DO 9 M2) PREFABRIKOVANÝ - MONTÁŽ</t>
  </si>
  <si>
    <t>60</t>
  </si>
  <si>
    <t>75D181</t>
  </si>
  <si>
    <t>NAPÁJECÍ SKŘÍŇ PŘEJEZDOVÉHO ZABEZPEČOVACÍHO ZAŘÍZENÍ - DODÁVKA</t>
  </si>
  <si>
    <t>61</t>
  </si>
  <si>
    <t>75D187</t>
  </si>
  <si>
    <t>NAPÁJECÍ SKŘÍŇ PŘEJEZDOVÉHO ZABEZPEČOVACÍHO ZAŘÍZENÍ - MONTÁŽ</t>
  </si>
  <si>
    <t>62</t>
  </si>
  <si>
    <t>75D211</t>
  </si>
  <si>
    <t>VÝSTRAŽNÍK SE ZÁVOROU, 1 SKŘÍŇ - DODÁVKA</t>
  </si>
  <si>
    <t>63</t>
  </si>
  <si>
    <t>75D217</t>
  </si>
  <si>
    <t>VÝSTRAŽNÍK SE ZÁVOROU, 1 SKŘÍŇ - MONTÁŽ</t>
  </si>
  <si>
    <t>64</t>
  </si>
  <si>
    <t>75D261</t>
  </si>
  <si>
    <t>PŘEJEZDNÍK - DODÁVKA</t>
  </si>
  <si>
    <t>65</t>
  </si>
  <si>
    <t>75D267</t>
  </si>
  <si>
    <t>PŘEJEZDNÍK - MONTÁŽ</t>
  </si>
  <si>
    <t>66</t>
  </si>
  <si>
    <t>75E117</t>
  </si>
  <si>
    <t>DOZOR PRACOVNÍKŮ PROVOZOVATELE PŘI PRÁCI NA ŽIVÉM ZAŘÍZENÍ</t>
  </si>
  <si>
    <t>HOD</t>
  </si>
  <si>
    <t>67</t>
  </si>
  <si>
    <t>75E127</t>
  </si>
  <si>
    <t>CELKOVÁ PROHLÍDKA ZAŘÍZENÍ A VYHOTOVENÍ REVIZNÍ ZPRÁVY</t>
  </si>
  <si>
    <t>68</t>
  </si>
  <si>
    <t>75E137</t>
  </si>
  <si>
    <t>PŘEZKOUŠENÍ VLAKOVÝCH CEST</t>
  </si>
  <si>
    <t>69</t>
  </si>
  <si>
    <t>75E187</t>
  </si>
  <si>
    <t>PŘÍPRAVA A CELKOVÉ ZKOUŠKY ELEKTRONICKÉHO STAVĚDLA PRO JEDNU VLAKOVOU CESTU</t>
  </si>
  <si>
    <t>70</t>
  </si>
  <si>
    <t>75E197</t>
  </si>
  <si>
    <t>PŘÍPRAVA A CELKOVÉ ZKOUŠKY PŘEJEZDOVÉHO ZABEZPEČOVACÍHO ZAŘÍZENÍ PRO JEDNU KOLEJ</t>
  </si>
  <si>
    <t>71</t>
  </si>
  <si>
    <t>75E1B7</t>
  </si>
  <si>
    <t>REGULACE A ZKOUŠENÍ ZABEZPEČOVACÍHO ZAŘÍZENÍ</t>
  </si>
  <si>
    <t>72</t>
  </si>
  <si>
    <t>75E1C7</t>
  </si>
  <si>
    <t>PROTOKOL UTZ</t>
  </si>
  <si>
    <t>73</t>
  </si>
  <si>
    <t>75IH91</t>
  </si>
  <si>
    <t>UKONČENÍ KABELU ŠTÍTEK KABELOVÝ</t>
  </si>
  <si>
    <t>74</t>
  </si>
  <si>
    <t>75IH9X</t>
  </si>
  <si>
    <t>UKONČENÍ KABELU ŠTÍTEK KABELOVÝ - MONTÁŽ</t>
  </si>
  <si>
    <t>75</t>
  </si>
  <si>
    <t>923441</t>
  </si>
  <si>
    <t>NÁVĚST "POSUN ZAKÁZÁN"</t>
  </si>
  <si>
    <t>76</t>
  </si>
  <si>
    <t>923461</t>
  </si>
  <si>
    <t>NÁVĚST "PÍSKEJTE"</t>
  </si>
  <si>
    <t>77</t>
  </si>
  <si>
    <t>923811</t>
  </si>
  <si>
    <t>SLOUPEK DN 127 PRO NÁVĚST</t>
  </si>
  <si>
    <t>Přidružená stavební výroba</t>
  </si>
  <si>
    <t>78</t>
  </si>
  <si>
    <t>701004</t>
  </si>
  <si>
    <t>VYHLEDÁVACÍ MARKER ZEMNÍ</t>
  </si>
  <si>
    <t>1. Položka obsahuje: 
 – veškeré práce a materiál obsažený v názvu položky 
2. Položka neobsahuje: 
 X 
3. Způsob měření: 
Udává se počet kusů kompletní konstrukce nebo práce.</t>
  </si>
  <si>
    <t>79</t>
  </si>
  <si>
    <t>701005</t>
  </si>
  <si>
    <t>VYHLEDÁVACÍ MARKER ZEMNÍ S MOŽNOSTÍ ZÁPISU</t>
  </si>
  <si>
    <t xml:space="preserve">  PS 1302.1</t>
  </si>
  <si>
    <t>P2552, zrušení PZS</t>
  </si>
  <si>
    <t>PS 1302.1</t>
  </si>
  <si>
    <t>Definitivní stav</t>
  </si>
  <si>
    <t>Celková prohlídka zařízení a vyhotovení revizní zprávy</t>
  </si>
  <si>
    <t>popis položky</t>
  </si>
  <si>
    <t>výkaz výměr</t>
  </si>
  <si>
    <t>1. Položka obsahuje:  – kontrola zařízení, zda odpovídá podmínkám pro bezpečný provoz, včetně potřebných měření a vyhotovení revizní zprávy odpovědným pracovníkem  – vlastní kontrolu, příslušná měření a zpracování revizní zprávy 2. Položka neobsahuje:  X 3. Způsob měření: Udává se počet hodin provádění dozoru, revize nebo práce.</t>
  </si>
  <si>
    <t>Protokol UTZ</t>
  </si>
  <si>
    <t>1. Položka obsahuje:  – protokol autorizovanou osobou podle požadavku ČSN, včetně hodnocení 2. Položka neobsahuje:  X 3. Způsob měření: Udává se počet kusů kompletní konstrukce nebo práce.</t>
  </si>
  <si>
    <t>914913</t>
  </si>
  <si>
    <t>Sloupky a stojky DZ ocel. Trubek zabeton demontáž</t>
  </si>
  <si>
    <t>Položka zahrnuje odstranění, demontáž a odklizení materiálu s odvozem na předepsané místo</t>
  </si>
  <si>
    <t>953323</t>
  </si>
  <si>
    <t>Bezpečnost značky neretroflex na platu demontáž</t>
  </si>
  <si>
    <t>Položka zahrnuje odstranění, demontáž a odklizení materiálu na skládku.</t>
  </si>
  <si>
    <t>D.1.2</t>
  </si>
  <si>
    <t>Sdělovací zařízení</t>
  </si>
  <si>
    <t xml:space="preserve">  PS 1502</t>
  </si>
  <si>
    <t>P2553 Úprava DOK, TK</t>
  </si>
  <si>
    <t>PS 1502</t>
  </si>
  <si>
    <t>Zemní práce</t>
  </si>
  <si>
    <t>R701011</t>
  </si>
  <si>
    <t>VYTÝČENÍ TRASY</t>
  </si>
  <si>
    <t>SUDOP R-208</t>
  </si>
  <si>
    <t>viz textová a výkresová část projektové dokumentace</t>
  </si>
  <si>
    <t>1. Položka obsahuje:  
 – vytyčení nové trasy vedení na stěně či v terénu  
2. Položka neobsahuje:  
 X  
3. Způsob měření:  
Udává se v km vybourané rýhy</t>
  </si>
  <si>
    <t>13173</t>
  </si>
  <si>
    <t>HLOUBENÍ JAM ZAPAŽ I NEPAŽ TŘ. I</t>
  </si>
  <si>
    <t>Technická specifikace položky odpovídá příslušné cenové soustavě</t>
  </si>
  <si>
    <t>13273</t>
  </si>
  <si>
    <t>HLOUBENÍ RÝH ŠÍŘ DO 2M PAŽ I NEPAŽ TŘ. I</t>
  </si>
  <si>
    <t>561102</t>
  </si>
  <si>
    <t>PODKLADNÍ BETON TŘ. II</t>
  </si>
  <si>
    <t>ZASYPÁNÍ KABELOVÉHO ŽLABU VRSTVOU Z PŘESÁTÉHO PÍSKU ČI VÝKOPKU SVĚTLÉ ŠÍŘKY DO 120 MM</t>
  </si>
  <si>
    <t>702232</t>
  </si>
  <si>
    <t>KABELOVÁ CHRÁNIČKA ZEMNÍ DĚLENÁ DN PŘES 100 DO 200 MM</t>
  </si>
  <si>
    <t>R5933036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</si>
  <si>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</si>
  <si>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</si>
  <si>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</si>
  <si>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</si>
  <si>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</si>
  <si>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</si>
  <si>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709120</t>
  </si>
  <si>
    <t>PROVIZORNÍ ZAJIŠTĚNÍ POTRUBÍ VE VÝKOPU</t>
  </si>
  <si>
    <t>701001</t>
  </si>
  <si>
    <t>OZNAČOVACÍ ŠTÍTEK KABELOVÉHO VEDENÍ, SPOJKY NEBO KABELOVÉ SKŘÍNĚ (VČETNĚ OBJÍMKY)</t>
  </si>
  <si>
    <t>709210</t>
  </si>
  <si>
    <t>KŘIŽOVATKA KABELOVÝCH VEDENÍ SE STÁVAJÍCÍ INŽENÝRSKOU SÍTÍ (KABELEM, POTRUBÍM APOD.)</t>
  </si>
  <si>
    <t>701003</t>
  </si>
  <si>
    <t>BETONOVÝ OZNAČNÍK</t>
  </si>
  <si>
    <t>20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</si>
  <si>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</si>
  <si>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</si>
  <si>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</si>
  <si>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</si>
  <si>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</si>
  <si>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</si>
  <si>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>Dodávky, montáže a nosný materiál</t>
  </si>
  <si>
    <t>75O573</t>
  </si>
  <si>
    <t>PZTS, MAGNETICKÝ KONTAKT HLINÍKOVÝ - LEHKÉ PROVEDENÍ - DODÁVKA</t>
  </si>
  <si>
    <t>75O57X</t>
  </si>
  <si>
    <t>PZTS, MAGNETICKÝ KONTAKT - MONTÁŽ</t>
  </si>
  <si>
    <t>75I321</t>
  </si>
  <si>
    <t>KABEL ZEMNÍ DVOUPLÁŠŤOVÝ S PANCÍŘEM PRŮMĚRU ŽÍLY 0,8 MM DO 5XN</t>
  </si>
  <si>
    <t>KMČTYŘKA</t>
  </si>
  <si>
    <t>75I322</t>
  </si>
  <si>
    <t>KABEL ZEMNÍ DVOUPLÁŠŤOVÝ S PANCÍŘEM PRŮMĚRU ŽÍLY 0,8 MM DO 25XN</t>
  </si>
  <si>
    <t>75J212</t>
  </si>
  <si>
    <t>KABEL SDĚLOVACÍ PRO VNITŘNÍ POUŽITÍ DO 10 PÁRŮ PRŮMĚRU 0,5 MM</t>
  </si>
  <si>
    <t>75J23X</t>
  </si>
  <si>
    <t>KABEL SDĚLOVACÍ, MONTÁŽ A UPEVNĚNÍ</t>
  </si>
  <si>
    <t>703511</t>
  </si>
  <si>
    <t>ELEKTROINSTALAČNÍ LIŠTA ŠÍŘKY DO 30 MM</t>
  </si>
  <si>
    <t>703452</t>
  </si>
  <si>
    <t>ELEKTROINSTALAČNÍ TRUBKA S FUNKČNÍ ODOLNOSTÍ PŘI POŽÁRU VČETNĚ UPEVNĚNÍ A PŘÍSLUŠENSTVÍ DN PRŮMĚRU PŘES 25 DO 40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</si>
  <si>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</si>
  <si>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</si>
  <si>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</si>
  <si>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</si>
  <si>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</si>
  <si>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</si>
  <si>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</si>
  <si>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</si>
  <si>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 - DODÁVKA</t>
  </si>
  <si>
    <t>75IA1X</t>
  </si>
  <si>
    <t>OPTOTRUBKOVÁ SPOJKA - MONTÁŽ</t>
  </si>
  <si>
    <t>75IA51</t>
  </si>
  <si>
    <t>OPTOTRUBKOVÁ KONCOVKA PRŮMĚRU DO 40 MM - DODÁVKA</t>
  </si>
  <si>
    <t>75IA5X</t>
  </si>
  <si>
    <t>OPTOTRUBKOVÁ KONCOVKA - 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</si>
  <si>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</si>
  <si>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</si>
  <si>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</si>
  <si>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</si>
  <si>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</si>
  <si>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</si>
  <si>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>75IA7X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</si>
  <si>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</si>
  <si>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</si>
  <si>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</si>
  <si>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</si>
  <si>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</si>
  <si>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</si>
  <si>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</si>
  <si>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</si>
  <si>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</si>
  <si>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</si>
  <si>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</si>
  <si>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</si>
  <si>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</si>
  <si>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75IEC1</t>
  </si>
  <si>
    <t>VENKOVNÍ TELEFONNÍ OBJEKT NA SLOUPKU - DODÁVKA</t>
  </si>
  <si>
    <t>75IECX</t>
  </si>
  <si>
    <t>VENKOVNÍ TELEFONNÍ OBJEKT - MONTÁŽ</t>
  </si>
  <si>
    <t>75JB12</t>
  </si>
  <si>
    <t>DATOVÝ ROZVADĚČ 19" 600X600 DO 32 U - DODÁVKA</t>
  </si>
  <si>
    <t>75JB1X</t>
  </si>
  <si>
    <t>DATOVÝ ROZVADĚČ 19" 600X600 - 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</si>
  <si>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</si>
  <si>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</si>
  <si>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</si>
  <si>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</si>
  <si>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</si>
  <si>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</si>
  <si>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</si>
  <si>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</si>
  <si>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</si>
  <si>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</si>
  <si>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</si>
  <si>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</si>
  <si>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</si>
  <si>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</si>
  <si>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</si>
  <si>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</si>
  <si>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</si>
  <si>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</si>
  <si>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</si>
  <si>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</si>
  <si>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</si>
  <si>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</si>
  <si>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</si>
  <si>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</si>
  <si>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75IG11</t>
  </si>
  <si>
    <t>TYČ UZEMŇOVACÍ - DODÁVKA</t>
  </si>
  <si>
    <t>75IG1X</t>
  </si>
  <si>
    <t>TYČ UZEMŇOVACÍ - MONTÁŽ</t>
  </si>
  <si>
    <t>75IG31</t>
  </si>
  <si>
    <t>ZEMNICÍ DESKA FEZN 2000 X 250 X 3 MM - DODÁVKA</t>
  </si>
  <si>
    <t>75IG3X</t>
  </si>
  <si>
    <t>ZEMNICÍ DESKA FEZN 2000 X 250 X 3 MM - MONTÁŽ</t>
  </si>
  <si>
    <t>741C02</t>
  </si>
  <si>
    <t>UZEMŇOVACÍ SVORKA</t>
  </si>
  <si>
    <t>741C01</t>
  </si>
  <si>
    <t>EKVIPOTENCIÁLNÍ PŘÍPOJNICE</t>
  </si>
  <si>
    <t>741C04</t>
  </si>
  <si>
    <t>OCHRANNÉ POSPOJOVÁNÍ CU VODIČEM DO 16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</si>
  <si>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</si>
  <si>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</si>
  <si>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</si>
  <si>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</si>
  <si>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75IG61</t>
  </si>
  <si>
    <t>VEDENÍ UZEMŇOVACÍ V ZEMI Z FEZN DRÁTU DO 120 MM2 - DODÁVKA</t>
  </si>
  <si>
    <t>75IG6X</t>
  </si>
  <si>
    <t>VEDENÍ UZEMŇOVACÍ V ZEMI Z FEZN DRÁTU DO 120 MM2 - MONTÁŽ</t>
  </si>
  <si>
    <t>75IH21</t>
  </si>
  <si>
    <t>UKONČENÍ KABELU CELOPLASTOVÝHO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</si>
  <si>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</si>
  <si>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</si>
  <si>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</si>
  <si>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</si>
  <si>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75II21</t>
  </si>
  <si>
    <t>SPOJKA PRO CELOPLASTOVÉ KABELY S PANCÍŘEM DO 100 ŽIL - DODÁVKA</t>
  </si>
  <si>
    <t>80</t>
  </si>
  <si>
    <t>75II2X</t>
  </si>
  <si>
    <t>SPOJKA PRO CELOPLASTOVÉ KABELY S PANCÍŘEM - MONTÁŽ</t>
  </si>
  <si>
    <t>81</t>
  </si>
  <si>
    <t>75II62</t>
  </si>
  <si>
    <t>SPOJKA - ODBOČOVACÍ SOUPRAVA STŘEDNÍ - DODÁVKA</t>
  </si>
  <si>
    <t>82</t>
  </si>
  <si>
    <t>75II6X</t>
  </si>
  <si>
    <t>SPOJKA - ODBOČOVACÍ SOUPRAVA - MONTÁŽ</t>
  </si>
  <si>
    <t>83</t>
  </si>
  <si>
    <t>75IJ11</t>
  </si>
  <si>
    <t>MĚŘENÍ - ZŘÍZENÍ VÝVODU KABELOVÉHO PLÁŠTĚ PRO MĚŘENÍ</t>
  </si>
  <si>
    <t>84</t>
  </si>
  <si>
    <t>75IJ12</t>
  </si>
  <si>
    <t>MĚŘENÍ JEDNOSMĚRNÉ NA SDĚLOVACÍM KABELU</t>
  </si>
  <si>
    <t>85</t>
  </si>
  <si>
    <t>75IJ13</t>
  </si>
  <si>
    <t>MĚŘENÍ ÚTLUMU PŘESLECHU NA BLÍZKÉM KONCI NA MÍSTNÍM SDĚL. KABELU ZA 1 ČTYŘKU XN A 1 MĚŘENÝ ÚSEK</t>
  </si>
  <si>
    <t>86</t>
  </si>
  <si>
    <t>75IJ15</t>
  </si>
  <si>
    <t>MĚŘENÍ A VYROVNÁNÍ KAPACITNÍCH NEROVNOVÁH NA MÍSTNÍM SDĚLOVACÍM KABELU, KABEL DO 4 KM DÉLKY, 1 ČTYŘKA</t>
  </si>
  <si>
    <t>87</t>
  </si>
  <si>
    <t>75K112</t>
  </si>
  <si>
    <t>TRANSFORMÁTOR ODDĚLOVACÍ (OCHRANNÝ) PŘES 1000 VA - DODÁVKA</t>
  </si>
  <si>
    <t>88</t>
  </si>
  <si>
    <t>75K11X</t>
  </si>
  <si>
    <t>TRANSFORMÁTOR ODDĚLOVACÍ (OCHRANNÝ) - MONTÁŽ</t>
  </si>
  <si>
    <t>89</t>
  </si>
  <si>
    <t>90</t>
  </si>
  <si>
    <t>99</t>
  </si>
  <si>
    <t>Poplatky za skládky</t>
  </si>
  <si>
    <t>92</t>
  </si>
  <si>
    <t>901</t>
  </si>
  <si>
    <t>POPLATKY ZA LIKVIDACŮ ODPADŮ NEKONTAMINOVANÝCH - 17 05 04 VYTĚŽENÉ ZEMINY A HORNINY - I. TŘÍDA TĚŽITELNOSTI VČETNĚ DOPRAVY</t>
  </si>
  <si>
    <t>93</t>
  </si>
  <si>
    <t>904</t>
  </si>
  <si>
    <t>POPLATKY ZA LIKVIDACŮ ODPADŮ NEKONTAMINOVANÝCH - 17 06 04 ZBYTKY IZOLAČNÍCH MATERIÁLŮ VČETNĚ DOPRAVY</t>
  </si>
  <si>
    <t>94</t>
  </si>
  <si>
    <t>R015621</t>
  </si>
  <si>
    <t>905</t>
  </si>
  <si>
    <t>POPLATKY ZA LIKVIDACŮ ODPADŮ NEBEZPEČNÝCH - KABELY S PLASTOVOU IZOLACÍ VČETNĚ DOPRAVY</t>
  </si>
  <si>
    <t>D.2.1.1.0</t>
  </si>
  <si>
    <t>Kolejový svršek</t>
  </si>
  <si>
    <t xml:space="preserve">  SO 2102</t>
  </si>
  <si>
    <t>P2553, železniční svršek a spodek</t>
  </si>
  <si>
    <t>SO 2102</t>
  </si>
  <si>
    <t>0</t>
  </si>
  <si>
    <t>Všeobecné konstrukce a práce</t>
  </si>
  <si>
    <t>02620</t>
  </si>
  <si>
    <t>ZKOUŠENÍ KONSTRUKCÍ A PRACÍ NEZÁVISLOU ZKUŠEBNOU</t>
  </si>
  <si>
    <t>KPL</t>
  </si>
  <si>
    <t>Laboratorní rozbor kontaminace ŠL</t>
  </si>
  <si>
    <t>zahrnuje veškeré náklady spojené s objednatelem požadovanými zkouškami</t>
  </si>
  <si>
    <t>02811</t>
  </si>
  <si>
    <t>PRŮZKUMNÉ PRÁCE GEOTECHNICKÉ NA POVRCHU</t>
  </si>
  <si>
    <t>Zatěžovací zkouška</t>
  </si>
  <si>
    <t>zahrnuje veškeré náklady spojené s objednatelem požadovanými pracemi</t>
  </si>
  <si>
    <t>02832</t>
  </si>
  <si>
    <t>PRŮZKUMNÉ PRÁCE HYDROLOGICKÉ V PODZEMÍ</t>
  </si>
  <si>
    <t>Stanovení filtračního kritéria na základě skutečné křivky zrnitosti dodané štěrkodrti a dle zjištěného podloží v místě trativodní rýhy</t>
  </si>
  <si>
    <t>015111</t>
  </si>
  <si>
    <t>POPLATKY ZA LIKVIDACI ODPADŮ NEKONTAMINOVANÝCH - 17 05 04  VYTĚŽENÉ ZEMINY A HORNINY -  I. TŘÍDA TĚŽITELNOSTI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</si>
  <si>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</si>
  <si>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</si>
  <si>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</si>
  <si>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2,52=2,520 [A]</t>
  </si>
  <si>
    <t>015150</t>
  </si>
  <si>
    <t>POPLATKY ZA LIKVIDACI ODPADŮ NEKONTAMINOVANÝCH - 17 05 08  ŠTĚRK Z KOLEJIŠTĚ (ODPAD PO RECYKLACI)</t>
  </si>
  <si>
    <t>467*1,8=840,600 [A]</t>
  </si>
  <si>
    <t>015210</t>
  </si>
  <si>
    <t>POPLATKY ZA LIKVIDACI ODPADŮ NEKONTAMINOVANÝCH - 17 01 01  ŽELEZNIČNÍ PRAŽCE BETONOVÉ</t>
  </si>
  <si>
    <t>212*0,290=61,480 [A]</t>
  </si>
  <si>
    <t>015250</t>
  </si>
  <si>
    <t>POPLATKY ZA LIKVIDACI ODPADŮ NEKONTAMINOVANÝCH - 17 02 03  POLYETYLÉNOVÉ  PODLOŽKY (ŽEL. SVRŠEK)</t>
  </si>
  <si>
    <t>015260</t>
  </si>
  <si>
    <t>POPLATKY ZA LIKVIDACŮ ODPADŮ NEKONTAMINOVANÝCH - 07 02 99 PRYŽOVÉ PODLOŽKY (ŽEL. SVRŠEK)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</si>
  <si>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</si>
  <si>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015520</t>
  </si>
  <si>
    <t>POPLATKY ZA LIKVIDACI ODPADŮ NEBEZPEČNÝCH - 17 02 04*  ŽELEZNIČNÍ PRAŽCE DŘEVĚNÉ</t>
  </si>
  <si>
    <t>45*0,090=4,050 [A]</t>
  </si>
  <si>
    <t>123737</t>
  </si>
  <si>
    <t>ODKOP PRO SPOD STAVBU SILNIC A ŽELEZNIC TŘ. I, ODVOZ DO 16KM</t>
  </si>
  <si>
    <t>96*0,7=67,200 [A]  ZKPP  
122=122,000 [B] ZKPP  
39=39,000 [C] Trativod  
A+B+C=228,200 [D]</t>
  </si>
  <si>
    <t>položka zahrnuje: - vodorovná a svislá doprava, přemístění, přeložení, manipulace s výkopkem - kompletní provedení vykopávky nezapažené i zapažené - ošetření výkopiště po celou 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 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 
skládku, do násypu) ani poplatky za skládku, vykazují se v položce č.0141**</t>
  </si>
  <si>
    <t>18110</t>
  </si>
  <si>
    <t>ÚPRAVA PLÁNĚ SE ZHUTNĚNÍM V HORNINĚ TŘ. I</t>
  </si>
  <si>
    <t>Úprava PTŽS vč. hutnění    
Úprava pláně ve sklonu 5% se zhutněním</t>
  </si>
  <si>
    <t>154*6,2=954,800 [A]  
3*96=288,000 [B]  
459=459,000 [C]  
A+B+C=1 701,800 [D]</t>
  </si>
  <si>
    <t>položka zahrnuje úpravu pláně včetně vyrovnání výškových rozdílů. Míru zhutnění určuje projekt.</t>
  </si>
  <si>
    <t>Základy</t>
  </si>
  <si>
    <t>21197</t>
  </si>
  <si>
    <t>OPLÁŠTĚNÍ ODVODŇOVACÍCH ŽEBER Z GEOTEXTILIE</t>
  </si>
  <si>
    <t>Filtrační geotextilie v trativodní rýze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</si>
  <si>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</si>
  <si>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</si>
  <si>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</si>
  <si>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</si>
  <si>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Komunikace</t>
  </si>
  <si>
    <t>502941</t>
  </si>
  <si>
    <t>ZŘÍZENÍ KONSTRUKČNÍ VRSTVY TĚLESA ŽELEZNIČNÍHO SPODKU Z GEOTEXTILIE</t>
  </si>
  <si>
    <t>479=479,000 [A] konstrukční vrstva žel. Spodku</t>
  </si>
  <si>
    <t>1. Položka obsahuje:  – nákup a dodání geosyntetika v požadované kvalitě  – očištění a urovnání podkladu  – uložení geosyntetika dle předepsaného technologického předpisu  – zřízení konstrukční vrstvy z geosyntetika bez rozlišení šířky, pokládání vrstvy po etapách, včetně pracovních spar a spojů  – průkazní zkoušky, kontrolní zkoušky a kontrolní měření  – úpravu napojení, ukončení a těsnění podél trativodů, vpustí, šachet a pod.  – úpravu povrchu vrstvy 2. Položka neobsahuje:  X 3. Způsob měření: Měří se metr čtverečný projektované nebo  
skutečné plochy, přičemž do výměry je již zahrnuto ztratné, přesahy, prořezy.</t>
  </si>
  <si>
    <t>512550</t>
  </si>
  <si>
    <t>KOLEJOVÉ LOŽE - ZŘÍZENÍ Z KAMENIVA HRUBÉHO DRCENÉHO (ŠTĚRK)</t>
  </si>
  <si>
    <t>1. Položka obsahuje:  – dodávku, dopravu a uložení kameniva předepsané specifikace a frakce v požadované míře zhutnění 2. Položka neobsahuje:  X 3. Způsob měření: Měří se objem  
kolejového lože v projektovaném profilu.</t>
  </si>
  <si>
    <t>528352</t>
  </si>
  <si>
    <t>KOLEJ 49 E1, ROZD. "U", BEZSTYKOVÁ, PR. BET. BEZPODKLADNICOVÝ, UP. PRUŽNÉ</t>
  </si>
  <si>
    <t>154=154,000 [A]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</si>
  <si>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 
dodávku a montáž pražcových kotev  – následnou úpravu směrového a výškového uspořádání koleje 3. Způsob měření: Měří se délka koleje ve smyslu ČSN 73 6360, tj. v ose koleje.</t>
  </si>
  <si>
    <t>541521</t>
  </si>
  <si>
    <t>PODÉLNÝ POSUN BETONOVÉHO PRAŽCE V OSE KOLEJE</t>
  </si>
  <si>
    <t>Posun u demontáží dvojitých pražců</t>
  </si>
  <si>
    <t>1. Položka obsahuje:  – odkopání kolejového lože na úroveň ložné plochy pražců  – povolení upevňovadel  – posunutí pražce do nové polohy  – utažení upevňovadel, popř. náhradu poškozených upevňovacích prvků a podložek za užité nebo nové  – nahrnutí kolejového lože zpět včetně zhutnění  – směrovou a výškovou úpravu koleje  – příplatky za ztížené podmínky při práci v koleji, např. překážky po stranách koleje, práci v tunelu ap. 2. Položka neobsahuje:  – případné doplnění štěrkového lože 3. Způsob měření: Udává se počet kusů kompletní  
konstrukce nebo práce.</t>
  </si>
  <si>
    <t>542121</t>
  </si>
  <si>
    <t>SMĚROVÉ A VÝŠKOVÉ VYROVNÁNÍ KOLEJE NA PRAŽCÍCH BETONOVÝCH DO 0,05 M</t>
  </si>
  <si>
    <t>154=154,000 [A] 2. podbití v místě trhání  
2*357=714,000 [B] podbití stávajících úseků  
A+B=868,000 [C]</t>
  </si>
  <si>
    <t>1. Položka obsahuje:  – podbíjení pražců, vyrovnání nivelety stávající koleje nebo výhybkové konstrukce do 50 mm při zapojování na novostavbu (přechodový úsek)  – příplatky za ztížené  
podmínky při práci v koleji, např. překážky po stranách koleje, práci v tunelu apod. 2. Položka neobsahuje:  – případné doplnění štěrkového lože 3. Způsob měření: Měří se délka koleje ve smyslu ČSN 73 6360, tj. v ose koleje.</t>
  </si>
  <si>
    <t>542312</t>
  </si>
  <si>
    <t>NÁSLEDNÁ ÚPRAVA SMĚROVÉHO A VÝŠKOVÉHO USPOŘÁDÁNÍ KOLEJE - PRAŽCE BETONOVÉ</t>
  </si>
  <si>
    <t>km 12,066 706 - 12,577 708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</si>
  <si>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</si>
  <si>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</si>
  <si>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</si>
  <si>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</si>
  <si>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549210</t>
  </si>
  <si>
    <t>PRAŽCOVÁ KOTVA V NOVĚ ZŘIZOVANÉ KOLEJI</t>
  </si>
  <si>
    <t>1. Položka obsahuje:  – dodávku a montáž pražcové kotvy  – případné odhrabání štěrku v místě zabudování pražcové kotvy bez ohledu na ulehlost  – po dokončení montáže navrácení  
štěrku na původní místo a uvedení koleje do normového stavu  – příplatky za ztížené podmínky při práci v koleji, např. překážky po stranách koleje, práci v tunelu ap. 2. Položka neobsahuje:  X 3. Způsob měření: Udává se počet kusů kompletní konstrukce nebo práce.</t>
  </si>
  <si>
    <t>549311</t>
  </si>
  <si>
    <t>ZRUŠENÍ A ZNOVUZŘÍZENÍ BEZSTYKOVÉ KOLEJE NA NEDEMONTOVANÝCH ÚSECÍCH V KOLEJI</t>
  </si>
  <si>
    <t>2*(154+50)=408,000 [A]</t>
  </si>
  <si>
    <t>1. Položka obsahuje: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2. Položka neobsahuje:  – případné doplnění  
kolejového lože  – svary 3. Způsob měření: Měří se délka koleje ve smyslu ČSN 73 6360, tj. v ose koleje.</t>
  </si>
  <si>
    <t>89952</t>
  </si>
  <si>
    <t>OBETONOVÁNÍ POTRUBÍ Z PROSTÉHO BETONU</t>
  </si>
  <si>
    <t>Podbetonování úseku Š1-Š2-Š3-Š4 + opěrky v úseku Š4-Š5-Š6 + základ svodného potrubí</t>
  </si>
  <si>
    <t>5,2+0,8=6,0 [A]</t>
  </si>
  <si>
    <t>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 
osazení zařízení ochrany konstrukce proti vlivu bludných proudů</t>
  </si>
  <si>
    <t>561462R</t>
  </si>
  <si>
    <t>KAMENIVO ZPEVNĚNÉ CEMENTEM TŘ. II TL. DO 450MM</t>
  </si>
  <si>
    <t>SC 0/32, C5/6</t>
  </si>
  <si>
    <t>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</si>
  <si>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56334</t>
  </si>
  <si>
    <t>VOZOVKOVÉ VRSTVY ZE ŠTĚRKODRTI TL. DO 200MM</t>
  </si>
  <si>
    <t>Štěrkodrť fr. 0/32</t>
  </si>
  <si>
    <t>- dodání kameniva předepsané kvality a zrnitosti - rozprostření a zhutnění vrstvy v předepsané tloušťce - zřízení vrstvy bez rozlišení šířky, pokládání vrstvy po etapách - nezahrnuje  
postřiky, nátěry</t>
  </si>
  <si>
    <t>56335</t>
  </si>
  <si>
    <t>VOZOVKOVÉ VRSTVY ZE ŠTĚRKODRTI TL. DO 250MM</t>
  </si>
  <si>
    <t>ZKPP Štěrkodrť fr. 0/63</t>
  </si>
  <si>
    <t>74C934</t>
  </si>
  <si>
    <t>PŘESUN UKOLEJŇOVACÍHO VODIČE IZOLOVANÉHO VŮČI ZEMI (DEMONTÁŽ + MONTÁŽ UKOLEJNĚNÍ NA JINOU KONSTRUKCI)</t>
  </si>
  <si>
    <t>1. Položka obsahuje:  – všechny náklady na demontáž a opětovnou montáž při stavebních postupech , dodaného zařízení protikorozně ošetřeného podle TKP se všemi pomocnými  
doplňujícími součástmi a pracemi s použitím mechanizmů  – cena položky je vč. ostatních rozpočtových nákladů 2. Položka neobsahuje:  X 3. Způsob měření: Udává se počet kusů kompletní konstrukce nebo práce.</t>
  </si>
  <si>
    <t>1. Položka obsahuje:  – demontáž snímače počítače náprav včetně odpojení kabelových přívodů  – demontáž snímače počítače náprav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</si>
  <si>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Potrubí</t>
  </si>
  <si>
    <t>895811</t>
  </si>
  <si>
    <t>DRENÁŽNÍ ŠACHTICE NORMÁLNÍ Z PLAST DÍLCŮ ŠN 60</t>
  </si>
  <si>
    <t>PE-HD DN400 vč. poklopu</t>
  </si>
  <si>
    <t>položka zahrnuje: - poklopy s rámem z předepsaného materiálu a tvaru - předepsané plastové skruže, dno a není-li uvedeno jinak i podkladní vrstvu (z kameniva nebo betonu). - výplň,  
těsnění a tmelení spár a spojů, - očištění a ošetření úložných ploch, - předepsané podkladní konstrukce</t>
  </si>
  <si>
    <t>Ostatní konstrukce a práce</t>
  </si>
  <si>
    <t>921930</t>
  </si>
  <si>
    <t>ANTIKOROZNÍ PROVEDENÍ UPEVŇOVADEL A JINÉHO DROBNÉHO KOLEJIVA</t>
  </si>
  <si>
    <t>10=10,000 [A]</t>
  </si>
  <si>
    <t>(Položka je příplatkovou jakožto materiálový rozdíl oproti standardnímu upevnění. Samostatně ji tedy nelze použít.) 1. Položka obsahuje:  – antikorozní provedení určených částí upevnění žárovým zinkováním nebo jiným vhodným způsobem ve výrobním závodu  – příplatky za ztížené podmínky vyskytující se při zřízení kolejových vah, např. za překážky na straně  
koleje apod. 2. Položka neobsahuje:  – dodávku materiálu, je součástí položek zřízení koleje nebo přejezdu 3. Způsob měření: Měří se metr délkový.</t>
  </si>
  <si>
    <t>923122</t>
  </si>
  <si>
    <t>HEKTOMETROVNÍK Z UŽITÉHO MATERIÁLU</t>
  </si>
  <si>
    <t>Přemístění stávajících hektometrů</t>
  </si>
  <si>
    <t>1. Položka obsahuje:  – dodávku a osazení včetně nutných zemních prací a obetonování  – případnou obnovu nátěru  – odrazky nebo retroreflexní fólie 2. Položka neobsahuje:  X 3.  
Způsob měření: Udává se počet kusů kompletní konstrukce nebo práce.</t>
  </si>
  <si>
    <t>923481</t>
  </si>
  <si>
    <t>STANIČNÍK - TABULE "ÚZKÁ"</t>
  </si>
  <si>
    <t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 
konzolu apod. včetně základu a zemních prácí 3. Způsob měření: Udává se počet kusů kompletní konstrukce nebo práce.</t>
  </si>
  <si>
    <t>923311</t>
  </si>
  <si>
    <t>PŘEDVĚSTNÍK N - TROJÚHELNÍKOVÝ ŠTÍT</t>
  </si>
  <si>
    <t>923941</t>
  </si>
  <si>
    <t>ZAJIŠŤOVACÍ ZNAČKA KONZOLOVÁ (K) VČETNĚ OCELOVÉHO SLOUPKU</t>
  </si>
  <si>
    <t>1. Položka obsahuje:  – geodetické zaměření a kontrolu připravenosti pro osazení značky  – dodávku konzolové zajišťovací značky a slopku v požadovaném provedení  – vykopání jamky, osazení a zabetonování sloupku a upevnění podpůrné konstrukce na sloupek  – nalepení nebo uchycení zajišťovací značky a další související práce  – všechny potřebné pomůcky, stroje, nářadí a pomocný materiál  – kontrolní měření  – vyhotovení příslušné dokumentace 2. Položka neobsahuje:  X 3. Způsob měření: Udává se počet kusů kompletní konstrukce nebo  
práce.</t>
  </si>
  <si>
    <t>925110</t>
  </si>
  <si>
    <t>DRÁŽNÍ STEZKY Z DRTI TL. DO 50 MM</t>
  </si>
  <si>
    <t>1. Položka obsahuje:  – kompletní provedení konstrukce s dodáním materiálu  – urovnání povrchu do předepsaného tvaru, případně i ruční hutnění a výplň nerovností a prohlubní  – zhutnění na předepsanou míru bez ohledu na způsob provádění  – příplatky za ztížené podmínky vyskytující se při zřízení drážních stezek, např. za překážky na straně koleje ap. 2. Položka neobsahuje:  – výplň pod drážní stezkou mezi kolejovým ložem sousedních kolejí, nacení se položkami ve sd 51 3. Způsob měření: Měří se horní pochozí plocha bez ohledu na  
tvar dosypávek pod drážní stezkou.</t>
  </si>
  <si>
    <t>965010</t>
  </si>
  <si>
    <t>ODSTRANĚNÍ KOLEJOVÉHO LOŽE A DRÁŽNÍCH STEZEK</t>
  </si>
  <si>
    <t>1. Položka obsahuje:  – odstranění kolejového lože ručně nebo mechanizací, a to po nebo bez sejmutí kolejového roštu  – příplatky za ztížené podmínky při práci v kolejišti, např. za překážky na straně koleje apod.  – naložení vybouraného materiálu na dopravní prostředek 2. Položka neobsahuje:  – odvoz vybouraného materiálu do skladu nebo na likvidaci  – poplatky za likvidaci odpadů, nacení se položkami ze ssd 0 3. Způsob měření: Měří se metry krychlové odtěženého kolejového lože v ulehlém (původním) stavu.</t>
  </si>
  <si>
    <t>965021</t>
  </si>
  <si>
    <t>ODSTRANĚNÍ KOLEJOVÉHO LOŽE A DRÁŽNÍCH STEZEK - ODVOZ NA SKLÁDKU</t>
  </si>
  <si>
    <t>M3KM</t>
  </si>
  <si>
    <t>467*15=7005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</si>
  <si>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vytěženého  
v rostlém (původním) stavu nebo vybouraného materiálu a jednotlivých vzdáleností v kilometrech.</t>
  </si>
  <si>
    <t>965114</t>
  </si>
  <si>
    <t>DEMONTÁŽ KOLEJE NA BETONOVÝCH PRAŽCÍCH ROZEBRÁNÍM DO SOUČÁSTÍ</t>
  </si>
  <si>
    <t>((12,266-12,112)-0,025)*1000=129,000 [A]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</si>
  <si>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jednotlivých součástí a jejich hrubé očištění  – naložení vybouraného materiálu na dopravní prostředek  – příplatky za ztížené podmínky při práci v kolejišti, např. za překážky na straně koleje apod. 2. Položka neobsahuje:  – odvoz vybouraného materiálu na montážní základnu nebo na likvidaci  – poplatky za likvidaci odpadů, nacení se položkami ze ssd 0 3. Způsob měření: 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</si>
  <si>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</si>
  <si>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</si>
  <si>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</si>
  <si>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>(656*0,0015)*10=9,840 [A] komplety  
(4*0,0221)*10=0,884 [B] můstkové podkladnice  
(420*0,0075)*10=31,500 [C] podkladnice  
(1680*0,00057)*10=9,576 [D] vrtule  
(258*0,04939)*10 =127,426 [E] kolejnice  
A+B+C+D+E=179,226 [F]</t>
  </si>
  <si>
    <t>1. Položka obsahuje:  – odvoz jakýmkoliv dopravním prostředkem a složení  – případné překládky na trase 2. Položka neobsahuje:  – naložení vybouraného materiálu na dopravní  
prostředek (je zahrnuto ve zdrojové položce)  – poplatky za likvidaci odpadů, nacení se položkami ze ssd 0 3. Způsob měření: 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</si>
  <si>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</si>
  <si>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MONTÁŽNÍ ZÁKLADNY) K LIKVIDACI</t>
  </si>
  <si>
    <t>(212*0,290)*15=922,2 [A] betonové pražce</t>
  </si>
  <si>
    <t>1. Položka obsahuje:  – naložení na dopravní prostředek, odvoz a složení  – případné překládky na trase 2. Položka neobsahuje:  – poplatky za likvidaci odpadů, nacení se položkami ze ssd 0 3. Způsob měření: Výměra je sumou součinů tun vybouraného materiálu v původním stavu a k nim příslušných jednotlivých odvozových vzdáleností v kilometrech.</t>
  </si>
  <si>
    <t>965124</t>
  </si>
  <si>
    <t>DEMONTÁŽ KOLEJE NA DŘEVĚNÝCH PRAŽCÍCH ROZEBRÁNÍM DO SOUČÁSTÍ</t>
  </si>
  <si>
    <t>km 12,164 – km 12,189</t>
  </si>
  <si>
    <t>25=25,000 [A]</t>
  </si>
  <si>
    <t>965125</t>
  </si>
  <si>
    <t>DEMONTÁŽ KOLEJE NA DŘEVĚNÝCH PRAŽCÍCH - ODVOZ ROZEBRANÝCH SOUČÁSTÍ NA MONTÁŽNÍ ZÁKLADNU</t>
  </si>
  <si>
    <t>(50*0,4939)*10 [A] kolejnice  
(172*0,00122)*10=138,292000 [B] komplety  
(86*0,00891)*10=4,098600 [C] podkladnice  
(344*0,00061)*10=1,122400 [D] vrtule vč. kroužků  
(16*0,00987)*10=1,974000 [E] spojky vč. upevnění  
A+B+C+D+E=246,950 [E]</t>
  </si>
  <si>
    <t>965126</t>
  </si>
  <si>
    <t>DEMONTÁŽ KOLEJE NA DŘEVĚNÝCH PRAŽCÍCH - ODVOZ ROZEBRANÝCH SOUČÁSTÍ (Z MÍSTA DEMONTÁŽE NEBO Z MONTÁŽNÍ ZÁKLADNY) K LIKVIDACI</t>
  </si>
  <si>
    <t>Dřevěné pražce na skládku</t>
  </si>
  <si>
    <t>(45*0,09)*60=243</t>
  </si>
  <si>
    <t>965821</t>
  </si>
  <si>
    <t>DEMONTÁŽ KILOMETROVNÍKU, HEKTOMETROVNÍKU, MEZNÍKU</t>
  </si>
  <si>
    <t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 
odpadů, nacení se položkami ze ssd 0 3. Způsob měření: Udává se počet kusů kompletní konstrukce nebo práce.</t>
  </si>
  <si>
    <t>965822</t>
  </si>
  <si>
    <t>DEMONTÁŽ KILOMETROVNÍKU, HEKTOMETROVNÍKU, MEZNÍKU - ODVOZ (NA LIKVIDACI ODPADŮ NEBO JINÉ URČENÉ MÍSTO)</t>
  </si>
  <si>
    <t>2,52*15=37,8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</si>
  <si>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tun  
vybouraného materiálu v původním stavu a jednotlivých vzdáleností v kilometrech.</t>
  </si>
  <si>
    <t>965841</t>
  </si>
  <si>
    <t>DEMONTÁŽ JAKÉKOLIV NÁVĚSTI</t>
  </si>
  <si>
    <t>965842</t>
  </si>
  <si>
    <t>DEMONTÁŽ JAKÉKOLIV NÁVĚSTI - ODVOZ (NA LIKVIDACI ODPADŮ NEBO JINÉ URČENÉ MÍSTO)</t>
  </si>
  <si>
    <t>(1*0,15)10=0,150 [B] návěsti</t>
  </si>
  <si>
    <t>D.2.1.3</t>
  </si>
  <si>
    <t>Přejezdy a přechody</t>
  </si>
  <si>
    <t xml:space="preserve">  SO 2301.1</t>
  </si>
  <si>
    <t>P2552, zrušení přejezdové konstrukce</t>
  </si>
  <si>
    <t>SO 2301.1</t>
  </si>
  <si>
    <t>014102</t>
  </si>
  <si>
    <t>POPLATKY ZA SKLÁDKU</t>
  </si>
  <si>
    <t>Žezelný šrot z návěstí</t>
  </si>
  <si>
    <t>zahrnuje veškeré poplatky provozovateli skládky související s uložením odpadu na skládce.</t>
  </si>
  <si>
    <t>POPLATKY ZA LIKVIDACI ODPADŮ NEBEZPEČNÝCH - 17 02 04* ŽELEZNIČNÍ PRAŽCE DŘEVĚNÉ</t>
  </si>
  <si>
    <t>(0,2*0,2*5,5)*0,7=0,385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</si>
  <si>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</si>
  <si>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POPLATKY ZA LIKVIDACI ODPADŮ NEKONTAMINOVANÝCH - 17 05 04 VYTĚŽENÉ ZEMINY A HORNINY - I. TŘÍDA TĚŽITELNOSTI</t>
  </si>
  <si>
    <t>20*1,5=30</t>
  </si>
  <si>
    <t>POPLATKY ZA LIKVIDACI ODPADŮ NEKONTAMINOVANÝCH - 17 01 01 BETON Z DEMOLIC OBJEKTŮ, ZÁKLADŮ TV</t>
  </si>
  <si>
    <t>(4*0,2)*2,2</t>
  </si>
  <si>
    <t>POPLATKY ZA LIKVIDACI ODPADŮ NEKONTAMINOVANÝCH - 17 05 08 ŠTĚRK Z KOLEJIŠTĚ (ODPAD PO RECYKLACI)</t>
  </si>
  <si>
    <t>3*1,5=4,5</t>
  </si>
  <si>
    <t>122737</t>
  </si>
  <si>
    <t>ODKOPÁVKY A PROKOPÁVKY OBECNÉ TŘ. I, ODVOZ DO 16KM</t>
  </si>
  <si>
    <t>14+6=20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</si>
  <si>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</si>
  <si>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Odtěžení přebytečného štěrku a drážní stezky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</si>
  <si>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</si>
  <si>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(3*1,5)*15=67,5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</si>
  <si>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</si>
  <si>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965321</t>
  </si>
  <si>
    <t>ROZEBRÁNÍ PŘEJEZDU, PŘECHODU OSTATNÍCH</t>
  </si>
  <si>
    <t>Demontáž výdřevy - 2 ks hranolů</t>
  </si>
  <si>
    <t>0,2*5,5=1,1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</si>
  <si>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</si>
  <si>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965322</t>
  </si>
  <si>
    <t>ROZEBRÁNÍ PŘEJEZDU, PŘECHODU OSTATNÍCH - ODVOZ (NA LIKVIDACI ODPADŮ NEBO JINÉ URČENÉ MÍSTO)</t>
  </si>
  <si>
    <t>Odvoz výdřevy k likvidaci</t>
  </si>
  <si>
    <t>(0,44*0,7)15=4,62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</si>
  <si>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</si>
  <si>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</si>
  <si>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Odvoz suti ze základů návěstí + odvoz návěstí</t>
  </si>
  <si>
    <t>(0,8*2,2*20)+(1*0,1*10)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</si>
  <si>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</si>
  <si>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2302</t>
  </si>
  <si>
    <t>P2553, přejezdová konstrukce</t>
  </si>
  <si>
    <t>SO 2302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</si>
  <si>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</si>
  <si>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</si>
  <si>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</si>
  <si>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61=61,000 [A]</t>
  </si>
  <si>
    <t>015170</t>
  </si>
  <si>
    <t>POPLATKY ZA LIKVIDACI ODPADŮ NEKONTAMINOVANÝCH - 17 02 01  DŘEVO PO STAVEBNÍM POUŽITÍ, Z DEMOLIC</t>
  </si>
  <si>
    <t>113137</t>
  </si>
  <si>
    <t>ODSTRANĚNÍ KRYTU ZPEVNĚNÝCH PLOCH S ASFALT POJIVEM, ODVOZ DO 16KM</t>
  </si>
  <si>
    <t>Stávající kryt přejezdu P2542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</si>
  <si>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</si>
  <si>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113327</t>
  </si>
  <si>
    <t>ODSTRAN PODKL ZPEVNĚNÝCH PLOCH Z KAMENIVA NESTMEL, ODVOZ DO 16KM</t>
  </si>
  <si>
    <t>Odstranění štěrkodrti</t>
  </si>
  <si>
    <t>113748</t>
  </si>
  <si>
    <t>FRÉZOVÁNÍ ZPEVNĚNÝCH PLOCH ASFALTOVÝCH TL. DO 150MM</t>
  </si>
  <si>
    <t>Frézování vozovky</t>
  </si>
  <si>
    <t>45,2=45,200 [A] konstrukce vozovky  
28,5=28,500 [B] pro svahové stupně  
A+B=73,700 [C]</t>
  </si>
  <si>
    <t>122937</t>
  </si>
  <si>
    <t>ODKOPÁVKY A PROKOPÁVKY OBECNÉ TŘ. III, ODVOZ DO 16KM</t>
  </si>
  <si>
    <t>Odtěžení kameniva zpevněného cementem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</si>
  <si>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  v okolí výkopiště a ve výkopišti - třídění výkopku - veškeré pomocné konstrukce umožňující provedení vykopávky (příjezdy, sjezdy, nájezdy, lešení, podpěr. konstr., přemostění, zpevněné  
plochy, zakrytí a pod.) - nezahrnuje uložení zeminy (na skládku, do násypu) ani poplatky za skládku, vykazují se v položce č.0141**</t>
  </si>
  <si>
    <t>12930</t>
  </si>
  <si>
    <t>ČIŠTĚNÍ PŘÍKOPŮ OD NÁNOSU</t>
  </si>
  <si>
    <t>Součástí položky je vodorovná a svislá doprava, přemístění, přeložení, manipulace s materiálem a uložení na skládku.  Nezahrnuje poplatek za skládku, který se vykazuje v položce 0141** (s výjimkou malého množství  materiálu, kde je možné poplatek zahrnout do jednotkové ceny položky – tento fakt musí být uveden v doplňujícím textu k položce)</t>
  </si>
  <si>
    <t>Pro svodné potrubí a prahovou vpust</t>
  </si>
  <si>
    <t>(3,7+0,5)+3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</si>
  <si>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 
skládku, do násypu) ani poplatky za skládku, vykazují se v položce č.0141**</t>
  </si>
  <si>
    <t>171103</t>
  </si>
  <si>
    <t>ULOŽENÍ SYPANINY DO NÁSYPŮ SE ZHUTNĚNÍM DO 100% PS</t>
  </si>
  <si>
    <t>Svahové stupně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</si>
  <si>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 pomocné konstrukce umožňující provedení  zemní konstrukce  (příjezdy,  sjezdy,  nájezdy, lešení, podpěrné  
konstrukce, přemostění, zpevněné plochy, zakrytí a pod.)</t>
  </si>
  <si>
    <t>17380</t>
  </si>
  <si>
    <t>ZEMNÍ KRAJNICE A DOSYPÁVKY Z NAKUPOVANÝCH MATERIÁLŮ</t>
  </si>
  <si>
    <t>Krajinice komunikace fr. 0/32 mm</t>
  </si>
  <si>
    <t>12*0,2=2,400 [A]</t>
  </si>
  <si>
    <t>položka zahrnuje: - kompletní provedení zemní konstrukce včetně nákupu a dopravy materiálu dle zadávací dokumentace - úprava  ukládaného  materiálu  vlhčením,  tříděním,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svahování, hutnění a uzavírání povrchů svahů - udržování úložiště a jeho ochrana proti vodě - odvedení nebo obvedení vody v okolí úložiště a v úložišti - veškeré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</si>
  <si>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</si>
  <si>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</si>
  <si>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potrubí fr. 16/32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</si>
  <si>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</si>
  <si>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(215*2)+90=520,000 [A]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</si>
  <si>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</si>
  <si>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</si>
  <si>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</si>
  <si>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27231A</t>
  </si>
  <si>
    <t>ZÁKLADY Z PROSTÉHO BETONU DO C20/25</t>
  </si>
  <si>
    <t>Beton pro odvodňovací žlab</t>
  </si>
  <si>
    <t>0,6=0,600 [A] Beton pro odvodňovací žlab  
7,5+1,0=8,5 [B] Beton pro svodné potrubí  
A+B=9,1 [C]</t>
  </si>
  <si>
    <t>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 
osazení zařízení ochrany konstrukce proti vlivu bludných proudů,</t>
  </si>
  <si>
    <t>272315</t>
  </si>
  <si>
    <t>ZÁKLADY Z PROSTÉHO BETONU DO C30/37</t>
  </si>
  <si>
    <t>Základ prahové vpusti</t>
  </si>
  <si>
    <t>Vodorovné konstrukce</t>
  </si>
  <si>
    <t>465512</t>
  </si>
  <si>
    <t>DLAŽBY Z LOMOVÉHO KAMENE NA MC</t>
  </si>
  <si>
    <t>Výúsť ze svodného potrubí</t>
  </si>
  <si>
    <t>položka zahrnuje: - nutné zemní práce (svahování, úpravu pláně a pod.) - zřízení spojovací vrstvy - zřízení lože dlažby z cementové malty předepsané kvality a předepsané tloušťky -  
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</si>
  <si>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46611</t>
  </si>
  <si>
    <t>DLAŽBY VEGETAČNÍ Z DÍLCŮ BETONOVÝCH</t>
  </si>
  <si>
    <t>58*0,08=4,960 [A]</t>
  </si>
  <si>
    <t>položka zahrnuje: - povrchovou úpravu podkladu - zřízení spojovací vrstvy - dodávku a uložení předepsaných dlažebních prvků do předepsaného tvaru - spárování, těsnění, tmelení a vyplnění spar případně s vyklínováním - úprava povrchu pro odvedení srážkové vody - výplň otvorů drnem nebo ornicí s osetím, případně kamenivem - výplň spar předepsaným materiálem - nutné zemní práce (svahování, úpravu pláně a pod.) - nezahrnuje podklad pod dlažbu, vykazuje se samostatně položkami SD 45</t>
  </si>
  <si>
    <t>562101</t>
  </si>
  <si>
    <t>VOZOVKOVÉ VRSTVY Z MATERIÁLŮ STABIL CEMENTEM TŘ I</t>
  </si>
  <si>
    <t>SC 8/10</t>
  </si>
  <si>
    <t>221*0,170=37,570 [A]</t>
  </si>
  <si>
    <t>- dodání směsi v požadované kvalitě - očištění podkladu - uložení směsi dle předepsaného technologického předpisu a zhutnění vrstvy v předepsané tloušťce - zřízení vrstvy bez rozlišení šířky, pokládání vrstvy po etapách, včetně pracovních spar a spojů - úpravu napojení, ukončení - úpravu dilatačních spar včetně předepsané výztuže - nezahrnuje postřiky, nátěry -  
nezahrnuje úpravu povrchu krytu</t>
  </si>
  <si>
    <t>56110</t>
  </si>
  <si>
    <t>PODKLADNÍ BETON</t>
  </si>
  <si>
    <t>Kladecí vrstva prahové vpusti beton C30/37</t>
  </si>
  <si>
    <t>56332</t>
  </si>
  <si>
    <t>VOZOVKOVÉ VRSTVY ZE ŠTĚRKODRTI TL. DO 100MM</t>
  </si>
  <si>
    <t>Na svahové stupně štěrkodrť fr. 0/32 mm</t>
  </si>
  <si>
    <t>20*0,1=2,000 [A]</t>
  </si>
  <si>
    <t>Vrstva vozovky + podkladní prahové vpusti</t>
  </si>
  <si>
    <t>90+7</t>
  </si>
  <si>
    <t>štěrkodrť fr. 32/63</t>
  </si>
  <si>
    <t>215=215,000 [A]</t>
  </si>
  <si>
    <t>572121</t>
  </si>
  <si>
    <t>INFILTRAČNÍ POSTŘIK ASFALTOVÝ DO 1,0KG/M2</t>
  </si>
  <si>
    <t>- dodání všech předepsaných materiálů pro postřiky v předepsaném množství - provedení dle předepsaného technologického předpisu - zřízení vrstvy bez rozlišení šířky, pokládání  
vrstvy po etapách - úpravu napojení, ukončení</t>
  </si>
  <si>
    <t>572214</t>
  </si>
  <si>
    <t>SPOJOVACÍ POSTŘIK Z MODIFIK EMULZE DO 0,5KG/M2</t>
  </si>
  <si>
    <t>235+229=464,000 [A]</t>
  </si>
  <si>
    <t>574C66</t>
  </si>
  <si>
    <t>ASFALTOVÝ BETON PRO LOŽNÍ VRSTVY ACL 16+, 16S TL. 70MM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</si>
  <si>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</si>
  <si>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574E56</t>
  </si>
  <si>
    <t>ASFALTOVÝ BETON PRO PODKLADNÍ VRSTVY ACP 16+, 16S TL. 60MM</t>
  </si>
  <si>
    <t>574I54</t>
  </si>
  <si>
    <t>ASFALTOVÝ KOBEREC MASTIXOVÝ SMA 11+, 11S TL. 40MM</t>
  </si>
  <si>
    <t>- dodání směsi v požadované kvalitě - očištění podkladu - uložení směsi dle předepsaného technologického předpisu, zhutnění vrstvy v předepsané tloušťce - zřízení vrstvy bez rozlišení  
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</si>
  <si>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577A1</t>
  </si>
  <si>
    <t>VÝSPRAVA TRHLIN ASFALTOVOU ZÁLIVKOU</t>
  </si>
  <si>
    <t>(6+5,9)*3=35,700 [A]  
46*3=138,000 [B] podélné pracovní spáry  
2*7=14,000 [C] u závěrných zídek  
12+16=28,000 [D] u štěrbinového žlabu  
A+B+C+D=215,7 [E]</t>
  </si>
  <si>
    <t>- vyfrézování drážky šířky do 20mm hloubky do 40mm - vyčištění - nátěr - výplň předepsanou zálivkovou hmotou</t>
  </si>
  <si>
    <t>87433</t>
  </si>
  <si>
    <t>POTRUBÍ Z TRUB PLASTOVÝCH ODPADNÍCH DN DO 150MM</t>
  </si>
  <si>
    <t>7,5=7,500 [A] Svodné potrubí u odvodňovacího žlabu</t>
  </si>
  <si>
    <t>položky pro zhotovení potrubí platí bez ohledu na sklon zahrnuje: - výrobní dokumentaci (včetně technologického předpisu) - dodání veškerého trubního a pomocného materiálu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 
zkoušky vodotěsnosti a televizní prohlídku</t>
  </si>
  <si>
    <t>91228</t>
  </si>
  <si>
    <t>SMĚROVÉ SLOUPKY Z PLAST HMOT VČETNĚ ODRAZNÉHO PÁSKU</t>
  </si>
  <si>
    <t>položka zahrnuje: - dodání a osazení sloupku včetně nutných zemních prací - vnitrostaveništní a mimostaveništní doprava - odrazky plastové nebo z retroreflexní fólie</t>
  </si>
  <si>
    <t>914121</t>
  </si>
  <si>
    <t>DOPRAVNÍ ZNAČKY ZÁKLADNÍ VELIKOSTI OCELOVÉ FÓLIE TŘ 1 - DODÁVKA A MONTÁŽ</t>
  </si>
  <si>
    <t>2+2=4,000 [A]</t>
  </si>
  <si>
    <t>položka zahrnuje: - dodávku a montáž značek v požadovaném provedení</t>
  </si>
  <si>
    <t>914122</t>
  </si>
  <si>
    <t>DOPRAVNÍ ZNAČKY ZÁKLADNÍ VELIKOSTI OCELOVÉ FÓLIE TŘ 1 - MONTÁŽ S PŘEMÍSTĚNÍM</t>
  </si>
  <si>
    <t>Zpětná montáž cedulí začáte a konec obce a cedule "zákaz podomního prodeje"</t>
  </si>
  <si>
    <t>položka zahrnuje: - dopravu demontované značky z dočasné skládky - osazení a montáž značky na místě určeném projektem - nutnou opravu poškozených částí nezahrnuje dodávku  
značky</t>
  </si>
  <si>
    <t>914123</t>
  </si>
  <si>
    <t>DOPRAVNÍ ZNAČKY ZÁKLADNÍ VELIKOSTI OCELOVÉ FÓLIE TŘ 1 - DEMONTÁŽ</t>
  </si>
  <si>
    <t>914921</t>
  </si>
  <si>
    <t>SLOUPKY A STOJKY DOPRAVNÍCH ZNAČEK Z OCEL TRUBEK DO PATKY - DODÁVKA A MONTÁŽ</t>
  </si>
  <si>
    <t>položka zahrnuje: - sloupky a upevňovací zařízení včetně jejich osazení (betonová patka, zemní práce)</t>
  </si>
  <si>
    <t>915211</t>
  </si>
  <si>
    <t>VODOROVNÉ DOPRAVNÍ ZNAČENÍ PLASTEM HLADKÉ - DODÁVKA A POKLÁDKA</t>
  </si>
  <si>
    <t>V4 - 0,125 vodící čára souvislá</t>
  </si>
  <si>
    <t>206*0,125=25,750 [A]</t>
  </si>
  <si>
    <t>položka zahrnuje: - dodání a pokládku nátěrového materiálu (měří se pouze natíraná plocha) - předznačení a reflexní úpravu</t>
  </si>
  <si>
    <t>919114</t>
  </si>
  <si>
    <t>ŘEZÁNÍ ASFALTOVÉHO KRYTU VOZOVEK TL DO 200MM</t>
  </si>
  <si>
    <t>(6+5,9)*3=35,700 [A] zaříznutí spáry   
3*46=138,000 [B] zaříznutí spáry v podélných pracovních spárách   
12=12,000 [C] zaříznutí spáry u prahové vpusti pro vložení pružného těsnění  
A+B+C=185,700 [D]</t>
  </si>
  <si>
    <t>položka zahrnuje řezání vozovkové vrstvy v předepsané tloušťce, včetně spotřeby vody</t>
  </si>
  <si>
    <t>921311</t>
  </si>
  <si>
    <t>ŽELEZNIČNÍ PŘEJEZD ŽELEZOBETONOVÝ S NOSIČI</t>
  </si>
  <si>
    <t>Včetně závěrných zídek a prefabrikovaných základů</t>
  </si>
  <si>
    <t>Odměřeno ze situace</t>
  </si>
  <si>
    <t>1. Položka obsahuje:  – úpravu a hutnění podloží přejezdové konstrukce  – dodávku přejezdové konstrukce s veškerými prvky a částmi daného typu přejezdové konstrukce včetně závěrných zídek a jejich betonového základu dle odpovídajících vzorových listů a TKP  – montáž přejezdové konstrukce z dílů a součástí na místě při přerušení železničního a silničního provozu  – speciální montážní nářadí, závěsné zařízení  – ochranné náběhy, koncové i mezilehlé zarážky, podélnou fixaci atd.  – příplatky za ztížené podmínky vyskytující se při zřízení přejezdu, např. za překážky na straně koleje ap. 2. Položka neobsahuje:  – zřízení, pronájem a odstranění dopravního značení objízdné trasy  – úpravy koleje (např. posun pražců, doplnění kolejového lože, směrová a výšková úprava)  – silniční panely v přechodu těles  – prahovou vpusť 3. Způsob měření: Měří se půdorysná plocha (pojízdná nebo pochozí) vlastní  
přejezdové konstrukce tvořené daným systémem. kolejnice a žlábky se z plochy neodečítají. Do plochy se nezapočítávají ochranné klíny, prahové vpusti apod.</t>
  </si>
  <si>
    <t>93543</t>
  </si>
  <si>
    <t>ŽLABY Z DÍLCŮ Z POLYMERBETONU SVĚTLÉ ŠÍŘKY DO 200MM VČETNĚ MŘÍŽÍ</t>
  </si>
  <si>
    <t>včetně revizního dílu a čelních stěn</t>
  </si>
  <si>
    <t>7+0,5+0,5</t>
  </si>
  <si>
    <t>položka zahrnuje: -dodávku a uložení dílců žlabu z předepsaného materiálu předepsaných rozměrů včetně mříže - spárování, úpravy vtoku a výtoku - nezahrnuje nutné zemní práce,  
předepsané lože, obetonování - měří se v metrech běžných délky osy žlabu, odečítají se čistící kusy a vpustě</t>
  </si>
  <si>
    <t>D.2.1.8</t>
  </si>
  <si>
    <t>Pozemní komunikace</t>
  </si>
  <si>
    <t xml:space="preserve">  SO 2402</t>
  </si>
  <si>
    <t>Železniční propustek v ev. km 12,177</t>
  </si>
  <si>
    <t>SO 2402</t>
  </si>
  <si>
    <t>POPLATKY ZA LIKVIDACŮ ODPADŮ NEKONTAMINOVANÝCH - 17 05 04 VYTĚŽENÉ ZEMINY A HORNINY - I. TŘÍDA TĚŽITELNOSTI</t>
  </si>
  <si>
    <t>z položky č. 17120  
46,411*2,0=92,822 [A]</t>
  </si>
  <si>
    <t>POPLATKY ZA LIKVIDACŮ ODPADŮ NEKONTAMINOVANÝCH - 17 01 01 BETON Z DEMOLIC OBJEKTŮ, ZÁKLADŮ TV</t>
  </si>
  <si>
    <t>prostý beton   
3,512*2,2=7,726 [A]  
železobeton trouba   
3,14*0,4*0,4*6,1=3,065 [B]  
3,14*0,3*0,3*6,1*-1=-1,724 [C]  
Celkem: A+B+C=9,067 [D]</t>
  </si>
  <si>
    <t>015330</t>
  </si>
  <si>
    <t>POPLATKY ZA LIKVIDACŮ ODPADŮ NEKONTAMINOVANÝCH - 17 05 04 KAMENNÁ SUŤ</t>
  </si>
  <si>
    <t>0,878*3,0=2,634 [A]</t>
  </si>
  <si>
    <t>11120</t>
  </si>
  <si>
    <t>ODSTRANĚNÍ KŘOVIN</t>
  </si>
  <si>
    <t>zleva   
10*4,5=45,000 [A]  
zprava  
10*4=40,000 [B]  
Celkem: A+B=85,000 [C]</t>
  </si>
  <si>
    <t>odstranění křovin a stromů do průměru 100 mm   
doprava dřevin bez ohledu na vzdálenost   
spálení na hromadách nebo štěpkování</t>
  </si>
  <si>
    <t>121101</t>
  </si>
  <si>
    <t>SEJMUTÍ ORNICE NEBO LESNÍ PŮDY S ODVOZEM DO 1KM</t>
  </si>
  <si>
    <t>zleva   
10*4,5*0,15=6,750 [A]  
zprava  
10*4*0,15=6,000 [B]  
Celkem: A+B=12,750 [C];ponecháno na místě do 1km ke zpětnému použití, přebytečný materiál bude odvezen na místo určené investorem</t>
  </si>
  <si>
    <t>položka zahrnuje sejmutí ornice bez ohledu na tloušťku vrstvy a její vodorovnou dopravu   
nezahrnuje uložení na trvalou skládku</t>
  </si>
  <si>
    <t>131738</t>
  </si>
  <si>
    <t>HLOUBENÍ JAM ZAPAŽ I NEPAŽ TŘ. I, ODVOZ DO 20KM</t>
  </si>
  <si>
    <t>výkop pro nový propustek  
2,96*12,9=38,184 [A]  
zleva  
2,01*4,5=9,045 [B]  
zprava   
2,2*2,5=5,500 [C]  
odpočet propustek   
základ čel včetně dříku   
zprava   
0,8*2,530*-1=-2,024 [D]  
zleva   
0,8*1,860*-1=-1,488 [E]  
stávající propustek   
0,46*6,1*-1=-2,806 [F]  
Celkem: A+B+C+D+E+F=46,411 [G]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</si>
  <si>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</si>
  <si>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</si>
  <si>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</si>
  <si>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pol.131738  
46,411=46,411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</si>
  <si>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</si>
  <si>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</si>
  <si>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</si>
  <si>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zásyp nové NK   
2,6*12,9=33,540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</si>
  <si>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</si>
  <si>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18222</t>
  </si>
  <si>
    <t>ROZPROSTŘENÍ ORNICE VE SVAHU V TL DO 0,15M</t>
  </si>
  <si>
    <t>ornice zpět   
zleva   
10*4,5=45,000 [A]  
zprava  
10*4=40,000 [B]  
Celkem: A+B=85,000 [C]</t>
  </si>
  <si>
    <t>položka zahrnuje:   
nutné přemístění ornice z dočasných skládek vzdálených do 50m   
rozprostření ornice v předepsané tloušťce ve svahu přes 1:5</t>
  </si>
  <si>
    <t>osetí ornice    
zleva   
10*4,5=45,000 [A]  
zprava  
10*4=40,000 [B]  
Celkem: A+B=85,000 [C]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</si>
  <si>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</si>
  <si>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</si>
  <si>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</si>
  <si>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272324</t>
  </si>
  <si>
    <t>ZÁKLADY ZE ŽELEZOBETONU DO C25/30</t>
  </si>
  <si>
    <t>základový práh zprava   
0,6*0,4*1,0=0,240 [A]  
základový práh zleva   
0,6*0,4*1,0=0,240 [B]  
prahy dlažby   
0,6*0,4*3,7=0,888 [C]  
0,6*0,4*3,7=0,888 [D]  
Celkem: A+B+C+D=2,256 [E]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</si>
  <si>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</si>
  <si>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451324</t>
  </si>
  <si>
    <t>PODKL A VÝPLŇ VRSTVY ZE ŽELEZOBET DO C25/30</t>
  </si>
  <si>
    <t>pod dlažbu   
vtok  
12*1,15*0,1=1,380 [A]  
výtok   
18*1,2*0,1=2,160 [B]  
Celkem: A+B=3,540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</si>
  <si>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</si>
  <si>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451366</t>
  </si>
  <si>
    <t>VÝZTUŽ PODKL VRSTEV Z KARI-SÍTÍ</t>
  </si>
  <si>
    <t>pod dlažbu -do betonu   
vtok  
12*1,15*1,15*4,44/1000=0,070 [A]  
výtok   
18*1,2*1,15*4,44/1000=0,110 [B]  
Celkem: A+B=0,180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</si>
  <si>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   
- veškeré svary nebo jiné spoje výztuže   
- pomocné konstrukce a práce pro osazení a upevnění výztuže   
- zednické výpomoci pro montáž betonářské výztuže   
- úpravy výztuže pro osazení doplňkových konstrukcí   
- ochranu výztuže do doby jejího zabetonování   
- veškerá opatření pro zajištění soudržnosti výztuže a betonu   
- vodivé propojení výztuže, které je součástí ochrany konstrukce proti vlivům bludných proudů, vyvedení do měřících skříní nebo míst pro měření bludných proudů   
- povrchovou antikorozní úpravu výztuže   
- separaci výztuže</t>
  </si>
  <si>
    <t>45157</t>
  </si>
  <si>
    <t>PODKLADNÍ A VÝPLŇOVÉ VRSTVY Z KAMENIVA TĚŽENÉHO</t>
  </si>
  <si>
    <t>podsyp ze štěrkopísku 0-22  
0,4*12,1=4,840 [A]</t>
  </si>
  <si>
    <t>položka zahrnuje dodávku předepsaného kameniva, mimostaveništní a vnitrostaveništní dopravu a jeho uložení   
není-li v zadávací dokumentaci uvedeno jinak, jedná se o nakupovaný materiál</t>
  </si>
  <si>
    <t>včetně bločků s letopočtem</t>
  </si>
  <si>
    <t>vtok  
12*1,15*0,2=2,760 [A]  
výtok   
18*1,2*0,2=4,320 [B]  
Celkem: A+B=7,080 [C]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</si>
  <si>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</si>
  <si>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711211</t>
  </si>
  <si>
    <t>IZOLACE ZVLÁŠT KONSTR PROTI ZEM VLHK ASFALT NÁTĚRY</t>
  </si>
  <si>
    <t>nátěr základových prahu   
1X ALP   
0,6*1*2*2=2,400 [A]  
0,6*0,4*2*2=0,960 [B]  
2X ALN  
0,6*1*2*2*2=4,800 [C]  
0,6*0,4*2*2*2=1,920 [D]  
Celkem: A+B+C+D=10,080 [E]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</si>
  <si>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</si>
  <si>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9183D5R</t>
  </si>
  <si>
    <t>PROPUSTY Z TRUB DN 700MM Z VLNITÉHO PLECHU</t>
  </si>
  <si>
    <t>dle specifikace PD</t>
  </si>
  <si>
    <t>včetně předepsané PKO  
nový propustek   
12,9=12,900 [A]</t>
  </si>
  <si>
    <t>Položka zahrnuje:   
- dodání a položení potrubí z trub z dokumentací předepsaného materiálu a předepsaného průměru   
- případné úpravy trub (zkrácení, šikmé seříznutí)   
Nezahrnuje podkladní vrstvy a obetonování.</t>
  </si>
  <si>
    <t>966138</t>
  </si>
  <si>
    <t>BOURÁNÍ KONSTRUKCÍ Z KAMENE NA MC S ODVOZEM DO 20KM</t>
  </si>
  <si>
    <t>římsy čel  
zprava   
0,2*2,530=0,506 [A]  
zleva   
0,2*1,860=0,372 [B]  
Celkem: A+B=0,878 [C]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</si>
  <si>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</si>
  <si>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966158</t>
  </si>
  <si>
    <t>BOURÁNÍ KONSTRUKCÍ Z PROST BETONU S ODVOZEM DO 20KM</t>
  </si>
  <si>
    <t>základ čel včetně dříku   
zprava   
0,8*2,530=2,024 [A]  
zleva   
0,8*1,860=1,488 [B]  
Celkem: A+B=3,512 [C]</t>
  </si>
  <si>
    <t>966358</t>
  </si>
  <si>
    <t>BOURÁNÍ PROPUSTŮ Z TRUB DN DO 600MM</t>
  </si>
  <si>
    <t>stávající propustek   
6,1=6,100 [A]</t>
  </si>
  <si>
    <t>položka zahrnuje:   
- odstranění trub včetně případného obetonování a lože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   
- nezahrnuje bourání čel, vtokových a výtokových jímek, odstranění zábradlí</t>
  </si>
  <si>
    <t>D.2.3.6</t>
  </si>
  <si>
    <t>Rozvody VN, NN, osvětlení a dálkové ovládání odpojovačů</t>
  </si>
  <si>
    <t xml:space="preserve">  SO 2602</t>
  </si>
  <si>
    <t>SO 2602 P2553 Přípojka nn</t>
  </si>
  <si>
    <t>SO 2602</t>
  </si>
  <si>
    <t>Hloubené vykopávky</t>
  </si>
  <si>
    <t>R132738</t>
  </si>
  <si>
    <t>HLOUBENÍ RÝH ŠÍŘ DO 2M PAŽ I NEPAŽ TŘ. I, ODVOZ DO 20KM, LIKVIDACE ODPADU VČ. SKLÁDKY</t>
  </si>
  <si>
    <t>Dle příloh č.1,2</t>
  </si>
  <si>
    <t>130x0,35x0,2=9,1m3</t>
  </si>
  <si>
    <t>R131738</t>
  </si>
  <si>
    <t>HLOUBENÍ JAM ZAPAŽ I NEPAŽ TŘ. I, ODVOZ DO 20KM, LIKVIDACE ODPADU VČ. SKLÁDKY</t>
  </si>
  <si>
    <t>0,6x0,8x0,6=0,28m3</t>
  </si>
  <si>
    <t>22x0,5=11m2</t>
  </si>
  <si>
    <t>27231</t>
  </si>
  <si>
    <t>ZÁKLADY Z PROSTÉHO BETONU</t>
  </si>
  <si>
    <t>742H25</t>
  </si>
  <si>
    <t>KABEL NN ČTYŘ- A PĚTIŽÍLOVÝ AL S PLASTOVOU IZOLACÍ OD 150 DO 240 MM2</t>
  </si>
  <si>
    <t>743D12</t>
  </si>
  <si>
    <t>SKŘÍŇ PŘÍPOJKOVÁ POJISTKOVÁ KOMPAKTNÍ PILÍŘOVÁ DO 63 A, DO 50 MM2, SE 3-4 SADAMI JISTÍCÍCH PRVKŮ</t>
  </si>
  <si>
    <t>viz ZTP</t>
  </si>
  <si>
    <t>1. Položka obsahuje: 
 – instalaci do terénu vč. prefabrikovaného základu a zapojení 
 – technický popis viz. projektová dokumentace 
2. Položka neobsahuje: 
 – zemní práce 
3. Způsob měření: 
Udává se počet kusů kompletní konstrukce nebo práce.</t>
  </si>
  <si>
    <t>Všeobecné práce pro silnoproud a slaboproud</t>
  </si>
  <si>
    <t>702221</t>
  </si>
  <si>
    <t>KABELOVÁ CHRÁNIČKA ZEMNÍ UV STABILNÍ DO DN 100 MM</t>
  </si>
  <si>
    <t>1. Položka obsahuje:   
 – obnovu a výměnu poškozených krytů   
 – pomocné mechanismy   
2. Položka neobsahuje:   
 X   
3. Způsob měření:   
Měří se metr délkový.</t>
  </si>
  <si>
    <t>Dle příloh č.1, 2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</si>
  <si>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</si>
  <si>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</si>
  <si>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a povrchovou úpravu   
2. Položka neobsahuje:   
 X   
3. Způsob měření:   
Udává se počet sad, které se skládají z předepsaných dílů, jež tvoří požadovaný celek, za každý započatý měsíc pronájmu.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</si>
  <si>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</si>
  <si>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1. Položka obsahuje:  
 – obsahuje montáž   
 – dopravu ze skladu   
  – poplatek za likvidaci odpadů, pokud je materiál likvidován  
2. Položka neobsahuje:  
 X  
3. Způsob měření:  
Udává se počet kusů kompletní konstrukce nebo práce.</t>
  </si>
  <si>
    <t>Silnoproudé rozvody</t>
  </si>
  <si>
    <t>2023 OTSKP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</si>
  <si>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</si>
  <si>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Dle příloh č.1, 2, 3</t>
  </si>
  <si>
    <t>Technická specofikace položky odpovídá příslušné cenové soustavě</t>
  </si>
  <si>
    <t>703413</t>
  </si>
  <si>
    <t>ELEKTROINSTALAČNÍ TRUBKA PLASTOVÁ VČETNĚ UPEVNĚNÍ A PŘÍSLUŠENSTVÍ DN PRŮMĚRU PŘES 40 MM</t>
  </si>
  <si>
    <t>1. Položka obsahuje:   
 – přípravu podkladu pro osazení   
2. Položka neobsahuje:   
 X   
3. Způsob měření:   
Měří se metr délkový.</t>
  </si>
  <si>
    <t>742L11</t>
  </si>
  <si>
    <t>UKONČENÍ DVOU AŽ PĚTIŽÍLOVÉHO KABELU V ROZVADĚČI NEBO NA PŘÍSTROJI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</si>
  <si>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</si>
  <si>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742G11</t>
  </si>
  <si>
    <t>KABEL NN DVOU- A TŘÍŽÍLOVÝ CU S PLASTOVOU IZOLACÍ DO 2,5 MM2</t>
  </si>
  <si>
    <t>dle přílohy č.1, 2</t>
  </si>
  <si>
    <t>Technická specifikace odpovídá příslušné cenové soustavě</t>
  </si>
  <si>
    <t>741171</t>
  </si>
  <si>
    <t>KRABICE (ROZVODKA) INSTALAČNÍ KABELOVÁ VE VYŠŠÍM KRYTÍ - MIN. IP 44 VČETNĚ PRŮCHODEK PRÁZDNÁ</t>
  </si>
  <si>
    <t>1. Položka obsahuje:   
 – přípravu podkladu pro osazení   
 – veškerý materiál a práce pro upevnění nebo uchycení krabice   
2. Položka neobsahuje:   
 X   
3. Způsob měření:   
Udává se počet kusů kompletní konstrukce nebo práce.</t>
  </si>
  <si>
    <t>744Q22</t>
  </si>
  <si>
    <t>SVODIČ PŘEPĚTÍ TYP 1 (TŘÍDA B) 3-4 PÓLOVÝ</t>
  </si>
  <si>
    <t>1. Položka obsahuje:   
 – veškerý spojovací materiál vč. připojovacího vedení   
 – technický popis viz. projektová dokumentace   
2. Položka neobsahuje:   
 X   
3. Způsob měření:   
Udává se počet kusů kompletní konstrukce nebo práce.</t>
  </si>
  <si>
    <t>744633</t>
  </si>
  <si>
    <t>JISTIČ TŘÍPÓLOVÝ (10 KA) OD 13 DO 20 A</t>
  </si>
  <si>
    <t>744O13</t>
  </si>
  <si>
    <t>ELEKTROMĚR</t>
  </si>
  <si>
    <t>1. Položka obsahuje:  
 – veškerý spojovací materiál vč. připojovacího vedení  
 – technický popis viz. projektová dokumentace  
- cejchovaný výrobek  
2. Položka neobsahuje:  
 X  
3. Způsob měření:  
Udává se počet kusů kompletní konstrukce nebo práce.</t>
  </si>
  <si>
    <t>748151</t>
  </si>
  <si>
    <t>BEZPEČNOSTNÍ TABULKA</t>
  </si>
  <si>
    <t>1. Položka obsahuje:   
 – veškeré příslušenství pro montáž   
2. Položka neobsahuje:   
 X   
3. Způsob měření:   
Udává se počet kusů kompletní konstrukce nebo práce.</t>
  </si>
  <si>
    <t>744I01</t>
  </si>
  <si>
    <t>POJISTKOVÁ VLOŽKA DO 160 A</t>
  </si>
  <si>
    <t>1. Položka obsahuje:   
 – technický popis viz. projektová dokumentace   
2. Položka neobsahuje:   
 X   
3. Způsob měření:   
Udává se počet kusů kompletní konstrukce nebo práce.</t>
  </si>
  <si>
    <t>Dle příloh č.1, 3, 4</t>
  </si>
  <si>
    <t>741911</t>
  </si>
  <si>
    <t>UZEMŇOVACÍ VODIČ V ZEMI FEZN DO 120 MM2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</si>
  <si>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</si>
  <si>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741C05</t>
  </si>
  <si>
    <t>SPOJOVÁNÍ UZEMŇOVACÍCH VODIČŮ</t>
  </si>
  <si>
    <t>KS</t>
  </si>
  <si>
    <t>1. Položka obsahuje:   
 – tvarování, přípravu spojů   
 – svařování   
 – ochranný nátěr spoje dle příslušných norem   
2. Položka neobsahuje:   
 X   
3. Způsob měření:   
Udává se počet kusů kompletní konstrukce nebo práce.</t>
  </si>
  <si>
    <t>Dle příloh č.1, 3</t>
  </si>
  <si>
    <t>1. Položka obsahuje:   
 – veškeré práce a materiál obsažený v názvu položky   
2. Položka neobsahuje:   
 X   
3. Způsob měření:   
Udává se počet kusů kompletní konstrukce nebo práce.</t>
  </si>
  <si>
    <t>1. Položka obsahuje:   
 – veškeré příslušenství   
2. Položka neobsahuje:   
 X   
3. Způsob měření:   
Udává se počet kusů kompletní konstrukce nebo práce.</t>
  </si>
  <si>
    <t>744612</t>
  </si>
  <si>
    <t>JISTIČ OD 4 DO 10 A</t>
  </si>
  <si>
    <t>744R12</t>
  </si>
  <si>
    <t>SVORKA OD 4 DO 16 MM2</t>
  </si>
  <si>
    <t>1. Položka obsahuje:   
 – veškeré příslušenství   
 – technický popis viz. projektová dokumentace   
2. Položka neobsahuje:   
 X   
3. Způsob měření:   
Udává se počet kusů kompletní konstrukce nebo práce.</t>
  </si>
  <si>
    <t>RP743611</t>
  </si>
  <si>
    <t>ROZVADĚČ PRO NAPÁJENÍ PŘEJEZDOVÉHO ZAŘÍZENÍ V KOMPAKTNÍM PILÍŘI</t>
  </si>
  <si>
    <t>Dle příloh č.3,4</t>
  </si>
  <si>
    <t>741C07</t>
  </si>
  <si>
    <t>VYVEDENÍ UZEMŇOVACÍCH VODIČŮ NA POVRCH/KONSTRUKCI</t>
  </si>
  <si>
    <t>1. Položka obsahuje:   
 – vodivé připojení vodiče na konstrukci   
 – dělení, tvarování, spojování   
 – ochranný i barevný nátěr spoje dle příslušných norem   
2. Položka neobsahuje:   
 X   
3. Způsob měření:   
Udává se počet kusů kompletní konstrukce nebo práce.</t>
  </si>
  <si>
    <t>Dle příloh č.2,3</t>
  </si>
  <si>
    <t>748241</t>
  </si>
  <si>
    <t>PÍSMENA A ČÍSLICE VÝŠKY DO 40 MM</t>
  </si>
  <si>
    <t>1. Položka obsahuje:   
 – zhotovení nápisu barvou pomocí šablon vč. podružného materiálu, rozměření, dodání barvy   
a ředidla   
2. Položka neobsahuje:   
 X   
3. Způsob měření:   
Udává se počet kusů kompletní konstrukce nebo práce.</t>
  </si>
  <si>
    <t>Dle příloh č.1,3</t>
  </si>
  <si>
    <t>747701</t>
  </si>
  <si>
    <t>DOKONČOVACÍ MONTÁŽNÍ PRÁCE NA ELEKTRICKÉM ZAŘÍZENÍ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</si>
  <si>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</si>
  <si>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Dle příloh č.1</t>
  </si>
  <si>
    <t>747705</t>
  </si>
  <si>
    <t>MANIPULACE NA ZAŘÍZENÍCH PROVÁDĚNÉ PROVOZOVATELEM</t>
  </si>
  <si>
    <t>1. Položka obsahuje:   
 – cenu za manipulace na zařízeních prováděné provozovatelem nutných pro další práce zhotovitele na technologickém souboru   
2. Položka neobsahuje:   
 X   
3. Způsob měření:   
Udává se čas v hodinách.</t>
  </si>
  <si>
    <t>747212</t>
  </si>
  <si>
    <t>CELKOVÁ PROHLÍDKA, ZKOUŠENÍ, MĚŘENÍ A VYHOTOVENÍ VÝCHOZÍ REVIZNÍ ZPRÁVY, PRO OBJEM IN PŘES 100 DO 500 TIS. KČ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</si>
  <si>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</si>
  <si>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</si>
  <si>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</si>
  <si>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</si>
  <si>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</si>
  <si>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</si>
  <si>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</si>
  <si>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</si>
  <si>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</si>
  <si>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</si>
  <si>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</si>
  <si>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</si>
  <si>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</si>
  <si>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</si>
  <si>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</si>
  <si>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</si>
  <si>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</si>
  <si>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</si>
  <si>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</si>
  <si>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</si>
  <si>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</si>
  <si>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</si>
  <si>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</si>
  <si>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</si>
  <si>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</si>
  <si>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 Zpracovává se pro:PS 1302, PS 1502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</si>
  <si>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</si>
  <si>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</si>
  <si>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</si>
  <si>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</si>
  <si>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</si>
  <si>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</si>
  <si>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</si>
  <si>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</si>
  <si>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</si>
  <si>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</si>
  <si>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</si>
  <si>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</si>
  <si>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</si>
  <si>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VSEOB008</t>
  </si>
  <si>
    <t>Stabilizace bodů geodetické vytyčovací sítě</t>
  </si>
  <si>
    <t>Specifikace stabilizací bodů geodetické vytyčovací sítě stavby</t>
  </si>
  <si>
    <t>v předepsaném rozsahu a počtu dle VTP a ZTP - od stupně PDPS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</si>
  <si>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</si>
  <si>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VSEOB009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</si>
  <si>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</si>
  <si>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</si>
  <si>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</si>
  <si>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 zapůjčení vhodné obuvi (zajišťuje si každý návštěvník sám) a dopravu mezi navštívenými místy  
3. Měrná jednotka: KUS   
4. Způsob měření:  soubor všech úkonů a činností, které jsou třeba k uskutečnění akce pro jednu skupinu návštěvníků  
5. Hlavní materiál:0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</si>
</sst>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0+C10+C13+C15+C17+C20+C22+C24</f>
      </c>
    </row>
    <row r="7" spans="2:3" ht="12.75" customHeight="1">
      <c r="B7" s="8" t="s">
        <v>7</v>
      </c>
      <c s="10">
        <f>0+E10+E13+E15+E17+E20+E22+E24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1302'!K8+'PS 1302'!M8</f>
      </c>
      <c s="14">
        <f>C11*0.21</f>
      </c>
      <c s="14">
        <f>C11+D11</f>
      </c>
      <c s="13">
        <f>'PS 1302'!T7</f>
      </c>
    </row>
    <row r="12" spans="1:6" ht="12.75">
      <c r="A12" s="11" t="s">
        <v>302</v>
      </c>
      <c s="12" t="s">
        <v>303</v>
      </c>
      <c s="14">
        <f>'PS 1302.1'!K8+'PS 1302.1'!M8</f>
      </c>
      <c s="14">
        <f>C12*0.21</f>
      </c>
      <c s="14">
        <f>C12+D12</f>
      </c>
      <c s="13">
        <f>'PS 1302.1'!T7</f>
      </c>
    </row>
    <row r="13" spans="1:6" ht="12.75">
      <c r="A13" s="11" t="s">
        <v>318</v>
      </c>
      <c s="12" t="s">
        <v>319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320</v>
      </c>
      <c s="12" t="s">
        <v>321</v>
      </c>
      <c s="14">
        <f>'PS 1502'!K8+'PS 1502'!M8</f>
      </c>
      <c s="14">
        <f>C14*0.21</f>
      </c>
      <c s="14">
        <f>C14+D14</f>
      </c>
      <c s="13">
        <f>'PS 1502'!T7</f>
      </c>
    </row>
    <row r="15" spans="1:6" ht="12.75">
      <c r="A15" s="11" t="s">
        <v>517</v>
      </c>
      <c s="12" t="s">
        <v>518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519</v>
      </c>
      <c s="12" t="s">
        <v>520</v>
      </c>
      <c s="14">
        <f>'SO 2102'!K8+'SO 2102'!M8</f>
      </c>
      <c s="14">
        <f>C16*0.21</f>
      </c>
      <c s="14">
        <f>C16+D16</f>
      </c>
      <c s="13">
        <f>'SO 2102'!T7</f>
      </c>
    </row>
    <row r="17" spans="1:6" ht="12.75">
      <c r="A17" s="11" t="s">
        <v>696</v>
      </c>
      <c s="12" t="s">
        <v>697</v>
      </c>
      <c s="14">
        <f>0+C18+C19</f>
      </c>
      <c s="14">
        <f>C17*0.21</f>
      </c>
      <c s="14">
        <f>0+E18+E19</f>
      </c>
      <c s="13">
        <f>0+F18+F19</f>
      </c>
    </row>
    <row r="18" spans="1:6" ht="12.75">
      <c r="A18" s="11" t="s">
        <v>698</v>
      </c>
      <c s="12" t="s">
        <v>699</v>
      </c>
      <c s="14">
        <f>'SO 2301.1'!K8+'SO 2301.1'!M8</f>
      </c>
      <c s="14">
        <f>C18*0.21</f>
      </c>
      <c s="14">
        <f>C18+D18</f>
      </c>
      <c s="13">
        <f>'SO 2301.1'!T7</f>
      </c>
    </row>
    <row r="19" spans="1:6" ht="12.75">
      <c r="A19" s="11" t="s">
        <v>736</v>
      </c>
      <c s="12" t="s">
        <v>737</v>
      </c>
      <c s="14">
        <f>'SO 2302'!K8+'SO 2302'!M8</f>
      </c>
      <c s="14">
        <f>C19*0.21</f>
      </c>
      <c s="14">
        <f>C19+D19</f>
      </c>
      <c s="13">
        <f>'SO 2302'!T7</f>
      </c>
    </row>
    <row r="20" spans="1:6" ht="12.75">
      <c r="A20" s="11" t="s">
        <v>873</v>
      </c>
      <c s="12" t="s">
        <v>874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875</v>
      </c>
      <c s="12" t="s">
        <v>876</v>
      </c>
      <c s="14">
        <f>'SO 2402'!K8+'SO 2402'!M8</f>
      </c>
      <c s="14">
        <f>C21*0.21</f>
      </c>
      <c s="14">
        <f>C21+D21</f>
      </c>
      <c s="13">
        <f>'SO 2402'!T7</f>
      </c>
    </row>
    <row r="22" spans="1:6" ht="12.75">
      <c r="A22" s="11" t="s">
        <v>952</v>
      </c>
      <c s="12" t="s">
        <v>953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954</v>
      </c>
      <c s="12" t="s">
        <v>955</v>
      </c>
      <c s="14">
        <f>'SO 2602'!K8+'SO 2602'!M8</f>
      </c>
      <c s="14">
        <f>C23*0.21</f>
      </c>
      <c s="14">
        <f>C23+D23</f>
      </c>
      <c s="13">
        <f>'SO 2602'!T7</f>
      </c>
    </row>
    <row r="24" spans="1:6" ht="12.75">
      <c r="A24" s="11" t="s">
        <v>1056</v>
      </c>
      <c s="12" t="s">
        <v>1057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1058</v>
      </c>
      <c s="12" t="s">
        <v>1059</v>
      </c>
      <c s="14">
        <f>'SO 98-98'!K8+'SO 98-98'!M8</f>
      </c>
      <c s="14">
        <f>C25*0.21</f>
      </c>
      <c s="14">
        <f>C25+D25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1056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1056</v>
      </c>
      <c r="E4" s="26" t="s">
        <v>1057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1060</v>
      </c>
      <c r="E8" s="30" t="s">
        <v>1059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1061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1062</v>
      </c>
      <c s="35" t="s">
        <v>51</v>
      </c>
      <c s="6" t="s">
        <v>1063</v>
      </c>
      <c s="36" t="s">
        <v>526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1064</v>
      </c>
      <c>
        <f>(M10*21)/100</f>
      </c>
      <c t="s">
        <v>27</v>
      </c>
    </row>
    <row r="11" spans="1:5" ht="12.75">
      <c r="A11" s="35" t="s">
        <v>55</v>
      </c>
      <c r="E11" s="39" t="s">
        <v>1065</v>
      </c>
    </row>
    <row r="12" spans="1:5" ht="12.75">
      <c r="A12" s="35" t="s">
        <v>56</v>
      </c>
      <c r="E12" s="40" t="s">
        <v>1066</v>
      </c>
    </row>
    <row r="13" spans="1:5" ht="140.25">
      <c r="A13" t="s">
        <v>57</v>
      </c>
      <c r="E13" s="39" t="s">
        <v>1067</v>
      </c>
    </row>
    <row r="14" spans="1:16" ht="12.75">
      <c r="A14" t="s">
        <v>49</v>
      </c>
      <c s="34" t="s">
        <v>27</v>
      </c>
      <c s="34" t="s">
        <v>1068</v>
      </c>
      <c s="35" t="s">
        <v>51</v>
      </c>
      <c s="6" t="s">
        <v>1069</v>
      </c>
      <c s="36" t="s">
        <v>526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1064</v>
      </c>
      <c>
        <f>(M14*21)/100</f>
      </c>
      <c t="s">
        <v>27</v>
      </c>
    </row>
    <row r="15" spans="1:5" ht="12.75">
      <c r="A15" s="35" t="s">
        <v>55</v>
      </c>
      <c r="E15" s="39" t="s">
        <v>1065</v>
      </c>
    </row>
    <row r="16" spans="1:5" ht="12.75">
      <c r="A16" s="35" t="s">
        <v>56</v>
      </c>
      <c r="E16" s="40" t="s">
        <v>1066</v>
      </c>
    </row>
    <row r="17" spans="1:5" ht="89.25">
      <c r="A17" t="s">
        <v>57</v>
      </c>
      <c r="E17" s="39" t="s">
        <v>1070</v>
      </c>
    </row>
    <row r="18" spans="1:16" ht="12.75">
      <c r="A18" t="s">
        <v>49</v>
      </c>
      <c s="34" t="s">
        <v>26</v>
      </c>
      <c s="34" t="s">
        <v>1071</v>
      </c>
      <c s="35" t="s">
        <v>51</v>
      </c>
      <c s="6" t="s">
        <v>1072</v>
      </c>
      <c s="36" t="s">
        <v>526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1064</v>
      </c>
      <c>
        <f>(M18*21)/100</f>
      </c>
      <c t="s">
        <v>27</v>
      </c>
    </row>
    <row r="19" spans="1:5" ht="12.75">
      <c r="A19" s="35" t="s">
        <v>55</v>
      </c>
      <c r="E19" s="39" t="s">
        <v>1065</v>
      </c>
    </row>
    <row r="20" spans="1:5" ht="12.75">
      <c r="A20" s="35" t="s">
        <v>56</v>
      </c>
      <c r="E20" s="40" t="s">
        <v>1066</v>
      </c>
    </row>
    <row r="21" spans="1:5" ht="89.25">
      <c r="A21" t="s">
        <v>57</v>
      </c>
      <c r="E21" s="39" t="s">
        <v>1073</v>
      </c>
    </row>
    <row r="22" spans="1:16" ht="12.75">
      <c r="A22" t="s">
        <v>49</v>
      </c>
      <c s="34" t="s">
        <v>63</v>
      </c>
      <c s="34" t="s">
        <v>1074</v>
      </c>
      <c s="35" t="s">
        <v>51</v>
      </c>
      <c s="6" t="s">
        <v>1075</v>
      </c>
      <c s="36" t="s">
        <v>526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1064</v>
      </c>
      <c>
        <f>(M22*21)/100</f>
      </c>
      <c t="s">
        <v>27</v>
      </c>
    </row>
    <row r="23" spans="1:5" ht="12.75">
      <c r="A23" s="35" t="s">
        <v>55</v>
      </c>
      <c r="E23" s="39" t="s">
        <v>1076</v>
      </c>
    </row>
    <row r="24" spans="1:5" ht="12.75">
      <c r="A24" s="35" t="s">
        <v>56</v>
      </c>
      <c r="E24" s="40" t="s">
        <v>1066</v>
      </c>
    </row>
    <row r="25" spans="1:5" ht="25.5">
      <c r="A25" t="s">
        <v>57</v>
      </c>
      <c r="E25" s="39" t="s">
        <v>1077</v>
      </c>
    </row>
    <row r="26" spans="1:13" ht="12.75">
      <c r="A26" t="s">
        <v>46</v>
      </c>
      <c r="C26" s="31" t="s">
        <v>27</v>
      </c>
      <c r="E26" s="33" t="s">
        <v>1078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66</v>
      </c>
      <c s="34" t="s">
        <v>1079</v>
      </c>
      <c s="35" t="s">
        <v>51</v>
      </c>
      <c s="6" t="s">
        <v>1080</v>
      </c>
      <c s="36" t="s">
        <v>526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1064</v>
      </c>
      <c>
        <f>(M27*21)/100</f>
      </c>
      <c t="s">
        <v>27</v>
      </c>
    </row>
    <row r="28" spans="1:5" ht="12.75">
      <c r="A28" s="35" t="s">
        <v>55</v>
      </c>
      <c r="E28" s="39" t="s">
        <v>1081</v>
      </c>
    </row>
    <row r="29" spans="1:5" ht="12.75">
      <c r="A29" s="35" t="s">
        <v>56</v>
      </c>
      <c r="E29" s="40" t="s">
        <v>1066</v>
      </c>
    </row>
    <row r="30" spans="1:5" ht="89.25">
      <c r="A30" t="s">
        <v>57</v>
      </c>
      <c r="E30" s="39" t="s">
        <v>1082</v>
      </c>
    </row>
    <row r="31" spans="1:16" ht="12.75">
      <c r="A31" t="s">
        <v>49</v>
      </c>
      <c s="34" t="s">
        <v>69</v>
      </c>
      <c s="34" t="s">
        <v>1083</v>
      </c>
      <c s="35" t="s">
        <v>51</v>
      </c>
      <c s="6" t="s">
        <v>1084</v>
      </c>
      <c s="36" t="s">
        <v>526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1064</v>
      </c>
      <c>
        <f>(M31*21)/100</f>
      </c>
      <c t="s">
        <v>27</v>
      </c>
    </row>
    <row r="32" spans="1:5" ht="12.75">
      <c r="A32" s="35" t="s">
        <v>55</v>
      </c>
      <c r="E32" s="39" t="s">
        <v>1085</v>
      </c>
    </row>
    <row r="33" spans="1:5" ht="12.75">
      <c r="A33" s="35" t="s">
        <v>56</v>
      </c>
      <c r="E33" s="40" t="s">
        <v>1066</v>
      </c>
    </row>
    <row r="34" spans="1:5" ht="76.5">
      <c r="A34" t="s">
        <v>57</v>
      </c>
      <c r="E34" s="39" t="s">
        <v>1086</v>
      </c>
    </row>
    <row r="35" spans="1:16" ht="12.75">
      <c r="A35" t="s">
        <v>49</v>
      </c>
      <c s="34" t="s">
        <v>72</v>
      </c>
      <c s="34" t="s">
        <v>1087</v>
      </c>
      <c s="35" t="s">
        <v>51</v>
      </c>
      <c s="6" t="s">
        <v>1088</v>
      </c>
      <c s="36" t="s">
        <v>526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1064</v>
      </c>
      <c>
        <f>(M35*21)/100</f>
      </c>
      <c t="s">
        <v>27</v>
      </c>
    </row>
    <row r="36" spans="1:5" ht="25.5">
      <c r="A36" s="35" t="s">
        <v>55</v>
      </c>
      <c r="E36" s="39" t="s">
        <v>1089</v>
      </c>
    </row>
    <row r="37" spans="1:5" ht="12.75">
      <c r="A37" s="35" t="s">
        <v>56</v>
      </c>
      <c r="E37" s="40" t="s">
        <v>1066</v>
      </c>
    </row>
    <row r="38" spans="1:5" ht="89.25">
      <c r="A38" t="s">
        <v>57</v>
      </c>
      <c r="E38" s="39" t="s">
        <v>1090</v>
      </c>
    </row>
    <row r="39" spans="1:16" ht="12.75">
      <c r="A39" t="s">
        <v>49</v>
      </c>
      <c s="34" t="s">
        <v>75</v>
      </c>
      <c s="34" t="s">
        <v>1091</v>
      </c>
      <c s="35" t="s">
        <v>51</v>
      </c>
      <c s="6" t="s">
        <v>1092</v>
      </c>
      <c s="36" t="s">
        <v>526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1064</v>
      </c>
      <c>
        <f>(M39*21)/100</f>
      </c>
      <c t="s">
        <v>27</v>
      </c>
    </row>
    <row r="40" spans="1:5" ht="12.75">
      <c r="A40" s="35" t="s">
        <v>55</v>
      </c>
      <c r="E40" s="39" t="s">
        <v>1093</v>
      </c>
    </row>
    <row r="41" spans="1:5" ht="12.75">
      <c r="A41" s="35" t="s">
        <v>56</v>
      </c>
      <c r="E41" s="40" t="s">
        <v>1094</v>
      </c>
    </row>
    <row r="42" spans="1:5" ht="127.5">
      <c r="A42" t="s">
        <v>57</v>
      </c>
      <c r="E42" s="39" t="s">
        <v>1095</v>
      </c>
    </row>
    <row r="43" spans="1:16" ht="12.75">
      <c r="A43" t="s">
        <v>49</v>
      </c>
      <c s="34" t="s">
        <v>78</v>
      </c>
      <c s="34" t="s">
        <v>1096</v>
      </c>
      <c s="35" t="s">
        <v>51</v>
      </c>
      <c s="6" t="s">
        <v>1097</v>
      </c>
      <c s="36" t="s">
        <v>115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1064</v>
      </c>
      <c>
        <f>(M43*21)/100</f>
      </c>
      <c t="s">
        <v>27</v>
      </c>
    </row>
    <row r="44" spans="1:5" ht="12.75">
      <c r="A44" s="35" t="s">
        <v>55</v>
      </c>
      <c r="E44" s="39" t="s">
        <v>1098</v>
      </c>
    </row>
    <row r="45" spans="1:5" ht="12.75">
      <c r="A45" s="35" t="s">
        <v>56</v>
      </c>
      <c r="E45" s="40" t="s">
        <v>1099</v>
      </c>
    </row>
    <row r="46" spans="1:5" ht="127.5">
      <c r="A46" t="s">
        <v>57</v>
      </c>
      <c r="E46" s="39" t="s">
        <v>1100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COUNTIFS(L8:L319,"=0",A8:A319,"P")+COUNTIFS(L8:L319,"",A8:A319,"P")+SUM(Q8:Q319)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0+J9+J314</f>
      </c>
      <c s="29">
        <f>0+K9+K314</f>
      </c>
      <c s="29">
        <f>0+L9+L314</f>
      </c>
      <c s="29">
        <f>0+M9+M314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</f>
      </c>
    </row>
    <row r="10" spans="1:16" ht="38.2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9.12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65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53</v>
      </c>
      <c s="37">
        <v>2.28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65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61</v>
      </c>
      <c s="35" t="s">
        <v>51</v>
      </c>
      <c s="6" t="s">
        <v>62</v>
      </c>
      <c s="36" t="s">
        <v>53</v>
      </c>
      <c s="37">
        <v>0.22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65.75">
      <c r="A21" t="s">
        <v>57</v>
      </c>
      <c r="E21" s="39" t="s">
        <v>58</v>
      </c>
    </row>
    <row r="22" spans="1:16" ht="25.5">
      <c r="A22" t="s">
        <v>49</v>
      </c>
      <c s="34" t="s">
        <v>63</v>
      </c>
      <c s="34" t="s">
        <v>64</v>
      </c>
      <c s="35" t="s">
        <v>51</v>
      </c>
      <c s="6" t="s">
        <v>65</v>
      </c>
      <c s="36" t="s">
        <v>53</v>
      </c>
      <c s="37">
        <v>0.2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65.75">
      <c r="A25" t="s">
        <v>57</v>
      </c>
      <c r="E25" s="39" t="s">
        <v>58</v>
      </c>
    </row>
    <row r="26" spans="1:16" ht="25.5">
      <c r="A26" t="s">
        <v>49</v>
      </c>
      <c s="34" t="s">
        <v>66</v>
      </c>
      <c s="34" t="s">
        <v>67</v>
      </c>
      <c s="35" t="s">
        <v>51</v>
      </c>
      <c s="6" t="s">
        <v>68</v>
      </c>
      <c s="36" t="s">
        <v>53</v>
      </c>
      <c s="37">
        <v>0.06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65.75">
      <c r="A29" t="s">
        <v>57</v>
      </c>
      <c r="E29" s="39" t="s">
        <v>58</v>
      </c>
    </row>
    <row r="30" spans="1:16" ht="25.5">
      <c r="A30" t="s">
        <v>49</v>
      </c>
      <c s="34" t="s">
        <v>69</v>
      </c>
      <c s="34" t="s">
        <v>70</v>
      </c>
      <c s="35" t="s">
        <v>51</v>
      </c>
      <c s="6" t="s">
        <v>71</v>
      </c>
      <c s="36" t="s">
        <v>53</v>
      </c>
      <c s="37">
        <v>0.08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65.75">
      <c r="A33" t="s">
        <v>57</v>
      </c>
      <c r="E33" s="39" t="s">
        <v>58</v>
      </c>
    </row>
    <row r="34" spans="1:16" ht="25.5">
      <c r="A34" t="s">
        <v>49</v>
      </c>
      <c s="34" t="s">
        <v>72</v>
      </c>
      <c s="34" t="s">
        <v>73</v>
      </c>
      <c s="35" t="s">
        <v>51</v>
      </c>
      <c s="6" t="s">
        <v>74</v>
      </c>
      <c s="36" t="s">
        <v>53</v>
      </c>
      <c s="37">
        <v>0.006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65.75">
      <c r="A37" t="s">
        <v>57</v>
      </c>
      <c r="E37" s="39" t="s">
        <v>58</v>
      </c>
    </row>
    <row r="38" spans="1:16" ht="38.25">
      <c r="A38" t="s">
        <v>49</v>
      </c>
      <c s="34" t="s">
        <v>75</v>
      </c>
      <c s="34" t="s">
        <v>76</v>
      </c>
      <c s="35" t="s">
        <v>51</v>
      </c>
      <c s="6" t="s">
        <v>77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65.75">
      <c r="A41" t="s">
        <v>57</v>
      </c>
      <c r="E41" s="39" t="s">
        <v>58</v>
      </c>
    </row>
    <row r="42" spans="1:16" ht="12.75">
      <c r="A42" t="s">
        <v>49</v>
      </c>
      <c s="34" t="s">
        <v>78</v>
      </c>
      <c s="34" t="s">
        <v>79</v>
      </c>
      <c s="35" t="s">
        <v>51</v>
      </c>
      <c s="6" t="s">
        <v>80</v>
      </c>
      <c s="36" t="s">
        <v>81</v>
      </c>
      <c s="37">
        <v>635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2.75">
      <c r="A45" t="s">
        <v>57</v>
      </c>
      <c r="E45" s="39" t="s">
        <v>83</v>
      </c>
    </row>
    <row r="46" spans="1:16" ht="12.75">
      <c r="A46" t="s">
        <v>49</v>
      </c>
      <c s="34" t="s">
        <v>84</v>
      </c>
      <c s="34" t="s">
        <v>85</v>
      </c>
      <c s="35" t="s">
        <v>51</v>
      </c>
      <c s="6" t="s">
        <v>86</v>
      </c>
      <c s="36" t="s">
        <v>81</v>
      </c>
      <c s="37">
        <v>9.12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51</v>
      </c>
    </row>
    <row r="49" spans="1:5" ht="318.75">
      <c r="A49" t="s">
        <v>57</v>
      </c>
      <c r="E49" s="39" t="s">
        <v>87</v>
      </c>
    </row>
    <row r="50" spans="1:16" ht="12.75">
      <c r="A50" t="s">
        <v>49</v>
      </c>
      <c s="34" t="s">
        <v>88</v>
      </c>
      <c s="34" t="s">
        <v>89</v>
      </c>
      <c s="35" t="s">
        <v>51</v>
      </c>
      <c s="6" t="s">
        <v>90</v>
      </c>
      <c s="36" t="s">
        <v>81</v>
      </c>
      <c s="37">
        <v>2.28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318.75">
      <c r="A53" t="s">
        <v>57</v>
      </c>
      <c r="E53" s="39" t="s">
        <v>91</v>
      </c>
    </row>
    <row r="54" spans="1:16" ht="12.75">
      <c r="A54" t="s">
        <v>49</v>
      </c>
      <c s="34" t="s">
        <v>92</v>
      </c>
      <c s="34" t="s">
        <v>93</v>
      </c>
      <c s="35" t="s">
        <v>51</v>
      </c>
      <c s="6" t="s">
        <v>94</v>
      </c>
      <c s="36" t="s">
        <v>95</v>
      </c>
      <c s="37">
        <v>44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12.75">
      <c r="A57" t="s">
        <v>57</v>
      </c>
      <c r="E57" s="39" t="s">
        <v>83</v>
      </c>
    </row>
    <row r="58" spans="1:16" ht="12.75">
      <c r="A58" t="s">
        <v>49</v>
      </c>
      <c s="34" t="s">
        <v>96</v>
      </c>
      <c s="34" t="s">
        <v>97</v>
      </c>
      <c s="35" t="s">
        <v>51</v>
      </c>
      <c s="6" t="s">
        <v>98</v>
      </c>
      <c s="36" t="s">
        <v>81</v>
      </c>
      <c s="37">
        <v>623.6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12.75">
      <c r="A61" t="s">
        <v>57</v>
      </c>
      <c r="E61" s="39" t="s">
        <v>83</v>
      </c>
    </row>
    <row r="62" spans="1:16" ht="12.75">
      <c r="A62" t="s">
        <v>49</v>
      </c>
      <c s="34" t="s">
        <v>99</v>
      </c>
      <c s="34" t="s">
        <v>100</v>
      </c>
      <c s="35" t="s">
        <v>51</v>
      </c>
      <c s="6" t="s">
        <v>101</v>
      </c>
      <c s="36" t="s">
        <v>102</v>
      </c>
      <c s="37">
        <v>120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51</v>
      </c>
    </row>
    <row r="65" spans="1:5" ht="12.75">
      <c r="A65" t="s">
        <v>57</v>
      </c>
      <c r="E65" s="39" t="s">
        <v>83</v>
      </c>
    </row>
    <row r="66" spans="1:16" ht="12.75">
      <c r="A66" t="s">
        <v>49</v>
      </c>
      <c s="34" t="s">
        <v>103</v>
      </c>
      <c s="34" t="s">
        <v>104</v>
      </c>
      <c s="35" t="s">
        <v>51</v>
      </c>
      <c s="6" t="s">
        <v>105</v>
      </c>
      <c s="36" t="s">
        <v>95</v>
      </c>
      <c s="37">
        <v>950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51</v>
      </c>
    </row>
    <row r="69" spans="1:5" ht="12.75">
      <c r="A69" t="s">
        <v>57</v>
      </c>
      <c r="E69" s="39" t="s">
        <v>83</v>
      </c>
    </row>
    <row r="70" spans="1:16" ht="12.75">
      <c r="A70" t="s">
        <v>49</v>
      </c>
      <c s="34" t="s">
        <v>106</v>
      </c>
      <c s="34" t="s">
        <v>107</v>
      </c>
      <c s="35" t="s">
        <v>51</v>
      </c>
      <c s="6" t="s">
        <v>108</v>
      </c>
      <c s="36" t="s">
        <v>95</v>
      </c>
      <c s="37">
        <v>48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51</v>
      </c>
    </row>
    <row r="73" spans="1:5" ht="12.75">
      <c r="A73" t="s">
        <v>57</v>
      </c>
      <c r="E73" s="39" t="s">
        <v>83</v>
      </c>
    </row>
    <row r="74" spans="1:16" ht="12.75">
      <c r="A74" t="s">
        <v>49</v>
      </c>
      <c s="34" t="s">
        <v>109</v>
      </c>
      <c s="34" t="s">
        <v>110</v>
      </c>
      <c s="35" t="s">
        <v>51</v>
      </c>
      <c s="6" t="s">
        <v>111</v>
      </c>
      <c s="36" t="s">
        <v>95</v>
      </c>
      <c s="37">
        <v>624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51</v>
      </c>
    </row>
    <row r="77" spans="1:5" ht="12.75">
      <c r="A77" t="s">
        <v>57</v>
      </c>
      <c r="E77" s="39" t="s">
        <v>83</v>
      </c>
    </row>
    <row r="78" spans="1:16" ht="12.75">
      <c r="A78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115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83</v>
      </c>
    </row>
    <row r="82" spans="1:16" ht="25.5">
      <c r="A82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95</v>
      </c>
      <c s="37">
        <v>950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57</v>
      </c>
      <c r="E85" s="39" t="s">
        <v>83</v>
      </c>
    </row>
    <row r="86" spans="1:16" ht="25.5">
      <c r="A86" t="s">
        <v>49</v>
      </c>
      <c s="34" t="s">
        <v>119</v>
      </c>
      <c s="34" t="s">
        <v>120</v>
      </c>
      <c s="35" t="s">
        <v>51</v>
      </c>
      <c s="6" t="s">
        <v>121</v>
      </c>
      <c s="36" t="s">
        <v>115</v>
      </c>
      <c s="37">
        <v>18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57</v>
      </c>
      <c r="E89" s="39" t="s">
        <v>83</v>
      </c>
    </row>
    <row r="90" spans="1:16" ht="12.75">
      <c r="A90" t="s">
        <v>49</v>
      </c>
      <c s="34" t="s">
        <v>122</v>
      </c>
      <c s="34" t="s">
        <v>123</v>
      </c>
      <c s="35" t="s">
        <v>51</v>
      </c>
      <c s="6" t="s">
        <v>124</v>
      </c>
      <c s="36" t="s">
        <v>115</v>
      </c>
      <c s="37">
        <v>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82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83</v>
      </c>
    </row>
    <row r="94" spans="1:16" ht="12.75">
      <c r="A94" t="s">
        <v>49</v>
      </c>
      <c s="34" t="s">
        <v>125</v>
      </c>
      <c s="34" t="s">
        <v>126</v>
      </c>
      <c s="35" t="s">
        <v>51</v>
      </c>
      <c s="6" t="s">
        <v>127</v>
      </c>
      <c s="36" t="s">
        <v>95</v>
      </c>
      <c s="37">
        <v>105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82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51</v>
      </c>
    </row>
    <row r="97" spans="1:5" ht="89.25">
      <c r="A97" t="s">
        <v>57</v>
      </c>
      <c r="E97" s="39" t="s">
        <v>128</v>
      </c>
    </row>
    <row r="98" spans="1:16" ht="25.5">
      <c r="A98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115</v>
      </c>
      <c s="37">
        <v>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82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51</v>
      </c>
    </row>
    <row r="101" spans="1:5" ht="12.75">
      <c r="A101" t="s">
        <v>57</v>
      </c>
      <c r="E101" s="39" t="s">
        <v>83</v>
      </c>
    </row>
    <row r="102" spans="1:16" ht="12.75">
      <c r="A102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135</v>
      </c>
      <c s="37">
        <v>6.555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82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51</v>
      </c>
    </row>
    <row r="105" spans="1:5" ht="12.75">
      <c r="A105" t="s">
        <v>57</v>
      </c>
      <c r="E105" s="39" t="s">
        <v>83</v>
      </c>
    </row>
    <row r="106" spans="1:16" ht="12.75">
      <c r="A106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135</v>
      </c>
      <c s="37">
        <v>22.44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82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12.75">
      <c r="A109" t="s">
        <v>57</v>
      </c>
      <c r="E109" s="39" t="s">
        <v>83</v>
      </c>
    </row>
    <row r="110" spans="1:16" ht="12.75">
      <c r="A110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135</v>
      </c>
      <c s="37">
        <v>6.555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82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51</v>
      </c>
    </row>
    <row r="113" spans="1:5" ht="12.75">
      <c r="A113" t="s">
        <v>57</v>
      </c>
      <c r="E113" s="39" t="s">
        <v>83</v>
      </c>
    </row>
    <row r="114" spans="1:16" ht="12.75">
      <c r="A114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135</v>
      </c>
      <c s="37">
        <v>22.44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82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51</v>
      </c>
    </row>
    <row r="117" spans="1:5" ht="12.75">
      <c r="A117" t="s">
        <v>57</v>
      </c>
      <c r="E117" s="39" t="s">
        <v>83</v>
      </c>
    </row>
    <row r="118" spans="1:16" ht="25.5">
      <c r="A118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115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82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51</v>
      </c>
    </row>
    <row r="121" spans="1:5" ht="12.75">
      <c r="A121" t="s">
        <v>57</v>
      </c>
      <c r="E121" s="39" t="s">
        <v>83</v>
      </c>
    </row>
    <row r="122" spans="1:16" ht="25.5">
      <c r="A122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115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12.75">
      <c r="A125" t="s">
        <v>57</v>
      </c>
      <c r="E125" s="39" t="s">
        <v>83</v>
      </c>
    </row>
    <row r="126" spans="1:16" ht="25.5">
      <c r="A126" t="s">
        <v>49</v>
      </c>
      <c s="34" t="s">
        <v>151</v>
      </c>
      <c s="34" t="s">
        <v>152</v>
      </c>
      <c s="35" t="s">
        <v>51</v>
      </c>
      <c s="6" t="s">
        <v>153</v>
      </c>
      <c s="36" t="s">
        <v>115</v>
      </c>
      <c s="37">
        <v>14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12.75">
      <c r="A129" t="s">
        <v>57</v>
      </c>
      <c r="E129" s="39" t="s">
        <v>83</v>
      </c>
    </row>
    <row r="130" spans="1:16" ht="25.5">
      <c r="A130" t="s">
        <v>49</v>
      </c>
      <c s="34" t="s">
        <v>154</v>
      </c>
      <c s="34" t="s">
        <v>155</v>
      </c>
      <c s="35" t="s">
        <v>51</v>
      </c>
      <c s="6" t="s">
        <v>156</v>
      </c>
      <c s="36" t="s">
        <v>115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82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51</v>
      </c>
    </row>
    <row r="133" spans="1:5" ht="12.75">
      <c r="A133" t="s">
        <v>57</v>
      </c>
      <c r="E133" s="39" t="s">
        <v>83</v>
      </c>
    </row>
    <row r="134" spans="1:16" ht="12.75">
      <c r="A134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115</v>
      </c>
      <c s="37">
        <v>130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82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51</v>
      </c>
    </row>
    <row r="137" spans="1:5" ht="12.75">
      <c r="A137" t="s">
        <v>57</v>
      </c>
      <c r="E137" s="39" t="s">
        <v>83</v>
      </c>
    </row>
    <row r="138" spans="1:16" ht="12.75">
      <c r="A138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95</v>
      </c>
      <c s="37">
        <v>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82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51</v>
      </c>
    </row>
    <row r="141" spans="1:5" ht="12.75">
      <c r="A141" t="s">
        <v>57</v>
      </c>
      <c r="E141" s="39" t="s">
        <v>83</v>
      </c>
    </row>
    <row r="142" spans="1:16" ht="12.75">
      <c r="A142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95</v>
      </c>
      <c s="37">
        <v>10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82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51</v>
      </c>
    </row>
    <row r="145" spans="1:5" ht="12.75">
      <c r="A145" t="s">
        <v>57</v>
      </c>
      <c r="E145" s="39" t="s">
        <v>83</v>
      </c>
    </row>
    <row r="146" spans="1:16" ht="12.75">
      <c r="A146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95</v>
      </c>
      <c s="37">
        <v>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82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51</v>
      </c>
    </row>
    <row r="149" spans="1:5" ht="12.75">
      <c r="A149" t="s">
        <v>57</v>
      </c>
      <c r="E149" s="39" t="s">
        <v>83</v>
      </c>
    </row>
    <row r="150" spans="1:16" ht="12.75">
      <c r="A150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115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82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51</v>
      </c>
    </row>
    <row r="153" spans="1:5" ht="12.75">
      <c r="A153" t="s">
        <v>57</v>
      </c>
      <c r="E153" s="39" t="s">
        <v>83</v>
      </c>
    </row>
    <row r="154" spans="1:16" ht="12.75">
      <c r="A154" t="s">
        <v>49</v>
      </c>
      <c s="34" t="s">
        <v>172</v>
      </c>
      <c s="34" t="s">
        <v>173</v>
      </c>
      <c s="35" t="s">
        <v>51</v>
      </c>
      <c s="6" t="s">
        <v>174</v>
      </c>
      <c s="36" t="s">
        <v>115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82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51</v>
      </c>
    </row>
    <row r="157" spans="1:5" ht="12.75">
      <c r="A157" t="s">
        <v>57</v>
      </c>
      <c r="E157" s="39" t="s">
        <v>83</v>
      </c>
    </row>
    <row r="158" spans="1:16" ht="12.75">
      <c r="A158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115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82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51</v>
      </c>
    </row>
    <row r="161" spans="1:5" ht="12.75">
      <c r="A161" t="s">
        <v>57</v>
      </c>
      <c r="E161" s="39" t="s">
        <v>83</v>
      </c>
    </row>
    <row r="162" spans="1:16" ht="25.5">
      <c r="A162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115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82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51</v>
      </c>
    </row>
    <row r="165" spans="1:5" ht="12.75">
      <c r="A165" t="s">
        <v>57</v>
      </c>
      <c r="E165" s="39" t="s">
        <v>83</v>
      </c>
    </row>
    <row r="166" spans="1:16" ht="12.75">
      <c r="A166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115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82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51</v>
      </c>
    </row>
    <row r="169" spans="1:5" ht="12.75">
      <c r="A169" t="s">
        <v>57</v>
      </c>
      <c r="E169" s="39" t="s">
        <v>83</v>
      </c>
    </row>
    <row r="170" spans="1:16" ht="12.75">
      <c r="A170" t="s">
        <v>49</v>
      </c>
      <c s="34" t="s">
        <v>184</v>
      </c>
      <c s="34" t="s">
        <v>185</v>
      </c>
      <c s="35" t="s">
        <v>51</v>
      </c>
      <c s="6" t="s">
        <v>186</v>
      </c>
      <c s="36" t="s">
        <v>115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82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51</v>
      </c>
    </row>
    <row r="173" spans="1:5" ht="12.75">
      <c r="A173" t="s">
        <v>57</v>
      </c>
      <c r="E173" s="39" t="s">
        <v>83</v>
      </c>
    </row>
    <row r="174" spans="1:16" ht="25.5">
      <c r="A174" t="s">
        <v>49</v>
      </c>
      <c s="34" t="s">
        <v>187</v>
      </c>
      <c s="34" t="s">
        <v>188</v>
      </c>
      <c s="35" t="s">
        <v>51</v>
      </c>
      <c s="6" t="s">
        <v>189</v>
      </c>
      <c s="36" t="s">
        <v>190</v>
      </c>
      <c s="37">
        <v>1.6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82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51</v>
      </c>
    </row>
    <row r="177" spans="1:5" ht="12.75">
      <c r="A177" t="s">
        <v>57</v>
      </c>
      <c r="E177" s="39" t="s">
        <v>83</v>
      </c>
    </row>
    <row r="178" spans="1:16" ht="25.5">
      <c r="A178" t="s">
        <v>49</v>
      </c>
      <c s="34" t="s">
        <v>191</v>
      </c>
      <c s="34" t="s">
        <v>192</v>
      </c>
      <c s="35" t="s">
        <v>51</v>
      </c>
      <c s="6" t="s">
        <v>193</v>
      </c>
      <c s="36" t="s">
        <v>115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51</v>
      </c>
    </row>
    <row r="181" spans="1:5" ht="12.75">
      <c r="A181" t="s">
        <v>57</v>
      </c>
      <c r="E181" s="39" t="s">
        <v>83</v>
      </c>
    </row>
    <row r="182" spans="1:16" ht="25.5">
      <c r="A182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115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82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51</v>
      </c>
    </row>
    <row r="185" spans="1:5" ht="12.75">
      <c r="A185" t="s">
        <v>57</v>
      </c>
      <c r="E185" s="39" t="s">
        <v>83</v>
      </c>
    </row>
    <row r="186" spans="1:16" ht="25.5">
      <c r="A186" t="s">
        <v>49</v>
      </c>
      <c s="34" t="s">
        <v>197</v>
      </c>
      <c s="34" t="s">
        <v>198</v>
      </c>
      <c s="35" t="s">
        <v>51</v>
      </c>
      <c s="6" t="s">
        <v>199</v>
      </c>
      <c s="36" t="s">
        <v>115</v>
      </c>
      <c s="37">
        <v>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82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51</v>
      </c>
    </row>
    <row r="189" spans="1:5" ht="12.75">
      <c r="A189" t="s">
        <v>57</v>
      </c>
      <c r="E189" s="39" t="s">
        <v>83</v>
      </c>
    </row>
    <row r="190" spans="1:16" ht="25.5">
      <c r="A190" t="s">
        <v>49</v>
      </c>
      <c s="34" t="s">
        <v>200</v>
      </c>
      <c s="34" t="s">
        <v>201</v>
      </c>
      <c s="35" t="s">
        <v>51</v>
      </c>
      <c s="6" t="s">
        <v>202</v>
      </c>
      <c s="36" t="s">
        <v>115</v>
      </c>
      <c s="37">
        <v>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82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51</v>
      </c>
    </row>
    <row r="193" spans="1:5" ht="12.75">
      <c r="A193" t="s">
        <v>57</v>
      </c>
      <c r="E193" s="39" t="s">
        <v>83</v>
      </c>
    </row>
    <row r="194" spans="1:16" ht="25.5">
      <c r="A194" t="s">
        <v>49</v>
      </c>
      <c s="34" t="s">
        <v>203</v>
      </c>
      <c s="34" t="s">
        <v>204</v>
      </c>
      <c s="35" t="s">
        <v>51</v>
      </c>
      <c s="6" t="s">
        <v>205</v>
      </c>
      <c s="36" t="s">
        <v>115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82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51</v>
      </c>
    </row>
    <row r="197" spans="1:5" ht="12.75">
      <c r="A197" t="s">
        <v>57</v>
      </c>
      <c r="E197" s="39" t="s">
        <v>83</v>
      </c>
    </row>
    <row r="198" spans="1:16" ht="12.75">
      <c r="A198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115</v>
      </c>
      <c s="37">
        <v>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82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51</v>
      </c>
    </row>
    <row r="201" spans="1:5" ht="12.75">
      <c r="A201" t="s">
        <v>57</v>
      </c>
      <c r="E201" s="39" t="s">
        <v>83</v>
      </c>
    </row>
    <row r="202" spans="1:16" ht="12.75">
      <c r="A202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115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82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51</v>
      </c>
    </row>
    <row r="205" spans="1:5" ht="12.75">
      <c r="A205" t="s">
        <v>57</v>
      </c>
      <c r="E205" s="39" t="s">
        <v>83</v>
      </c>
    </row>
    <row r="206" spans="1:16" ht="12.75">
      <c r="A206" t="s">
        <v>49</v>
      </c>
      <c s="34" t="s">
        <v>212</v>
      </c>
      <c s="34" t="s">
        <v>213</v>
      </c>
      <c s="35" t="s">
        <v>51</v>
      </c>
      <c s="6" t="s">
        <v>214</v>
      </c>
      <c s="36" t="s">
        <v>115</v>
      </c>
      <c s="37">
        <v>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82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56</v>
      </c>
      <c r="E208" s="40" t="s">
        <v>51</v>
      </c>
    </row>
    <row r="209" spans="1:5" ht="12.75">
      <c r="A209" t="s">
        <v>57</v>
      </c>
      <c r="E209" s="39" t="s">
        <v>83</v>
      </c>
    </row>
    <row r="210" spans="1:16" ht="12.75">
      <c r="A210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115</v>
      </c>
      <c s="37">
        <v>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82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51</v>
      </c>
    </row>
    <row r="213" spans="1:5" ht="12.75">
      <c r="A213" t="s">
        <v>57</v>
      </c>
      <c r="E213" s="39" t="s">
        <v>83</v>
      </c>
    </row>
    <row r="214" spans="1:16" ht="12.75">
      <c r="A214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115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82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51</v>
      </c>
    </row>
    <row r="217" spans="1:5" ht="12.75">
      <c r="A217" t="s">
        <v>57</v>
      </c>
      <c r="E217" s="39" t="s">
        <v>83</v>
      </c>
    </row>
    <row r="218" spans="1:16" ht="25.5">
      <c r="A218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115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82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51</v>
      </c>
    </row>
    <row r="221" spans="1:5" ht="12.75">
      <c r="A221" t="s">
        <v>57</v>
      </c>
      <c r="E221" s="39" t="s">
        <v>83</v>
      </c>
    </row>
    <row r="222" spans="1:16" ht="25.5">
      <c r="A222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115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82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51</v>
      </c>
    </row>
    <row r="225" spans="1:5" ht="12.75">
      <c r="A225" t="s">
        <v>57</v>
      </c>
      <c r="E225" s="39" t="s">
        <v>83</v>
      </c>
    </row>
    <row r="226" spans="1:16" ht="25.5">
      <c r="A226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115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82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51</v>
      </c>
    </row>
    <row r="229" spans="1:5" ht="12.75">
      <c r="A229" t="s">
        <v>57</v>
      </c>
      <c r="E229" s="39" t="s">
        <v>83</v>
      </c>
    </row>
    <row r="230" spans="1:16" ht="25.5">
      <c r="A230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115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82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51</v>
      </c>
    </row>
    <row r="233" spans="1:5" ht="12.75">
      <c r="A233" t="s">
        <v>57</v>
      </c>
      <c r="E233" s="39" t="s">
        <v>83</v>
      </c>
    </row>
    <row r="234" spans="1:16" ht="25.5">
      <c r="A234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115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82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51</v>
      </c>
    </row>
    <row r="237" spans="1:5" ht="12.75">
      <c r="A237" t="s">
        <v>57</v>
      </c>
      <c r="E237" s="39" t="s">
        <v>83</v>
      </c>
    </row>
    <row r="238" spans="1:16" ht="12.75">
      <c r="A238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115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82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51</v>
      </c>
    </row>
    <row r="241" spans="1:5" ht="12.75">
      <c r="A241" t="s">
        <v>57</v>
      </c>
      <c r="E241" s="39" t="s">
        <v>83</v>
      </c>
    </row>
    <row r="242" spans="1:16" ht="12.75">
      <c r="A242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115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82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56</v>
      </c>
      <c r="E244" s="40" t="s">
        <v>51</v>
      </c>
    </row>
    <row r="245" spans="1:5" ht="12.75">
      <c r="A245" t="s">
        <v>57</v>
      </c>
      <c r="E245" s="39" t="s">
        <v>83</v>
      </c>
    </row>
    <row r="246" spans="1:16" ht="12.75">
      <c r="A246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115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82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51</v>
      </c>
    </row>
    <row r="249" spans="1:5" ht="12.75">
      <c r="A249" t="s">
        <v>57</v>
      </c>
      <c r="E249" s="39" t="s">
        <v>83</v>
      </c>
    </row>
    <row r="250" spans="1:16" ht="12.75">
      <c r="A250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115</v>
      </c>
      <c s="37">
        <v>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82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51</v>
      </c>
    </row>
    <row r="253" spans="1:5" ht="12.75">
      <c r="A253" t="s">
        <v>57</v>
      </c>
      <c r="E253" s="39" t="s">
        <v>83</v>
      </c>
    </row>
    <row r="254" spans="1:16" ht="12.75">
      <c r="A254" t="s">
        <v>49</v>
      </c>
      <c s="34" t="s">
        <v>248</v>
      </c>
      <c s="34" t="s">
        <v>249</v>
      </c>
      <c s="35" t="s">
        <v>51</v>
      </c>
      <c s="6" t="s">
        <v>250</v>
      </c>
      <c s="36" t="s">
        <v>115</v>
      </c>
      <c s="37">
        <v>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82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51</v>
      </c>
    </row>
    <row r="257" spans="1:5" ht="12.75">
      <c r="A257" t="s">
        <v>57</v>
      </c>
      <c r="E257" s="39" t="s">
        <v>83</v>
      </c>
    </row>
    <row r="258" spans="1:16" ht="12.75">
      <c r="A258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115</v>
      </c>
      <c s="37">
        <v>3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82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51</v>
      </c>
    </row>
    <row r="261" spans="1:5" ht="12.75">
      <c r="A261" t="s">
        <v>57</v>
      </c>
      <c r="E261" s="39" t="s">
        <v>83</v>
      </c>
    </row>
    <row r="262" spans="1:16" ht="12.75">
      <c r="A262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115</v>
      </c>
      <c s="37">
        <v>3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82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56</v>
      </c>
      <c r="E264" s="40" t="s">
        <v>51</v>
      </c>
    </row>
    <row r="265" spans="1:5" ht="12.75">
      <c r="A265" t="s">
        <v>57</v>
      </c>
      <c r="E265" s="39" t="s">
        <v>83</v>
      </c>
    </row>
    <row r="266" spans="1:16" ht="12.75">
      <c r="A266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260</v>
      </c>
      <c s="37">
        <v>60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82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56</v>
      </c>
      <c r="E268" s="40" t="s">
        <v>51</v>
      </c>
    </row>
    <row r="269" spans="1:5" ht="12.75">
      <c r="A269" t="s">
        <v>57</v>
      </c>
      <c r="E269" s="39" t="s">
        <v>83</v>
      </c>
    </row>
    <row r="270" spans="1:16" ht="12.75">
      <c r="A270" t="s">
        <v>49</v>
      </c>
      <c s="34" t="s">
        <v>261</v>
      </c>
      <c s="34" t="s">
        <v>262</v>
      </c>
      <c s="35" t="s">
        <v>51</v>
      </c>
      <c s="6" t="s">
        <v>263</v>
      </c>
      <c s="36" t="s">
        <v>260</v>
      </c>
      <c s="37">
        <v>32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82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56</v>
      </c>
      <c r="E272" s="40" t="s">
        <v>51</v>
      </c>
    </row>
    <row r="273" spans="1:5" ht="12.75">
      <c r="A273" t="s">
        <v>57</v>
      </c>
      <c r="E273" s="39" t="s">
        <v>83</v>
      </c>
    </row>
    <row r="274" spans="1:16" ht="12.75">
      <c r="A274" t="s">
        <v>49</v>
      </c>
      <c s="34" t="s">
        <v>264</v>
      </c>
      <c s="34" t="s">
        <v>265</v>
      </c>
      <c s="35" t="s">
        <v>51</v>
      </c>
      <c s="6" t="s">
        <v>266</v>
      </c>
      <c s="36" t="s">
        <v>115</v>
      </c>
      <c s="37">
        <v>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82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56</v>
      </c>
      <c r="E276" s="40" t="s">
        <v>51</v>
      </c>
    </row>
    <row r="277" spans="1:5" ht="12.75">
      <c r="A277" t="s">
        <v>57</v>
      </c>
      <c r="E277" s="39" t="s">
        <v>83</v>
      </c>
    </row>
    <row r="278" spans="1:16" ht="25.5">
      <c r="A278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115</v>
      </c>
      <c s="37">
        <v>4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82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51</v>
      </c>
    </row>
    <row r="281" spans="1:5" ht="12.75">
      <c r="A281" t="s">
        <v>57</v>
      </c>
      <c r="E281" s="39" t="s">
        <v>83</v>
      </c>
    </row>
    <row r="282" spans="1:16" ht="25.5">
      <c r="A282" t="s">
        <v>49</v>
      </c>
      <c s="34" t="s">
        <v>270</v>
      </c>
      <c s="34" t="s">
        <v>271</v>
      </c>
      <c s="35" t="s">
        <v>51</v>
      </c>
      <c s="6" t="s">
        <v>272</v>
      </c>
      <c s="36" t="s">
        <v>115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82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56</v>
      </c>
      <c r="E284" s="40" t="s">
        <v>51</v>
      </c>
    </row>
    <row r="285" spans="1:5" ht="12.75">
      <c r="A285" t="s">
        <v>57</v>
      </c>
      <c r="E285" s="39" t="s">
        <v>83</v>
      </c>
    </row>
    <row r="286" spans="1:16" ht="12.75">
      <c r="A286" t="s">
        <v>49</v>
      </c>
      <c s="34" t="s">
        <v>273</v>
      </c>
      <c s="34" t="s">
        <v>274</v>
      </c>
      <c s="35" t="s">
        <v>51</v>
      </c>
      <c s="6" t="s">
        <v>275</v>
      </c>
      <c s="36" t="s">
        <v>260</v>
      </c>
      <c s="37">
        <v>52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82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56</v>
      </c>
      <c r="E288" s="40" t="s">
        <v>51</v>
      </c>
    </row>
    <row r="289" spans="1:5" ht="12.75">
      <c r="A289" t="s">
        <v>57</v>
      </c>
      <c r="E289" s="39" t="s">
        <v>83</v>
      </c>
    </row>
    <row r="290" spans="1:16" ht="12.75">
      <c r="A290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115</v>
      </c>
      <c s="37">
        <v>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82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56</v>
      </c>
      <c r="E292" s="40" t="s">
        <v>51</v>
      </c>
    </row>
    <row r="293" spans="1:5" ht="12.75">
      <c r="A293" t="s">
        <v>57</v>
      </c>
      <c r="E293" s="39" t="s">
        <v>83</v>
      </c>
    </row>
    <row r="294" spans="1:16" ht="12.75">
      <c r="A294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115</v>
      </c>
      <c s="37">
        <v>22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82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56</v>
      </c>
      <c r="E296" s="40" t="s">
        <v>51</v>
      </c>
    </row>
    <row r="297" spans="1:5" ht="12.75">
      <c r="A297" t="s">
        <v>57</v>
      </c>
      <c r="E297" s="39" t="s">
        <v>83</v>
      </c>
    </row>
    <row r="298" spans="1:16" ht="12.75">
      <c r="A298" t="s">
        <v>49</v>
      </c>
      <c s="34" t="s">
        <v>282</v>
      </c>
      <c s="34" t="s">
        <v>283</v>
      </c>
      <c s="35" t="s">
        <v>51</v>
      </c>
      <c s="6" t="s">
        <v>284</v>
      </c>
      <c s="36" t="s">
        <v>115</v>
      </c>
      <c s="37">
        <v>22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82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56</v>
      </c>
      <c r="E300" s="40" t="s">
        <v>51</v>
      </c>
    </row>
    <row r="301" spans="1:5" ht="12.75">
      <c r="A301" t="s">
        <v>57</v>
      </c>
      <c r="E301" s="39" t="s">
        <v>83</v>
      </c>
    </row>
    <row r="302" spans="1:16" ht="12.75">
      <c r="A302" t="s">
        <v>49</v>
      </c>
      <c s="34" t="s">
        <v>285</v>
      </c>
      <c s="34" t="s">
        <v>286</v>
      </c>
      <c s="35" t="s">
        <v>51</v>
      </c>
      <c s="6" t="s">
        <v>287</v>
      </c>
      <c s="36" t="s">
        <v>115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82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56</v>
      </c>
      <c r="E304" s="40" t="s">
        <v>51</v>
      </c>
    </row>
    <row r="305" spans="1:5" ht="12.75">
      <c r="A305" t="s">
        <v>57</v>
      </c>
      <c r="E305" s="39" t="s">
        <v>83</v>
      </c>
    </row>
    <row r="306" spans="1:16" ht="12.75">
      <c r="A306" t="s">
        <v>49</v>
      </c>
      <c s="34" t="s">
        <v>288</v>
      </c>
      <c s="34" t="s">
        <v>289</v>
      </c>
      <c s="35" t="s">
        <v>51</v>
      </c>
      <c s="6" t="s">
        <v>290</v>
      </c>
      <c s="36" t="s">
        <v>115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82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56</v>
      </c>
      <c r="E308" s="40" t="s">
        <v>51</v>
      </c>
    </row>
    <row r="309" spans="1:5" ht="12.75">
      <c r="A309" t="s">
        <v>57</v>
      </c>
      <c r="E309" s="39" t="s">
        <v>83</v>
      </c>
    </row>
    <row r="310" spans="1:16" ht="12.75">
      <c r="A310" t="s">
        <v>49</v>
      </c>
      <c s="34" t="s">
        <v>291</v>
      </c>
      <c s="34" t="s">
        <v>292</v>
      </c>
      <c s="35" t="s">
        <v>51</v>
      </c>
      <c s="6" t="s">
        <v>293</v>
      </c>
      <c s="36" t="s">
        <v>115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82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56</v>
      </c>
      <c r="E312" s="40" t="s">
        <v>51</v>
      </c>
    </row>
    <row r="313" spans="1:5" ht="12.75">
      <c r="A313" t="s">
        <v>57</v>
      </c>
      <c r="E313" s="39" t="s">
        <v>83</v>
      </c>
    </row>
    <row r="314" spans="1:13" ht="12.75">
      <c r="A314" t="s">
        <v>46</v>
      </c>
      <c r="C314" s="31" t="s">
        <v>72</v>
      </c>
      <c r="E314" s="33" t="s">
        <v>294</v>
      </c>
      <c r="J314" s="32">
        <f>0</f>
      </c>
      <c s="32">
        <f>0</f>
      </c>
      <c s="32">
        <f>0+L315+L319</f>
      </c>
      <c s="32">
        <f>0+M315+M319</f>
      </c>
    </row>
    <row r="315" spans="1:16" ht="12.75">
      <c r="A315" t="s">
        <v>49</v>
      </c>
      <c s="34" t="s">
        <v>295</v>
      </c>
      <c s="34" t="s">
        <v>296</v>
      </c>
      <c s="35" t="s">
        <v>51</v>
      </c>
      <c s="6" t="s">
        <v>297</v>
      </c>
      <c s="36" t="s">
        <v>115</v>
      </c>
      <c s="37">
        <v>25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82</v>
      </c>
      <c>
        <f>(M315*21)/100</f>
      </c>
      <c t="s">
        <v>27</v>
      </c>
    </row>
    <row r="316" spans="1:5" ht="12.75">
      <c r="A316" s="35" t="s">
        <v>55</v>
      </c>
      <c r="E316" s="39" t="s">
        <v>51</v>
      </c>
    </row>
    <row r="317" spans="1:5" ht="12.75">
      <c r="A317" s="35" t="s">
        <v>56</v>
      </c>
      <c r="E317" s="40" t="s">
        <v>51</v>
      </c>
    </row>
    <row r="318" spans="1:5" ht="76.5">
      <c r="A318" t="s">
        <v>57</v>
      </c>
      <c r="E318" s="39" t="s">
        <v>298</v>
      </c>
    </row>
    <row r="319" spans="1:16" ht="12.75">
      <c r="A319" t="s">
        <v>49</v>
      </c>
      <c s="34" t="s">
        <v>299</v>
      </c>
      <c s="34" t="s">
        <v>300</v>
      </c>
      <c s="35" t="s">
        <v>51</v>
      </c>
      <c s="6" t="s">
        <v>301</v>
      </c>
      <c s="36" t="s">
        <v>115</v>
      </c>
      <c s="37">
        <v>35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82</v>
      </c>
      <c>
        <f>(M319*21)/100</f>
      </c>
      <c t="s">
        <v>27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56</v>
      </c>
      <c r="E321" s="40" t="s">
        <v>51</v>
      </c>
    </row>
    <row r="322" spans="1:5" ht="76.5">
      <c r="A322" t="s">
        <v>57</v>
      </c>
      <c r="E322" s="39" t="s">
        <v>298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304</v>
      </c>
      <c r="E8" s="30" t="s">
        <v>303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305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262</v>
      </c>
      <c s="35" t="s">
        <v>51</v>
      </c>
      <c s="6" t="s">
        <v>306</v>
      </c>
      <c s="36" t="s">
        <v>260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307</v>
      </c>
    </row>
    <row r="12" spans="1:5" ht="12.75">
      <c r="A12" s="35" t="s">
        <v>56</v>
      </c>
      <c r="E12" s="40" t="s">
        <v>308</v>
      </c>
    </row>
    <row r="13" spans="1:5" ht="63.75">
      <c r="A13" t="s">
        <v>57</v>
      </c>
      <c r="E13" s="39" t="s">
        <v>309</v>
      </c>
    </row>
    <row r="14" spans="1:16" ht="12.75">
      <c r="A14" t="s">
        <v>49</v>
      </c>
      <c s="34" t="s">
        <v>27</v>
      </c>
      <c s="34" t="s">
        <v>277</v>
      </c>
      <c s="35" t="s">
        <v>51</v>
      </c>
      <c s="6" t="s">
        <v>310</v>
      </c>
      <c s="36" t="s">
        <v>115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307</v>
      </c>
    </row>
    <row r="16" spans="1:5" ht="12.75">
      <c r="A16" s="35" t="s">
        <v>56</v>
      </c>
      <c r="E16" s="40" t="s">
        <v>308</v>
      </c>
    </row>
    <row r="17" spans="1:5" ht="38.25">
      <c r="A17" t="s">
        <v>57</v>
      </c>
      <c r="E17" s="39" t="s">
        <v>311</v>
      </c>
    </row>
    <row r="18" spans="1:16" ht="12.75">
      <c r="A18" t="s">
        <v>49</v>
      </c>
      <c s="34" t="s">
        <v>26</v>
      </c>
      <c s="34" t="s">
        <v>312</v>
      </c>
      <c s="35" t="s">
        <v>51</v>
      </c>
      <c s="6" t="s">
        <v>313</v>
      </c>
      <c s="36" t="s">
        <v>115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307</v>
      </c>
    </row>
    <row r="20" spans="1:5" ht="12.75">
      <c r="A20" s="35" t="s">
        <v>56</v>
      </c>
      <c r="E20" s="40" t="s">
        <v>308</v>
      </c>
    </row>
    <row r="21" spans="1:5" ht="25.5">
      <c r="A21" t="s">
        <v>57</v>
      </c>
      <c r="E21" s="39" t="s">
        <v>314</v>
      </c>
    </row>
    <row r="22" spans="1:16" ht="12.75">
      <c r="A22" t="s">
        <v>49</v>
      </c>
      <c s="34" t="s">
        <v>63</v>
      </c>
      <c s="34" t="s">
        <v>315</v>
      </c>
      <c s="35" t="s">
        <v>51</v>
      </c>
      <c s="6" t="s">
        <v>316</v>
      </c>
      <c s="36" t="s">
        <v>115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307</v>
      </c>
    </row>
    <row r="24" spans="1:5" ht="12.75">
      <c r="A24" s="35" t="s">
        <v>56</v>
      </c>
      <c r="E24" s="40" t="s">
        <v>308</v>
      </c>
    </row>
    <row r="25" spans="1:5" ht="12.75">
      <c r="A25" t="s">
        <v>57</v>
      </c>
      <c r="E25" s="39" t="s">
        <v>317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</v>
      </c>
      <c r="E4" s="26" t="s">
        <v>319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COUNTIFS(L8:L380,"=0",A8:A380,"P")+COUNTIFS(L8:L380,"",A8:A380,"P")+SUM(Q8:Q380)</f>
      </c>
    </row>
    <row r="8" spans="1:13" ht="12.75">
      <c r="A8" t="s">
        <v>44</v>
      </c>
      <c r="C8" s="28" t="s">
        <v>322</v>
      </c>
      <c r="E8" s="30" t="s">
        <v>321</v>
      </c>
      <c r="J8" s="29">
        <f>0+J9+J102+J371</f>
      </c>
      <c s="29">
        <f>0+K9+K102+K371</f>
      </c>
      <c s="29">
        <f>0+L9+L102+L371</f>
      </c>
      <c s="29">
        <f>0+M9+M102+M371</f>
      </c>
    </row>
    <row r="9" spans="1:13" ht="12.75">
      <c r="A9" t="s">
        <v>46</v>
      </c>
      <c r="C9" s="31" t="s">
        <v>47</v>
      </c>
      <c r="E9" s="33" t="s">
        <v>323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324</v>
      </c>
      <c s="35" t="s">
        <v>51</v>
      </c>
      <c s="6" t="s">
        <v>325</v>
      </c>
      <c s="36" t="s">
        <v>190</v>
      </c>
      <c s="37">
        <v>1.625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326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327</v>
      </c>
    </row>
    <row r="13" spans="1:5" ht="76.5">
      <c r="A13" t="s">
        <v>57</v>
      </c>
      <c r="E13" s="39" t="s">
        <v>328</v>
      </c>
    </row>
    <row r="14" spans="1:16" ht="12.75">
      <c r="A14" t="s">
        <v>49</v>
      </c>
      <c s="34" t="s">
        <v>27</v>
      </c>
      <c s="34" t="s">
        <v>329</v>
      </c>
      <c s="35" t="s">
        <v>51</v>
      </c>
      <c s="6" t="s">
        <v>330</v>
      </c>
      <c s="36" t="s">
        <v>81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327</v>
      </c>
    </row>
    <row r="17" spans="1:5" ht="12.75">
      <c r="A17" t="s">
        <v>57</v>
      </c>
      <c r="E17" s="39" t="s">
        <v>331</v>
      </c>
    </row>
    <row r="18" spans="1:16" ht="12.75">
      <c r="A18" t="s">
        <v>49</v>
      </c>
      <c s="34" t="s">
        <v>26</v>
      </c>
      <c s="34" t="s">
        <v>332</v>
      </c>
      <c s="35" t="s">
        <v>51</v>
      </c>
      <c s="6" t="s">
        <v>333</v>
      </c>
      <c s="36" t="s">
        <v>81</v>
      </c>
      <c s="37">
        <v>9.45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327</v>
      </c>
    </row>
    <row r="21" spans="1:5" ht="12.75">
      <c r="A21" t="s">
        <v>57</v>
      </c>
      <c r="E21" s="39" t="s">
        <v>331</v>
      </c>
    </row>
    <row r="22" spans="1:16" ht="12.75">
      <c r="A22" t="s">
        <v>49</v>
      </c>
      <c s="34" t="s">
        <v>63</v>
      </c>
      <c s="34" t="s">
        <v>97</v>
      </c>
      <c s="35" t="s">
        <v>51</v>
      </c>
      <c s="6" t="s">
        <v>98</v>
      </c>
      <c s="36" t="s">
        <v>81</v>
      </c>
      <c s="37">
        <v>24.505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327</v>
      </c>
    </row>
    <row r="25" spans="1:5" ht="12.75">
      <c r="A25" t="s">
        <v>57</v>
      </c>
      <c r="E25" s="39" t="s">
        <v>331</v>
      </c>
    </row>
    <row r="26" spans="1:16" ht="12.75">
      <c r="A26" t="s">
        <v>49</v>
      </c>
      <c s="34" t="s">
        <v>66</v>
      </c>
      <c s="34" t="s">
        <v>334</v>
      </c>
      <c s="35" t="s">
        <v>51</v>
      </c>
      <c s="6" t="s">
        <v>335</v>
      </c>
      <c s="36" t="s">
        <v>81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327</v>
      </c>
    </row>
    <row r="29" spans="1:5" ht="12.75">
      <c r="A29" t="s">
        <v>57</v>
      </c>
      <c r="E29" s="39" t="s">
        <v>331</v>
      </c>
    </row>
    <row r="30" spans="1:16" ht="12.75">
      <c r="A30" t="s">
        <v>49</v>
      </c>
      <c s="34" t="s">
        <v>69</v>
      </c>
      <c s="34" t="s">
        <v>93</v>
      </c>
      <c s="35" t="s">
        <v>51</v>
      </c>
      <c s="6" t="s">
        <v>94</v>
      </c>
      <c s="36" t="s">
        <v>95</v>
      </c>
      <c s="37">
        <v>35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327</v>
      </c>
    </row>
    <row r="33" spans="1:5" ht="12.75">
      <c r="A33" t="s">
        <v>57</v>
      </c>
      <c r="E33" s="39" t="s">
        <v>331</v>
      </c>
    </row>
    <row r="34" spans="1:16" ht="12.75">
      <c r="A34" t="s">
        <v>49</v>
      </c>
      <c s="34" t="s">
        <v>72</v>
      </c>
      <c s="34" t="s">
        <v>104</v>
      </c>
      <c s="35" t="s">
        <v>51</v>
      </c>
      <c s="6" t="s">
        <v>105</v>
      </c>
      <c s="36" t="s">
        <v>95</v>
      </c>
      <c s="37">
        <v>300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327</v>
      </c>
    </row>
    <row r="37" spans="1:5" ht="12.75">
      <c r="A37" t="s">
        <v>57</v>
      </c>
      <c r="E37" s="39" t="s">
        <v>331</v>
      </c>
    </row>
    <row r="38" spans="1:16" ht="25.5">
      <c r="A38" t="s">
        <v>49</v>
      </c>
      <c s="34" t="s">
        <v>75</v>
      </c>
      <c s="34" t="s">
        <v>117</v>
      </c>
      <c s="35" t="s">
        <v>51</v>
      </c>
      <c s="6" t="s">
        <v>336</v>
      </c>
      <c s="36" t="s">
        <v>95</v>
      </c>
      <c s="37">
        <v>300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327</v>
      </c>
    </row>
    <row r="41" spans="1:5" ht="12.75">
      <c r="A41" t="s">
        <v>57</v>
      </c>
      <c r="E41" s="39" t="s">
        <v>331</v>
      </c>
    </row>
    <row r="42" spans="1:16" ht="12.75">
      <c r="A42" t="s">
        <v>49</v>
      </c>
      <c s="34" t="s">
        <v>78</v>
      </c>
      <c s="34" t="s">
        <v>107</v>
      </c>
      <c s="35" t="s">
        <v>51</v>
      </c>
      <c s="6" t="s">
        <v>108</v>
      </c>
      <c s="36" t="s">
        <v>95</v>
      </c>
      <c s="37">
        <v>70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327</v>
      </c>
    </row>
    <row r="45" spans="1:5" ht="12.75">
      <c r="A45" t="s">
        <v>57</v>
      </c>
      <c r="E45" s="39" t="s">
        <v>331</v>
      </c>
    </row>
    <row r="46" spans="1:16" ht="12.75">
      <c r="A46" t="s">
        <v>49</v>
      </c>
      <c s="34" t="s">
        <v>84</v>
      </c>
      <c s="34" t="s">
        <v>337</v>
      </c>
      <c s="35" t="s">
        <v>51</v>
      </c>
      <c s="6" t="s">
        <v>338</v>
      </c>
      <c s="36" t="s">
        <v>95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327</v>
      </c>
    </row>
    <row r="49" spans="1:5" ht="12.75">
      <c r="A49" t="s">
        <v>57</v>
      </c>
      <c r="E49" s="39" t="s">
        <v>331</v>
      </c>
    </row>
    <row r="50" spans="1:16" ht="12.75">
      <c r="A50" t="s">
        <v>49</v>
      </c>
      <c s="34" t="s">
        <v>88</v>
      </c>
      <c s="34" t="s">
        <v>110</v>
      </c>
      <c s="35" t="s">
        <v>51</v>
      </c>
      <c s="6" t="s">
        <v>111</v>
      </c>
      <c s="36" t="s">
        <v>95</v>
      </c>
      <c s="37">
        <v>1600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327</v>
      </c>
    </row>
    <row r="53" spans="1:5" ht="12.75">
      <c r="A53" t="s">
        <v>57</v>
      </c>
      <c r="E53" s="39" t="s">
        <v>331</v>
      </c>
    </row>
    <row r="54" spans="1:16" ht="25.5">
      <c r="A54" t="s">
        <v>49</v>
      </c>
      <c s="34" t="s">
        <v>92</v>
      </c>
      <c s="34" t="s">
        <v>339</v>
      </c>
      <c s="35" t="s">
        <v>51</v>
      </c>
      <c s="6" t="s">
        <v>340</v>
      </c>
      <c s="36" t="s">
        <v>115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326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327</v>
      </c>
    </row>
    <row r="57" spans="1:5" ht="76.5">
      <c r="A57" t="s">
        <v>57</v>
      </c>
      <c r="E57" s="39" t="s">
        <v>341</v>
      </c>
    </row>
    <row r="58" spans="1:16" ht="25.5">
      <c r="A58" t="s">
        <v>49</v>
      </c>
      <c s="34" t="s">
        <v>96</v>
      </c>
      <c s="34" t="s">
        <v>342</v>
      </c>
      <c s="35" t="s">
        <v>51</v>
      </c>
      <c s="6" t="s">
        <v>343</v>
      </c>
      <c s="36" t="s">
        <v>115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327</v>
      </c>
    </row>
    <row r="61" spans="1:5" ht="12.75">
      <c r="A61" t="s">
        <v>57</v>
      </c>
      <c r="E61" s="39" t="s">
        <v>331</v>
      </c>
    </row>
    <row r="62" spans="1:16" ht="25.5">
      <c r="A62" t="s">
        <v>49</v>
      </c>
      <c s="34" t="s">
        <v>99</v>
      </c>
      <c s="34" t="s">
        <v>344</v>
      </c>
      <c s="35" t="s">
        <v>51</v>
      </c>
      <c s="6" t="s">
        <v>345</v>
      </c>
      <c s="36" t="s">
        <v>115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327</v>
      </c>
    </row>
    <row r="65" spans="1:5" ht="12.75">
      <c r="A65" t="s">
        <v>57</v>
      </c>
      <c r="E65" s="39" t="s">
        <v>331</v>
      </c>
    </row>
    <row r="66" spans="1:16" ht="12.75">
      <c r="A66" t="s">
        <v>49</v>
      </c>
      <c s="34" t="s">
        <v>103</v>
      </c>
      <c s="34" t="s">
        <v>123</v>
      </c>
      <c s="35" t="s">
        <v>51</v>
      </c>
      <c s="6" t="s">
        <v>124</v>
      </c>
      <c s="36" t="s">
        <v>115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327</v>
      </c>
    </row>
    <row r="69" spans="1:5" ht="12.75">
      <c r="A69" t="s">
        <v>57</v>
      </c>
      <c r="E69" s="39" t="s">
        <v>331</v>
      </c>
    </row>
    <row r="70" spans="1:16" ht="12.75">
      <c r="A70" t="s">
        <v>49</v>
      </c>
      <c s="34" t="s">
        <v>106</v>
      </c>
      <c s="34" t="s">
        <v>346</v>
      </c>
      <c s="35" t="s">
        <v>51</v>
      </c>
      <c s="6" t="s">
        <v>347</v>
      </c>
      <c s="36" t="s">
        <v>115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327</v>
      </c>
    </row>
    <row r="73" spans="1:5" ht="12.75">
      <c r="A73" t="s">
        <v>57</v>
      </c>
      <c r="E73" s="39" t="s">
        <v>331</v>
      </c>
    </row>
    <row r="74" spans="1:16" ht="25.5">
      <c r="A74" t="s">
        <v>49</v>
      </c>
      <c s="34" t="s">
        <v>109</v>
      </c>
      <c s="34" t="s">
        <v>348</v>
      </c>
      <c s="35" t="s">
        <v>51</v>
      </c>
      <c s="6" t="s">
        <v>349</v>
      </c>
      <c s="36" t="s">
        <v>115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327</v>
      </c>
    </row>
    <row r="77" spans="1:5" ht="12.75">
      <c r="A77" t="s">
        <v>57</v>
      </c>
      <c r="E77" s="39" t="s">
        <v>331</v>
      </c>
    </row>
    <row r="78" spans="1:16" ht="25.5">
      <c r="A78" t="s">
        <v>49</v>
      </c>
      <c s="34" t="s">
        <v>112</v>
      </c>
      <c s="34" t="s">
        <v>350</v>
      </c>
      <c s="35" t="s">
        <v>51</v>
      </c>
      <c s="6" t="s">
        <v>351</v>
      </c>
      <c s="36" t="s">
        <v>115</v>
      </c>
      <c s="37">
        <v>15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327</v>
      </c>
    </row>
    <row r="81" spans="1:5" ht="12.75">
      <c r="A81" t="s">
        <v>57</v>
      </c>
      <c r="E81" s="39" t="s">
        <v>331</v>
      </c>
    </row>
    <row r="82" spans="1:16" ht="12.75">
      <c r="A82" t="s">
        <v>49</v>
      </c>
      <c s="34" t="s">
        <v>116</v>
      </c>
      <c s="34" t="s">
        <v>352</v>
      </c>
      <c s="35" t="s">
        <v>51</v>
      </c>
      <c s="6" t="s">
        <v>353</v>
      </c>
      <c s="36" t="s">
        <v>115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327</v>
      </c>
    </row>
    <row r="85" spans="1:5" ht="12.75">
      <c r="A85" t="s">
        <v>57</v>
      </c>
      <c r="E85" s="39" t="s">
        <v>331</v>
      </c>
    </row>
    <row r="86" spans="1:16" ht="12.75">
      <c r="A86" t="s">
        <v>49</v>
      </c>
      <c s="34" t="s">
        <v>354</v>
      </c>
      <c s="34" t="s">
        <v>296</v>
      </c>
      <c s="35" t="s">
        <v>51</v>
      </c>
      <c s="6" t="s">
        <v>297</v>
      </c>
      <c s="36" t="s">
        <v>115</v>
      </c>
      <c s="37">
        <v>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327</v>
      </c>
    </row>
    <row r="89" spans="1:5" ht="12.75">
      <c r="A89" t="s">
        <v>57</v>
      </c>
      <c r="E89" s="39" t="s">
        <v>331</v>
      </c>
    </row>
    <row r="90" spans="1:16" ht="12.75">
      <c r="A90" t="s">
        <v>49</v>
      </c>
      <c s="34" t="s">
        <v>119</v>
      </c>
      <c s="34" t="s">
        <v>300</v>
      </c>
      <c s="35" t="s">
        <v>51</v>
      </c>
      <c s="6" t="s">
        <v>301</v>
      </c>
      <c s="36" t="s">
        <v>115</v>
      </c>
      <c s="37">
        <v>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82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327</v>
      </c>
    </row>
    <row r="93" spans="1:5" ht="12.75">
      <c r="A93" t="s">
        <v>57</v>
      </c>
      <c r="E93" s="39" t="s">
        <v>331</v>
      </c>
    </row>
    <row r="94" spans="1:16" ht="25.5">
      <c r="A94" t="s">
        <v>49</v>
      </c>
      <c s="34" t="s">
        <v>122</v>
      </c>
      <c s="34" t="s">
        <v>355</v>
      </c>
      <c s="35" t="s">
        <v>51</v>
      </c>
      <c s="6" t="s">
        <v>356</v>
      </c>
      <c s="36" t="s">
        <v>190</v>
      </c>
      <c s="37">
        <v>1.625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326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327</v>
      </c>
    </row>
    <row r="97" spans="1:5" ht="89.25">
      <c r="A97" t="s">
        <v>57</v>
      </c>
      <c r="E97" s="39" t="s">
        <v>357</v>
      </c>
    </row>
    <row r="98" spans="1:16" ht="12.75">
      <c r="A98" t="s">
        <v>49</v>
      </c>
      <c s="34" t="s">
        <v>125</v>
      </c>
      <c s="34" t="s">
        <v>358</v>
      </c>
      <c s="35" t="s">
        <v>51</v>
      </c>
      <c s="6" t="s">
        <v>359</v>
      </c>
      <c s="36" t="s">
        <v>190</v>
      </c>
      <c s="37">
        <v>1.625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326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327</v>
      </c>
    </row>
    <row r="101" spans="1:5" ht="89.25">
      <c r="A101" t="s">
        <v>57</v>
      </c>
      <c r="E101" s="39" t="s">
        <v>360</v>
      </c>
    </row>
    <row r="102" spans="1:13" ht="12.75">
      <c r="A102" t="s">
        <v>46</v>
      </c>
      <c r="C102" s="31" t="s">
        <v>27</v>
      </c>
      <c r="E102" s="33" t="s">
        <v>361</v>
      </c>
      <c r="J102" s="32">
        <f>0</f>
      </c>
      <c s="32">
        <f>0</f>
      </c>
      <c s="32">
        <f>0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</f>
      </c>
      <c s="32">
        <f>0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</f>
      </c>
    </row>
    <row r="103" spans="1:16" ht="12.75">
      <c r="A103" t="s">
        <v>49</v>
      </c>
      <c s="34" t="s">
        <v>129</v>
      </c>
      <c s="34" t="s">
        <v>362</v>
      </c>
      <c s="35" t="s">
        <v>51</v>
      </c>
      <c s="6" t="s">
        <v>363</v>
      </c>
      <c s="36" t="s">
        <v>115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56</v>
      </c>
      <c r="E105" s="40" t="s">
        <v>327</v>
      </c>
    </row>
    <row r="106" spans="1:5" ht="12.75">
      <c r="A106" t="s">
        <v>57</v>
      </c>
      <c r="E106" s="39" t="s">
        <v>331</v>
      </c>
    </row>
    <row r="107" spans="1:16" ht="12.75">
      <c r="A107" t="s">
        <v>49</v>
      </c>
      <c s="34" t="s">
        <v>132</v>
      </c>
      <c s="34" t="s">
        <v>364</v>
      </c>
      <c s="35" t="s">
        <v>51</v>
      </c>
      <c s="6" t="s">
        <v>365</v>
      </c>
      <c s="36" t="s">
        <v>115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82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56</v>
      </c>
      <c r="E109" s="40" t="s">
        <v>327</v>
      </c>
    </row>
    <row r="110" spans="1:5" ht="12.75">
      <c r="A110" t="s">
        <v>57</v>
      </c>
      <c r="E110" s="39" t="s">
        <v>331</v>
      </c>
    </row>
    <row r="111" spans="1:16" ht="12.75">
      <c r="A111" t="s">
        <v>49</v>
      </c>
      <c s="34" t="s">
        <v>136</v>
      </c>
      <c s="34" t="s">
        <v>366</v>
      </c>
      <c s="35" t="s">
        <v>51</v>
      </c>
      <c s="6" t="s">
        <v>367</v>
      </c>
      <c s="36" t="s">
        <v>368</v>
      </c>
      <c s="37">
        <v>0.1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56</v>
      </c>
      <c r="E113" s="40" t="s">
        <v>327</v>
      </c>
    </row>
    <row r="114" spans="1:5" ht="12.75">
      <c r="A114" t="s">
        <v>57</v>
      </c>
      <c r="E114" s="39" t="s">
        <v>331</v>
      </c>
    </row>
    <row r="115" spans="1:16" ht="12.75">
      <c r="A115" t="s">
        <v>49</v>
      </c>
      <c s="34" t="s">
        <v>139</v>
      </c>
      <c s="34" t="s">
        <v>369</v>
      </c>
      <c s="35" t="s">
        <v>51</v>
      </c>
      <c s="6" t="s">
        <v>370</v>
      </c>
      <c s="36" t="s">
        <v>368</v>
      </c>
      <c s="37">
        <v>11.45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56</v>
      </c>
      <c r="E117" s="40" t="s">
        <v>327</v>
      </c>
    </row>
    <row r="118" spans="1:5" ht="12.75">
      <c r="A118" t="s">
        <v>57</v>
      </c>
      <c r="E118" s="39" t="s">
        <v>331</v>
      </c>
    </row>
    <row r="119" spans="1:16" ht="12.75">
      <c r="A119" t="s">
        <v>49</v>
      </c>
      <c s="34" t="s">
        <v>142</v>
      </c>
      <c s="34" t="s">
        <v>371</v>
      </c>
      <c s="35" t="s">
        <v>51</v>
      </c>
      <c s="6" t="s">
        <v>372</v>
      </c>
      <c s="36" t="s">
        <v>135</v>
      </c>
      <c s="37">
        <v>0.1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56</v>
      </c>
      <c r="E121" s="40" t="s">
        <v>327</v>
      </c>
    </row>
    <row r="122" spans="1:5" ht="12.75">
      <c r="A122" t="s">
        <v>57</v>
      </c>
      <c r="E122" s="39" t="s">
        <v>331</v>
      </c>
    </row>
    <row r="123" spans="1:16" ht="12.75">
      <c r="A123" t="s">
        <v>49</v>
      </c>
      <c s="34" t="s">
        <v>145</v>
      </c>
      <c s="34" t="s">
        <v>373</v>
      </c>
      <c s="35" t="s">
        <v>51</v>
      </c>
      <c s="6" t="s">
        <v>374</v>
      </c>
      <c s="36" t="s">
        <v>95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82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56</v>
      </c>
      <c r="E125" s="40" t="s">
        <v>327</v>
      </c>
    </row>
    <row r="126" spans="1:5" ht="12.75">
      <c r="A126" t="s">
        <v>57</v>
      </c>
      <c r="E126" s="39" t="s">
        <v>83</v>
      </c>
    </row>
    <row r="127" spans="1:16" ht="12.75">
      <c r="A127" t="s">
        <v>49</v>
      </c>
      <c s="34" t="s">
        <v>148</v>
      </c>
      <c s="34" t="s">
        <v>375</v>
      </c>
      <c s="35" t="s">
        <v>47</v>
      </c>
      <c s="6" t="s">
        <v>376</v>
      </c>
      <c s="36" t="s">
        <v>95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56</v>
      </c>
      <c r="E129" s="40" t="s">
        <v>327</v>
      </c>
    </row>
    <row r="130" spans="1:5" ht="12.75">
      <c r="A130" t="s">
        <v>57</v>
      </c>
      <c r="E130" s="39" t="s">
        <v>83</v>
      </c>
    </row>
    <row r="131" spans="1:16" ht="25.5">
      <c r="A131" t="s">
        <v>49</v>
      </c>
      <c s="34" t="s">
        <v>151</v>
      </c>
      <c s="34" t="s">
        <v>377</v>
      </c>
      <c s="35" t="s">
        <v>51</v>
      </c>
      <c s="6" t="s">
        <v>378</v>
      </c>
      <c s="36" t="s">
        <v>95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56</v>
      </c>
      <c r="E133" s="40" t="s">
        <v>327</v>
      </c>
    </row>
    <row r="134" spans="1:5" ht="12.75">
      <c r="A134" t="s">
        <v>57</v>
      </c>
      <c r="E134" s="39" t="s">
        <v>331</v>
      </c>
    </row>
    <row r="135" spans="1:16" ht="12.75">
      <c r="A135" t="s">
        <v>49</v>
      </c>
      <c s="34" t="s">
        <v>154</v>
      </c>
      <c s="34" t="s">
        <v>379</v>
      </c>
      <c s="35" t="s">
        <v>51</v>
      </c>
      <c s="6" t="s">
        <v>380</v>
      </c>
      <c s="36" t="s">
        <v>95</v>
      </c>
      <c s="37">
        <v>4020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82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56</v>
      </c>
      <c r="E137" s="40" t="s">
        <v>327</v>
      </c>
    </row>
    <row r="138" spans="1:5" ht="12.75">
      <c r="A138" t="s">
        <v>57</v>
      </c>
      <c r="E138" s="39" t="s">
        <v>331</v>
      </c>
    </row>
    <row r="139" spans="1:16" ht="12.75">
      <c r="A139" t="s">
        <v>49</v>
      </c>
      <c s="34" t="s">
        <v>157</v>
      </c>
      <c s="34" t="s">
        <v>381</v>
      </c>
      <c s="35" t="s">
        <v>51</v>
      </c>
      <c s="6" t="s">
        <v>382</v>
      </c>
      <c s="36" t="s">
        <v>383</v>
      </c>
      <c s="37">
        <v>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82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56</v>
      </c>
      <c r="E141" s="40" t="s">
        <v>327</v>
      </c>
    </row>
    <row r="142" spans="1:5" ht="12.75">
      <c r="A142" t="s">
        <v>57</v>
      </c>
      <c r="E142" s="39" t="s">
        <v>331</v>
      </c>
    </row>
    <row r="143" spans="1:16" ht="12.75">
      <c r="A143" t="s">
        <v>49</v>
      </c>
      <c s="34" t="s">
        <v>160</v>
      </c>
      <c s="34" t="s">
        <v>384</v>
      </c>
      <c s="35" t="s">
        <v>51</v>
      </c>
      <c s="6" t="s">
        <v>385</v>
      </c>
      <c s="36" t="s">
        <v>95</v>
      </c>
      <c s="37">
        <v>4020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27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56</v>
      </c>
      <c r="E145" s="40" t="s">
        <v>327</v>
      </c>
    </row>
    <row r="146" spans="1:5" ht="12.75">
      <c r="A146" t="s">
        <v>57</v>
      </c>
      <c r="E146" s="39" t="s">
        <v>331</v>
      </c>
    </row>
    <row r="147" spans="1:16" ht="12.75">
      <c r="A147" t="s">
        <v>49</v>
      </c>
      <c s="34" t="s">
        <v>163</v>
      </c>
      <c s="34" t="s">
        <v>386</v>
      </c>
      <c s="35" t="s">
        <v>51</v>
      </c>
      <c s="6" t="s">
        <v>387</v>
      </c>
      <c s="36" t="s">
        <v>115</v>
      </c>
      <c s="37">
        <v>40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327</v>
      </c>
    </row>
    <row r="150" spans="1:5" ht="12.75">
      <c r="A150" t="s">
        <v>57</v>
      </c>
      <c r="E150" s="39" t="s">
        <v>331</v>
      </c>
    </row>
    <row r="151" spans="1:16" ht="12.75">
      <c r="A151" t="s">
        <v>49</v>
      </c>
      <c s="34" t="s">
        <v>166</v>
      </c>
      <c s="34" t="s">
        <v>388</v>
      </c>
      <c s="35" t="s">
        <v>51</v>
      </c>
      <c s="6" t="s">
        <v>389</v>
      </c>
      <c s="36" t="s">
        <v>115</v>
      </c>
      <c s="37">
        <v>40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82</v>
      </c>
      <c>
        <f>(M151*21)/100</f>
      </c>
      <c t="s">
        <v>27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56</v>
      </c>
      <c r="E153" s="40" t="s">
        <v>327</v>
      </c>
    </row>
    <row r="154" spans="1:5" ht="12.75">
      <c r="A154" t="s">
        <v>57</v>
      </c>
      <c r="E154" s="39" t="s">
        <v>331</v>
      </c>
    </row>
    <row r="155" spans="1:16" ht="12.75">
      <c r="A155" t="s">
        <v>49</v>
      </c>
      <c s="34" t="s">
        <v>169</v>
      </c>
      <c s="34" t="s">
        <v>390</v>
      </c>
      <c s="35" t="s">
        <v>51</v>
      </c>
      <c s="6" t="s">
        <v>391</v>
      </c>
      <c s="36" t="s">
        <v>115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82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56</v>
      </c>
      <c r="E157" s="40" t="s">
        <v>327</v>
      </c>
    </row>
    <row r="158" spans="1:5" ht="12.75">
      <c r="A158" t="s">
        <v>57</v>
      </c>
      <c r="E158" s="39" t="s">
        <v>331</v>
      </c>
    </row>
    <row r="159" spans="1:16" ht="12.75">
      <c r="A159" t="s">
        <v>49</v>
      </c>
      <c s="34" t="s">
        <v>172</v>
      </c>
      <c s="34" t="s">
        <v>392</v>
      </c>
      <c s="35" t="s">
        <v>51</v>
      </c>
      <c s="6" t="s">
        <v>393</v>
      </c>
      <c s="36" t="s">
        <v>115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82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56</v>
      </c>
      <c r="E161" s="40" t="s">
        <v>327</v>
      </c>
    </row>
    <row r="162" spans="1:5" ht="12.75">
      <c r="A162" t="s">
        <v>57</v>
      </c>
      <c r="E162" s="39" t="s">
        <v>331</v>
      </c>
    </row>
    <row r="163" spans="1:16" ht="12.75">
      <c r="A163" t="s">
        <v>49</v>
      </c>
      <c s="34" t="s">
        <v>175</v>
      </c>
      <c s="34" t="s">
        <v>394</v>
      </c>
      <c s="35" t="s">
        <v>51</v>
      </c>
      <c s="6" t="s">
        <v>395</v>
      </c>
      <c s="36" t="s">
        <v>115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82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56</v>
      </c>
      <c r="E165" s="40" t="s">
        <v>327</v>
      </c>
    </row>
    <row r="166" spans="1:5" ht="12.75">
      <c r="A166" t="s">
        <v>57</v>
      </c>
      <c r="E166" s="39" t="s">
        <v>331</v>
      </c>
    </row>
    <row r="167" spans="1:16" ht="12.75">
      <c r="A167" t="s">
        <v>49</v>
      </c>
      <c s="34" t="s">
        <v>178</v>
      </c>
      <c s="34" t="s">
        <v>396</v>
      </c>
      <c s="35" t="s">
        <v>51</v>
      </c>
      <c s="6" t="s">
        <v>397</v>
      </c>
      <c s="36" t="s">
        <v>115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82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56</v>
      </c>
      <c r="E169" s="40" t="s">
        <v>327</v>
      </c>
    </row>
    <row r="170" spans="1:5" ht="12.75">
      <c r="A170" t="s">
        <v>57</v>
      </c>
      <c r="E170" s="39" t="s">
        <v>331</v>
      </c>
    </row>
    <row r="171" spans="1:16" ht="12.75">
      <c r="A171" t="s">
        <v>49</v>
      </c>
      <c s="34" t="s">
        <v>181</v>
      </c>
      <c s="34" t="s">
        <v>398</v>
      </c>
      <c s="35" t="s">
        <v>51</v>
      </c>
      <c s="6" t="s">
        <v>399</v>
      </c>
      <c s="36" t="s">
        <v>115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82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56</v>
      </c>
      <c r="E173" s="40" t="s">
        <v>327</v>
      </c>
    </row>
    <row r="174" spans="1:5" ht="12.75">
      <c r="A174" t="s">
        <v>57</v>
      </c>
      <c r="E174" s="39" t="s">
        <v>331</v>
      </c>
    </row>
    <row r="175" spans="1:16" ht="12.75">
      <c r="A175" t="s">
        <v>49</v>
      </c>
      <c s="34" t="s">
        <v>184</v>
      </c>
      <c s="34" t="s">
        <v>400</v>
      </c>
      <c s="35" t="s">
        <v>51</v>
      </c>
      <c s="6" t="s">
        <v>401</v>
      </c>
      <c s="36" t="s">
        <v>115</v>
      </c>
      <c s="37">
        <v>10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82</v>
      </c>
      <c>
        <f>(M175*21)/100</f>
      </c>
      <c t="s">
        <v>27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56</v>
      </c>
      <c r="E177" s="40" t="s">
        <v>327</v>
      </c>
    </row>
    <row r="178" spans="1:5" ht="12.75">
      <c r="A178" t="s">
        <v>57</v>
      </c>
      <c r="E178" s="39" t="s">
        <v>331</v>
      </c>
    </row>
    <row r="179" spans="1:16" ht="12.75">
      <c r="A179" t="s">
        <v>49</v>
      </c>
      <c s="34" t="s">
        <v>187</v>
      </c>
      <c s="34" t="s">
        <v>402</v>
      </c>
      <c s="35" t="s">
        <v>51</v>
      </c>
      <c s="6" t="s">
        <v>403</v>
      </c>
      <c s="36" t="s">
        <v>115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82</v>
      </c>
      <c>
        <f>(M179*21)/100</f>
      </c>
      <c t="s">
        <v>27</v>
      </c>
    </row>
    <row r="180" spans="1:5" ht="12.75">
      <c r="A180" s="35" t="s">
        <v>55</v>
      </c>
      <c r="E180" s="39" t="s">
        <v>51</v>
      </c>
    </row>
    <row r="181" spans="1:5" ht="12.75">
      <c r="A181" s="35" t="s">
        <v>56</v>
      </c>
      <c r="E181" s="40" t="s">
        <v>327</v>
      </c>
    </row>
    <row r="182" spans="1:5" ht="12.75">
      <c r="A182" t="s">
        <v>57</v>
      </c>
      <c r="E182" s="39" t="s">
        <v>331</v>
      </c>
    </row>
    <row r="183" spans="1:16" ht="12.75">
      <c r="A183" t="s">
        <v>49</v>
      </c>
      <c s="34" t="s">
        <v>191</v>
      </c>
      <c s="34" t="s">
        <v>404</v>
      </c>
      <c s="35" t="s">
        <v>51</v>
      </c>
      <c s="6" t="s">
        <v>405</v>
      </c>
      <c s="36" t="s">
        <v>115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82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56</v>
      </c>
      <c r="E185" s="40" t="s">
        <v>327</v>
      </c>
    </row>
    <row r="186" spans="1:5" ht="12.75">
      <c r="A186" t="s">
        <v>57</v>
      </c>
      <c r="E186" s="39" t="s">
        <v>331</v>
      </c>
    </row>
    <row r="187" spans="1:16" ht="12.75">
      <c r="A187" t="s">
        <v>49</v>
      </c>
      <c s="34" t="s">
        <v>194</v>
      </c>
      <c s="34" t="s">
        <v>406</v>
      </c>
      <c s="35" t="s">
        <v>51</v>
      </c>
      <c s="6" t="s">
        <v>407</v>
      </c>
      <c s="36" t="s">
        <v>115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82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56</v>
      </c>
      <c r="E189" s="40" t="s">
        <v>327</v>
      </c>
    </row>
    <row r="190" spans="1:5" ht="12.75">
      <c r="A190" t="s">
        <v>57</v>
      </c>
      <c r="E190" s="39" t="s">
        <v>331</v>
      </c>
    </row>
    <row r="191" spans="1:16" ht="12.75">
      <c r="A191" t="s">
        <v>49</v>
      </c>
      <c s="34" t="s">
        <v>197</v>
      </c>
      <c s="34" t="s">
        <v>408</v>
      </c>
      <c s="35" t="s">
        <v>51</v>
      </c>
      <c s="6" t="s">
        <v>409</v>
      </c>
      <c s="36" t="s">
        <v>115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82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56</v>
      </c>
      <c r="E193" s="40" t="s">
        <v>327</v>
      </c>
    </row>
    <row r="194" spans="1:5" ht="12.75">
      <c r="A194" t="s">
        <v>57</v>
      </c>
      <c r="E194" s="39" t="s">
        <v>331</v>
      </c>
    </row>
    <row r="195" spans="1:16" ht="25.5">
      <c r="A195" t="s">
        <v>49</v>
      </c>
      <c s="34" t="s">
        <v>200</v>
      </c>
      <c s="34" t="s">
        <v>410</v>
      </c>
      <c s="35" t="s">
        <v>51</v>
      </c>
      <c s="6" t="s">
        <v>411</v>
      </c>
      <c s="36" t="s">
        <v>115</v>
      </c>
      <c s="37">
        <v>10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82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56</v>
      </c>
      <c r="E197" s="40" t="s">
        <v>327</v>
      </c>
    </row>
    <row r="198" spans="1:5" ht="12.75">
      <c r="A198" t="s">
        <v>57</v>
      </c>
      <c r="E198" s="39" t="s">
        <v>331</v>
      </c>
    </row>
    <row r="199" spans="1:16" ht="25.5">
      <c r="A199" t="s">
        <v>49</v>
      </c>
      <c s="34" t="s">
        <v>203</v>
      </c>
      <c s="34" t="s">
        <v>412</v>
      </c>
      <c s="35" t="s">
        <v>51</v>
      </c>
      <c s="6" t="s">
        <v>413</v>
      </c>
      <c s="36" t="s">
        <v>115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82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56</v>
      </c>
      <c r="E201" s="40" t="s">
        <v>327</v>
      </c>
    </row>
    <row r="202" spans="1:5" ht="12.75">
      <c r="A202" t="s">
        <v>57</v>
      </c>
      <c r="E202" s="39" t="s">
        <v>331</v>
      </c>
    </row>
    <row r="203" spans="1:16" ht="12.75">
      <c r="A203" t="s">
        <v>49</v>
      </c>
      <c s="34" t="s">
        <v>206</v>
      </c>
      <c s="34" t="s">
        <v>414</v>
      </c>
      <c s="35" t="s">
        <v>51</v>
      </c>
      <c s="6" t="s">
        <v>415</v>
      </c>
      <c s="36" t="s">
        <v>115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82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12.75">
      <c r="A205" s="35" t="s">
        <v>56</v>
      </c>
      <c r="E205" s="40" t="s">
        <v>327</v>
      </c>
    </row>
    <row r="206" spans="1:5" ht="12.75">
      <c r="A206" t="s">
        <v>57</v>
      </c>
      <c r="E206" s="39" t="s">
        <v>331</v>
      </c>
    </row>
    <row r="207" spans="1:16" ht="12.75">
      <c r="A207" t="s">
        <v>49</v>
      </c>
      <c s="34" t="s">
        <v>209</v>
      </c>
      <c s="34" t="s">
        <v>416</v>
      </c>
      <c s="35" t="s">
        <v>51</v>
      </c>
      <c s="6" t="s">
        <v>417</v>
      </c>
      <c s="36" t="s">
        <v>115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82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56</v>
      </c>
      <c r="E209" s="40" t="s">
        <v>327</v>
      </c>
    </row>
    <row r="210" spans="1:5" ht="12.75">
      <c r="A210" t="s">
        <v>57</v>
      </c>
      <c r="E210" s="39" t="s">
        <v>331</v>
      </c>
    </row>
    <row r="211" spans="1:16" ht="12.75">
      <c r="A211" t="s">
        <v>49</v>
      </c>
      <c s="34" t="s">
        <v>212</v>
      </c>
      <c s="34" t="s">
        <v>418</v>
      </c>
      <c s="35" t="s">
        <v>51</v>
      </c>
      <c s="6" t="s">
        <v>419</v>
      </c>
      <c s="36" t="s">
        <v>115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82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56</v>
      </c>
      <c r="E213" s="40" t="s">
        <v>327</v>
      </c>
    </row>
    <row r="214" spans="1:5" ht="12.75">
      <c r="A214" t="s">
        <v>57</v>
      </c>
      <c r="E214" s="39" t="s">
        <v>331</v>
      </c>
    </row>
    <row r="215" spans="1:16" ht="12.75">
      <c r="A215" t="s">
        <v>49</v>
      </c>
      <c s="34" t="s">
        <v>215</v>
      </c>
      <c s="34" t="s">
        <v>420</v>
      </c>
      <c s="35" t="s">
        <v>51</v>
      </c>
      <c s="6" t="s">
        <v>421</v>
      </c>
      <c s="36" t="s">
        <v>115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82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12.75">
      <c r="A217" s="35" t="s">
        <v>56</v>
      </c>
      <c r="E217" s="40" t="s">
        <v>327</v>
      </c>
    </row>
    <row r="218" spans="1:5" ht="12.75">
      <c r="A218" t="s">
        <v>57</v>
      </c>
      <c r="E218" s="39" t="s">
        <v>83</v>
      </c>
    </row>
    <row r="219" spans="1:16" ht="12.75">
      <c r="A219" t="s">
        <v>49</v>
      </c>
      <c s="34" t="s">
        <v>218</v>
      </c>
      <c s="34" t="s">
        <v>422</v>
      </c>
      <c s="35" t="s">
        <v>51</v>
      </c>
      <c s="6" t="s">
        <v>423</v>
      </c>
      <c s="36" t="s">
        <v>115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82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56</v>
      </c>
      <c r="E221" s="40" t="s">
        <v>327</v>
      </c>
    </row>
    <row r="222" spans="1:5" ht="12.75">
      <c r="A222" t="s">
        <v>57</v>
      </c>
      <c r="E222" s="39" t="s">
        <v>83</v>
      </c>
    </row>
    <row r="223" spans="1:16" ht="12.75">
      <c r="A223" t="s">
        <v>49</v>
      </c>
      <c s="34" t="s">
        <v>221</v>
      </c>
      <c s="34" t="s">
        <v>424</v>
      </c>
      <c s="35" t="s">
        <v>51</v>
      </c>
      <c s="6" t="s">
        <v>425</v>
      </c>
      <c s="36" t="s">
        <v>115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82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56</v>
      </c>
      <c r="E225" s="40" t="s">
        <v>327</v>
      </c>
    </row>
    <row r="226" spans="1:5" ht="12.75">
      <c r="A226" t="s">
        <v>57</v>
      </c>
      <c r="E226" s="39" t="s">
        <v>83</v>
      </c>
    </row>
    <row r="227" spans="1:16" ht="12.75">
      <c r="A227" t="s">
        <v>49</v>
      </c>
      <c s="34" t="s">
        <v>224</v>
      </c>
      <c s="34" t="s">
        <v>426</v>
      </c>
      <c s="35" t="s">
        <v>51</v>
      </c>
      <c s="6" t="s">
        <v>427</v>
      </c>
      <c s="36" t="s">
        <v>115</v>
      </c>
      <c s="37">
        <v>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82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56</v>
      </c>
      <c r="E229" s="40" t="s">
        <v>327</v>
      </c>
    </row>
    <row r="230" spans="1:5" ht="12.75">
      <c r="A230" t="s">
        <v>57</v>
      </c>
      <c r="E230" s="39" t="s">
        <v>331</v>
      </c>
    </row>
    <row r="231" spans="1:16" ht="12.75">
      <c r="A231" t="s">
        <v>49</v>
      </c>
      <c s="34" t="s">
        <v>227</v>
      </c>
      <c s="34" t="s">
        <v>428</v>
      </c>
      <c s="35" t="s">
        <v>51</v>
      </c>
      <c s="6" t="s">
        <v>429</v>
      </c>
      <c s="36" t="s">
        <v>115</v>
      </c>
      <c s="37">
        <v>6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82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12.75">
      <c r="A233" s="35" t="s">
        <v>56</v>
      </c>
      <c r="E233" s="40" t="s">
        <v>327</v>
      </c>
    </row>
    <row r="234" spans="1:5" ht="12.75">
      <c r="A234" t="s">
        <v>57</v>
      </c>
      <c r="E234" s="39" t="s">
        <v>331</v>
      </c>
    </row>
    <row r="235" spans="1:16" ht="12.75">
      <c r="A235" t="s">
        <v>49</v>
      </c>
      <c s="34" t="s">
        <v>230</v>
      </c>
      <c s="34" t="s">
        <v>430</v>
      </c>
      <c s="35" t="s">
        <v>51</v>
      </c>
      <c s="6" t="s">
        <v>431</v>
      </c>
      <c s="36" t="s">
        <v>115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82</v>
      </c>
      <c>
        <f>(M235*21)/100</f>
      </c>
      <c t="s">
        <v>27</v>
      </c>
    </row>
    <row r="236" spans="1:5" ht="12.75">
      <c r="A236" s="35" t="s">
        <v>55</v>
      </c>
      <c r="E236" s="39" t="s">
        <v>51</v>
      </c>
    </row>
    <row r="237" spans="1:5" ht="12.75">
      <c r="A237" s="35" t="s">
        <v>56</v>
      </c>
      <c r="E237" s="40" t="s">
        <v>327</v>
      </c>
    </row>
    <row r="238" spans="1:5" ht="12.75">
      <c r="A238" t="s">
        <v>57</v>
      </c>
      <c r="E238" s="39" t="s">
        <v>331</v>
      </c>
    </row>
    <row r="239" spans="1:16" ht="12.75">
      <c r="A239" t="s">
        <v>49</v>
      </c>
      <c s="34" t="s">
        <v>233</v>
      </c>
      <c s="34" t="s">
        <v>432</v>
      </c>
      <c s="35" t="s">
        <v>51</v>
      </c>
      <c s="6" t="s">
        <v>433</v>
      </c>
      <c s="36" t="s">
        <v>115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82</v>
      </c>
      <c>
        <f>(M239*21)/100</f>
      </c>
      <c t="s">
        <v>27</v>
      </c>
    </row>
    <row r="240" spans="1:5" ht="12.75">
      <c r="A240" s="35" t="s">
        <v>55</v>
      </c>
      <c r="E240" s="39" t="s">
        <v>51</v>
      </c>
    </row>
    <row r="241" spans="1:5" ht="12.75">
      <c r="A241" s="35" t="s">
        <v>56</v>
      </c>
      <c r="E241" s="40" t="s">
        <v>327</v>
      </c>
    </row>
    <row r="242" spans="1:5" ht="12.75">
      <c r="A242" t="s">
        <v>57</v>
      </c>
      <c r="E242" s="39" t="s">
        <v>331</v>
      </c>
    </row>
    <row r="243" spans="1:16" ht="12.75">
      <c r="A243" t="s">
        <v>49</v>
      </c>
      <c s="34" t="s">
        <v>236</v>
      </c>
      <c s="34" t="s">
        <v>434</v>
      </c>
      <c s="35" t="s">
        <v>51</v>
      </c>
      <c s="6" t="s">
        <v>435</v>
      </c>
      <c s="36" t="s">
        <v>115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82</v>
      </c>
      <c>
        <f>(M243*21)/100</f>
      </c>
      <c t="s">
        <v>27</v>
      </c>
    </row>
    <row r="244" spans="1:5" ht="12.75">
      <c r="A244" s="35" t="s">
        <v>55</v>
      </c>
      <c r="E244" s="39" t="s">
        <v>51</v>
      </c>
    </row>
    <row r="245" spans="1:5" ht="12.75">
      <c r="A245" s="35" t="s">
        <v>56</v>
      </c>
      <c r="E245" s="40" t="s">
        <v>327</v>
      </c>
    </row>
    <row r="246" spans="1:5" ht="12.75">
      <c r="A246" t="s">
        <v>57</v>
      </c>
      <c r="E246" s="39" t="s">
        <v>331</v>
      </c>
    </row>
    <row r="247" spans="1:16" ht="12.75">
      <c r="A247" t="s">
        <v>49</v>
      </c>
      <c s="34" t="s">
        <v>239</v>
      </c>
      <c s="34" t="s">
        <v>436</v>
      </c>
      <c s="35" t="s">
        <v>51</v>
      </c>
      <c s="6" t="s">
        <v>437</v>
      </c>
      <c s="36" t="s">
        <v>115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82</v>
      </c>
      <c>
        <f>(M247*21)/100</f>
      </c>
      <c t="s">
        <v>27</v>
      </c>
    </row>
    <row r="248" spans="1:5" ht="12.75">
      <c r="A248" s="35" t="s">
        <v>55</v>
      </c>
      <c r="E248" s="39" t="s">
        <v>51</v>
      </c>
    </row>
    <row r="249" spans="1:5" ht="12.75">
      <c r="A249" s="35" t="s">
        <v>56</v>
      </c>
      <c r="E249" s="40" t="s">
        <v>327</v>
      </c>
    </row>
    <row r="250" spans="1:5" ht="12.75">
      <c r="A250" t="s">
        <v>57</v>
      </c>
      <c r="E250" s="39" t="s">
        <v>331</v>
      </c>
    </row>
    <row r="251" spans="1:16" ht="12.75">
      <c r="A251" t="s">
        <v>49</v>
      </c>
      <c s="34" t="s">
        <v>242</v>
      </c>
      <c s="34" t="s">
        <v>438</v>
      </c>
      <c s="35" t="s">
        <v>51</v>
      </c>
      <c s="6" t="s">
        <v>439</v>
      </c>
      <c s="36" t="s">
        <v>115</v>
      </c>
      <c s="37">
        <v>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82</v>
      </c>
      <c>
        <f>(M251*21)/100</f>
      </c>
      <c t="s">
        <v>27</v>
      </c>
    </row>
    <row r="252" spans="1:5" ht="12.75">
      <c r="A252" s="35" t="s">
        <v>55</v>
      </c>
      <c r="E252" s="39" t="s">
        <v>51</v>
      </c>
    </row>
    <row r="253" spans="1:5" ht="12.75">
      <c r="A253" s="35" t="s">
        <v>56</v>
      </c>
      <c r="E253" s="40" t="s">
        <v>327</v>
      </c>
    </row>
    <row r="254" spans="1:5" ht="12.75">
      <c r="A254" t="s">
        <v>57</v>
      </c>
      <c r="E254" s="39" t="s">
        <v>331</v>
      </c>
    </row>
    <row r="255" spans="1:16" ht="12.75">
      <c r="A255" t="s">
        <v>49</v>
      </c>
      <c s="34" t="s">
        <v>245</v>
      </c>
      <c s="34" t="s">
        <v>440</v>
      </c>
      <c s="35" t="s">
        <v>51</v>
      </c>
      <c s="6" t="s">
        <v>441</v>
      </c>
      <c s="36" t="s">
        <v>115</v>
      </c>
      <c s="37">
        <v>4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82</v>
      </c>
      <c>
        <f>(M255*21)/100</f>
      </c>
      <c t="s">
        <v>27</v>
      </c>
    </row>
    <row r="256" spans="1:5" ht="12.75">
      <c r="A256" s="35" t="s">
        <v>55</v>
      </c>
      <c r="E256" s="39" t="s">
        <v>51</v>
      </c>
    </row>
    <row r="257" spans="1:5" ht="12.75">
      <c r="A257" s="35" t="s">
        <v>56</v>
      </c>
      <c r="E257" s="40" t="s">
        <v>327</v>
      </c>
    </row>
    <row r="258" spans="1:5" ht="12.75">
      <c r="A258" t="s">
        <v>57</v>
      </c>
      <c r="E258" s="39" t="s">
        <v>331</v>
      </c>
    </row>
    <row r="259" spans="1:16" ht="12.75">
      <c r="A259" t="s">
        <v>49</v>
      </c>
      <c s="34" t="s">
        <v>248</v>
      </c>
      <c s="34" t="s">
        <v>442</v>
      </c>
      <c s="35" t="s">
        <v>51</v>
      </c>
      <c s="6" t="s">
        <v>443</v>
      </c>
      <c s="36" t="s">
        <v>115</v>
      </c>
      <c s="37">
        <v>60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82</v>
      </c>
      <c>
        <f>(M259*21)/100</f>
      </c>
      <c t="s">
        <v>27</v>
      </c>
    </row>
    <row r="260" spans="1:5" ht="12.75">
      <c r="A260" s="35" t="s">
        <v>55</v>
      </c>
      <c r="E260" s="39" t="s">
        <v>51</v>
      </c>
    </row>
    <row r="261" spans="1:5" ht="12.75">
      <c r="A261" s="35" t="s">
        <v>56</v>
      </c>
      <c r="E261" s="40" t="s">
        <v>327</v>
      </c>
    </row>
    <row r="262" spans="1:5" ht="12.75">
      <c r="A262" t="s">
        <v>57</v>
      </c>
      <c r="E262" s="39" t="s">
        <v>331</v>
      </c>
    </row>
    <row r="263" spans="1:16" ht="12.75">
      <c r="A263" t="s">
        <v>49</v>
      </c>
      <c s="34" t="s">
        <v>251</v>
      </c>
      <c s="34" t="s">
        <v>444</v>
      </c>
      <c s="35" t="s">
        <v>51</v>
      </c>
      <c s="6" t="s">
        <v>445</v>
      </c>
      <c s="36" t="s">
        <v>115</v>
      </c>
      <c s="37">
        <v>60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82</v>
      </c>
      <c>
        <f>(M263*21)/100</f>
      </c>
      <c t="s">
        <v>27</v>
      </c>
    </row>
    <row r="264" spans="1:5" ht="12.75">
      <c r="A264" s="35" t="s">
        <v>55</v>
      </c>
      <c r="E264" s="39" t="s">
        <v>51</v>
      </c>
    </row>
    <row r="265" spans="1:5" ht="12.75">
      <c r="A265" s="35" t="s">
        <v>56</v>
      </c>
      <c r="E265" s="40" t="s">
        <v>327</v>
      </c>
    </row>
    <row r="266" spans="1:5" ht="12.75">
      <c r="A266" t="s">
        <v>57</v>
      </c>
      <c r="E266" s="39" t="s">
        <v>331</v>
      </c>
    </row>
    <row r="267" spans="1:16" ht="12.75">
      <c r="A267" t="s">
        <v>49</v>
      </c>
      <c s="34" t="s">
        <v>254</v>
      </c>
      <c s="34" t="s">
        <v>446</v>
      </c>
      <c s="35" t="s">
        <v>51</v>
      </c>
      <c s="6" t="s">
        <v>447</v>
      </c>
      <c s="36" t="s">
        <v>115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82</v>
      </c>
      <c>
        <f>(M267*21)/100</f>
      </c>
      <c t="s">
        <v>27</v>
      </c>
    </row>
    <row r="268" spans="1:5" ht="12.75">
      <c r="A268" s="35" t="s">
        <v>55</v>
      </c>
      <c r="E268" s="39" t="s">
        <v>51</v>
      </c>
    </row>
    <row r="269" spans="1:5" ht="12.75">
      <c r="A269" s="35" t="s">
        <v>56</v>
      </c>
      <c r="E269" s="40" t="s">
        <v>327</v>
      </c>
    </row>
    <row r="270" spans="1:5" ht="12.75">
      <c r="A270" t="s">
        <v>57</v>
      </c>
      <c r="E270" s="39" t="s">
        <v>331</v>
      </c>
    </row>
    <row r="271" spans="1:16" ht="12.75">
      <c r="A271" t="s">
        <v>49</v>
      </c>
      <c s="34" t="s">
        <v>257</v>
      </c>
      <c s="34" t="s">
        <v>448</v>
      </c>
      <c s="35" t="s">
        <v>51</v>
      </c>
      <c s="6" t="s">
        <v>449</v>
      </c>
      <c s="36" t="s">
        <v>115</v>
      </c>
      <c s="37">
        <v>3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82</v>
      </c>
      <c>
        <f>(M271*21)/100</f>
      </c>
      <c t="s">
        <v>27</v>
      </c>
    </row>
    <row r="272" spans="1:5" ht="12.75">
      <c r="A272" s="35" t="s">
        <v>55</v>
      </c>
      <c r="E272" s="39" t="s">
        <v>51</v>
      </c>
    </row>
    <row r="273" spans="1:5" ht="12.75">
      <c r="A273" s="35" t="s">
        <v>56</v>
      </c>
      <c r="E273" s="40" t="s">
        <v>327</v>
      </c>
    </row>
    <row r="274" spans="1:5" ht="12.75">
      <c r="A274" t="s">
        <v>57</v>
      </c>
      <c r="E274" s="39" t="s">
        <v>331</v>
      </c>
    </row>
    <row r="275" spans="1:16" ht="12.75">
      <c r="A275" t="s">
        <v>49</v>
      </c>
      <c s="34" t="s">
        <v>261</v>
      </c>
      <c s="34" t="s">
        <v>450</v>
      </c>
      <c s="35" t="s">
        <v>51</v>
      </c>
      <c s="6" t="s">
        <v>451</v>
      </c>
      <c s="36" t="s">
        <v>115</v>
      </c>
      <c s="37">
        <v>30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82</v>
      </c>
      <c>
        <f>(M275*21)/100</f>
      </c>
      <c t="s">
        <v>27</v>
      </c>
    </row>
    <row r="276" spans="1:5" ht="12.75">
      <c r="A276" s="35" t="s">
        <v>55</v>
      </c>
      <c r="E276" s="39" t="s">
        <v>51</v>
      </c>
    </row>
    <row r="277" spans="1:5" ht="12.75">
      <c r="A277" s="35" t="s">
        <v>56</v>
      </c>
      <c r="E277" s="40" t="s">
        <v>327</v>
      </c>
    </row>
    <row r="278" spans="1:5" ht="12.75">
      <c r="A278" t="s">
        <v>57</v>
      </c>
      <c r="E278" s="39" t="s">
        <v>331</v>
      </c>
    </row>
    <row r="279" spans="1:16" ht="12.75">
      <c r="A279" t="s">
        <v>49</v>
      </c>
      <c s="34" t="s">
        <v>264</v>
      </c>
      <c s="34" t="s">
        <v>452</v>
      </c>
      <c s="35" t="s">
        <v>51</v>
      </c>
      <c s="6" t="s">
        <v>453</v>
      </c>
      <c s="36" t="s">
        <v>115</v>
      </c>
      <c s="37">
        <v>30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82</v>
      </c>
      <c>
        <f>(M279*21)/100</f>
      </c>
      <c t="s">
        <v>27</v>
      </c>
    </row>
    <row r="280" spans="1:5" ht="12.75">
      <c r="A280" s="35" t="s">
        <v>55</v>
      </c>
      <c r="E280" s="39" t="s">
        <v>51</v>
      </c>
    </row>
    <row r="281" spans="1:5" ht="12.75">
      <c r="A281" s="35" t="s">
        <v>56</v>
      </c>
      <c r="E281" s="40" t="s">
        <v>327</v>
      </c>
    </row>
    <row r="282" spans="1:5" ht="12.75">
      <c r="A282" t="s">
        <v>57</v>
      </c>
      <c r="E282" s="39" t="s">
        <v>331</v>
      </c>
    </row>
    <row r="283" spans="1:16" ht="12.75">
      <c r="A283" t="s">
        <v>49</v>
      </c>
      <c s="34" t="s">
        <v>267</v>
      </c>
      <c s="34" t="s">
        <v>454</v>
      </c>
      <c s="35" t="s">
        <v>51</v>
      </c>
      <c s="6" t="s">
        <v>455</v>
      </c>
      <c s="36" t="s">
        <v>115</v>
      </c>
      <c s="37">
        <v>3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82</v>
      </c>
      <c>
        <f>(M283*21)/100</f>
      </c>
      <c t="s">
        <v>27</v>
      </c>
    </row>
    <row r="284" spans="1:5" ht="12.75">
      <c r="A284" s="35" t="s">
        <v>55</v>
      </c>
      <c r="E284" s="39" t="s">
        <v>51</v>
      </c>
    </row>
    <row r="285" spans="1:5" ht="12.75">
      <c r="A285" s="35" t="s">
        <v>56</v>
      </c>
      <c r="E285" s="40" t="s">
        <v>327</v>
      </c>
    </row>
    <row r="286" spans="1:5" ht="12.75">
      <c r="A286" t="s">
        <v>57</v>
      </c>
      <c r="E286" s="39" t="s">
        <v>331</v>
      </c>
    </row>
    <row r="287" spans="1:16" ht="12.75">
      <c r="A287" t="s">
        <v>49</v>
      </c>
      <c s="34" t="s">
        <v>270</v>
      </c>
      <c s="34" t="s">
        <v>456</v>
      </c>
      <c s="35" t="s">
        <v>51</v>
      </c>
      <c s="6" t="s">
        <v>457</v>
      </c>
      <c s="36" t="s">
        <v>115</v>
      </c>
      <c s="37">
        <v>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82</v>
      </c>
      <c>
        <f>(M287*21)/100</f>
      </c>
      <c t="s">
        <v>27</v>
      </c>
    </row>
    <row r="288" spans="1:5" ht="12.75">
      <c r="A288" s="35" t="s">
        <v>55</v>
      </c>
      <c r="E288" s="39" t="s">
        <v>51</v>
      </c>
    </row>
    <row r="289" spans="1:5" ht="12.75">
      <c r="A289" s="35" t="s">
        <v>56</v>
      </c>
      <c r="E289" s="40" t="s">
        <v>327</v>
      </c>
    </row>
    <row r="290" spans="1:5" ht="12.75">
      <c r="A290" t="s">
        <v>57</v>
      </c>
      <c r="E290" s="39" t="s">
        <v>331</v>
      </c>
    </row>
    <row r="291" spans="1:16" ht="12.75">
      <c r="A291" t="s">
        <v>49</v>
      </c>
      <c s="34" t="s">
        <v>273</v>
      </c>
      <c s="34" t="s">
        <v>458</v>
      </c>
      <c s="35" t="s">
        <v>51</v>
      </c>
      <c s="6" t="s">
        <v>459</v>
      </c>
      <c s="36" t="s">
        <v>115</v>
      </c>
      <c s="37">
        <v>3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82</v>
      </c>
      <c>
        <f>(M291*21)/100</f>
      </c>
      <c t="s">
        <v>27</v>
      </c>
    </row>
    <row r="292" spans="1:5" ht="12.75">
      <c r="A292" s="35" t="s">
        <v>55</v>
      </c>
      <c r="E292" s="39" t="s">
        <v>51</v>
      </c>
    </row>
    <row r="293" spans="1:5" ht="12.75">
      <c r="A293" s="35" t="s">
        <v>56</v>
      </c>
      <c r="E293" s="40" t="s">
        <v>327</v>
      </c>
    </row>
    <row r="294" spans="1:5" ht="12.75">
      <c r="A294" t="s">
        <v>57</v>
      </c>
      <c r="E294" s="39" t="s">
        <v>331</v>
      </c>
    </row>
    <row r="295" spans="1:16" ht="25.5">
      <c r="A295" t="s">
        <v>49</v>
      </c>
      <c s="34" t="s">
        <v>276</v>
      </c>
      <c s="34" t="s">
        <v>460</v>
      </c>
      <c s="35" t="s">
        <v>51</v>
      </c>
      <c s="6" t="s">
        <v>461</v>
      </c>
      <c s="36" t="s">
        <v>95</v>
      </c>
      <c s="37">
        <v>60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82</v>
      </c>
      <c>
        <f>(M295*21)/100</f>
      </c>
      <c t="s">
        <v>27</v>
      </c>
    </row>
    <row r="296" spans="1:5" ht="12.75">
      <c r="A296" s="35" t="s">
        <v>55</v>
      </c>
      <c r="E296" s="39" t="s">
        <v>51</v>
      </c>
    </row>
    <row r="297" spans="1:5" ht="12.75">
      <c r="A297" s="35" t="s">
        <v>56</v>
      </c>
      <c r="E297" s="40" t="s">
        <v>327</v>
      </c>
    </row>
    <row r="298" spans="1:5" ht="12.75">
      <c r="A298" t="s">
        <v>57</v>
      </c>
      <c r="E298" s="39" t="s">
        <v>331</v>
      </c>
    </row>
    <row r="299" spans="1:16" ht="25.5">
      <c r="A299" t="s">
        <v>49</v>
      </c>
      <c s="34" t="s">
        <v>279</v>
      </c>
      <c s="34" t="s">
        <v>462</v>
      </c>
      <c s="35" t="s">
        <v>51</v>
      </c>
      <c s="6" t="s">
        <v>463</v>
      </c>
      <c s="36" t="s">
        <v>115</v>
      </c>
      <c s="37">
        <v>3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82</v>
      </c>
      <c>
        <f>(M299*21)/100</f>
      </c>
      <c t="s">
        <v>27</v>
      </c>
    </row>
    <row r="300" spans="1:5" ht="12.75">
      <c r="A300" s="35" t="s">
        <v>55</v>
      </c>
      <c r="E300" s="39" t="s">
        <v>51</v>
      </c>
    </row>
    <row r="301" spans="1:5" ht="12.75">
      <c r="A301" s="35" t="s">
        <v>56</v>
      </c>
      <c r="E301" s="40" t="s">
        <v>327</v>
      </c>
    </row>
    <row r="302" spans="1:5" ht="12.75">
      <c r="A302" t="s">
        <v>57</v>
      </c>
      <c r="E302" s="39" t="s">
        <v>331</v>
      </c>
    </row>
    <row r="303" spans="1:16" ht="12.75">
      <c r="A303" t="s">
        <v>49</v>
      </c>
      <c s="34" t="s">
        <v>282</v>
      </c>
      <c s="34" t="s">
        <v>464</v>
      </c>
      <c s="35" t="s">
        <v>51</v>
      </c>
      <c s="6" t="s">
        <v>465</v>
      </c>
      <c s="36" t="s">
        <v>95</v>
      </c>
      <c s="37">
        <v>60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82</v>
      </c>
      <c>
        <f>(M303*21)/100</f>
      </c>
      <c t="s">
        <v>27</v>
      </c>
    </row>
    <row r="304" spans="1:5" ht="12.75">
      <c r="A304" s="35" t="s">
        <v>55</v>
      </c>
      <c r="E304" s="39" t="s">
        <v>51</v>
      </c>
    </row>
    <row r="305" spans="1:5" ht="12.75">
      <c r="A305" s="35" t="s">
        <v>56</v>
      </c>
      <c r="E305" s="40" t="s">
        <v>327</v>
      </c>
    </row>
    <row r="306" spans="1:5" ht="12.75">
      <c r="A306" t="s">
        <v>57</v>
      </c>
      <c r="E306" s="39" t="s">
        <v>331</v>
      </c>
    </row>
    <row r="307" spans="1:16" ht="12.75">
      <c r="A307" t="s">
        <v>49</v>
      </c>
      <c s="34" t="s">
        <v>285</v>
      </c>
      <c s="34" t="s">
        <v>466</v>
      </c>
      <c s="35" t="s">
        <v>51</v>
      </c>
      <c s="6" t="s">
        <v>467</v>
      </c>
      <c s="36" t="s">
        <v>95</v>
      </c>
      <c s="37">
        <v>60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82</v>
      </c>
      <c>
        <f>(M307*21)/100</f>
      </c>
      <c t="s">
        <v>27</v>
      </c>
    </row>
    <row r="308" spans="1:5" ht="12.75">
      <c r="A308" s="35" t="s">
        <v>55</v>
      </c>
      <c r="E308" s="39" t="s">
        <v>51</v>
      </c>
    </row>
    <row r="309" spans="1:5" ht="12.75">
      <c r="A309" s="35" t="s">
        <v>56</v>
      </c>
      <c r="E309" s="40" t="s">
        <v>327</v>
      </c>
    </row>
    <row r="310" spans="1:5" ht="12.75">
      <c r="A310" t="s">
        <v>57</v>
      </c>
      <c r="E310" s="39" t="s">
        <v>331</v>
      </c>
    </row>
    <row r="311" spans="1:16" ht="12.75">
      <c r="A311" t="s">
        <v>49</v>
      </c>
      <c s="34" t="s">
        <v>288</v>
      </c>
      <c s="34" t="s">
        <v>468</v>
      </c>
      <c s="35" t="s">
        <v>51</v>
      </c>
      <c s="6" t="s">
        <v>469</v>
      </c>
      <c s="36" t="s">
        <v>115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82</v>
      </c>
      <c>
        <f>(M311*21)/100</f>
      </c>
      <c t="s">
        <v>27</v>
      </c>
    </row>
    <row r="312" spans="1:5" ht="12.75">
      <c r="A312" s="35" t="s">
        <v>55</v>
      </c>
      <c r="E312" s="39" t="s">
        <v>51</v>
      </c>
    </row>
    <row r="313" spans="1:5" ht="12.75">
      <c r="A313" s="35" t="s">
        <v>56</v>
      </c>
      <c r="E313" s="40" t="s">
        <v>327</v>
      </c>
    </row>
    <row r="314" spans="1:5" ht="12.75">
      <c r="A314" t="s">
        <v>57</v>
      </c>
      <c r="E314" s="39" t="s">
        <v>331</v>
      </c>
    </row>
    <row r="315" spans="1:16" ht="12.75">
      <c r="A315" t="s">
        <v>49</v>
      </c>
      <c s="34" t="s">
        <v>291</v>
      </c>
      <c s="34" t="s">
        <v>470</v>
      </c>
      <c s="35" t="s">
        <v>51</v>
      </c>
      <c s="6" t="s">
        <v>471</v>
      </c>
      <c s="36" t="s">
        <v>115</v>
      </c>
      <c s="37">
        <v>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82</v>
      </c>
      <c>
        <f>(M315*21)/100</f>
      </c>
      <c t="s">
        <v>27</v>
      </c>
    </row>
    <row r="316" spans="1:5" ht="12.75">
      <c r="A316" s="35" t="s">
        <v>55</v>
      </c>
      <c r="E316" s="39" t="s">
        <v>51</v>
      </c>
    </row>
    <row r="317" spans="1:5" ht="12.75">
      <c r="A317" s="35" t="s">
        <v>56</v>
      </c>
      <c r="E317" s="40" t="s">
        <v>327</v>
      </c>
    </row>
    <row r="318" spans="1:5" ht="12.75">
      <c r="A318" t="s">
        <v>57</v>
      </c>
      <c r="E318" s="39" t="s">
        <v>331</v>
      </c>
    </row>
    <row r="319" spans="1:16" ht="12.75">
      <c r="A319" t="s">
        <v>49</v>
      </c>
      <c s="34" t="s">
        <v>295</v>
      </c>
      <c s="34" t="s">
        <v>472</v>
      </c>
      <c s="35" t="s">
        <v>51</v>
      </c>
      <c s="6" t="s">
        <v>473</v>
      </c>
      <c s="36" t="s">
        <v>115</v>
      </c>
      <c s="37">
        <v>2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82</v>
      </c>
      <c>
        <f>(M319*21)/100</f>
      </c>
      <c t="s">
        <v>27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56</v>
      </c>
      <c r="E321" s="40" t="s">
        <v>327</v>
      </c>
    </row>
    <row r="322" spans="1:5" ht="12.75">
      <c r="A322" t="s">
        <v>57</v>
      </c>
      <c r="E322" s="39" t="s">
        <v>331</v>
      </c>
    </row>
    <row r="323" spans="1:16" ht="12.75">
      <c r="A323" t="s">
        <v>49</v>
      </c>
      <c s="34" t="s">
        <v>299</v>
      </c>
      <c s="34" t="s">
        <v>474</v>
      </c>
      <c s="35" t="s">
        <v>51</v>
      </c>
      <c s="6" t="s">
        <v>475</v>
      </c>
      <c s="36" t="s">
        <v>115</v>
      </c>
      <c s="37">
        <v>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82</v>
      </c>
      <c>
        <f>(M323*21)/100</f>
      </c>
      <c t="s">
        <v>27</v>
      </c>
    </row>
    <row r="324" spans="1:5" ht="12.75">
      <c r="A324" s="35" t="s">
        <v>55</v>
      </c>
      <c r="E324" s="39" t="s">
        <v>51</v>
      </c>
    </row>
    <row r="325" spans="1:5" ht="12.75">
      <c r="A325" s="35" t="s">
        <v>56</v>
      </c>
      <c r="E325" s="40" t="s">
        <v>327</v>
      </c>
    </row>
    <row r="326" spans="1:5" ht="12.75">
      <c r="A326" t="s">
        <v>57</v>
      </c>
      <c r="E326" s="39" t="s">
        <v>331</v>
      </c>
    </row>
    <row r="327" spans="1:16" ht="12.75">
      <c r="A327" t="s">
        <v>49</v>
      </c>
      <c s="34" t="s">
        <v>476</v>
      </c>
      <c s="34" t="s">
        <v>477</v>
      </c>
      <c s="35" t="s">
        <v>51</v>
      </c>
      <c s="6" t="s">
        <v>478</v>
      </c>
      <c s="36" t="s">
        <v>115</v>
      </c>
      <c s="37">
        <v>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82</v>
      </c>
      <c>
        <f>(M327*21)/100</f>
      </c>
      <c t="s">
        <v>27</v>
      </c>
    </row>
    <row r="328" spans="1:5" ht="12.75">
      <c r="A328" s="35" t="s">
        <v>55</v>
      </c>
      <c r="E328" s="39" t="s">
        <v>51</v>
      </c>
    </row>
    <row r="329" spans="1:5" ht="12.75">
      <c r="A329" s="35" t="s">
        <v>56</v>
      </c>
      <c r="E329" s="40" t="s">
        <v>327</v>
      </c>
    </row>
    <row r="330" spans="1:5" ht="12.75">
      <c r="A330" t="s">
        <v>57</v>
      </c>
      <c r="E330" s="39" t="s">
        <v>331</v>
      </c>
    </row>
    <row r="331" spans="1:16" ht="12.75">
      <c r="A331" t="s">
        <v>49</v>
      </c>
      <c s="34" t="s">
        <v>479</v>
      </c>
      <c s="34" t="s">
        <v>480</v>
      </c>
      <c s="35" t="s">
        <v>51</v>
      </c>
      <c s="6" t="s">
        <v>481</v>
      </c>
      <c s="36" t="s">
        <v>115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82</v>
      </c>
      <c>
        <f>(M331*21)/100</f>
      </c>
      <c t="s">
        <v>27</v>
      </c>
    </row>
    <row r="332" spans="1:5" ht="12.75">
      <c r="A332" s="35" t="s">
        <v>55</v>
      </c>
      <c r="E332" s="39" t="s">
        <v>51</v>
      </c>
    </row>
    <row r="333" spans="1:5" ht="12.75">
      <c r="A333" s="35" t="s">
        <v>56</v>
      </c>
      <c r="E333" s="40" t="s">
        <v>327</v>
      </c>
    </row>
    <row r="334" spans="1:5" ht="12.75">
      <c r="A334" t="s">
        <v>57</v>
      </c>
      <c r="E334" s="39" t="s">
        <v>331</v>
      </c>
    </row>
    <row r="335" spans="1:16" ht="12.75">
      <c r="A335" t="s">
        <v>49</v>
      </c>
      <c s="34" t="s">
        <v>482</v>
      </c>
      <c s="34" t="s">
        <v>483</v>
      </c>
      <c s="35" t="s">
        <v>51</v>
      </c>
      <c s="6" t="s">
        <v>484</v>
      </c>
      <c s="36" t="s">
        <v>115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82</v>
      </c>
      <c>
        <f>(M335*21)/100</f>
      </c>
      <c t="s">
        <v>27</v>
      </c>
    </row>
    <row r="336" spans="1:5" ht="12.75">
      <c r="A336" s="35" t="s">
        <v>55</v>
      </c>
      <c r="E336" s="39" t="s">
        <v>51</v>
      </c>
    </row>
    <row r="337" spans="1:5" ht="12.75">
      <c r="A337" s="35" t="s">
        <v>56</v>
      </c>
      <c r="E337" s="40" t="s">
        <v>327</v>
      </c>
    </row>
    <row r="338" spans="1:5" ht="12.75">
      <c r="A338" t="s">
        <v>57</v>
      </c>
      <c r="E338" s="39" t="s">
        <v>331</v>
      </c>
    </row>
    <row r="339" spans="1:16" ht="12.75">
      <c r="A339" t="s">
        <v>49</v>
      </c>
      <c s="34" t="s">
        <v>485</v>
      </c>
      <c s="34" t="s">
        <v>486</v>
      </c>
      <c s="35" t="s">
        <v>51</v>
      </c>
      <c s="6" t="s">
        <v>487</v>
      </c>
      <c s="36" t="s">
        <v>115</v>
      </c>
      <c s="37">
        <v>4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82</v>
      </c>
      <c>
        <f>(M339*21)/100</f>
      </c>
      <c t="s">
        <v>27</v>
      </c>
    </row>
    <row r="340" spans="1:5" ht="12.75">
      <c r="A340" s="35" t="s">
        <v>55</v>
      </c>
      <c r="E340" s="39" t="s">
        <v>51</v>
      </c>
    </row>
    <row r="341" spans="1:5" ht="12.75">
      <c r="A341" s="35" t="s">
        <v>56</v>
      </c>
      <c r="E341" s="40" t="s">
        <v>327</v>
      </c>
    </row>
    <row r="342" spans="1:5" ht="12.75">
      <c r="A342" t="s">
        <v>57</v>
      </c>
      <c r="E342" s="39" t="s">
        <v>331</v>
      </c>
    </row>
    <row r="343" spans="1:16" ht="12.75">
      <c r="A343" t="s">
        <v>49</v>
      </c>
      <c s="34" t="s">
        <v>488</v>
      </c>
      <c s="34" t="s">
        <v>489</v>
      </c>
      <c s="35" t="s">
        <v>51</v>
      </c>
      <c s="6" t="s">
        <v>490</v>
      </c>
      <c s="36" t="s">
        <v>115</v>
      </c>
      <c s="37">
        <v>40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82</v>
      </c>
      <c>
        <f>(M343*21)/100</f>
      </c>
      <c t="s">
        <v>27</v>
      </c>
    </row>
    <row r="344" spans="1:5" ht="12.75">
      <c r="A344" s="35" t="s">
        <v>55</v>
      </c>
      <c r="E344" s="39" t="s">
        <v>51</v>
      </c>
    </row>
    <row r="345" spans="1:5" ht="12.75">
      <c r="A345" s="35" t="s">
        <v>56</v>
      </c>
      <c r="E345" s="40" t="s">
        <v>327</v>
      </c>
    </row>
    <row r="346" spans="1:5" ht="12.75">
      <c r="A346" t="s">
        <v>57</v>
      </c>
      <c r="E346" s="39" t="s">
        <v>331</v>
      </c>
    </row>
    <row r="347" spans="1:16" ht="25.5">
      <c r="A347" t="s">
        <v>49</v>
      </c>
      <c s="34" t="s">
        <v>491</v>
      </c>
      <c s="34" t="s">
        <v>492</v>
      </c>
      <c s="35" t="s">
        <v>51</v>
      </c>
      <c s="6" t="s">
        <v>493</v>
      </c>
      <c s="36" t="s">
        <v>115</v>
      </c>
      <c s="37">
        <v>40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82</v>
      </c>
      <c>
        <f>(M347*21)/100</f>
      </c>
      <c t="s">
        <v>27</v>
      </c>
    </row>
    <row r="348" spans="1:5" ht="12.75">
      <c r="A348" s="35" t="s">
        <v>55</v>
      </c>
      <c r="E348" s="39" t="s">
        <v>51</v>
      </c>
    </row>
    <row r="349" spans="1:5" ht="12.75">
      <c r="A349" s="35" t="s">
        <v>56</v>
      </c>
      <c r="E349" s="40" t="s">
        <v>327</v>
      </c>
    </row>
    <row r="350" spans="1:5" ht="12.75">
      <c r="A350" t="s">
        <v>57</v>
      </c>
      <c r="E350" s="39" t="s">
        <v>331</v>
      </c>
    </row>
    <row r="351" spans="1:16" ht="25.5">
      <c r="A351" t="s">
        <v>49</v>
      </c>
      <c s="34" t="s">
        <v>494</v>
      </c>
      <c s="34" t="s">
        <v>495</v>
      </c>
      <c s="35" t="s">
        <v>51</v>
      </c>
      <c s="6" t="s">
        <v>496</v>
      </c>
      <c s="36" t="s">
        <v>383</v>
      </c>
      <c s="37">
        <v>5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82</v>
      </c>
      <c>
        <f>(M351*21)/100</f>
      </c>
      <c t="s">
        <v>27</v>
      </c>
    </row>
    <row r="352" spans="1:5" ht="12.75">
      <c r="A352" s="35" t="s">
        <v>55</v>
      </c>
      <c r="E352" s="39" t="s">
        <v>51</v>
      </c>
    </row>
    <row r="353" spans="1:5" ht="12.75">
      <c r="A353" s="35" t="s">
        <v>56</v>
      </c>
      <c r="E353" s="40" t="s">
        <v>327</v>
      </c>
    </row>
    <row r="354" spans="1:5" ht="12.75">
      <c r="A354" t="s">
        <v>57</v>
      </c>
      <c r="E354" s="39" t="s">
        <v>331</v>
      </c>
    </row>
    <row r="355" spans="1:16" ht="12.75">
      <c r="A355" t="s">
        <v>49</v>
      </c>
      <c s="34" t="s">
        <v>497</v>
      </c>
      <c s="34" t="s">
        <v>498</v>
      </c>
      <c s="35" t="s">
        <v>51</v>
      </c>
      <c s="6" t="s">
        <v>499</v>
      </c>
      <c s="36" t="s">
        <v>115</v>
      </c>
      <c s="37">
        <v>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82</v>
      </c>
      <c>
        <f>(M355*21)/100</f>
      </c>
      <c t="s">
        <v>27</v>
      </c>
    </row>
    <row r="356" spans="1:5" ht="12.75">
      <c r="A356" s="35" t="s">
        <v>55</v>
      </c>
      <c r="E356" s="39" t="s">
        <v>51</v>
      </c>
    </row>
    <row r="357" spans="1:5" ht="12.75">
      <c r="A357" s="35" t="s">
        <v>56</v>
      </c>
      <c r="E357" s="40" t="s">
        <v>327</v>
      </c>
    </row>
    <row r="358" spans="1:5" ht="12.75">
      <c r="A358" t="s">
        <v>57</v>
      </c>
      <c r="E358" s="39" t="s">
        <v>331</v>
      </c>
    </row>
    <row r="359" spans="1:16" ht="12.75">
      <c r="A359" t="s">
        <v>49</v>
      </c>
      <c s="34" t="s">
        <v>500</v>
      </c>
      <c s="34" t="s">
        <v>501</v>
      </c>
      <c s="35" t="s">
        <v>51</v>
      </c>
      <c s="6" t="s">
        <v>502</v>
      </c>
      <c s="36" t="s">
        <v>115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82</v>
      </c>
      <c>
        <f>(M359*21)/100</f>
      </c>
      <c t="s">
        <v>27</v>
      </c>
    </row>
    <row r="360" spans="1:5" ht="12.75">
      <c r="A360" s="35" t="s">
        <v>55</v>
      </c>
      <c r="E360" s="39" t="s">
        <v>51</v>
      </c>
    </row>
    <row r="361" spans="1:5" ht="12.75">
      <c r="A361" s="35" t="s">
        <v>56</v>
      </c>
      <c r="E361" s="40" t="s">
        <v>327</v>
      </c>
    </row>
    <row r="362" spans="1:5" ht="12.75">
      <c r="A362" t="s">
        <v>57</v>
      </c>
      <c r="E362" s="39" t="s">
        <v>331</v>
      </c>
    </row>
    <row r="363" spans="1:16" ht="12.75">
      <c r="A363" t="s">
        <v>49</v>
      </c>
      <c s="34" t="s">
        <v>503</v>
      </c>
      <c s="34" t="s">
        <v>501</v>
      </c>
      <c s="35" t="s">
        <v>47</v>
      </c>
      <c s="6" t="s">
        <v>502</v>
      </c>
      <c s="36" t="s">
        <v>115</v>
      </c>
      <c s="37">
        <v>6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82</v>
      </c>
      <c>
        <f>(M363*21)/100</f>
      </c>
      <c t="s">
        <v>27</v>
      </c>
    </row>
    <row r="364" spans="1:5" ht="12.75">
      <c r="A364" s="35" t="s">
        <v>55</v>
      </c>
      <c r="E364" s="39" t="s">
        <v>51</v>
      </c>
    </row>
    <row r="365" spans="1:5" ht="12.75">
      <c r="A365" s="35" t="s">
        <v>56</v>
      </c>
      <c r="E365" s="40" t="s">
        <v>327</v>
      </c>
    </row>
    <row r="366" spans="1:5" ht="12.75">
      <c r="A366" t="s">
        <v>57</v>
      </c>
      <c r="E366" s="39" t="s">
        <v>331</v>
      </c>
    </row>
    <row r="367" spans="1:16" ht="12.75">
      <c r="A367" t="s">
        <v>49</v>
      </c>
      <c s="34" t="s">
        <v>504</v>
      </c>
      <c s="34" t="s">
        <v>375</v>
      </c>
      <c s="35" t="s">
        <v>51</v>
      </c>
      <c s="6" t="s">
        <v>376</v>
      </c>
      <c s="36" t="s">
        <v>95</v>
      </c>
      <c s="37">
        <v>15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82</v>
      </c>
      <c>
        <f>(M367*21)/100</f>
      </c>
      <c t="s">
        <v>27</v>
      </c>
    </row>
    <row r="368" spans="1:5" ht="12.75">
      <c r="A368" s="35" t="s">
        <v>55</v>
      </c>
      <c r="E368" s="39" t="s">
        <v>51</v>
      </c>
    </row>
    <row r="369" spans="1:5" ht="12.75">
      <c r="A369" s="35" t="s">
        <v>56</v>
      </c>
      <c r="E369" s="40" t="s">
        <v>327</v>
      </c>
    </row>
    <row r="370" spans="1:5" ht="12.75">
      <c r="A370" t="s">
        <v>57</v>
      </c>
      <c r="E370" s="39" t="s">
        <v>83</v>
      </c>
    </row>
    <row r="371" spans="1:13" ht="12.75">
      <c r="A371" t="s">
        <v>46</v>
      </c>
      <c r="C371" s="31" t="s">
        <v>505</v>
      </c>
      <c r="E371" s="33" t="s">
        <v>506</v>
      </c>
      <c r="J371" s="32">
        <f>0</f>
      </c>
      <c s="32">
        <f>0</f>
      </c>
      <c s="32">
        <f>0+L372+L376+L380</f>
      </c>
      <c s="32">
        <f>0+M372+M376+M380</f>
      </c>
    </row>
    <row r="372" spans="1:16" ht="25.5">
      <c r="A372" t="s">
        <v>49</v>
      </c>
      <c s="34" t="s">
        <v>507</v>
      </c>
      <c s="34" t="s">
        <v>50</v>
      </c>
      <c s="35" t="s">
        <v>508</v>
      </c>
      <c s="6" t="s">
        <v>509</v>
      </c>
      <c s="36" t="s">
        <v>53</v>
      </c>
      <c s="37">
        <v>1.777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326</v>
      </c>
      <c>
        <f>(M372*21)/100</f>
      </c>
      <c t="s">
        <v>27</v>
      </c>
    </row>
    <row r="373" spans="1:5" ht="12.75">
      <c r="A373" s="35" t="s">
        <v>55</v>
      </c>
      <c r="E373" s="39" t="s">
        <v>51</v>
      </c>
    </row>
    <row r="374" spans="1:5" ht="12.75">
      <c r="A374" s="35" t="s">
        <v>56</v>
      </c>
      <c r="E374" s="40" t="s">
        <v>327</v>
      </c>
    </row>
    <row r="375" spans="1:5" ht="165.75">
      <c r="A375" t="s">
        <v>57</v>
      </c>
      <c r="E375" s="39" t="s">
        <v>58</v>
      </c>
    </row>
    <row r="376" spans="1:16" ht="25.5">
      <c r="A376" t="s">
        <v>49</v>
      </c>
      <c s="34" t="s">
        <v>510</v>
      </c>
      <c s="34" t="s">
        <v>70</v>
      </c>
      <c s="35" t="s">
        <v>511</v>
      </c>
      <c s="6" t="s">
        <v>512</v>
      </c>
      <c s="36" t="s">
        <v>53</v>
      </c>
      <c s="37">
        <v>0.05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326</v>
      </c>
      <c>
        <f>(M376*21)/100</f>
      </c>
      <c t="s">
        <v>27</v>
      </c>
    </row>
    <row r="377" spans="1:5" ht="12.75">
      <c r="A377" s="35" t="s">
        <v>55</v>
      </c>
      <c r="E377" s="39" t="s">
        <v>51</v>
      </c>
    </row>
    <row r="378" spans="1:5" ht="12.75">
      <c r="A378" s="35" t="s">
        <v>56</v>
      </c>
      <c r="E378" s="40" t="s">
        <v>327</v>
      </c>
    </row>
    <row r="379" spans="1:5" ht="165.75">
      <c r="A379" t="s">
        <v>57</v>
      </c>
      <c r="E379" s="39" t="s">
        <v>58</v>
      </c>
    </row>
    <row r="380" spans="1:16" ht="25.5">
      <c r="A380" t="s">
        <v>49</v>
      </c>
      <c s="34" t="s">
        <v>513</v>
      </c>
      <c s="34" t="s">
        <v>514</v>
      </c>
      <c s="35" t="s">
        <v>515</v>
      </c>
      <c s="6" t="s">
        <v>516</v>
      </c>
      <c s="36" t="s">
        <v>53</v>
      </c>
      <c s="37">
        <v>0.1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326</v>
      </c>
      <c>
        <f>(M380*21)/100</f>
      </c>
      <c t="s">
        <v>27</v>
      </c>
    </row>
    <row r="381" spans="1:5" ht="12.75">
      <c r="A381" s="35" t="s">
        <v>55</v>
      </c>
      <c r="E381" s="39" t="s">
        <v>51</v>
      </c>
    </row>
    <row r="382" spans="1:5" ht="12.75">
      <c r="A382" s="35" t="s">
        <v>56</v>
      </c>
      <c r="E382" s="40" t="s">
        <v>327</v>
      </c>
    </row>
    <row r="383" spans="1:5" ht="165.75">
      <c r="A383" t="s">
        <v>57</v>
      </c>
      <c r="E38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517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517</v>
      </c>
      <c r="E4" s="26" t="s">
        <v>518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COUNTIFS(L8:L204,"=0",A8:A204,"P")+COUNTIFS(L8:L204,"",A8:A204,"P")+SUM(Q8:Q204)</f>
      </c>
    </row>
    <row r="8" spans="1:13" ht="12.75">
      <c r="A8" t="s">
        <v>44</v>
      </c>
      <c r="C8" s="28" t="s">
        <v>521</v>
      </c>
      <c r="E8" s="30" t="s">
        <v>520</v>
      </c>
      <c r="J8" s="29">
        <f>0+J9+J50+J59+J68+J121+J130+J135</f>
      </c>
      <c s="29">
        <f>0+K9+K50+K59+K68+K121+K130+K135</f>
      </c>
      <c s="29">
        <f>0+L9+L50+L59+L68+L121+L130+L135</f>
      </c>
      <c s="29">
        <f>0+M9+M50+M59+M68+M121+M130+M135</f>
      </c>
    </row>
    <row r="9" spans="1:13" ht="12.75">
      <c r="A9" t="s">
        <v>46</v>
      </c>
      <c r="C9" s="31" t="s">
        <v>522</v>
      </c>
      <c r="E9" s="33" t="s">
        <v>523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47</v>
      </c>
      <c s="34" t="s">
        <v>524</v>
      </c>
      <c s="35" t="s">
        <v>47</v>
      </c>
      <c s="6" t="s">
        <v>525</v>
      </c>
      <c s="36" t="s">
        <v>526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527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528</v>
      </c>
    </row>
    <row r="14" spans="1:16" ht="12.75">
      <c r="A14" t="s">
        <v>49</v>
      </c>
      <c s="34" t="s">
        <v>27</v>
      </c>
      <c s="34" t="s">
        <v>529</v>
      </c>
      <c s="35" t="s">
        <v>47</v>
      </c>
      <c s="6" t="s">
        <v>530</v>
      </c>
      <c s="36" t="s">
        <v>526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531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532</v>
      </c>
    </row>
    <row r="18" spans="1:16" ht="12.75">
      <c r="A18" t="s">
        <v>49</v>
      </c>
      <c s="34" t="s">
        <v>26</v>
      </c>
      <c s="34" t="s">
        <v>533</v>
      </c>
      <c s="35" t="s">
        <v>47</v>
      </c>
      <c s="6" t="s">
        <v>534</v>
      </c>
      <c s="36" t="s">
        <v>526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25.5">
      <c r="A19" s="35" t="s">
        <v>55</v>
      </c>
      <c r="E19" s="39" t="s">
        <v>535</v>
      </c>
    </row>
    <row r="20" spans="1:5" ht="12.75">
      <c r="A20" s="35" t="s">
        <v>56</v>
      </c>
      <c r="E20" s="40" t="s">
        <v>51</v>
      </c>
    </row>
    <row r="21" spans="1:5" ht="12.75">
      <c r="A21" t="s">
        <v>57</v>
      </c>
      <c r="E21" s="39" t="s">
        <v>532</v>
      </c>
    </row>
    <row r="22" spans="1:16" ht="25.5">
      <c r="A22" t="s">
        <v>49</v>
      </c>
      <c s="34" t="s">
        <v>63</v>
      </c>
      <c s="34" t="s">
        <v>536</v>
      </c>
      <c s="35" t="s">
        <v>51</v>
      </c>
      <c s="6" t="s">
        <v>537</v>
      </c>
      <c s="36" t="s">
        <v>53</v>
      </c>
      <c s="37">
        <v>456.4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40.25">
      <c r="A25" t="s">
        <v>57</v>
      </c>
      <c r="E25" s="39" t="s">
        <v>538</v>
      </c>
    </row>
    <row r="26" spans="1:16" ht="25.5">
      <c r="A26" t="s">
        <v>49</v>
      </c>
      <c s="34" t="s">
        <v>66</v>
      </c>
      <c s="34" t="s">
        <v>539</v>
      </c>
      <c s="35" t="s">
        <v>51</v>
      </c>
      <c s="6" t="s">
        <v>540</v>
      </c>
      <c s="36" t="s">
        <v>53</v>
      </c>
      <c s="37">
        <v>2.52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541</v>
      </c>
    </row>
    <row r="29" spans="1:5" ht="140.25">
      <c r="A29" t="s">
        <v>57</v>
      </c>
      <c r="E29" s="39" t="s">
        <v>538</v>
      </c>
    </row>
    <row r="30" spans="1:16" ht="25.5">
      <c r="A30" t="s">
        <v>49</v>
      </c>
      <c s="34" t="s">
        <v>69</v>
      </c>
      <c s="34" t="s">
        <v>542</v>
      </c>
      <c s="35" t="s">
        <v>51</v>
      </c>
      <c s="6" t="s">
        <v>543</v>
      </c>
      <c s="36" t="s">
        <v>53</v>
      </c>
      <c s="37">
        <v>840.6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544</v>
      </c>
    </row>
    <row r="33" spans="1:5" ht="140.25">
      <c r="A33" t="s">
        <v>57</v>
      </c>
      <c r="E33" s="39" t="s">
        <v>538</v>
      </c>
    </row>
    <row r="34" spans="1:16" ht="25.5">
      <c r="A34" t="s">
        <v>49</v>
      </c>
      <c s="34" t="s">
        <v>72</v>
      </c>
      <c s="34" t="s">
        <v>545</v>
      </c>
      <c s="35" t="s">
        <v>51</v>
      </c>
      <c s="6" t="s">
        <v>546</v>
      </c>
      <c s="36" t="s">
        <v>53</v>
      </c>
      <c s="37">
        <v>61.48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547</v>
      </c>
    </row>
    <row r="37" spans="1:5" ht="140.25">
      <c r="A37" t="s">
        <v>57</v>
      </c>
      <c r="E37" s="39" t="s">
        <v>538</v>
      </c>
    </row>
    <row r="38" spans="1:16" ht="25.5">
      <c r="A38" t="s">
        <v>49</v>
      </c>
      <c s="34" t="s">
        <v>75</v>
      </c>
      <c s="34" t="s">
        <v>548</v>
      </c>
      <c s="35" t="s">
        <v>51</v>
      </c>
      <c s="6" t="s">
        <v>549</v>
      </c>
      <c s="36" t="s">
        <v>53</v>
      </c>
      <c s="37">
        <v>0.042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40.25">
      <c r="A41" t="s">
        <v>57</v>
      </c>
      <c r="E41" s="39" t="s">
        <v>538</v>
      </c>
    </row>
    <row r="42" spans="1:16" ht="25.5">
      <c r="A42" t="s">
        <v>49</v>
      </c>
      <c s="34" t="s">
        <v>78</v>
      </c>
      <c s="34" t="s">
        <v>550</v>
      </c>
      <c s="35" t="s">
        <v>47</v>
      </c>
      <c s="6" t="s">
        <v>551</v>
      </c>
      <c s="36" t="s">
        <v>53</v>
      </c>
      <c s="37">
        <v>0.11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40.25">
      <c r="A45" t="s">
        <v>57</v>
      </c>
      <c r="E45" s="39" t="s">
        <v>552</v>
      </c>
    </row>
    <row r="46" spans="1:16" ht="25.5">
      <c r="A46" t="s">
        <v>49</v>
      </c>
      <c s="34" t="s">
        <v>84</v>
      </c>
      <c s="34" t="s">
        <v>553</v>
      </c>
      <c s="35" t="s">
        <v>51</v>
      </c>
      <c s="6" t="s">
        <v>554</v>
      </c>
      <c s="36" t="s">
        <v>53</v>
      </c>
      <c s="37">
        <v>4.05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555</v>
      </c>
    </row>
    <row r="49" spans="1:5" ht="140.25">
      <c r="A49" t="s">
        <v>57</v>
      </c>
      <c r="E49" s="39" t="s">
        <v>538</v>
      </c>
    </row>
    <row r="50" spans="1:13" ht="12.75">
      <c r="A50" t="s">
        <v>46</v>
      </c>
      <c r="C50" s="31" t="s">
        <v>47</v>
      </c>
      <c r="E50" s="33" t="s">
        <v>323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49</v>
      </c>
      <c s="34" t="s">
        <v>88</v>
      </c>
      <c s="34" t="s">
        <v>556</v>
      </c>
      <c s="35" t="s">
        <v>47</v>
      </c>
      <c s="6" t="s">
        <v>557</v>
      </c>
      <c s="36" t="s">
        <v>81</v>
      </c>
      <c s="37">
        <v>228.2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51">
      <c r="A53" s="35" t="s">
        <v>56</v>
      </c>
      <c r="E53" s="40" t="s">
        <v>558</v>
      </c>
    </row>
    <row r="54" spans="1:5" ht="242.25">
      <c r="A54" t="s">
        <v>57</v>
      </c>
      <c r="E54" s="39" t="s">
        <v>559</v>
      </c>
    </row>
    <row r="55" spans="1:16" ht="12.75">
      <c r="A55" t="s">
        <v>49</v>
      </c>
      <c s="34" t="s">
        <v>92</v>
      </c>
      <c s="34" t="s">
        <v>560</v>
      </c>
      <c s="35" t="s">
        <v>47</v>
      </c>
      <c s="6" t="s">
        <v>561</v>
      </c>
      <c s="36" t="s">
        <v>102</v>
      </c>
      <c s="37">
        <v>1701.8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82</v>
      </c>
      <c>
        <f>(M55*21)/100</f>
      </c>
      <c t="s">
        <v>27</v>
      </c>
    </row>
    <row r="56" spans="1:5" ht="25.5">
      <c r="A56" s="35" t="s">
        <v>55</v>
      </c>
      <c r="E56" s="39" t="s">
        <v>562</v>
      </c>
    </row>
    <row r="57" spans="1:5" ht="51">
      <c r="A57" s="35" t="s">
        <v>56</v>
      </c>
      <c r="E57" s="40" t="s">
        <v>563</v>
      </c>
    </row>
    <row r="58" spans="1:5" ht="25.5">
      <c r="A58" t="s">
        <v>57</v>
      </c>
      <c r="E58" s="39" t="s">
        <v>564</v>
      </c>
    </row>
    <row r="59" spans="1:13" ht="12.75">
      <c r="A59" t="s">
        <v>46</v>
      </c>
      <c r="C59" s="31" t="s">
        <v>27</v>
      </c>
      <c r="E59" s="33" t="s">
        <v>565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96</v>
      </c>
      <c s="34" t="s">
        <v>566</v>
      </c>
      <c s="35" t="s">
        <v>47</v>
      </c>
      <c s="6" t="s">
        <v>567</v>
      </c>
      <c s="36" t="s">
        <v>102</v>
      </c>
      <c s="37">
        <v>197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82</v>
      </c>
      <c>
        <f>(M60*21)/100</f>
      </c>
      <c t="s">
        <v>27</v>
      </c>
    </row>
    <row r="61" spans="1:5" ht="12.75">
      <c r="A61" s="35" t="s">
        <v>55</v>
      </c>
      <c r="E61" s="39" t="s">
        <v>568</v>
      </c>
    </row>
    <row r="62" spans="1:5" ht="12.75">
      <c r="A62" s="35" t="s">
        <v>56</v>
      </c>
      <c r="E62" s="40" t="s">
        <v>51</v>
      </c>
    </row>
    <row r="63" spans="1:5" ht="25.5">
      <c r="A63" t="s">
        <v>57</v>
      </c>
      <c r="E63" s="39" t="s">
        <v>569</v>
      </c>
    </row>
    <row r="64" spans="1:16" ht="12.75">
      <c r="A64" t="s">
        <v>49</v>
      </c>
      <c s="34" t="s">
        <v>99</v>
      </c>
      <c s="34" t="s">
        <v>570</v>
      </c>
      <c s="35" t="s">
        <v>47</v>
      </c>
      <c s="6" t="s">
        <v>571</v>
      </c>
      <c s="36" t="s">
        <v>95</v>
      </c>
      <c s="37">
        <v>86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82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56</v>
      </c>
      <c r="E66" s="40" t="s">
        <v>51</v>
      </c>
    </row>
    <row r="67" spans="1:5" ht="114.75">
      <c r="A67" t="s">
        <v>57</v>
      </c>
      <c r="E67" s="39" t="s">
        <v>572</v>
      </c>
    </row>
    <row r="68" spans="1:13" ht="12.75">
      <c r="A68" t="s">
        <v>46</v>
      </c>
      <c r="C68" s="31" t="s">
        <v>66</v>
      </c>
      <c r="E68" s="33" t="s">
        <v>573</v>
      </c>
      <c r="J68" s="32">
        <f>0</f>
      </c>
      <c s="32">
        <f>0</f>
      </c>
      <c s="32">
        <f>0+L69+L73+L77+L81+L85+L89+L93+L97+L101+L105+L109+L113+L117</f>
      </c>
      <c s="32">
        <f>0+M69+M73+M77+M81+M85+M89+M93+M97+M101+M105+M109+M113+M117</f>
      </c>
    </row>
    <row r="69" spans="1:16" ht="25.5">
      <c r="A69" t="s">
        <v>49</v>
      </c>
      <c s="34" t="s">
        <v>103</v>
      </c>
      <c s="34" t="s">
        <v>574</v>
      </c>
      <c s="35" t="s">
        <v>47</v>
      </c>
      <c s="6" t="s">
        <v>575</v>
      </c>
      <c s="36" t="s">
        <v>102</v>
      </c>
      <c s="37">
        <v>479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82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56</v>
      </c>
      <c r="E71" s="40" t="s">
        <v>576</v>
      </c>
    </row>
    <row r="72" spans="1:5" ht="102">
      <c r="A72" t="s">
        <v>57</v>
      </c>
      <c r="E72" s="39" t="s">
        <v>577</v>
      </c>
    </row>
    <row r="73" spans="1:16" ht="12.75">
      <c r="A73" t="s">
        <v>49</v>
      </c>
      <c s="34" t="s">
        <v>106</v>
      </c>
      <c s="34" t="s">
        <v>578</v>
      </c>
      <c s="35" t="s">
        <v>47</v>
      </c>
      <c s="6" t="s">
        <v>579</v>
      </c>
      <c s="36" t="s">
        <v>81</v>
      </c>
      <c s="37">
        <v>314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82</v>
      </c>
      <c>
        <f>(M73*21)/100</f>
      </c>
      <c t="s">
        <v>27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56</v>
      </c>
      <c r="E75" s="40" t="s">
        <v>51</v>
      </c>
    </row>
    <row r="76" spans="1:5" ht="51">
      <c r="A76" t="s">
        <v>57</v>
      </c>
      <c r="E76" s="39" t="s">
        <v>580</v>
      </c>
    </row>
    <row r="77" spans="1:16" ht="25.5">
      <c r="A77" t="s">
        <v>49</v>
      </c>
      <c s="34" t="s">
        <v>109</v>
      </c>
      <c s="34" t="s">
        <v>581</v>
      </c>
      <c s="35" t="s">
        <v>47</v>
      </c>
      <c s="6" t="s">
        <v>582</v>
      </c>
      <c s="36" t="s">
        <v>95</v>
      </c>
      <c s="37">
        <v>154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82</v>
      </c>
      <c>
        <f>(M77*21)/100</f>
      </c>
      <c t="s">
        <v>27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56</v>
      </c>
      <c r="E79" s="40" t="s">
        <v>583</v>
      </c>
    </row>
    <row r="80" spans="1:5" ht="216.75">
      <c r="A80" t="s">
        <v>57</v>
      </c>
      <c r="E80" s="39" t="s">
        <v>584</v>
      </c>
    </row>
    <row r="81" spans="1:16" ht="12.75">
      <c r="A81" t="s">
        <v>49</v>
      </c>
      <c s="34" t="s">
        <v>112</v>
      </c>
      <c s="34" t="s">
        <v>585</v>
      </c>
      <c s="35" t="s">
        <v>47</v>
      </c>
      <c s="6" t="s">
        <v>586</v>
      </c>
      <c s="36" t="s">
        <v>115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82</v>
      </c>
      <c>
        <f>(M81*21)/100</f>
      </c>
      <c t="s">
        <v>27</v>
      </c>
    </row>
    <row r="82" spans="1:5" ht="12.75">
      <c r="A82" s="35" t="s">
        <v>55</v>
      </c>
      <c r="E82" s="39" t="s">
        <v>587</v>
      </c>
    </row>
    <row r="83" spans="1:5" ht="12.75">
      <c r="A83" s="35" t="s">
        <v>56</v>
      </c>
      <c r="E83" s="40" t="s">
        <v>51</v>
      </c>
    </row>
    <row r="84" spans="1:5" ht="102">
      <c r="A84" t="s">
        <v>57</v>
      </c>
      <c r="E84" s="39" t="s">
        <v>588</v>
      </c>
    </row>
    <row r="85" spans="1:16" ht="25.5">
      <c r="A85" t="s">
        <v>49</v>
      </c>
      <c s="34" t="s">
        <v>116</v>
      </c>
      <c s="34" t="s">
        <v>589</v>
      </c>
      <c s="35" t="s">
        <v>47</v>
      </c>
      <c s="6" t="s">
        <v>590</v>
      </c>
      <c s="36" t="s">
        <v>95</v>
      </c>
      <c s="37">
        <v>868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82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38.25">
      <c r="A87" s="35" t="s">
        <v>56</v>
      </c>
      <c r="E87" s="40" t="s">
        <v>591</v>
      </c>
    </row>
    <row r="88" spans="1:5" ht="76.5">
      <c r="A88" t="s">
        <v>57</v>
      </c>
      <c r="E88" s="39" t="s">
        <v>592</v>
      </c>
    </row>
    <row r="89" spans="1:16" ht="25.5">
      <c r="A89" t="s">
        <v>49</v>
      </c>
      <c s="34" t="s">
        <v>354</v>
      </c>
      <c s="34" t="s">
        <v>593</v>
      </c>
      <c s="35" t="s">
        <v>47</v>
      </c>
      <c s="6" t="s">
        <v>594</v>
      </c>
      <c s="36" t="s">
        <v>95</v>
      </c>
      <c s="37">
        <v>511.002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82</v>
      </c>
      <c>
        <f>(M89*21)/100</f>
      </c>
      <c t="s">
        <v>27</v>
      </c>
    </row>
    <row r="90" spans="1:5" ht="12.75">
      <c r="A90" s="35" t="s">
        <v>55</v>
      </c>
      <c r="E90" s="39" t="s">
        <v>595</v>
      </c>
    </row>
    <row r="91" spans="1:5" ht="12.75">
      <c r="A91" s="35" t="s">
        <v>56</v>
      </c>
      <c r="E91" s="40" t="s">
        <v>51</v>
      </c>
    </row>
    <row r="92" spans="1:5" ht="165.75">
      <c r="A92" t="s">
        <v>57</v>
      </c>
      <c r="E92" s="39" t="s">
        <v>596</v>
      </c>
    </row>
    <row r="93" spans="1:16" ht="12.75">
      <c r="A93" t="s">
        <v>49</v>
      </c>
      <c s="34" t="s">
        <v>119</v>
      </c>
      <c s="34" t="s">
        <v>597</v>
      </c>
      <c s="35" t="s">
        <v>47</v>
      </c>
      <c s="6" t="s">
        <v>598</v>
      </c>
      <c s="36" t="s">
        <v>115</v>
      </c>
      <c s="37">
        <v>14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56</v>
      </c>
      <c r="E95" s="40" t="s">
        <v>51</v>
      </c>
    </row>
    <row r="96" spans="1:5" ht="191.25">
      <c r="A96" t="s">
        <v>57</v>
      </c>
      <c r="E96" s="39" t="s">
        <v>599</v>
      </c>
    </row>
    <row r="97" spans="1:16" ht="12.75">
      <c r="A97" t="s">
        <v>49</v>
      </c>
      <c s="34" t="s">
        <v>122</v>
      </c>
      <c s="34" t="s">
        <v>600</v>
      </c>
      <c s="35" t="s">
        <v>47</v>
      </c>
      <c s="6" t="s">
        <v>601</v>
      </c>
      <c s="36" t="s">
        <v>115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56</v>
      </c>
      <c r="E99" s="40" t="s">
        <v>51</v>
      </c>
    </row>
    <row r="100" spans="1:5" ht="89.25">
      <c r="A100" t="s">
        <v>57</v>
      </c>
      <c r="E100" s="39" t="s">
        <v>602</v>
      </c>
    </row>
    <row r="101" spans="1:16" ht="25.5">
      <c r="A101" t="s">
        <v>49</v>
      </c>
      <c s="34" t="s">
        <v>125</v>
      </c>
      <c s="34" t="s">
        <v>603</v>
      </c>
      <c s="35" t="s">
        <v>47</v>
      </c>
      <c s="6" t="s">
        <v>604</v>
      </c>
      <c s="36" t="s">
        <v>95</v>
      </c>
      <c s="37">
        <v>408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82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56</v>
      </c>
      <c r="E103" s="40" t="s">
        <v>605</v>
      </c>
    </row>
    <row r="104" spans="1:5" ht="114.75">
      <c r="A104" t="s">
        <v>57</v>
      </c>
      <c r="E104" s="39" t="s">
        <v>606</v>
      </c>
    </row>
    <row r="105" spans="1:16" ht="12.75">
      <c r="A105" t="s">
        <v>49</v>
      </c>
      <c s="34" t="s">
        <v>129</v>
      </c>
      <c s="34" t="s">
        <v>607</v>
      </c>
      <c s="35" t="s">
        <v>47</v>
      </c>
      <c s="6" t="s">
        <v>608</v>
      </c>
      <c s="36" t="s">
        <v>81</v>
      </c>
      <c s="37">
        <v>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82</v>
      </c>
      <c>
        <f>(M105*21)/100</f>
      </c>
      <c t="s">
        <v>27</v>
      </c>
    </row>
    <row r="106" spans="1:5" ht="25.5">
      <c r="A106" s="35" t="s">
        <v>55</v>
      </c>
      <c r="E106" s="39" t="s">
        <v>609</v>
      </c>
    </row>
    <row r="107" spans="1:5" ht="12.75">
      <c r="A107" s="35" t="s">
        <v>56</v>
      </c>
      <c r="E107" s="40" t="s">
        <v>610</v>
      </c>
    </row>
    <row r="108" spans="1:5" ht="280.5">
      <c r="A108" t="s">
        <v>57</v>
      </c>
      <c r="E108" s="39" t="s">
        <v>611</v>
      </c>
    </row>
    <row r="109" spans="1:16" ht="12.75">
      <c r="A109" t="s">
        <v>49</v>
      </c>
      <c s="34" t="s">
        <v>132</v>
      </c>
      <c s="34" t="s">
        <v>612</v>
      </c>
      <c s="35" t="s">
        <v>47</v>
      </c>
      <c s="6" t="s">
        <v>613</v>
      </c>
      <c s="36" t="s">
        <v>102</v>
      </c>
      <c s="37">
        <v>96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614</v>
      </c>
    </row>
    <row r="111" spans="1:5" ht="12.75">
      <c r="A111" s="35" t="s">
        <v>56</v>
      </c>
      <c r="E111" s="40" t="s">
        <v>51</v>
      </c>
    </row>
    <row r="112" spans="1:5" ht="127.5">
      <c r="A112" t="s">
        <v>57</v>
      </c>
      <c r="E112" s="39" t="s">
        <v>615</v>
      </c>
    </row>
    <row r="113" spans="1:16" ht="12.75">
      <c r="A113" t="s">
        <v>49</v>
      </c>
      <c s="34" t="s">
        <v>136</v>
      </c>
      <c s="34" t="s">
        <v>616</v>
      </c>
      <c s="35" t="s">
        <v>47</v>
      </c>
      <c s="6" t="s">
        <v>617</v>
      </c>
      <c s="36" t="s">
        <v>102</v>
      </c>
      <c s="37">
        <v>459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82</v>
      </c>
      <c>
        <f>(M113*21)/100</f>
      </c>
      <c t="s">
        <v>27</v>
      </c>
    </row>
    <row r="114" spans="1:5" ht="12.75">
      <c r="A114" s="35" t="s">
        <v>55</v>
      </c>
      <c r="E114" s="39" t="s">
        <v>618</v>
      </c>
    </row>
    <row r="115" spans="1:5" ht="12.75">
      <c r="A115" s="35" t="s">
        <v>56</v>
      </c>
      <c r="E115" s="40" t="s">
        <v>51</v>
      </c>
    </row>
    <row r="116" spans="1:5" ht="51">
      <c r="A116" t="s">
        <v>57</v>
      </c>
      <c r="E116" s="39" t="s">
        <v>619</v>
      </c>
    </row>
    <row r="117" spans="1:16" ht="12.75">
      <c r="A117" t="s">
        <v>49</v>
      </c>
      <c s="34" t="s">
        <v>139</v>
      </c>
      <c s="34" t="s">
        <v>620</v>
      </c>
      <c s="35" t="s">
        <v>47</v>
      </c>
      <c s="6" t="s">
        <v>621</v>
      </c>
      <c s="36" t="s">
        <v>102</v>
      </c>
      <c s="37">
        <v>96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82</v>
      </c>
      <c>
        <f>(M117*21)/100</f>
      </c>
      <c t="s">
        <v>27</v>
      </c>
    </row>
    <row r="118" spans="1:5" ht="12.75">
      <c r="A118" s="35" t="s">
        <v>55</v>
      </c>
      <c r="E118" s="39" t="s">
        <v>622</v>
      </c>
    </row>
    <row r="119" spans="1:5" ht="12.75">
      <c r="A119" s="35" t="s">
        <v>56</v>
      </c>
      <c r="E119" s="40" t="s">
        <v>51</v>
      </c>
    </row>
    <row r="120" spans="1:5" ht="51">
      <c r="A120" t="s">
        <v>57</v>
      </c>
      <c r="E120" s="39" t="s">
        <v>619</v>
      </c>
    </row>
    <row r="121" spans="1:13" ht="12.75">
      <c r="A121" t="s">
        <v>46</v>
      </c>
      <c r="C121" s="31" t="s">
        <v>72</v>
      </c>
      <c r="E121" s="33" t="s">
        <v>294</v>
      </c>
      <c r="J121" s="32">
        <f>0</f>
      </c>
      <c s="32">
        <f>0</f>
      </c>
      <c s="32">
        <f>0+L122+L126</f>
      </c>
      <c s="32">
        <f>0+M122+M126</f>
      </c>
    </row>
    <row r="122" spans="1:16" ht="25.5">
      <c r="A122" t="s">
        <v>49</v>
      </c>
      <c s="34" t="s">
        <v>142</v>
      </c>
      <c s="34" t="s">
        <v>623</v>
      </c>
      <c s="35" t="s">
        <v>47</v>
      </c>
      <c s="6" t="s">
        <v>624</v>
      </c>
      <c s="36" t="s">
        <v>95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76.5">
      <c r="A125" t="s">
        <v>57</v>
      </c>
      <c r="E125" s="39" t="s">
        <v>625</v>
      </c>
    </row>
    <row r="126" spans="1:16" ht="12.75">
      <c r="A126" t="s">
        <v>49</v>
      </c>
      <c s="34" t="s">
        <v>145</v>
      </c>
      <c s="34" t="s">
        <v>219</v>
      </c>
      <c s="35" t="s">
        <v>47</v>
      </c>
      <c s="6" t="s">
        <v>220</v>
      </c>
      <c s="36" t="s">
        <v>115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89.25">
      <c r="A129" t="s">
        <v>57</v>
      </c>
      <c r="E129" s="39" t="s">
        <v>626</v>
      </c>
    </row>
    <row r="130" spans="1:13" ht="12.75">
      <c r="A130" t="s">
        <v>46</v>
      </c>
      <c r="C130" s="31" t="s">
        <v>75</v>
      </c>
      <c r="E130" s="33" t="s">
        <v>627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49</v>
      </c>
      <c s="34" t="s">
        <v>148</v>
      </c>
      <c s="34" t="s">
        <v>628</v>
      </c>
      <c s="35" t="s">
        <v>47</v>
      </c>
      <c s="6" t="s">
        <v>629</v>
      </c>
      <c s="36" t="s">
        <v>115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55</v>
      </c>
      <c r="E132" s="39" t="s">
        <v>630</v>
      </c>
    </row>
    <row r="133" spans="1:5" ht="12.75">
      <c r="A133" s="35" t="s">
        <v>56</v>
      </c>
      <c r="E133" s="40" t="s">
        <v>51</v>
      </c>
    </row>
    <row r="134" spans="1:5" ht="63.75">
      <c r="A134" t="s">
        <v>57</v>
      </c>
      <c r="E134" s="39" t="s">
        <v>631</v>
      </c>
    </row>
    <row r="135" spans="1:13" ht="12.75">
      <c r="A135" t="s">
        <v>46</v>
      </c>
      <c r="C135" s="31" t="s">
        <v>78</v>
      </c>
      <c r="E135" s="33" t="s">
        <v>632</v>
      </c>
      <c r="J135" s="32">
        <f>0</f>
      </c>
      <c s="32">
        <f>0</f>
      </c>
      <c s="32">
        <f>0+L136+L140+L144+L148+L152+L156+L160+L164+L168+L172+L176+L180+L184+L188+L192+L196+L200+L204</f>
      </c>
      <c s="32">
        <f>0+M136+M140+M144+M148+M152+M156+M160+M164+M168+M172+M176+M180+M184+M188+M192+M196+M200+M204</f>
      </c>
    </row>
    <row r="136" spans="1:16" ht="12.75">
      <c r="A136" t="s">
        <v>49</v>
      </c>
      <c s="34" t="s">
        <v>151</v>
      </c>
      <c s="34" t="s">
        <v>633</v>
      </c>
      <c s="35" t="s">
        <v>47</v>
      </c>
      <c s="6" t="s">
        <v>634</v>
      </c>
      <c s="36" t="s">
        <v>95</v>
      </c>
      <c s="37">
        <v>10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56</v>
      </c>
      <c r="E138" s="40" t="s">
        <v>635</v>
      </c>
    </row>
    <row r="139" spans="1:5" ht="89.25">
      <c r="A139" t="s">
        <v>57</v>
      </c>
      <c r="E139" s="39" t="s">
        <v>636</v>
      </c>
    </row>
    <row r="140" spans="1:16" ht="12.75">
      <c r="A140" t="s">
        <v>49</v>
      </c>
      <c s="34" t="s">
        <v>154</v>
      </c>
      <c s="34" t="s">
        <v>637</v>
      </c>
      <c s="35" t="s">
        <v>47</v>
      </c>
      <c s="6" t="s">
        <v>638</v>
      </c>
      <c s="36" t="s">
        <v>115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82</v>
      </c>
      <c>
        <f>(M140*21)/100</f>
      </c>
      <c t="s">
        <v>27</v>
      </c>
    </row>
    <row r="141" spans="1:5" ht="12.75">
      <c r="A141" s="35" t="s">
        <v>55</v>
      </c>
      <c r="E141" s="39" t="s">
        <v>639</v>
      </c>
    </row>
    <row r="142" spans="1:5" ht="12.75">
      <c r="A142" s="35" t="s">
        <v>56</v>
      </c>
      <c r="E142" s="40" t="s">
        <v>51</v>
      </c>
    </row>
    <row r="143" spans="1:5" ht="51">
      <c r="A143" t="s">
        <v>57</v>
      </c>
      <c r="E143" s="39" t="s">
        <v>640</v>
      </c>
    </row>
    <row r="144" spans="1:16" ht="12.75">
      <c r="A144" t="s">
        <v>49</v>
      </c>
      <c s="34" t="s">
        <v>157</v>
      </c>
      <c s="34" t="s">
        <v>641</v>
      </c>
      <c s="35" t="s">
        <v>47</v>
      </c>
      <c s="6" t="s">
        <v>642</v>
      </c>
      <c s="36" t="s">
        <v>115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82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56</v>
      </c>
      <c r="E146" s="40" t="s">
        <v>51</v>
      </c>
    </row>
    <row r="147" spans="1:5" ht="89.25">
      <c r="A147" t="s">
        <v>57</v>
      </c>
      <c r="E147" s="39" t="s">
        <v>643</v>
      </c>
    </row>
    <row r="148" spans="1:16" ht="12.75">
      <c r="A148" t="s">
        <v>49</v>
      </c>
      <c s="34" t="s">
        <v>160</v>
      </c>
      <c s="34" t="s">
        <v>644</v>
      </c>
      <c s="35" t="s">
        <v>47</v>
      </c>
      <c s="6" t="s">
        <v>645</v>
      </c>
      <c s="36" t="s">
        <v>115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56</v>
      </c>
      <c r="E150" s="40" t="s">
        <v>51</v>
      </c>
    </row>
    <row r="151" spans="1:5" ht="89.25">
      <c r="A151" t="s">
        <v>57</v>
      </c>
      <c r="E151" s="39" t="s">
        <v>643</v>
      </c>
    </row>
    <row r="152" spans="1:16" ht="12.75">
      <c r="A152" t="s">
        <v>49</v>
      </c>
      <c s="34" t="s">
        <v>163</v>
      </c>
      <c s="34" t="s">
        <v>646</v>
      </c>
      <c s="35" t="s">
        <v>47</v>
      </c>
      <c s="6" t="s">
        <v>647</v>
      </c>
      <c s="36" t="s">
        <v>115</v>
      </c>
      <c s="37">
        <v>15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56</v>
      </c>
      <c r="E154" s="40" t="s">
        <v>51</v>
      </c>
    </row>
    <row r="155" spans="1:5" ht="102">
      <c r="A155" t="s">
        <v>57</v>
      </c>
      <c r="E155" s="39" t="s">
        <v>648</v>
      </c>
    </row>
    <row r="156" spans="1:16" ht="12.75">
      <c r="A156" t="s">
        <v>49</v>
      </c>
      <c s="34" t="s">
        <v>166</v>
      </c>
      <c s="34" t="s">
        <v>649</v>
      </c>
      <c s="35" t="s">
        <v>47</v>
      </c>
      <c s="6" t="s">
        <v>650</v>
      </c>
      <c s="36" t="s">
        <v>102</v>
      </c>
      <c s="37">
        <v>255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56</v>
      </c>
      <c r="E158" s="40" t="s">
        <v>51</v>
      </c>
    </row>
    <row r="159" spans="1:5" ht="102">
      <c r="A159" t="s">
        <v>57</v>
      </c>
      <c r="E159" s="39" t="s">
        <v>651</v>
      </c>
    </row>
    <row r="160" spans="1:16" ht="12.75">
      <c r="A160" t="s">
        <v>49</v>
      </c>
      <c s="34" t="s">
        <v>169</v>
      </c>
      <c s="34" t="s">
        <v>652</v>
      </c>
      <c s="35" t="s">
        <v>47</v>
      </c>
      <c s="6" t="s">
        <v>653</v>
      </c>
      <c s="36" t="s">
        <v>81</v>
      </c>
      <c s="37">
        <v>467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56</v>
      </c>
      <c r="E162" s="40" t="s">
        <v>51</v>
      </c>
    </row>
    <row r="163" spans="1:5" ht="89.25">
      <c r="A163" t="s">
        <v>57</v>
      </c>
      <c r="E163" s="39" t="s">
        <v>654</v>
      </c>
    </row>
    <row r="164" spans="1:16" ht="25.5">
      <c r="A164" t="s">
        <v>49</v>
      </c>
      <c s="34" t="s">
        <v>172</v>
      </c>
      <c s="34" t="s">
        <v>655</v>
      </c>
      <c s="35" t="s">
        <v>47</v>
      </c>
      <c s="6" t="s">
        <v>656</v>
      </c>
      <c s="36" t="s">
        <v>657</v>
      </c>
      <c s="37">
        <v>7005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658</v>
      </c>
    </row>
    <row r="167" spans="1:5" ht="89.25">
      <c r="A167" t="s">
        <v>57</v>
      </c>
      <c r="E167" s="39" t="s">
        <v>659</v>
      </c>
    </row>
    <row r="168" spans="1:16" ht="12.75">
      <c r="A168" t="s">
        <v>49</v>
      </c>
      <c s="34" t="s">
        <v>175</v>
      </c>
      <c s="34" t="s">
        <v>660</v>
      </c>
      <c s="35" t="s">
        <v>47</v>
      </c>
      <c s="6" t="s">
        <v>661</v>
      </c>
      <c s="36" t="s">
        <v>95</v>
      </c>
      <c s="37">
        <v>129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56</v>
      </c>
      <c r="E170" s="40" t="s">
        <v>662</v>
      </c>
    </row>
    <row r="171" spans="1:5" ht="102">
      <c r="A171" t="s">
        <v>57</v>
      </c>
      <c r="E171" s="39" t="s">
        <v>663</v>
      </c>
    </row>
    <row r="172" spans="1:16" ht="25.5">
      <c r="A172" t="s">
        <v>49</v>
      </c>
      <c s="34" t="s">
        <v>178</v>
      </c>
      <c s="34" t="s">
        <v>664</v>
      </c>
      <c s="35" t="s">
        <v>47</v>
      </c>
      <c s="6" t="s">
        <v>665</v>
      </c>
      <c s="36" t="s">
        <v>666</v>
      </c>
      <c s="37">
        <v>179.226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82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76.5">
      <c r="A174" s="35" t="s">
        <v>56</v>
      </c>
      <c r="E174" s="40" t="s">
        <v>667</v>
      </c>
    </row>
    <row r="175" spans="1:5" ht="89.25">
      <c r="A175" t="s">
        <v>57</v>
      </c>
      <c r="E175" s="39" t="s">
        <v>668</v>
      </c>
    </row>
    <row r="176" spans="1:16" ht="25.5">
      <c r="A176" t="s">
        <v>49</v>
      </c>
      <c s="34" t="s">
        <v>181</v>
      </c>
      <c s="34" t="s">
        <v>669</v>
      </c>
      <c s="35" t="s">
        <v>47</v>
      </c>
      <c s="6" t="s">
        <v>670</v>
      </c>
      <c s="36" t="s">
        <v>666</v>
      </c>
      <c s="37">
        <v>922.2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56</v>
      </c>
      <c r="E178" s="40" t="s">
        <v>671</v>
      </c>
    </row>
    <row r="179" spans="1:5" ht="63.75">
      <c r="A179" t="s">
        <v>57</v>
      </c>
      <c r="E179" s="39" t="s">
        <v>672</v>
      </c>
    </row>
    <row r="180" spans="1:16" ht="12.75">
      <c r="A180" t="s">
        <v>49</v>
      </c>
      <c s="34" t="s">
        <v>184</v>
      </c>
      <c s="34" t="s">
        <v>673</v>
      </c>
      <c s="35" t="s">
        <v>47</v>
      </c>
      <c s="6" t="s">
        <v>674</v>
      </c>
      <c s="36" t="s">
        <v>95</v>
      </c>
      <c s="37">
        <v>25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82</v>
      </c>
      <c>
        <f>(M180*21)/100</f>
      </c>
      <c t="s">
        <v>27</v>
      </c>
    </row>
    <row r="181" spans="1:5" ht="12.75">
      <c r="A181" s="35" t="s">
        <v>55</v>
      </c>
      <c r="E181" s="39" t="s">
        <v>675</v>
      </c>
    </row>
    <row r="182" spans="1:5" ht="12.75">
      <c r="A182" s="35" t="s">
        <v>56</v>
      </c>
      <c r="E182" s="40" t="s">
        <v>676</v>
      </c>
    </row>
    <row r="183" spans="1:5" ht="102">
      <c r="A183" t="s">
        <v>57</v>
      </c>
      <c r="E183" s="39" t="s">
        <v>663</v>
      </c>
    </row>
    <row r="184" spans="1:16" ht="25.5">
      <c r="A184" t="s">
        <v>49</v>
      </c>
      <c s="34" t="s">
        <v>187</v>
      </c>
      <c s="34" t="s">
        <v>677</v>
      </c>
      <c s="35" t="s">
        <v>47</v>
      </c>
      <c s="6" t="s">
        <v>678</v>
      </c>
      <c s="36" t="s">
        <v>666</v>
      </c>
      <c s="37">
        <v>246.95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82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76.5">
      <c r="A186" s="35" t="s">
        <v>56</v>
      </c>
      <c r="E186" s="40" t="s">
        <v>679</v>
      </c>
    </row>
    <row r="187" spans="1:5" ht="89.25">
      <c r="A187" t="s">
        <v>57</v>
      </c>
      <c r="E187" s="39" t="s">
        <v>668</v>
      </c>
    </row>
    <row r="188" spans="1:16" ht="25.5">
      <c r="A188" t="s">
        <v>49</v>
      </c>
      <c s="34" t="s">
        <v>191</v>
      </c>
      <c s="34" t="s">
        <v>680</v>
      </c>
      <c s="35" t="s">
        <v>47</v>
      </c>
      <c s="6" t="s">
        <v>681</v>
      </c>
      <c s="36" t="s">
        <v>666</v>
      </c>
      <c s="37">
        <v>243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82</v>
      </c>
      <c>
        <f>(M188*21)/100</f>
      </c>
      <c t="s">
        <v>27</v>
      </c>
    </row>
    <row r="189" spans="1:5" ht="12.75">
      <c r="A189" s="35" t="s">
        <v>55</v>
      </c>
      <c r="E189" s="39" t="s">
        <v>682</v>
      </c>
    </row>
    <row r="190" spans="1:5" ht="12.75">
      <c r="A190" s="35" t="s">
        <v>56</v>
      </c>
      <c r="E190" s="40" t="s">
        <v>683</v>
      </c>
    </row>
    <row r="191" spans="1:5" ht="63.75">
      <c r="A191" t="s">
        <v>57</v>
      </c>
      <c r="E191" s="39" t="s">
        <v>672</v>
      </c>
    </row>
    <row r="192" spans="1:16" ht="12.75">
      <c r="A192" t="s">
        <v>49</v>
      </c>
      <c s="34" t="s">
        <v>194</v>
      </c>
      <c s="34" t="s">
        <v>684</v>
      </c>
      <c s="35" t="s">
        <v>47</v>
      </c>
      <c s="6" t="s">
        <v>685</v>
      </c>
      <c s="36" t="s">
        <v>115</v>
      </c>
      <c s="37">
        <v>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82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56</v>
      </c>
      <c r="E194" s="40" t="s">
        <v>51</v>
      </c>
    </row>
    <row r="195" spans="1:5" ht="89.25">
      <c r="A195" t="s">
        <v>57</v>
      </c>
      <c r="E195" s="39" t="s">
        <v>686</v>
      </c>
    </row>
    <row r="196" spans="1:16" ht="25.5">
      <c r="A196" t="s">
        <v>49</v>
      </c>
      <c s="34" t="s">
        <v>197</v>
      </c>
      <c s="34" t="s">
        <v>687</v>
      </c>
      <c s="35" t="s">
        <v>47</v>
      </c>
      <c s="6" t="s">
        <v>688</v>
      </c>
      <c s="36" t="s">
        <v>666</v>
      </c>
      <c s="37">
        <v>37.8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82</v>
      </c>
      <c>
        <f>(M196*21)/100</f>
      </c>
      <c t="s">
        <v>27</v>
      </c>
    </row>
    <row r="197" spans="1:5" ht="12.75">
      <c r="A197" s="35" t="s">
        <v>55</v>
      </c>
      <c r="E197" s="39" t="s">
        <v>51</v>
      </c>
    </row>
    <row r="198" spans="1:5" ht="12.75">
      <c r="A198" s="35" t="s">
        <v>56</v>
      </c>
      <c r="E198" s="40" t="s">
        <v>689</v>
      </c>
    </row>
    <row r="199" spans="1:5" ht="76.5">
      <c r="A199" t="s">
        <v>57</v>
      </c>
      <c r="E199" s="39" t="s">
        <v>690</v>
      </c>
    </row>
    <row r="200" spans="1:16" ht="12.75">
      <c r="A200" t="s">
        <v>49</v>
      </c>
      <c s="34" t="s">
        <v>200</v>
      </c>
      <c s="34" t="s">
        <v>691</v>
      </c>
      <c s="35" t="s">
        <v>47</v>
      </c>
      <c s="6" t="s">
        <v>692</v>
      </c>
      <c s="36" t="s">
        <v>115</v>
      </c>
      <c s="37">
        <v>8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82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12.75">
      <c r="A202" s="35" t="s">
        <v>56</v>
      </c>
      <c r="E202" s="40" t="s">
        <v>51</v>
      </c>
    </row>
    <row r="203" spans="1:5" ht="89.25">
      <c r="A203" t="s">
        <v>57</v>
      </c>
      <c r="E203" s="39" t="s">
        <v>686</v>
      </c>
    </row>
    <row r="204" spans="1:16" ht="25.5">
      <c r="A204" t="s">
        <v>49</v>
      </c>
      <c s="34" t="s">
        <v>203</v>
      </c>
      <c s="34" t="s">
        <v>693</v>
      </c>
      <c s="35" t="s">
        <v>47</v>
      </c>
      <c s="6" t="s">
        <v>694</v>
      </c>
      <c s="36" t="s">
        <v>666</v>
      </c>
      <c s="37">
        <v>0.15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82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12.75">
      <c r="A206" s="35" t="s">
        <v>56</v>
      </c>
      <c r="E206" s="40" t="s">
        <v>695</v>
      </c>
    </row>
    <row r="207" spans="1:5" ht="76.5">
      <c r="A207" t="s">
        <v>57</v>
      </c>
      <c r="E207" s="39" t="s">
        <v>690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696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696</v>
      </c>
      <c r="E4" s="26" t="s">
        <v>697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COUNTIFS(L8:L56,"=0",A8:A56,"P")+COUNTIFS(L8:L56,"",A8:A56,"P")+SUM(Q8:Q56)</f>
      </c>
    </row>
    <row r="8" spans="1:13" ht="12.75">
      <c r="A8" t="s">
        <v>44</v>
      </c>
      <c r="C8" s="28" t="s">
        <v>700</v>
      </c>
      <c r="E8" s="30" t="s">
        <v>699</v>
      </c>
      <c r="J8" s="29">
        <f>0+J9+J30+J35</f>
      </c>
      <c s="29">
        <f>0+K9+K30+K35</f>
      </c>
      <c s="29">
        <f>0+L9+L30+L35</f>
      </c>
      <c s="29">
        <f>0+M9+M30+M35</f>
      </c>
    </row>
    <row r="9" spans="1:13" ht="12.75">
      <c r="A9" t="s">
        <v>46</v>
      </c>
      <c r="C9" s="31" t="s">
        <v>522</v>
      </c>
      <c r="E9" s="33" t="s">
        <v>523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701</v>
      </c>
      <c s="35" t="s">
        <v>47</v>
      </c>
      <c s="6" t="s">
        <v>702</v>
      </c>
      <c s="36" t="s">
        <v>53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703</v>
      </c>
    </row>
    <row r="12" spans="1:5" ht="12.75">
      <c r="A12" s="35" t="s">
        <v>56</v>
      </c>
      <c r="E12" s="40" t="s">
        <v>51</v>
      </c>
    </row>
    <row r="13" spans="1:5" ht="25.5">
      <c r="A13" t="s">
        <v>57</v>
      </c>
      <c r="E13" s="39" t="s">
        <v>704</v>
      </c>
    </row>
    <row r="14" spans="1:16" ht="25.5">
      <c r="A14" t="s">
        <v>49</v>
      </c>
      <c s="34" t="s">
        <v>27</v>
      </c>
      <c s="34" t="s">
        <v>553</v>
      </c>
      <c s="35" t="s">
        <v>47</v>
      </c>
      <c s="6" t="s">
        <v>705</v>
      </c>
      <c s="36" t="s">
        <v>53</v>
      </c>
      <c s="37">
        <v>0.385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307</v>
      </c>
    </row>
    <row r="16" spans="1:5" ht="12.75">
      <c r="A16" s="35" t="s">
        <v>56</v>
      </c>
      <c r="E16" s="40" t="s">
        <v>706</v>
      </c>
    </row>
    <row r="17" spans="1:5" ht="140.25">
      <c r="A17" t="s">
        <v>57</v>
      </c>
      <c r="E17" s="39" t="s">
        <v>707</v>
      </c>
    </row>
    <row r="18" spans="1:16" ht="25.5">
      <c r="A18" t="s">
        <v>49</v>
      </c>
      <c s="34" t="s">
        <v>26</v>
      </c>
      <c s="34" t="s">
        <v>536</v>
      </c>
      <c s="35" t="s">
        <v>47</v>
      </c>
      <c s="6" t="s">
        <v>708</v>
      </c>
      <c s="36" t="s">
        <v>53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307</v>
      </c>
    </row>
    <row r="20" spans="1:5" ht="12.75">
      <c r="A20" s="35" t="s">
        <v>56</v>
      </c>
      <c r="E20" s="40" t="s">
        <v>709</v>
      </c>
    </row>
    <row r="21" spans="1:5" ht="140.25">
      <c r="A21" t="s">
        <v>57</v>
      </c>
      <c r="E21" s="39" t="s">
        <v>707</v>
      </c>
    </row>
    <row r="22" spans="1:16" ht="25.5">
      <c r="A22" t="s">
        <v>49</v>
      </c>
      <c s="34" t="s">
        <v>63</v>
      </c>
      <c s="34" t="s">
        <v>539</v>
      </c>
      <c s="35" t="s">
        <v>47</v>
      </c>
      <c s="6" t="s">
        <v>710</v>
      </c>
      <c s="36" t="s">
        <v>53</v>
      </c>
      <c s="37">
        <v>1.76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307</v>
      </c>
    </row>
    <row r="24" spans="1:5" ht="12.75">
      <c r="A24" s="35" t="s">
        <v>56</v>
      </c>
      <c r="E24" s="40" t="s">
        <v>711</v>
      </c>
    </row>
    <row r="25" spans="1:5" ht="140.25">
      <c r="A25" t="s">
        <v>57</v>
      </c>
      <c r="E25" s="39" t="s">
        <v>707</v>
      </c>
    </row>
    <row r="26" spans="1:16" ht="25.5">
      <c r="A26" t="s">
        <v>49</v>
      </c>
      <c s="34" t="s">
        <v>66</v>
      </c>
      <c s="34" t="s">
        <v>542</v>
      </c>
      <c s="35" t="s">
        <v>47</v>
      </c>
      <c s="6" t="s">
        <v>712</v>
      </c>
      <c s="36" t="s">
        <v>53</v>
      </c>
      <c s="37">
        <v>4.5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307</v>
      </c>
    </row>
    <row r="28" spans="1:5" ht="12.75">
      <c r="A28" s="35" t="s">
        <v>56</v>
      </c>
      <c r="E28" s="40" t="s">
        <v>713</v>
      </c>
    </row>
    <row r="29" spans="1:5" ht="140.25">
      <c r="A29" t="s">
        <v>57</v>
      </c>
      <c r="E29" s="39" t="s">
        <v>707</v>
      </c>
    </row>
    <row r="30" spans="1:13" ht="12.75">
      <c r="A30" t="s">
        <v>46</v>
      </c>
      <c r="C30" s="31" t="s">
        <v>47</v>
      </c>
      <c r="E30" s="33" t="s">
        <v>323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69</v>
      </c>
      <c s="34" t="s">
        <v>714</v>
      </c>
      <c s="35" t="s">
        <v>47</v>
      </c>
      <c s="6" t="s">
        <v>715</v>
      </c>
      <c s="36" t="s">
        <v>81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307</v>
      </c>
    </row>
    <row r="33" spans="1:5" ht="12.75">
      <c r="A33" s="35" t="s">
        <v>56</v>
      </c>
      <c r="E33" s="40" t="s">
        <v>716</v>
      </c>
    </row>
    <row r="34" spans="1:5" ht="369.75">
      <c r="A34" t="s">
        <v>57</v>
      </c>
      <c r="E34" s="39" t="s">
        <v>717</v>
      </c>
    </row>
    <row r="35" spans="1:13" ht="12.75">
      <c r="A35" t="s">
        <v>46</v>
      </c>
      <c r="C35" s="31" t="s">
        <v>78</v>
      </c>
      <c r="E35" s="33" t="s">
        <v>632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72</v>
      </c>
      <c s="34" t="s">
        <v>652</v>
      </c>
      <c s="35" t="s">
        <v>47</v>
      </c>
      <c s="6" t="s">
        <v>653</v>
      </c>
      <c s="36" t="s">
        <v>81</v>
      </c>
      <c s="37">
        <v>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82</v>
      </c>
      <c>
        <f>(M36*21)/100</f>
      </c>
      <c t="s">
        <v>27</v>
      </c>
    </row>
    <row r="37" spans="1:5" ht="12.75">
      <c r="A37" s="35" t="s">
        <v>55</v>
      </c>
      <c r="E37" s="39" t="s">
        <v>718</v>
      </c>
    </row>
    <row r="38" spans="1:5" ht="12.75">
      <c r="A38" s="35" t="s">
        <v>56</v>
      </c>
      <c r="E38" s="40" t="s">
        <v>308</v>
      </c>
    </row>
    <row r="39" spans="1:5" ht="140.25">
      <c r="A39" t="s">
        <v>57</v>
      </c>
      <c r="E39" s="39" t="s">
        <v>719</v>
      </c>
    </row>
    <row r="40" spans="1:16" ht="25.5">
      <c r="A40" t="s">
        <v>49</v>
      </c>
      <c s="34" t="s">
        <v>75</v>
      </c>
      <c s="34" t="s">
        <v>655</v>
      </c>
      <c s="35" t="s">
        <v>47</v>
      </c>
      <c s="6" t="s">
        <v>656</v>
      </c>
      <c s="36" t="s">
        <v>657</v>
      </c>
      <c s="37">
        <v>67.5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27</v>
      </c>
    </row>
    <row r="41" spans="1:5" ht="12.75">
      <c r="A41" s="35" t="s">
        <v>55</v>
      </c>
      <c r="E41" s="39" t="s">
        <v>307</v>
      </c>
    </row>
    <row r="42" spans="1:5" ht="12.75">
      <c r="A42" s="35" t="s">
        <v>56</v>
      </c>
      <c r="E42" s="40" t="s">
        <v>720</v>
      </c>
    </row>
    <row r="43" spans="1:5" ht="127.5">
      <c r="A43" t="s">
        <v>57</v>
      </c>
      <c r="E43" s="39" t="s">
        <v>721</v>
      </c>
    </row>
    <row r="44" spans="1:16" ht="12.75">
      <c r="A44" t="s">
        <v>49</v>
      </c>
      <c s="34" t="s">
        <v>78</v>
      </c>
      <c s="34" t="s">
        <v>722</v>
      </c>
      <c s="35" t="s">
        <v>47</v>
      </c>
      <c s="6" t="s">
        <v>723</v>
      </c>
      <c s="36" t="s">
        <v>102</v>
      </c>
      <c s="37">
        <v>1.1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82</v>
      </c>
      <c>
        <f>(M44*21)/100</f>
      </c>
      <c t="s">
        <v>27</v>
      </c>
    </row>
    <row r="45" spans="1:5" ht="12.75">
      <c r="A45" s="35" t="s">
        <v>55</v>
      </c>
      <c r="E45" s="39" t="s">
        <v>724</v>
      </c>
    </row>
    <row r="46" spans="1:5" ht="12.75">
      <c r="A46" s="35" t="s">
        <v>56</v>
      </c>
      <c r="E46" s="40" t="s">
        <v>725</v>
      </c>
    </row>
    <row r="47" spans="1:5" ht="178.5">
      <c r="A47" t="s">
        <v>57</v>
      </c>
      <c r="E47" s="39" t="s">
        <v>726</v>
      </c>
    </row>
    <row r="48" spans="1:16" ht="25.5">
      <c r="A48" t="s">
        <v>49</v>
      </c>
      <c s="34" t="s">
        <v>84</v>
      </c>
      <c s="34" t="s">
        <v>727</v>
      </c>
      <c s="35" t="s">
        <v>47</v>
      </c>
      <c s="6" t="s">
        <v>728</v>
      </c>
      <c s="36" t="s">
        <v>666</v>
      </c>
      <c s="37">
        <v>4.62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82</v>
      </c>
      <c>
        <f>(M48*21)/100</f>
      </c>
      <c t="s">
        <v>27</v>
      </c>
    </row>
    <row r="49" spans="1:5" ht="12.75">
      <c r="A49" s="35" t="s">
        <v>55</v>
      </c>
      <c r="E49" s="39" t="s">
        <v>729</v>
      </c>
    </row>
    <row r="50" spans="1:5" ht="12.75">
      <c r="A50" s="35" t="s">
        <v>56</v>
      </c>
      <c r="E50" s="40" t="s">
        <v>730</v>
      </c>
    </row>
    <row r="51" spans="1:5" ht="127.5">
      <c r="A51" t="s">
        <v>57</v>
      </c>
      <c r="E51" s="39" t="s">
        <v>731</v>
      </c>
    </row>
    <row r="52" spans="1:16" ht="12.75">
      <c r="A52" t="s">
        <v>49</v>
      </c>
      <c s="34" t="s">
        <v>88</v>
      </c>
      <c s="34" t="s">
        <v>691</v>
      </c>
      <c s="35" t="s">
        <v>47</v>
      </c>
      <c s="6" t="s">
        <v>692</v>
      </c>
      <c s="36" t="s">
        <v>115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27</v>
      </c>
    </row>
    <row r="53" spans="1:5" ht="12.75">
      <c r="A53" s="35" t="s">
        <v>55</v>
      </c>
      <c r="E53" s="39" t="s">
        <v>307</v>
      </c>
    </row>
    <row r="54" spans="1:5" ht="12.75">
      <c r="A54" s="35" t="s">
        <v>56</v>
      </c>
      <c r="E54" s="40" t="s">
        <v>308</v>
      </c>
    </row>
    <row r="55" spans="1:5" ht="127.5">
      <c r="A55" t="s">
        <v>57</v>
      </c>
      <c r="E55" s="39" t="s">
        <v>732</v>
      </c>
    </row>
    <row r="56" spans="1:16" ht="25.5">
      <c r="A56" t="s">
        <v>49</v>
      </c>
      <c s="34" t="s">
        <v>92</v>
      </c>
      <c s="34" t="s">
        <v>693</v>
      </c>
      <c s="35" t="s">
        <v>47</v>
      </c>
      <c s="6" t="s">
        <v>694</v>
      </c>
      <c s="36" t="s">
        <v>666</v>
      </c>
      <c s="37">
        <v>36.2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2.75">
      <c r="A57" s="35" t="s">
        <v>55</v>
      </c>
      <c r="E57" s="39" t="s">
        <v>733</v>
      </c>
    </row>
    <row r="58" spans="1:5" ht="12.75">
      <c r="A58" s="35" t="s">
        <v>56</v>
      </c>
      <c r="E58" s="40" t="s">
        <v>734</v>
      </c>
    </row>
    <row r="59" spans="1:5" ht="127.5">
      <c r="A59" t="s">
        <v>57</v>
      </c>
      <c r="E59" s="39" t="s">
        <v>735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696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696</v>
      </c>
      <c r="E4" s="26" t="s">
        <v>697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COUNTIFS(L8:L184,"=0",A8:A184,"P")+COUNTIFS(L8:L184,"",A8:A184,"P")+SUM(Q8:Q184)</f>
      </c>
    </row>
    <row r="8" spans="1:13" ht="12.75">
      <c r="A8" t="s">
        <v>44</v>
      </c>
      <c r="C8" s="28" t="s">
        <v>738</v>
      </c>
      <c r="E8" s="30" t="s">
        <v>737</v>
      </c>
      <c r="J8" s="29">
        <f>0+J9+J34+J83+J92+J101+J146+J151</f>
      </c>
      <c s="29">
        <f>0+K9+K34+K83+K92+K101+K146+K151</f>
      </c>
      <c s="29">
        <f>0+L9+L34+L83+L92+L101+L146+L151</f>
      </c>
      <c s="29">
        <f>0+M9+M34+M83+M92+M101+M146+M151</f>
      </c>
    </row>
    <row r="9" spans="1:13" ht="12.75">
      <c r="A9" t="s">
        <v>46</v>
      </c>
      <c r="C9" s="31" t="s">
        <v>522</v>
      </c>
      <c r="E9" s="33" t="s">
        <v>523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524</v>
      </c>
      <c s="35" t="s">
        <v>47</v>
      </c>
      <c s="6" t="s">
        <v>525</v>
      </c>
      <c s="36" t="s">
        <v>526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527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528</v>
      </c>
    </row>
    <row r="14" spans="1:16" ht="12.75">
      <c r="A14" t="s">
        <v>49</v>
      </c>
      <c s="34" t="s">
        <v>27</v>
      </c>
      <c s="34" t="s">
        <v>529</v>
      </c>
      <c s="35" t="s">
        <v>47</v>
      </c>
      <c s="6" t="s">
        <v>530</v>
      </c>
      <c s="36" t="s">
        <v>526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531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532</v>
      </c>
    </row>
    <row r="18" spans="1:16" ht="25.5">
      <c r="A18" t="s">
        <v>49</v>
      </c>
      <c s="34" t="s">
        <v>26</v>
      </c>
      <c s="34" t="s">
        <v>536</v>
      </c>
      <c s="35" t="s">
        <v>47</v>
      </c>
      <c s="6" t="s">
        <v>708</v>
      </c>
      <c s="36" t="s">
        <v>53</v>
      </c>
      <c s="37">
        <v>154.2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89.25">
      <c r="A21" t="s">
        <v>57</v>
      </c>
      <c r="E21" s="39" t="s">
        <v>739</v>
      </c>
    </row>
    <row r="22" spans="1:16" ht="25.5">
      <c r="A22" t="s">
        <v>49</v>
      </c>
      <c s="34" t="s">
        <v>63</v>
      </c>
      <c s="34" t="s">
        <v>740</v>
      </c>
      <c s="35" t="s">
        <v>51</v>
      </c>
      <c s="6" t="s">
        <v>741</v>
      </c>
      <c s="36" t="s">
        <v>53</v>
      </c>
      <c s="37">
        <v>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742</v>
      </c>
    </row>
    <row r="25" spans="1:5" ht="140.25">
      <c r="A25" t="s">
        <v>57</v>
      </c>
      <c r="E25" s="39" t="s">
        <v>538</v>
      </c>
    </row>
    <row r="26" spans="1:16" ht="25.5">
      <c r="A26" t="s">
        <v>49</v>
      </c>
      <c s="34" t="s">
        <v>66</v>
      </c>
      <c s="34" t="s">
        <v>542</v>
      </c>
      <c s="35" t="s">
        <v>51</v>
      </c>
      <c s="6" t="s">
        <v>543</v>
      </c>
      <c s="36" t="s">
        <v>53</v>
      </c>
      <c s="37">
        <v>74.7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40.25">
      <c r="A29" t="s">
        <v>57</v>
      </c>
      <c r="E29" s="39" t="s">
        <v>538</v>
      </c>
    </row>
    <row r="30" spans="1:16" ht="25.5">
      <c r="A30" t="s">
        <v>49</v>
      </c>
      <c s="34" t="s">
        <v>69</v>
      </c>
      <c s="34" t="s">
        <v>743</v>
      </c>
      <c s="35" t="s">
        <v>51</v>
      </c>
      <c s="6" t="s">
        <v>744</v>
      </c>
      <c s="36" t="s">
        <v>53</v>
      </c>
      <c s="37">
        <v>0.12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40.25">
      <c r="A33" t="s">
        <v>57</v>
      </c>
      <c r="E33" s="39" t="s">
        <v>538</v>
      </c>
    </row>
    <row r="34" spans="1:13" ht="12.75">
      <c r="A34" t="s">
        <v>46</v>
      </c>
      <c r="C34" s="31" t="s">
        <v>47</v>
      </c>
      <c r="E34" s="33" t="s">
        <v>323</v>
      </c>
      <c r="J34" s="32">
        <f>0</f>
      </c>
      <c s="32">
        <f>0</f>
      </c>
      <c s="32">
        <f>0+L35+L39+L43+L47+L51+L55+L59+L63+L67+L71+L75+L79</f>
      </c>
      <c s="32">
        <f>0+M35+M39+M43+M47+M51+M55+M59+M63+M67+M71+M75+M79</f>
      </c>
    </row>
    <row r="35" spans="1:16" ht="25.5">
      <c r="A35" t="s">
        <v>49</v>
      </c>
      <c s="34" t="s">
        <v>72</v>
      </c>
      <c s="34" t="s">
        <v>745</v>
      </c>
      <c s="35" t="s">
        <v>47</v>
      </c>
      <c s="6" t="s">
        <v>746</v>
      </c>
      <c s="36" t="s">
        <v>81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27</v>
      </c>
    </row>
    <row r="36" spans="1:5" ht="12.75">
      <c r="A36" s="35" t="s">
        <v>55</v>
      </c>
      <c r="E36" s="39" t="s">
        <v>747</v>
      </c>
    </row>
    <row r="37" spans="1:5" ht="12.75">
      <c r="A37" s="35" t="s">
        <v>56</v>
      </c>
      <c r="E37" s="40" t="s">
        <v>51</v>
      </c>
    </row>
    <row r="38" spans="1:5" ht="63.75">
      <c r="A38" t="s">
        <v>57</v>
      </c>
      <c r="E38" s="39" t="s">
        <v>748</v>
      </c>
    </row>
    <row r="39" spans="1:16" ht="25.5">
      <c r="A39" t="s">
        <v>49</v>
      </c>
      <c s="34" t="s">
        <v>75</v>
      </c>
      <c s="34" t="s">
        <v>749</v>
      </c>
      <c s="35" t="s">
        <v>47</v>
      </c>
      <c s="6" t="s">
        <v>750</v>
      </c>
      <c s="36" t="s">
        <v>81</v>
      </c>
      <c s="37">
        <v>19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27</v>
      </c>
    </row>
    <row r="40" spans="1:5" ht="12.75">
      <c r="A40" s="35" t="s">
        <v>55</v>
      </c>
      <c r="E40" s="39" t="s">
        <v>751</v>
      </c>
    </row>
    <row r="41" spans="1:5" ht="12.75">
      <c r="A41" s="35" t="s">
        <v>56</v>
      </c>
      <c r="E41" s="40" t="s">
        <v>51</v>
      </c>
    </row>
    <row r="42" spans="1:5" ht="63.75">
      <c r="A42" t="s">
        <v>57</v>
      </c>
      <c r="E42" s="39" t="s">
        <v>748</v>
      </c>
    </row>
    <row r="43" spans="1:16" ht="12.75">
      <c r="A43" t="s">
        <v>49</v>
      </c>
      <c s="34" t="s">
        <v>78</v>
      </c>
      <c s="34" t="s">
        <v>752</v>
      </c>
      <c s="35" t="s">
        <v>47</v>
      </c>
      <c s="6" t="s">
        <v>753</v>
      </c>
      <c s="36" t="s">
        <v>102</v>
      </c>
      <c s="37">
        <v>238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27</v>
      </c>
    </row>
    <row r="44" spans="1:5" ht="12.75">
      <c r="A44" s="35" t="s">
        <v>55</v>
      </c>
      <c r="E44" s="39" t="s">
        <v>754</v>
      </c>
    </row>
    <row r="45" spans="1:5" ht="12.75">
      <c r="A45" s="35" t="s">
        <v>56</v>
      </c>
      <c r="E45" s="40" t="s">
        <v>51</v>
      </c>
    </row>
    <row r="46" spans="1:5" ht="63.75">
      <c r="A46" t="s">
        <v>57</v>
      </c>
      <c r="E46" s="39" t="s">
        <v>748</v>
      </c>
    </row>
    <row r="47" spans="1:16" ht="12.75">
      <c r="A47" t="s">
        <v>49</v>
      </c>
      <c s="34" t="s">
        <v>84</v>
      </c>
      <c s="34" t="s">
        <v>714</v>
      </c>
      <c s="35" t="s">
        <v>47</v>
      </c>
      <c s="6" t="s">
        <v>715</v>
      </c>
      <c s="36" t="s">
        <v>81</v>
      </c>
      <c s="37">
        <v>73.7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38.25">
      <c r="A49" s="35" t="s">
        <v>56</v>
      </c>
      <c r="E49" s="40" t="s">
        <v>755</v>
      </c>
    </row>
    <row r="50" spans="1:5" ht="242.25">
      <c r="A50" t="s">
        <v>57</v>
      </c>
      <c r="E50" s="39" t="s">
        <v>559</v>
      </c>
    </row>
    <row r="51" spans="1:16" ht="12.75">
      <c r="A51" t="s">
        <v>49</v>
      </c>
      <c s="34" t="s">
        <v>88</v>
      </c>
      <c s="34" t="s">
        <v>756</v>
      </c>
      <c s="35" t="s">
        <v>47</v>
      </c>
      <c s="6" t="s">
        <v>757</v>
      </c>
      <c s="36" t="s">
        <v>81</v>
      </c>
      <c s="37">
        <v>21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758</v>
      </c>
    </row>
    <row r="53" spans="1:5" ht="12.75">
      <c r="A53" s="35" t="s">
        <v>56</v>
      </c>
      <c r="E53" s="40" t="s">
        <v>51</v>
      </c>
    </row>
    <row r="54" spans="1:5" ht="255">
      <c r="A54" t="s">
        <v>57</v>
      </c>
      <c r="E54" s="39" t="s">
        <v>759</v>
      </c>
    </row>
    <row r="55" spans="1:16" ht="12.75">
      <c r="A55" t="s">
        <v>49</v>
      </c>
      <c s="34" t="s">
        <v>92</v>
      </c>
      <c s="34" t="s">
        <v>760</v>
      </c>
      <c s="35" t="s">
        <v>47</v>
      </c>
      <c s="6" t="s">
        <v>761</v>
      </c>
      <c s="36" t="s">
        <v>81</v>
      </c>
      <c s="37">
        <v>8.5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51</v>
      </c>
    </row>
    <row r="58" spans="1:5" ht="63.75">
      <c r="A58" t="s">
        <v>57</v>
      </c>
      <c r="E58" s="39" t="s">
        <v>762</v>
      </c>
    </row>
    <row r="59" spans="1:16" ht="12.75">
      <c r="A59" t="s">
        <v>49</v>
      </c>
      <c s="34" t="s">
        <v>96</v>
      </c>
      <c s="34" t="s">
        <v>85</v>
      </c>
      <c s="35" t="s">
        <v>47</v>
      </c>
      <c s="6" t="s">
        <v>86</v>
      </c>
      <c s="36" t="s">
        <v>81</v>
      </c>
      <c s="37">
        <v>7.2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82</v>
      </c>
      <c>
        <f>(M59*21)/100</f>
      </c>
      <c t="s">
        <v>27</v>
      </c>
    </row>
    <row r="60" spans="1:5" ht="12.75">
      <c r="A60" s="35" t="s">
        <v>55</v>
      </c>
      <c r="E60" s="39" t="s">
        <v>763</v>
      </c>
    </row>
    <row r="61" spans="1:5" ht="12.75">
      <c r="A61" s="35" t="s">
        <v>56</v>
      </c>
      <c r="E61" s="40" t="s">
        <v>764</v>
      </c>
    </row>
    <row r="62" spans="1:5" ht="216.75">
      <c r="A62" t="s">
        <v>57</v>
      </c>
      <c r="E62" s="39" t="s">
        <v>765</v>
      </c>
    </row>
    <row r="63" spans="1:16" ht="12.75">
      <c r="A63" t="s">
        <v>49</v>
      </c>
      <c s="34" t="s">
        <v>99</v>
      </c>
      <c s="34" t="s">
        <v>766</v>
      </c>
      <c s="35" t="s">
        <v>47</v>
      </c>
      <c s="6" t="s">
        <v>767</v>
      </c>
      <c s="36" t="s">
        <v>81</v>
      </c>
      <c s="37">
        <v>29.5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82</v>
      </c>
      <c>
        <f>(M63*21)/100</f>
      </c>
      <c t="s">
        <v>27</v>
      </c>
    </row>
    <row r="64" spans="1:5" ht="12.75">
      <c r="A64" s="35" t="s">
        <v>55</v>
      </c>
      <c r="E64" s="39" t="s">
        <v>768</v>
      </c>
    </row>
    <row r="65" spans="1:5" ht="12.75">
      <c r="A65" s="35" t="s">
        <v>56</v>
      </c>
      <c r="E65" s="40" t="s">
        <v>51</v>
      </c>
    </row>
    <row r="66" spans="1:5" ht="191.25">
      <c r="A66" t="s">
        <v>57</v>
      </c>
      <c r="E66" s="39" t="s">
        <v>769</v>
      </c>
    </row>
    <row r="67" spans="1:16" ht="12.75">
      <c r="A67" t="s">
        <v>49</v>
      </c>
      <c s="34" t="s">
        <v>103</v>
      </c>
      <c s="34" t="s">
        <v>770</v>
      </c>
      <c s="35" t="s">
        <v>47</v>
      </c>
      <c s="6" t="s">
        <v>771</v>
      </c>
      <c s="36" t="s">
        <v>81</v>
      </c>
      <c s="37">
        <v>2.4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82</v>
      </c>
      <c>
        <f>(M67*21)/100</f>
      </c>
      <c t="s">
        <v>27</v>
      </c>
    </row>
    <row r="68" spans="1:5" ht="12.75">
      <c r="A68" s="35" t="s">
        <v>55</v>
      </c>
      <c r="E68" s="39" t="s">
        <v>772</v>
      </c>
    </row>
    <row r="69" spans="1:5" ht="12.75">
      <c r="A69" s="35" t="s">
        <v>56</v>
      </c>
      <c r="E69" s="40" t="s">
        <v>773</v>
      </c>
    </row>
    <row r="70" spans="1:5" ht="165.75">
      <c r="A70" t="s">
        <v>57</v>
      </c>
      <c r="E70" s="39" t="s">
        <v>774</v>
      </c>
    </row>
    <row r="71" spans="1:16" ht="12.75">
      <c r="A71" t="s">
        <v>49</v>
      </c>
      <c s="34" t="s">
        <v>106</v>
      </c>
      <c s="34" t="s">
        <v>775</v>
      </c>
      <c s="35" t="s">
        <v>47</v>
      </c>
      <c s="6" t="s">
        <v>776</v>
      </c>
      <c s="36" t="s">
        <v>81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82</v>
      </c>
      <c>
        <f>(M71*21)/100</f>
      </c>
      <c t="s">
        <v>27</v>
      </c>
    </row>
    <row r="72" spans="1:5" ht="12.75">
      <c r="A72" s="35" t="s">
        <v>55</v>
      </c>
      <c r="E72" s="39" t="s">
        <v>777</v>
      </c>
    </row>
    <row r="73" spans="1:5" ht="12.75">
      <c r="A73" s="35" t="s">
        <v>56</v>
      </c>
      <c r="E73" s="40" t="s">
        <v>51</v>
      </c>
    </row>
    <row r="74" spans="1:5" ht="229.5">
      <c r="A74" t="s">
        <v>57</v>
      </c>
      <c r="E74" s="39" t="s">
        <v>778</v>
      </c>
    </row>
    <row r="75" spans="1:16" ht="12.75">
      <c r="A75" t="s">
        <v>49</v>
      </c>
      <c s="34" t="s">
        <v>109</v>
      </c>
      <c s="34" t="s">
        <v>560</v>
      </c>
      <c s="35" t="s">
        <v>47</v>
      </c>
      <c s="6" t="s">
        <v>561</v>
      </c>
      <c s="36" t="s">
        <v>102</v>
      </c>
      <c s="37">
        <v>520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56</v>
      </c>
      <c r="E77" s="40" t="s">
        <v>779</v>
      </c>
    </row>
    <row r="78" spans="1:5" ht="25.5">
      <c r="A78" t="s">
        <v>57</v>
      </c>
      <c r="E78" s="39" t="s">
        <v>564</v>
      </c>
    </row>
    <row r="79" spans="1:16" ht="12.75">
      <c r="A79" t="s">
        <v>49</v>
      </c>
      <c s="34" t="s">
        <v>112</v>
      </c>
      <c s="34" t="s">
        <v>780</v>
      </c>
      <c s="35" t="s">
        <v>47</v>
      </c>
      <c s="6" t="s">
        <v>781</v>
      </c>
      <c s="36" t="s">
        <v>102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56</v>
      </c>
      <c r="E81" s="40" t="s">
        <v>51</v>
      </c>
    </row>
    <row r="82" spans="1:5" ht="25.5">
      <c r="A82" t="s">
        <v>57</v>
      </c>
      <c r="E82" s="39" t="s">
        <v>782</v>
      </c>
    </row>
    <row r="83" spans="1:13" ht="12.75">
      <c r="A83" t="s">
        <v>46</v>
      </c>
      <c r="C83" s="31" t="s">
        <v>27</v>
      </c>
      <c r="E83" s="33" t="s">
        <v>565</v>
      </c>
      <c r="J83" s="32">
        <f>0</f>
      </c>
      <c s="32">
        <f>0</f>
      </c>
      <c s="32">
        <f>0+L84+L88</f>
      </c>
      <c s="32">
        <f>0+M84+M88</f>
      </c>
    </row>
    <row r="84" spans="1:16" ht="12.75">
      <c r="A84" t="s">
        <v>49</v>
      </c>
      <c s="34" t="s">
        <v>116</v>
      </c>
      <c s="34" t="s">
        <v>783</v>
      </c>
      <c s="35" t="s">
        <v>47</v>
      </c>
      <c s="6" t="s">
        <v>784</v>
      </c>
      <c s="36" t="s">
        <v>81</v>
      </c>
      <c s="37">
        <v>9.1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82</v>
      </c>
      <c>
        <f>(M84*21)/100</f>
      </c>
      <c t="s">
        <v>27</v>
      </c>
    </row>
    <row r="85" spans="1:5" ht="12.75">
      <c r="A85" s="35" t="s">
        <v>55</v>
      </c>
      <c r="E85" s="39" t="s">
        <v>785</v>
      </c>
    </row>
    <row r="86" spans="1:5" ht="38.25">
      <c r="A86" s="35" t="s">
        <v>56</v>
      </c>
      <c r="E86" s="40" t="s">
        <v>786</v>
      </c>
    </row>
    <row r="87" spans="1:5" ht="280.5">
      <c r="A87" t="s">
        <v>57</v>
      </c>
      <c r="E87" s="39" t="s">
        <v>787</v>
      </c>
    </row>
    <row r="88" spans="1:16" ht="12.75">
      <c r="A88" t="s">
        <v>49</v>
      </c>
      <c s="34" t="s">
        <v>354</v>
      </c>
      <c s="34" t="s">
        <v>788</v>
      </c>
      <c s="35" t="s">
        <v>47</v>
      </c>
      <c s="6" t="s">
        <v>789</v>
      </c>
      <c s="36" t="s">
        <v>81</v>
      </c>
      <c s="37">
        <v>2.7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82</v>
      </c>
      <c>
        <f>(M88*21)/100</f>
      </c>
      <c t="s">
        <v>27</v>
      </c>
    </row>
    <row r="89" spans="1:5" ht="12.75">
      <c r="A89" s="35" t="s">
        <v>55</v>
      </c>
      <c r="E89" s="39" t="s">
        <v>790</v>
      </c>
    </row>
    <row r="90" spans="1:5" ht="12.75">
      <c r="A90" s="35" t="s">
        <v>56</v>
      </c>
      <c r="E90" s="40" t="s">
        <v>51</v>
      </c>
    </row>
    <row r="91" spans="1:5" ht="280.5">
      <c r="A91" t="s">
        <v>57</v>
      </c>
      <c r="E91" s="39" t="s">
        <v>787</v>
      </c>
    </row>
    <row r="92" spans="1:13" ht="12.75">
      <c r="A92" t="s">
        <v>46</v>
      </c>
      <c r="C92" s="31" t="s">
        <v>63</v>
      </c>
      <c r="E92" s="33" t="s">
        <v>791</v>
      </c>
      <c r="J92" s="32">
        <f>0</f>
      </c>
      <c s="32">
        <f>0</f>
      </c>
      <c s="32">
        <f>0+L93+L97</f>
      </c>
      <c s="32">
        <f>0+M93+M97</f>
      </c>
    </row>
    <row r="93" spans="1:16" ht="12.75">
      <c r="A93" t="s">
        <v>49</v>
      </c>
      <c s="34" t="s">
        <v>119</v>
      </c>
      <c s="34" t="s">
        <v>792</v>
      </c>
      <c s="35" t="s">
        <v>47</v>
      </c>
      <c s="6" t="s">
        <v>793</v>
      </c>
      <c s="36" t="s">
        <v>81</v>
      </c>
      <c s="37">
        <v>1.5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2.75">
      <c r="A94" s="35" t="s">
        <v>55</v>
      </c>
      <c r="E94" s="39" t="s">
        <v>794</v>
      </c>
    </row>
    <row r="95" spans="1:5" ht="12.75">
      <c r="A95" s="35" t="s">
        <v>56</v>
      </c>
      <c r="E95" s="40" t="s">
        <v>51</v>
      </c>
    </row>
    <row r="96" spans="1:5" ht="89.25">
      <c r="A96" t="s">
        <v>57</v>
      </c>
      <c r="E96" s="39" t="s">
        <v>795</v>
      </c>
    </row>
    <row r="97" spans="1:16" ht="12.75">
      <c r="A97" t="s">
        <v>49</v>
      </c>
      <c s="34" t="s">
        <v>122</v>
      </c>
      <c s="34" t="s">
        <v>796</v>
      </c>
      <c s="35" t="s">
        <v>47</v>
      </c>
      <c s="6" t="s">
        <v>797</v>
      </c>
      <c s="36" t="s">
        <v>81</v>
      </c>
      <c s="37">
        <v>4.64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56</v>
      </c>
      <c r="E99" s="40" t="s">
        <v>798</v>
      </c>
    </row>
    <row r="100" spans="1:5" ht="76.5">
      <c r="A100" t="s">
        <v>57</v>
      </c>
      <c r="E100" s="39" t="s">
        <v>799</v>
      </c>
    </row>
    <row r="101" spans="1:13" ht="12.75">
      <c r="A101" t="s">
        <v>46</v>
      </c>
      <c r="C101" s="31" t="s">
        <v>66</v>
      </c>
      <c r="E101" s="33" t="s">
        <v>573</v>
      </c>
      <c r="J101" s="32">
        <f>0</f>
      </c>
      <c s="32">
        <f>0</f>
      </c>
      <c s="32">
        <f>0+L102+L106+L110+L114+L118+L122+L126+L130+L134+L138+L142</f>
      </c>
      <c s="32">
        <f>0+M102+M106+M110+M114+M118+M122+M126+M130+M134+M138+M142</f>
      </c>
    </row>
    <row r="102" spans="1:16" ht="12.75">
      <c r="A102" t="s">
        <v>49</v>
      </c>
      <c s="34" t="s">
        <v>125</v>
      </c>
      <c s="34" t="s">
        <v>800</v>
      </c>
      <c s="35" t="s">
        <v>47</v>
      </c>
      <c s="6" t="s">
        <v>801</v>
      </c>
      <c s="36" t="s">
        <v>81</v>
      </c>
      <c s="37">
        <v>37.57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82</v>
      </c>
      <c>
        <f>(M102*21)/100</f>
      </c>
      <c t="s">
        <v>27</v>
      </c>
    </row>
    <row r="103" spans="1:5" ht="12.75">
      <c r="A103" s="35" t="s">
        <v>55</v>
      </c>
      <c r="E103" s="39" t="s">
        <v>802</v>
      </c>
    </row>
    <row r="104" spans="1:5" ht="12.75">
      <c r="A104" s="35" t="s">
        <v>56</v>
      </c>
      <c r="E104" s="40" t="s">
        <v>803</v>
      </c>
    </row>
    <row r="105" spans="1:5" ht="76.5">
      <c r="A105" t="s">
        <v>57</v>
      </c>
      <c r="E105" s="39" t="s">
        <v>804</v>
      </c>
    </row>
    <row r="106" spans="1:16" ht="12.75">
      <c r="A106" t="s">
        <v>49</v>
      </c>
      <c s="34" t="s">
        <v>129</v>
      </c>
      <c s="34" t="s">
        <v>805</v>
      </c>
      <c s="35" t="s">
        <v>47</v>
      </c>
      <c s="6" t="s">
        <v>806</v>
      </c>
      <c s="36" t="s">
        <v>81</v>
      </c>
      <c s="37">
        <v>0.08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82</v>
      </c>
      <c>
        <f>(M106*21)/100</f>
      </c>
      <c t="s">
        <v>27</v>
      </c>
    </row>
    <row r="107" spans="1:5" ht="12.75">
      <c r="A107" s="35" t="s">
        <v>55</v>
      </c>
      <c r="E107" s="39" t="s">
        <v>807</v>
      </c>
    </row>
    <row r="108" spans="1:5" ht="12.75">
      <c r="A108" s="35" t="s">
        <v>56</v>
      </c>
      <c r="E108" s="40" t="s">
        <v>51</v>
      </c>
    </row>
    <row r="109" spans="1:5" ht="76.5">
      <c r="A109" t="s">
        <v>57</v>
      </c>
      <c r="E109" s="39" t="s">
        <v>804</v>
      </c>
    </row>
    <row r="110" spans="1:16" ht="12.75">
      <c r="A110" t="s">
        <v>49</v>
      </c>
      <c s="34" t="s">
        <v>132</v>
      </c>
      <c s="34" t="s">
        <v>808</v>
      </c>
      <c s="35" t="s">
        <v>47</v>
      </c>
      <c s="6" t="s">
        <v>809</v>
      </c>
      <c s="36" t="s">
        <v>102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82</v>
      </c>
      <c>
        <f>(M110*21)/100</f>
      </c>
      <c t="s">
        <v>27</v>
      </c>
    </row>
    <row r="111" spans="1:5" ht="12.75">
      <c r="A111" s="35" t="s">
        <v>55</v>
      </c>
      <c r="E111" s="39" t="s">
        <v>810</v>
      </c>
    </row>
    <row r="112" spans="1:5" ht="12.75">
      <c r="A112" s="35" t="s">
        <v>56</v>
      </c>
      <c r="E112" s="40" t="s">
        <v>811</v>
      </c>
    </row>
    <row r="113" spans="1:5" ht="51">
      <c r="A113" t="s">
        <v>57</v>
      </c>
      <c r="E113" s="39" t="s">
        <v>619</v>
      </c>
    </row>
    <row r="114" spans="1:16" ht="12.75">
      <c r="A114" t="s">
        <v>49</v>
      </c>
      <c s="34" t="s">
        <v>136</v>
      </c>
      <c s="34" t="s">
        <v>616</v>
      </c>
      <c s="35" t="s">
        <v>47</v>
      </c>
      <c s="6" t="s">
        <v>617</v>
      </c>
      <c s="36" t="s">
        <v>102</v>
      </c>
      <c s="37">
        <v>97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82</v>
      </c>
      <c>
        <f>(M114*21)/100</f>
      </c>
      <c t="s">
        <v>27</v>
      </c>
    </row>
    <row r="115" spans="1:5" ht="12.75">
      <c r="A115" s="35" t="s">
        <v>55</v>
      </c>
      <c r="E115" s="39" t="s">
        <v>812</v>
      </c>
    </row>
    <row r="116" spans="1:5" ht="12.75">
      <c r="A116" s="35" t="s">
        <v>56</v>
      </c>
      <c r="E116" s="40" t="s">
        <v>813</v>
      </c>
    </row>
    <row r="117" spans="1:5" ht="51">
      <c r="A117" t="s">
        <v>57</v>
      </c>
      <c r="E117" s="39" t="s">
        <v>619</v>
      </c>
    </row>
    <row r="118" spans="1:16" ht="12.75">
      <c r="A118" t="s">
        <v>49</v>
      </c>
      <c s="34" t="s">
        <v>139</v>
      </c>
      <c s="34" t="s">
        <v>620</v>
      </c>
      <c s="35" t="s">
        <v>47</v>
      </c>
      <c s="6" t="s">
        <v>621</v>
      </c>
      <c s="36" t="s">
        <v>102</v>
      </c>
      <c s="37">
        <v>215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82</v>
      </c>
      <c>
        <f>(M118*21)/100</f>
      </c>
      <c t="s">
        <v>27</v>
      </c>
    </row>
    <row r="119" spans="1:5" ht="12.75">
      <c r="A119" s="35" t="s">
        <v>55</v>
      </c>
      <c r="E119" s="39" t="s">
        <v>814</v>
      </c>
    </row>
    <row r="120" spans="1:5" ht="12.75">
      <c r="A120" s="35" t="s">
        <v>56</v>
      </c>
      <c r="E120" s="40" t="s">
        <v>815</v>
      </c>
    </row>
    <row r="121" spans="1:5" ht="51">
      <c r="A121" t="s">
        <v>57</v>
      </c>
      <c r="E121" s="39" t="s">
        <v>619</v>
      </c>
    </row>
    <row r="122" spans="1:16" ht="12.75">
      <c r="A122" t="s">
        <v>49</v>
      </c>
      <c s="34" t="s">
        <v>142</v>
      </c>
      <c s="34" t="s">
        <v>816</v>
      </c>
      <c s="35" t="s">
        <v>47</v>
      </c>
      <c s="6" t="s">
        <v>817</v>
      </c>
      <c s="36" t="s">
        <v>102</v>
      </c>
      <c s="37">
        <v>229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51">
      <c r="A125" t="s">
        <v>57</v>
      </c>
      <c r="E125" s="39" t="s">
        <v>818</v>
      </c>
    </row>
    <row r="126" spans="1:16" ht="12.75">
      <c r="A126" t="s">
        <v>49</v>
      </c>
      <c s="34" t="s">
        <v>145</v>
      </c>
      <c s="34" t="s">
        <v>819</v>
      </c>
      <c s="35" t="s">
        <v>47</v>
      </c>
      <c s="6" t="s">
        <v>820</v>
      </c>
      <c s="36" t="s">
        <v>102</v>
      </c>
      <c s="37">
        <v>464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821</v>
      </c>
    </row>
    <row r="129" spans="1:5" ht="51">
      <c r="A129" t="s">
        <v>57</v>
      </c>
      <c r="E129" s="39" t="s">
        <v>818</v>
      </c>
    </row>
    <row r="130" spans="1:16" ht="12.75">
      <c r="A130" t="s">
        <v>49</v>
      </c>
      <c s="34" t="s">
        <v>148</v>
      </c>
      <c s="34" t="s">
        <v>822</v>
      </c>
      <c s="35" t="s">
        <v>47</v>
      </c>
      <c s="6" t="s">
        <v>823</v>
      </c>
      <c s="36" t="s">
        <v>102</v>
      </c>
      <c s="37">
        <v>235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82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51</v>
      </c>
    </row>
    <row r="133" spans="1:5" ht="89.25">
      <c r="A133" t="s">
        <v>57</v>
      </c>
      <c r="E133" s="39" t="s">
        <v>824</v>
      </c>
    </row>
    <row r="134" spans="1:16" ht="12.75">
      <c r="A134" t="s">
        <v>49</v>
      </c>
      <c s="34" t="s">
        <v>151</v>
      </c>
      <c s="34" t="s">
        <v>825</v>
      </c>
      <c s="35" t="s">
        <v>47</v>
      </c>
      <c s="6" t="s">
        <v>826</v>
      </c>
      <c s="36" t="s">
        <v>102</v>
      </c>
      <c s="37">
        <v>229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82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51</v>
      </c>
    </row>
    <row r="137" spans="1:5" ht="89.25">
      <c r="A137" t="s">
        <v>57</v>
      </c>
      <c r="E137" s="39" t="s">
        <v>824</v>
      </c>
    </row>
    <row r="138" spans="1:16" ht="12.75">
      <c r="A138" t="s">
        <v>49</v>
      </c>
      <c s="34" t="s">
        <v>154</v>
      </c>
      <c s="34" t="s">
        <v>827</v>
      </c>
      <c s="35" t="s">
        <v>47</v>
      </c>
      <c s="6" t="s">
        <v>828</v>
      </c>
      <c s="36" t="s">
        <v>102</v>
      </c>
      <c s="37">
        <v>241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82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51</v>
      </c>
    </row>
    <row r="141" spans="1:5" ht="102">
      <c r="A141" t="s">
        <v>57</v>
      </c>
      <c r="E141" s="39" t="s">
        <v>829</v>
      </c>
    </row>
    <row r="142" spans="1:16" ht="12.75">
      <c r="A142" t="s">
        <v>49</v>
      </c>
      <c s="34" t="s">
        <v>157</v>
      </c>
      <c s="34" t="s">
        <v>830</v>
      </c>
      <c s="35" t="s">
        <v>47</v>
      </c>
      <c s="6" t="s">
        <v>831</v>
      </c>
      <c s="36" t="s">
        <v>95</v>
      </c>
      <c s="37">
        <v>215.7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82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63.75">
      <c r="A144" s="35" t="s">
        <v>56</v>
      </c>
      <c r="E144" s="40" t="s">
        <v>832</v>
      </c>
    </row>
    <row r="145" spans="1:5" ht="25.5">
      <c r="A145" t="s">
        <v>57</v>
      </c>
      <c r="E145" s="39" t="s">
        <v>833</v>
      </c>
    </row>
    <row r="146" spans="1:13" ht="12.75">
      <c r="A146" t="s">
        <v>46</v>
      </c>
      <c r="C146" s="31" t="s">
        <v>75</v>
      </c>
      <c r="E146" s="33" t="s">
        <v>627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49</v>
      </c>
      <c s="34" t="s">
        <v>160</v>
      </c>
      <c s="34" t="s">
        <v>834</v>
      </c>
      <c s="35" t="s">
        <v>47</v>
      </c>
      <c s="6" t="s">
        <v>835</v>
      </c>
      <c s="36" t="s">
        <v>95</v>
      </c>
      <c s="37">
        <v>7.5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836</v>
      </c>
    </row>
    <row r="150" spans="1:5" ht="191.25">
      <c r="A150" t="s">
        <v>57</v>
      </c>
      <c r="E150" s="39" t="s">
        <v>837</v>
      </c>
    </row>
    <row r="151" spans="1:13" ht="12.75">
      <c r="A151" t="s">
        <v>46</v>
      </c>
      <c r="C151" s="31" t="s">
        <v>78</v>
      </c>
      <c r="E151" s="33" t="s">
        <v>632</v>
      </c>
      <c r="J151" s="32">
        <f>0</f>
      </c>
      <c s="32">
        <f>0</f>
      </c>
      <c s="32">
        <f>0+L152+L156+L160+L164+L168+L172+L176+L180+L184</f>
      </c>
      <c s="32">
        <f>0+M152+M156+M160+M164+M168+M172+M176+M180+M184</f>
      </c>
    </row>
    <row r="152" spans="1:16" ht="12.75">
      <c r="A152" t="s">
        <v>49</v>
      </c>
      <c s="34" t="s">
        <v>163</v>
      </c>
      <c s="34" t="s">
        <v>838</v>
      </c>
      <c s="35" t="s">
        <v>47</v>
      </c>
      <c s="6" t="s">
        <v>839</v>
      </c>
      <c s="36" t="s">
        <v>115</v>
      </c>
      <c s="37">
        <v>12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56</v>
      </c>
      <c r="E154" s="40" t="s">
        <v>51</v>
      </c>
    </row>
    <row r="155" spans="1:5" ht="38.25">
      <c r="A155" t="s">
        <v>57</v>
      </c>
      <c r="E155" s="39" t="s">
        <v>840</v>
      </c>
    </row>
    <row r="156" spans="1:16" ht="25.5">
      <c r="A156" t="s">
        <v>49</v>
      </c>
      <c s="34" t="s">
        <v>166</v>
      </c>
      <c s="34" t="s">
        <v>841</v>
      </c>
      <c s="35" t="s">
        <v>47</v>
      </c>
      <c s="6" t="s">
        <v>842</v>
      </c>
      <c s="36" t="s">
        <v>115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56</v>
      </c>
      <c r="E158" s="40" t="s">
        <v>843</v>
      </c>
    </row>
    <row r="159" spans="1:5" ht="12.75">
      <c r="A159" t="s">
        <v>57</v>
      </c>
      <c r="E159" s="39" t="s">
        <v>844</v>
      </c>
    </row>
    <row r="160" spans="1:16" ht="25.5">
      <c r="A160" t="s">
        <v>49</v>
      </c>
      <c s="34" t="s">
        <v>169</v>
      </c>
      <c s="34" t="s">
        <v>845</v>
      </c>
      <c s="35" t="s">
        <v>47</v>
      </c>
      <c s="6" t="s">
        <v>846</v>
      </c>
      <c s="36" t="s">
        <v>115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82</v>
      </c>
      <c>
        <f>(M160*21)/100</f>
      </c>
      <c t="s">
        <v>27</v>
      </c>
    </row>
    <row r="161" spans="1:5" ht="12.75">
      <c r="A161" s="35" t="s">
        <v>55</v>
      </c>
      <c r="E161" s="39" t="s">
        <v>847</v>
      </c>
    </row>
    <row r="162" spans="1:5" ht="12.75">
      <c r="A162" s="35" t="s">
        <v>56</v>
      </c>
      <c r="E162" s="40" t="s">
        <v>51</v>
      </c>
    </row>
    <row r="163" spans="1:5" ht="51">
      <c r="A163" t="s">
        <v>57</v>
      </c>
      <c r="E163" s="39" t="s">
        <v>848</v>
      </c>
    </row>
    <row r="164" spans="1:16" ht="12.75">
      <c r="A164" t="s">
        <v>49</v>
      </c>
      <c s="34" t="s">
        <v>172</v>
      </c>
      <c s="34" t="s">
        <v>849</v>
      </c>
      <c s="35" t="s">
        <v>47</v>
      </c>
      <c s="6" t="s">
        <v>850</v>
      </c>
      <c s="36" t="s">
        <v>115</v>
      </c>
      <c s="37">
        <v>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51</v>
      </c>
    </row>
    <row r="167" spans="1:5" ht="25.5">
      <c r="A167" t="s">
        <v>57</v>
      </c>
      <c r="E167" s="39" t="s">
        <v>314</v>
      </c>
    </row>
    <row r="168" spans="1:16" ht="25.5">
      <c r="A168" t="s">
        <v>49</v>
      </c>
      <c s="34" t="s">
        <v>175</v>
      </c>
      <c s="34" t="s">
        <v>851</v>
      </c>
      <c s="35" t="s">
        <v>47</v>
      </c>
      <c s="6" t="s">
        <v>852</v>
      </c>
      <c s="36" t="s">
        <v>115</v>
      </c>
      <c s="37">
        <v>3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56</v>
      </c>
      <c r="E170" s="40" t="s">
        <v>51</v>
      </c>
    </row>
    <row r="171" spans="1:5" ht="25.5">
      <c r="A171" t="s">
        <v>57</v>
      </c>
      <c r="E171" s="39" t="s">
        <v>853</v>
      </c>
    </row>
    <row r="172" spans="1:16" ht="25.5">
      <c r="A172" t="s">
        <v>49</v>
      </c>
      <c s="34" t="s">
        <v>178</v>
      </c>
      <c s="34" t="s">
        <v>854</v>
      </c>
      <c s="35" t="s">
        <v>47</v>
      </c>
      <c s="6" t="s">
        <v>855</v>
      </c>
      <c s="36" t="s">
        <v>102</v>
      </c>
      <c s="37">
        <v>25.75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82</v>
      </c>
      <c>
        <f>(M172*21)/100</f>
      </c>
      <c t="s">
        <v>27</v>
      </c>
    </row>
    <row r="173" spans="1:5" ht="12.75">
      <c r="A173" s="35" t="s">
        <v>55</v>
      </c>
      <c r="E173" s="39" t="s">
        <v>856</v>
      </c>
    </row>
    <row r="174" spans="1:5" ht="12.75">
      <c r="A174" s="35" t="s">
        <v>56</v>
      </c>
      <c r="E174" s="40" t="s">
        <v>857</v>
      </c>
    </row>
    <row r="175" spans="1:5" ht="25.5">
      <c r="A175" t="s">
        <v>57</v>
      </c>
      <c r="E175" s="39" t="s">
        <v>858</v>
      </c>
    </row>
    <row r="176" spans="1:16" ht="12.75">
      <c r="A176" t="s">
        <v>49</v>
      </c>
      <c s="34" t="s">
        <v>181</v>
      </c>
      <c s="34" t="s">
        <v>859</v>
      </c>
      <c s="35" t="s">
        <v>47</v>
      </c>
      <c s="6" t="s">
        <v>860</v>
      </c>
      <c s="36" t="s">
        <v>95</v>
      </c>
      <c s="37">
        <v>185.7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51">
      <c r="A178" s="35" t="s">
        <v>56</v>
      </c>
      <c r="E178" s="40" t="s">
        <v>861</v>
      </c>
    </row>
    <row r="179" spans="1:5" ht="25.5">
      <c r="A179" t="s">
        <v>57</v>
      </c>
      <c r="E179" s="39" t="s">
        <v>862</v>
      </c>
    </row>
    <row r="180" spans="1:16" ht="12.75">
      <c r="A180" t="s">
        <v>49</v>
      </c>
      <c s="34" t="s">
        <v>184</v>
      </c>
      <c s="34" t="s">
        <v>863</v>
      </c>
      <c s="35" t="s">
        <v>47</v>
      </c>
      <c s="6" t="s">
        <v>864</v>
      </c>
      <c s="36" t="s">
        <v>102</v>
      </c>
      <c s="37">
        <v>32.3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82</v>
      </c>
      <c>
        <f>(M180*21)/100</f>
      </c>
      <c t="s">
        <v>27</v>
      </c>
    </row>
    <row r="181" spans="1:5" ht="12.75">
      <c r="A181" s="35" t="s">
        <v>55</v>
      </c>
      <c r="E181" s="39" t="s">
        <v>865</v>
      </c>
    </row>
    <row r="182" spans="1:5" ht="12.75">
      <c r="A182" s="35" t="s">
        <v>56</v>
      </c>
      <c r="E182" s="40" t="s">
        <v>866</v>
      </c>
    </row>
    <row r="183" spans="1:5" ht="178.5">
      <c r="A183" t="s">
        <v>57</v>
      </c>
      <c r="E183" s="39" t="s">
        <v>867</v>
      </c>
    </row>
    <row r="184" spans="1:16" ht="12.75">
      <c r="A184" t="s">
        <v>49</v>
      </c>
      <c s="34" t="s">
        <v>187</v>
      </c>
      <c s="34" t="s">
        <v>868</v>
      </c>
      <c s="35" t="s">
        <v>47</v>
      </c>
      <c s="6" t="s">
        <v>869</v>
      </c>
      <c s="36" t="s">
        <v>95</v>
      </c>
      <c s="37">
        <v>8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82</v>
      </c>
      <c>
        <f>(M184*21)/100</f>
      </c>
      <c t="s">
        <v>27</v>
      </c>
    </row>
    <row r="185" spans="1:5" ht="12.75">
      <c r="A185" s="35" t="s">
        <v>55</v>
      </c>
      <c r="E185" s="39" t="s">
        <v>870</v>
      </c>
    </row>
    <row r="186" spans="1:5" ht="12.75">
      <c r="A186" s="35" t="s">
        <v>56</v>
      </c>
      <c r="E186" s="40" t="s">
        <v>871</v>
      </c>
    </row>
    <row r="187" spans="1:5" ht="63.75">
      <c r="A187" t="s">
        <v>57</v>
      </c>
      <c r="E187" s="39" t="s">
        <v>872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873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873</v>
      </c>
      <c r="E4" s="26" t="s">
        <v>874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877</v>
      </c>
      <c r="E8" s="30" t="s">
        <v>876</v>
      </c>
      <c r="J8" s="29">
        <f>0+J9+J22+J55+J60+J77+J82</f>
      </c>
      <c s="29">
        <f>0+K9+K22+K55+K60+K77+K82</f>
      </c>
      <c s="29">
        <f>0+L9+L22+L55+L60+L77+L82</f>
      </c>
      <c s="29">
        <f>0+M9+M22+M55+M60+M77+M82</f>
      </c>
    </row>
    <row r="9" spans="1:13" ht="12.75">
      <c r="A9" t="s">
        <v>46</v>
      </c>
      <c r="C9" s="31" t="s">
        <v>522</v>
      </c>
      <c r="E9" s="33" t="s">
        <v>523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536</v>
      </c>
      <c s="35" t="s">
        <v>51</v>
      </c>
      <c s="6" t="s">
        <v>878</v>
      </c>
      <c s="36" t="s">
        <v>53</v>
      </c>
      <c s="37">
        <v>92.822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879</v>
      </c>
    </row>
    <row r="13" spans="1:5" ht="140.25">
      <c r="A13" t="s">
        <v>57</v>
      </c>
      <c r="E13" s="39" t="s">
        <v>552</v>
      </c>
    </row>
    <row r="14" spans="1:16" ht="25.5">
      <c r="A14" t="s">
        <v>49</v>
      </c>
      <c s="34" t="s">
        <v>27</v>
      </c>
      <c s="34" t="s">
        <v>539</v>
      </c>
      <c s="35" t="s">
        <v>51</v>
      </c>
      <c s="6" t="s">
        <v>880</v>
      </c>
      <c s="36" t="s">
        <v>53</v>
      </c>
      <c s="37">
        <v>9.067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76.5">
      <c r="A16" s="35" t="s">
        <v>56</v>
      </c>
      <c r="E16" s="40" t="s">
        <v>881</v>
      </c>
    </row>
    <row r="17" spans="1:5" ht="140.25">
      <c r="A17" t="s">
        <v>57</v>
      </c>
      <c r="E17" s="39" t="s">
        <v>552</v>
      </c>
    </row>
    <row r="18" spans="1:16" ht="25.5">
      <c r="A18" t="s">
        <v>49</v>
      </c>
      <c s="34" t="s">
        <v>26</v>
      </c>
      <c s="34" t="s">
        <v>882</v>
      </c>
      <c s="35" t="s">
        <v>51</v>
      </c>
      <c s="6" t="s">
        <v>883</v>
      </c>
      <c s="36" t="s">
        <v>53</v>
      </c>
      <c s="37">
        <v>2.634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884</v>
      </c>
    </row>
    <row r="21" spans="1:5" ht="140.25">
      <c r="A21" t="s">
        <v>57</v>
      </c>
      <c r="E21" s="39" t="s">
        <v>552</v>
      </c>
    </row>
    <row r="22" spans="1:13" ht="12.75">
      <c r="A22" t="s">
        <v>46</v>
      </c>
      <c r="C22" s="31" t="s">
        <v>47</v>
      </c>
      <c r="E22" s="33" t="s">
        <v>323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63</v>
      </c>
      <c s="34" t="s">
        <v>885</v>
      </c>
      <c s="35" t="s">
        <v>51</v>
      </c>
      <c s="6" t="s">
        <v>886</v>
      </c>
      <c s="36" t="s">
        <v>102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82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63.75">
      <c r="A25" s="35" t="s">
        <v>56</v>
      </c>
      <c r="E25" s="40" t="s">
        <v>887</v>
      </c>
    </row>
    <row r="26" spans="1:5" ht="38.25">
      <c r="A26" t="s">
        <v>57</v>
      </c>
      <c r="E26" s="39" t="s">
        <v>888</v>
      </c>
    </row>
    <row r="27" spans="1:16" ht="12.75">
      <c r="A27" t="s">
        <v>49</v>
      </c>
      <c s="34" t="s">
        <v>66</v>
      </c>
      <c s="34" t="s">
        <v>889</v>
      </c>
      <c s="35" t="s">
        <v>51</v>
      </c>
      <c s="6" t="s">
        <v>890</v>
      </c>
      <c s="36" t="s">
        <v>81</v>
      </c>
      <c s="37">
        <v>12.75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82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76.5">
      <c r="A29" s="35" t="s">
        <v>56</v>
      </c>
      <c r="E29" s="40" t="s">
        <v>891</v>
      </c>
    </row>
    <row r="30" spans="1:5" ht="38.25">
      <c r="A30" t="s">
        <v>57</v>
      </c>
      <c r="E30" s="39" t="s">
        <v>892</v>
      </c>
    </row>
    <row r="31" spans="1:16" ht="12.75">
      <c r="A31" t="s">
        <v>49</v>
      </c>
      <c s="34" t="s">
        <v>69</v>
      </c>
      <c s="34" t="s">
        <v>893</v>
      </c>
      <c s="35" t="s">
        <v>51</v>
      </c>
      <c s="6" t="s">
        <v>894</v>
      </c>
      <c s="36" t="s">
        <v>81</v>
      </c>
      <c s="37">
        <v>46.411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91.25">
      <c r="A33" s="35" t="s">
        <v>56</v>
      </c>
      <c r="E33" s="40" t="s">
        <v>895</v>
      </c>
    </row>
    <row r="34" spans="1:5" ht="318.75">
      <c r="A34" t="s">
        <v>57</v>
      </c>
      <c r="E34" s="39" t="s">
        <v>896</v>
      </c>
    </row>
    <row r="35" spans="1:16" ht="12.75">
      <c r="A35" t="s">
        <v>49</v>
      </c>
      <c s="34" t="s">
        <v>72</v>
      </c>
      <c s="34" t="s">
        <v>897</v>
      </c>
      <c s="35" t="s">
        <v>51</v>
      </c>
      <c s="6" t="s">
        <v>898</v>
      </c>
      <c s="36" t="s">
        <v>81</v>
      </c>
      <c s="37">
        <v>46.411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25.5">
      <c r="A37" s="35" t="s">
        <v>56</v>
      </c>
      <c r="E37" s="40" t="s">
        <v>899</v>
      </c>
    </row>
    <row r="38" spans="1:5" ht="191.25">
      <c r="A38" t="s">
        <v>57</v>
      </c>
      <c r="E38" s="39" t="s">
        <v>900</v>
      </c>
    </row>
    <row r="39" spans="1:16" ht="12.75">
      <c r="A39" t="s">
        <v>49</v>
      </c>
      <c s="34" t="s">
        <v>75</v>
      </c>
      <c s="34" t="s">
        <v>901</v>
      </c>
      <c s="35" t="s">
        <v>51</v>
      </c>
      <c s="6" t="s">
        <v>902</v>
      </c>
      <c s="36" t="s">
        <v>81</v>
      </c>
      <c s="37">
        <v>33.54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25.5">
      <c r="A41" s="35" t="s">
        <v>56</v>
      </c>
      <c r="E41" s="40" t="s">
        <v>903</v>
      </c>
    </row>
    <row r="42" spans="1:5" ht="293.25">
      <c r="A42" t="s">
        <v>57</v>
      </c>
      <c r="E42" s="39" t="s">
        <v>904</v>
      </c>
    </row>
    <row r="43" spans="1:16" ht="12.75">
      <c r="A43" t="s">
        <v>49</v>
      </c>
      <c s="34" t="s">
        <v>78</v>
      </c>
      <c s="34" t="s">
        <v>905</v>
      </c>
      <c s="35" t="s">
        <v>51</v>
      </c>
      <c s="6" t="s">
        <v>906</v>
      </c>
      <c s="36" t="s">
        <v>102</v>
      </c>
      <c s="37">
        <v>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76.5">
      <c r="A45" s="35" t="s">
        <v>56</v>
      </c>
      <c r="E45" s="40" t="s">
        <v>907</v>
      </c>
    </row>
    <row r="46" spans="1:5" ht="38.25">
      <c r="A46" t="s">
        <v>57</v>
      </c>
      <c r="E46" s="39" t="s">
        <v>908</v>
      </c>
    </row>
    <row r="47" spans="1:16" ht="12.75">
      <c r="A47" t="s">
        <v>49</v>
      </c>
      <c s="34" t="s">
        <v>84</v>
      </c>
      <c s="34" t="s">
        <v>780</v>
      </c>
      <c s="35" t="s">
        <v>51</v>
      </c>
      <c s="6" t="s">
        <v>781</v>
      </c>
      <c s="36" t="s">
        <v>102</v>
      </c>
      <c s="37">
        <v>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76.5">
      <c r="A49" s="35" t="s">
        <v>56</v>
      </c>
      <c r="E49" s="40" t="s">
        <v>909</v>
      </c>
    </row>
    <row r="50" spans="1:5" ht="25.5">
      <c r="A50" t="s">
        <v>57</v>
      </c>
      <c r="E50" s="39" t="s">
        <v>782</v>
      </c>
    </row>
    <row r="51" spans="1:16" ht="12.75">
      <c r="A51" t="s">
        <v>49</v>
      </c>
      <c s="34" t="s">
        <v>88</v>
      </c>
      <c s="34" t="s">
        <v>910</v>
      </c>
      <c s="35" t="s">
        <v>51</v>
      </c>
      <c s="6" t="s">
        <v>911</v>
      </c>
      <c s="36" t="s">
        <v>102</v>
      </c>
      <c s="37">
        <v>85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63.75">
      <c r="A53" s="35" t="s">
        <v>56</v>
      </c>
      <c r="E53" s="40" t="s">
        <v>887</v>
      </c>
    </row>
    <row r="54" spans="1:5" ht="38.25">
      <c r="A54" t="s">
        <v>57</v>
      </c>
      <c r="E54" s="39" t="s">
        <v>912</v>
      </c>
    </row>
    <row r="55" spans="1:13" ht="12.75">
      <c r="A55" t="s">
        <v>46</v>
      </c>
      <c r="C55" s="31" t="s">
        <v>27</v>
      </c>
      <c r="E55" s="33" t="s">
        <v>565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92</v>
      </c>
      <c s="34" t="s">
        <v>913</v>
      </c>
      <c s="35" t="s">
        <v>51</v>
      </c>
      <c s="6" t="s">
        <v>914</v>
      </c>
      <c s="36" t="s">
        <v>81</v>
      </c>
      <c s="37">
        <v>2.256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02">
      <c r="A58" s="35" t="s">
        <v>56</v>
      </c>
      <c r="E58" s="40" t="s">
        <v>915</v>
      </c>
    </row>
    <row r="59" spans="1:5" ht="369.75">
      <c r="A59" t="s">
        <v>57</v>
      </c>
      <c r="E59" s="39" t="s">
        <v>916</v>
      </c>
    </row>
    <row r="60" spans="1:13" ht="12.75">
      <c r="A60" t="s">
        <v>46</v>
      </c>
      <c r="C60" s="31" t="s">
        <v>63</v>
      </c>
      <c r="E60" s="33" t="s">
        <v>791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12.75">
      <c r="A61" t="s">
        <v>49</v>
      </c>
      <c s="34" t="s">
        <v>96</v>
      </c>
      <c s="34" t="s">
        <v>917</v>
      </c>
      <c s="35" t="s">
        <v>51</v>
      </c>
      <c s="6" t="s">
        <v>918</v>
      </c>
      <c s="36" t="s">
        <v>81</v>
      </c>
      <c s="37">
        <v>3.54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82</v>
      </c>
      <c>
        <f>(M61*21)/100</f>
      </c>
      <c t="s">
        <v>27</v>
      </c>
    </row>
    <row r="62" spans="1:5" ht="12.75">
      <c r="A62" s="35" t="s">
        <v>55</v>
      </c>
      <c r="E62" s="39" t="s">
        <v>51</v>
      </c>
    </row>
    <row r="63" spans="1:5" ht="76.5">
      <c r="A63" s="35" t="s">
        <v>56</v>
      </c>
      <c r="E63" s="40" t="s">
        <v>919</v>
      </c>
    </row>
    <row r="64" spans="1:5" ht="369.75">
      <c r="A64" t="s">
        <v>57</v>
      </c>
      <c r="E64" s="39" t="s">
        <v>920</v>
      </c>
    </row>
    <row r="65" spans="1:16" ht="12.75">
      <c r="A65" t="s">
        <v>49</v>
      </c>
      <c s="34" t="s">
        <v>99</v>
      </c>
      <c s="34" t="s">
        <v>921</v>
      </c>
      <c s="35" t="s">
        <v>51</v>
      </c>
      <c s="6" t="s">
        <v>922</v>
      </c>
      <c s="36" t="s">
        <v>53</v>
      </c>
      <c s="37">
        <v>0.18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82</v>
      </c>
      <c>
        <f>(M65*21)/100</f>
      </c>
      <c t="s">
        <v>27</v>
      </c>
    </row>
    <row r="66" spans="1:5" ht="12.75">
      <c r="A66" s="35" t="s">
        <v>55</v>
      </c>
      <c r="E66" s="39" t="s">
        <v>51</v>
      </c>
    </row>
    <row r="67" spans="1:5" ht="76.5">
      <c r="A67" s="35" t="s">
        <v>56</v>
      </c>
      <c r="E67" s="40" t="s">
        <v>923</v>
      </c>
    </row>
    <row r="68" spans="1:5" ht="191.25">
      <c r="A68" t="s">
        <v>57</v>
      </c>
      <c r="E68" s="39" t="s">
        <v>924</v>
      </c>
    </row>
    <row r="69" spans="1:16" ht="12.75">
      <c r="A69" t="s">
        <v>49</v>
      </c>
      <c s="34" t="s">
        <v>103</v>
      </c>
      <c s="34" t="s">
        <v>925</v>
      </c>
      <c s="35" t="s">
        <v>51</v>
      </c>
      <c s="6" t="s">
        <v>926</v>
      </c>
      <c s="36" t="s">
        <v>81</v>
      </c>
      <c s="37">
        <v>4.84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82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25.5">
      <c r="A71" s="35" t="s">
        <v>56</v>
      </c>
      <c r="E71" s="40" t="s">
        <v>927</v>
      </c>
    </row>
    <row r="72" spans="1:5" ht="38.25">
      <c r="A72" t="s">
        <v>57</v>
      </c>
      <c r="E72" s="39" t="s">
        <v>928</v>
      </c>
    </row>
    <row r="73" spans="1:16" ht="12.75">
      <c r="A73" t="s">
        <v>49</v>
      </c>
      <c s="34" t="s">
        <v>106</v>
      </c>
      <c s="34" t="s">
        <v>792</v>
      </c>
      <c s="35" t="s">
        <v>51</v>
      </c>
      <c s="6" t="s">
        <v>793</v>
      </c>
      <c s="36" t="s">
        <v>81</v>
      </c>
      <c s="37">
        <v>7.08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82</v>
      </c>
      <c>
        <f>(M73*21)/100</f>
      </c>
      <c t="s">
        <v>27</v>
      </c>
    </row>
    <row r="74" spans="1:5" ht="12.75">
      <c r="A74" s="35" t="s">
        <v>55</v>
      </c>
      <c r="E74" s="39" t="s">
        <v>929</v>
      </c>
    </row>
    <row r="75" spans="1:5" ht="63.75">
      <c r="A75" s="35" t="s">
        <v>56</v>
      </c>
      <c r="E75" s="40" t="s">
        <v>930</v>
      </c>
    </row>
    <row r="76" spans="1:5" ht="102">
      <c r="A76" t="s">
        <v>57</v>
      </c>
      <c r="E76" s="39" t="s">
        <v>931</v>
      </c>
    </row>
    <row r="77" spans="1:13" ht="12.75">
      <c r="A77" t="s">
        <v>46</v>
      </c>
      <c r="C77" s="31" t="s">
        <v>72</v>
      </c>
      <c r="E77" s="33" t="s">
        <v>294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109</v>
      </c>
      <c s="34" t="s">
        <v>932</v>
      </c>
      <c s="35" t="s">
        <v>51</v>
      </c>
      <c s="6" t="s">
        <v>933</v>
      </c>
      <c s="36" t="s">
        <v>102</v>
      </c>
      <c s="37">
        <v>10.08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02">
      <c r="A80" s="35" t="s">
        <v>56</v>
      </c>
      <c r="E80" s="40" t="s">
        <v>934</v>
      </c>
    </row>
    <row r="81" spans="1:5" ht="191.25">
      <c r="A81" t="s">
        <v>57</v>
      </c>
      <c r="E81" s="39" t="s">
        <v>935</v>
      </c>
    </row>
    <row r="82" spans="1:13" ht="12.75">
      <c r="A82" t="s">
        <v>46</v>
      </c>
      <c r="C82" s="31" t="s">
        <v>78</v>
      </c>
      <c r="E82" s="33" t="s">
        <v>632</v>
      </c>
      <c r="J82" s="32">
        <f>0</f>
      </c>
      <c s="32">
        <f>0</f>
      </c>
      <c s="32">
        <f>0+L83+L87+L91+L95</f>
      </c>
      <c s="32">
        <f>0+M83+M87+M91+M95</f>
      </c>
    </row>
    <row r="83" spans="1:16" ht="12.75">
      <c r="A83" t="s">
        <v>49</v>
      </c>
      <c s="34" t="s">
        <v>112</v>
      </c>
      <c s="34" t="s">
        <v>936</v>
      </c>
      <c s="35" t="s">
        <v>51</v>
      </c>
      <c s="6" t="s">
        <v>937</v>
      </c>
      <c s="36" t="s">
        <v>95</v>
      </c>
      <c s="37">
        <v>12.9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938</v>
      </c>
    </row>
    <row r="85" spans="1:5" ht="38.25">
      <c r="A85" s="35" t="s">
        <v>56</v>
      </c>
      <c r="E85" s="40" t="s">
        <v>939</v>
      </c>
    </row>
    <row r="86" spans="1:5" ht="63.75">
      <c r="A86" t="s">
        <v>57</v>
      </c>
      <c r="E86" s="39" t="s">
        <v>940</v>
      </c>
    </row>
    <row r="87" spans="1:16" ht="12.75">
      <c r="A87" t="s">
        <v>49</v>
      </c>
      <c s="34" t="s">
        <v>116</v>
      </c>
      <c s="34" t="s">
        <v>941</v>
      </c>
      <c s="35" t="s">
        <v>51</v>
      </c>
      <c s="6" t="s">
        <v>942</v>
      </c>
      <c s="36" t="s">
        <v>81</v>
      </c>
      <c s="37">
        <v>0.878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76.5">
      <c r="A89" s="35" t="s">
        <v>56</v>
      </c>
      <c r="E89" s="40" t="s">
        <v>943</v>
      </c>
    </row>
    <row r="90" spans="1:5" ht="114.75">
      <c r="A90" t="s">
        <v>57</v>
      </c>
      <c r="E90" s="39" t="s">
        <v>944</v>
      </c>
    </row>
    <row r="91" spans="1:16" ht="12.75">
      <c r="A91" t="s">
        <v>49</v>
      </c>
      <c s="34" t="s">
        <v>354</v>
      </c>
      <c s="34" t="s">
        <v>945</v>
      </c>
      <c s="35" t="s">
        <v>51</v>
      </c>
      <c s="6" t="s">
        <v>946</v>
      </c>
      <c s="36" t="s">
        <v>81</v>
      </c>
      <c s="37">
        <v>3.512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76.5">
      <c r="A93" s="35" t="s">
        <v>56</v>
      </c>
      <c r="E93" s="40" t="s">
        <v>947</v>
      </c>
    </row>
    <row r="94" spans="1:5" ht="114.75">
      <c r="A94" t="s">
        <v>57</v>
      </c>
      <c r="E94" s="39" t="s">
        <v>944</v>
      </c>
    </row>
    <row r="95" spans="1:16" ht="12.75">
      <c r="A95" t="s">
        <v>49</v>
      </c>
      <c s="34" t="s">
        <v>119</v>
      </c>
      <c s="34" t="s">
        <v>948</v>
      </c>
      <c s="35" t="s">
        <v>51</v>
      </c>
      <c s="6" t="s">
        <v>949</v>
      </c>
      <c s="36" t="s">
        <v>95</v>
      </c>
      <c s="37">
        <v>6.1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56</v>
      </c>
      <c r="E97" s="40" t="s">
        <v>950</v>
      </c>
    </row>
    <row r="98" spans="1:5" ht="127.5">
      <c r="A98" t="s">
        <v>57</v>
      </c>
      <c r="E98" s="39" t="s">
        <v>951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952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952</v>
      </c>
      <c r="E4" s="26" t="s">
        <v>953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COUNTIFS(L8:L157,"=0",A8:A157,"P")+COUNTIFS(L8:L157,"",A8:A157,"P")+SUM(Q8:Q157)</f>
      </c>
    </row>
    <row r="8" spans="1:13" ht="12.75">
      <c r="A8" t="s">
        <v>44</v>
      </c>
      <c r="C8" s="28" t="s">
        <v>956</v>
      </c>
      <c r="E8" s="30" t="s">
        <v>955</v>
      </c>
      <c r="J8" s="29">
        <f>0+J9+J26+J35+J60</f>
      </c>
      <c s="29">
        <f>0+K9+K26+K35+K60</f>
      </c>
      <c s="29">
        <f>0+L9+L26+L35+L60</f>
      </c>
      <c s="29">
        <f>0+M9+M26+M35+M60</f>
      </c>
    </row>
    <row r="9" spans="1:13" ht="12.75">
      <c r="A9" t="s">
        <v>46</v>
      </c>
      <c r="C9" s="31" t="s">
        <v>96</v>
      </c>
      <c r="E9" s="33" t="s">
        <v>957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154</v>
      </c>
      <c s="34" t="s">
        <v>958</v>
      </c>
      <c s="35" t="s">
        <v>51</v>
      </c>
      <c s="6" t="s">
        <v>959</v>
      </c>
      <c s="36" t="s">
        <v>81</v>
      </c>
      <c s="37">
        <v>9.1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318.75">
      <c r="A11" s="35" t="s">
        <v>55</v>
      </c>
      <c r="E11" s="39" t="s">
        <v>896</v>
      </c>
    </row>
    <row r="12" spans="1:5" ht="12.75">
      <c r="A12" s="35" t="s">
        <v>56</v>
      </c>
      <c r="E12" s="40" t="s">
        <v>960</v>
      </c>
    </row>
    <row r="13" spans="1:5" ht="12.75">
      <c r="A13" t="s">
        <v>57</v>
      </c>
      <c r="E13" s="39" t="s">
        <v>961</v>
      </c>
    </row>
    <row r="14" spans="1:16" ht="25.5">
      <c r="A14" t="s">
        <v>49</v>
      </c>
      <c s="34" t="s">
        <v>157</v>
      </c>
      <c s="34" t="s">
        <v>962</v>
      </c>
      <c s="35" t="s">
        <v>51</v>
      </c>
      <c s="6" t="s">
        <v>963</v>
      </c>
      <c s="36" t="s">
        <v>81</v>
      </c>
      <c s="37">
        <v>0.28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318.75">
      <c r="A15" s="35" t="s">
        <v>55</v>
      </c>
      <c r="E15" s="39" t="s">
        <v>896</v>
      </c>
    </row>
    <row r="16" spans="1:5" ht="12.75">
      <c r="A16" s="35" t="s">
        <v>56</v>
      </c>
      <c r="E16" s="40" t="s">
        <v>960</v>
      </c>
    </row>
    <row r="17" spans="1:5" ht="12.75">
      <c r="A17" t="s">
        <v>57</v>
      </c>
      <c r="E17" s="39" t="s">
        <v>964</v>
      </c>
    </row>
    <row r="18" spans="1:16" ht="12.75">
      <c r="A18" t="s">
        <v>49</v>
      </c>
      <c s="34" t="s">
        <v>160</v>
      </c>
      <c s="34" t="s">
        <v>560</v>
      </c>
      <c s="35" t="s">
        <v>51</v>
      </c>
      <c s="6" t="s">
        <v>561</v>
      </c>
      <c s="36" t="s">
        <v>102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25.5">
      <c r="A19" s="35" t="s">
        <v>55</v>
      </c>
      <c r="E19" s="39" t="s">
        <v>564</v>
      </c>
    </row>
    <row r="20" spans="1:5" ht="12.75">
      <c r="A20" s="35" t="s">
        <v>56</v>
      </c>
      <c r="E20" s="40" t="s">
        <v>960</v>
      </c>
    </row>
    <row r="21" spans="1:5" ht="12.75">
      <c r="A21" t="s">
        <v>57</v>
      </c>
      <c r="E21" s="39" t="s">
        <v>965</v>
      </c>
    </row>
    <row r="22" spans="1:16" ht="12.75">
      <c r="A22" t="s">
        <v>49</v>
      </c>
      <c s="34" t="s">
        <v>163</v>
      </c>
      <c s="34" t="s">
        <v>966</v>
      </c>
      <c s="35" t="s">
        <v>51</v>
      </c>
      <c s="6" t="s">
        <v>967</v>
      </c>
      <c s="36" t="s">
        <v>81</v>
      </c>
      <c s="37">
        <v>0.3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369.75">
      <c r="A23" s="35" t="s">
        <v>55</v>
      </c>
      <c r="E23" s="39" t="s">
        <v>916</v>
      </c>
    </row>
    <row r="24" spans="1:5" ht="12.75">
      <c r="A24" s="35" t="s">
        <v>56</v>
      </c>
      <c r="E24" s="40" t="s">
        <v>51</v>
      </c>
    </row>
    <row r="25" spans="1:5" ht="12.75">
      <c r="A25" t="s">
        <v>57</v>
      </c>
      <c r="E25" s="39" t="s">
        <v>331</v>
      </c>
    </row>
    <row r="26" spans="1:13" ht="12.75">
      <c r="A26" t="s">
        <v>46</v>
      </c>
      <c r="C26" s="31" t="s">
        <v>72</v>
      </c>
      <c r="E26" s="33" t="s">
        <v>294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49</v>
      </c>
      <c s="34" t="s">
        <v>166</v>
      </c>
      <c s="34" t="s">
        <v>968</v>
      </c>
      <c s="35" t="s">
        <v>51</v>
      </c>
      <c s="6" t="s">
        <v>969</v>
      </c>
      <c s="36" t="s">
        <v>95</v>
      </c>
      <c s="37">
        <v>1850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82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51</v>
      </c>
    </row>
    <row r="30" spans="1:5" ht="89.25">
      <c r="A30" t="s">
        <v>57</v>
      </c>
      <c r="E30" s="39" t="s">
        <v>128</v>
      </c>
    </row>
    <row r="31" spans="1:16" ht="25.5">
      <c r="A31" t="s">
        <v>49</v>
      </c>
      <c s="34" t="s">
        <v>169</v>
      </c>
      <c s="34" t="s">
        <v>970</v>
      </c>
      <c s="35" t="s">
        <v>51</v>
      </c>
      <c s="6" t="s">
        <v>971</v>
      </c>
      <c s="36" t="s">
        <v>115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972</v>
      </c>
    </row>
    <row r="34" spans="1:5" ht="89.25">
      <c r="A34" t="s">
        <v>57</v>
      </c>
      <c r="E34" s="39" t="s">
        <v>973</v>
      </c>
    </row>
    <row r="35" spans="1:13" ht="12.75">
      <c r="A35" t="s">
        <v>46</v>
      </c>
      <c r="C35" s="31" t="s">
        <v>270</v>
      </c>
      <c r="E35" s="33" t="s">
        <v>974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136</v>
      </c>
      <c s="34" t="s">
        <v>975</v>
      </c>
      <c s="35" t="s">
        <v>51</v>
      </c>
      <c s="6" t="s">
        <v>976</v>
      </c>
      <c s="36" t="s">
        <v>95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82</v>
      </c>
      <c>
        <f>(M36*21)/100</f>
      </c>
      <c t="s">
        <v>27</v>
      </c>
    </row>
    <row r="37" spans="1:5" ht="89.25">
      <c r="A37" s="35" t="s">
        <v>55</v>
      </c>
      <c r="E37" s="39" t="s">
        <v>977</v>
      </c>
    </row>
    <row r="38" spans="1:5" ht="12.75">
      <c r="A38" s="35" t="s">
        <v>56</v>
      </c>
      <c r="E38" s="40" t="s">
        <v>978</v>
      </c>
    </row>
    <row r="39" spans="1:5" ht="12.75">
      <c r="A39" t="s">
        <v>57</v>
      </c>
      <c r="E39" s="39" t="s">
        <v>331</v>
      </c>
    </row>
    <row r="40" spans="1:16" ht="12.75">
      <c r="A40" t="s">
        <v>49</v>
      </c>
      <c s="34" t="s">
        <v>139</v>
      </c>
      <c s="34" t="s">
        <v>104</v>
      </c>
      <c s="35" t="s">
        <v>51</v>
      </c>
      <c s="6" t="s">
        <v>105</v>
      </c>
      <c s="36" t="s">
        <v>95</v>
      </c>
      <c s="37">
        <v>130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27</v>
      </c>
    </row>
    <row r="41" spans="1:5" ht="114.75">
      <c r="A41" s="35" t="s">
        <v>55</v>
      </c>
      <c r="E41" s="39" t="s">
        <v>979</v>
      </c>
    </row>
    <row r="42" spans="1:5" ht="12.75">
      <c r="A42" s="35" t="s">
        <v>56</v>
      </c>
      <c r="E42" s="40" t="s">
        <v>960</v>
      </c>
    </row>
    <row r="43" spans="1:5" ht="12.75">
      <c r="A43" t="s">
        <v>57</v>
      </c>
      <c r="E43" s="39" t="s">
        <v>331</v>
      </c>
    </row>
    <row r="44" spans="1:16" ht="12.75">
      <c r="A44" t="s">
        <v>49</v>
      </c>
      <c s="34" t="s">
        <v>142</v>
      </c>
      <c s="34" t="s">
        <v>110</v>
      </c>
      <c s="35" t="s">
        <v>51</v>
      </c>
      <c s="6" t="s">
        <v>111</v>
      </c>
      <c s="36" t="s">
        <v>95</v>
      </c>
      <c s="37">
        <v>130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82</v>
      </c>
      <c>
        <f>(M44*21)/100</f>
      </c>
      <c t="s">
        <v>27</v>
      </c>
    </row>
    <row r="45" spans="1:5" ht="140.25">
      <c r="A45" s="35" t="s">
        <v>55</v>
      </c>
      <c r="E45" s="39" t="s">
        <v>980</v>
      </c>
    </row>
    <row r="46" spans="1:5" ht="12.75">
      <c r="A46" s="35" t="s">
        <v>56</v>
      </c>
      <c r="E46" s="40" t="s">
        <v>960</v>
      </c>
    </row>
    <row r="47" spans="1:5" ht="12.75">
      <c r="A47" t="s">
        <v>57</v>
      </c>
      <c r="E47" s="39" t="s">
        <v>331</v>
      </c>
    </row>
    <row r="48" spans="1:16" ht="25.5">
      <c r="A48" t="s">
        <v>49</v>
      </c>
      <c s="34" t="s">
        <v>145</v>
      </c>
      <c s="34" t="s">
        <v>117</v>
      </c>
      <c s="35" t="s">
        <v>51</v>
      </c>
      <c s="6" t="s">
        <v>118</v>
      </c>
      <c s="36" t="s">
        <v>95</v>
      </c>
      <c s="37">
        <v>130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82</v>
      </c>
      <c>
        <f>(M48*21)/100</f>
      </c>
      <c t="s">
        <v>27</v>
      </c>
    </row>
    <row r="49" spans="1:5" ht="140.25">
      <c r="A49" s="35" t="s">
        <v>55</v>
      </c>
      <c r="E49" s="39" t="s">
        <v>981</v>
      </c>
    </row>
    <row r="50" spans="1:5" ht="12.75">
      <c r="A50" s="35" t="s">
        <v>56</v>
      </c>
      <c r="E50" s="40" t="s">
        <v>960</v>
      </c>
    </row>
    <row r="51" spans="1:5" ht="12.75">
      <c r="A51" t="s">
        <v>57</v>
      </c>
      <c r="E51" s="39" t="s">
        <v>331</v>
      </c>
    </row>
    <row r="52" spans="1:16" ht="25.5">
      <c r="A52" t="s">
        <v>49</v>
      </c>
      <c s="34" t="s">
        <v>148</v>
      </c>
      <c s="34" t="s">
        <v>344</v>
      </c>
      <c s="35" t="s">
        <v>51</v>
      </c>
      <c s="6" t="s">
        <v>345</v>
      </c>
      <c s="36" t="s">
        <v>115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27</v>
      </c>
    </row>
    <row r="53" spans="1:5" ht="38.25">
      <c r="A53" s="35" t="s">
        <v>55</v>
      </c>
      <c r="E53" s="39" t="s">
        <v>982</v>
      </c>
    </row>
    <row r="54" spans="1:5" ht="12.75">
      <c r="A54" s="35" t="s">
        <v>56</v>
      </c>
      <c r="E54" s="40" t="s">
        <v>960</v>
      </c>
    </row>
    <row r="55" spans="1:5" ht="12.75">
      <c r="A55" t="s">
        <v>57</v>
      </c>
      <c r="E55" s="39" t="s">
        <v>331</v>
      </c>
    </row>
    <row r="56" spans="1:16" ht="12.75">
      <c r="A56" t="s">
        <v>49</v>
      </c>
      <c s="34" t="s">
        <v>151</v>
      </c>
      <c s="34" t="s">
        <v>296</v>
      </c>
      <c s="35" t="s">
        <v>51</v>
      </c>
      <c s="6" t="s">
        <v>297</v>
      </c>
      <c s="36" t="s">
        <v>115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02">
      <c r="A57" s="35" t="s">
        <v>55</v>
      </c>
      <c r="E57" s="39" t="s">
        <v>983</v>
      </c>
    </row>
    <row r="58" spans="1:5" ht="12.75">
      <c r="A58" s="35" t="s">
        <v>56</v>
      </c>
      <c r="E58" s="40" t="s">
        <v>960</v>
      </c>
    </row>
    <row r="59" spans="1:5" ht="12.75">
      <c r="A59" t="s">
        <v>57</v>
      </c>
      <c r="E59" s="39" t="s">
        <v>331</v>
      </c>
    </row>
    <row r="60" spans="1:13" ht="12.75">
      <c r="A60" t="s">
        <v>46</v>
      </c>
      <c r="C60" s="31" t="s">
        <v>282</v>
      </c>
      <c r="E60" s="33" t="s">
        <v>984</v>
      </c>
      <c r="J60" s="32">
        <f>0</f>
      </c>
      <c s="32">
        <f>0</f>
      </c>
      <c s="32">
        <f>0+L61+L65+L69+L73+L77+L81+L85+L89+L93+L97+L101+L105+L109+L113+L117+L121+L125+L129+L133+L137+L141+L145+L149+L153+L157</f>
      </c>
      <c s="32">
        <f>0+M61+M65+M69+M73+M77+M81+M85+M89+M93+M97+M101+M105+M109+M113+M117+M121+M125+M129+M133+M137+M141+M145+M149+M153+M157</f>
      </c>
    </row>
    <row r="61" spans="1:16" ht="12.75">
      <c r="A61" t="s">
        <v>49</v>
      </c>
      <c s="34" t="s">
        <v>47</v>
      </c>
      <c s="34" t="s">
        <v>126</v>
      </c>
      <c s="35" t="s">
        <v>51</v>
      </c>
      <c s="6" t="s">
        <v>127</v>
      </c>
      <c s="36" t="s">
        <v>95</v>
      </c>
      <c s="37">
        <v>139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985</v>
      </c>
      <c>
        <f>(M61*21)/100</f>
      </c>
      <c t="s">
        <v>27</v>
      </c>
    </row>
    <row r="62" spans="1:5" ht="89.25">
      <c r="A62" s="35" t="s">
        <v>55</v>
      </c>
      <c r="E62" s="39" t="s">
        <v>986</v>
      </c>
    </row>
    <row r="63" spans="1:5" ht="12.75">
      <c r="A63" s="35" t="s">
        <v>56</v>
      </c>
      <c r="E63" s="40" t="s">
        <v>987</v>
      </c>
    </row>
    <row r="64" spans="1:5" ht="12.75">
      <c r="A64" t="s">
        <v>57</v>
      </c>
      <c r="E64" s="39" t="s">
        <v>988</v>
      </c>
    </row>
    <row r="65" spans="1:16" ht="25.5">
      <c r="A65" t="s">
        <v>49</v>
      </c>
      <c s="34" t="s">
        <v>27</v>
      </c>
      <c s="34" t="s">
        <v>989</v>
      </c>
      <c s="35" t="s">
        <v>51</v>
      </c>
      <c s="6" t="s">
        <v>990</v>
      </c>
      <c s="36" t="s">
        <v>95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985</v>
      </c>
      <c>
        <f>(M65*21)/100</f>
      </c>
      <c t="s">
        <v>27</v>
      </c>
    </row>
    <row r="66" spans="1:5" ht="76.5">
      <c r="A66" s="35" t="s">
        <v>55</v>
      </c>
      <c r="E66" s="39" t="s">
        <v>991</v>
      </c>
    </row>
    <row r="67" spans="1:5" ht="12.75">
      <c r="A67" s="35" t="s">
        <v>56</v>
      </c>
      <c r="E67" s="40" t="s">
        <v>978</v>
      </c>
    </row>
    <row r="68" spans="1:5" ht="12.75">
      <c r="A68" t="s">
        <v>57</v>
      </c>
      <c r="E68" s="39" t="s">
        <v>331</v>
      </c>
    </row>
    <row r="69" spans="1:16" ht="25.5">
      <c r="A69" t="s">
        <v>49</v>
      </c>
      <c s="34" t="s">
        <v>26</v>
      </c>
      <c s="34" t="s">
        <v>992</v>
      </c>
      <c s="35" t="s">
        <v>51</v>
      </c>
      <c s="6" t="s">
        <v>993</v>
      </c>
      <c s="36" t="s">
        <v>115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985</v>
      </c>
      <c>
        <f>(M69*21)/100</f>
      </c>
      <c t="s">
        <v>27</v>
      </c>
    </row>
    <row r="70" spans="1:5" ht="102">
      <c r="A70" s="35" t="s">
        <v>55</v>
      </c>
      <c r="E70" s="39" t="s">
        <v>994</v>
      </c>
    </row>
    <row r="71" spans="1:5" ht="12.75">
      <c r="A71" s="35" t="s">
        <v>56</v>
      </c>
      <c r="E71" s="40" t="s">
        <v>978</v>
      </c>
    </row>
    <row r="72" spans="1:5" ht="12.75">
      <c r="A72" t="s">
        <v>57</v>
      </c>
      <c r="E72" s="39" t="s">
        <v>331</v>
      </c>
    </row>
    <row r="73" spans="1:16" ht="25.5">
      <c r="A73" t="s">
        <v>49</v>
      </c>
      <c s="34" t="s">
        <v>63</v>
      </c>
      <c s="34" t="s">
        <v>130</v>
      </c>
      <c s="35" t="s">
        <v>51</v>
      </c>
      <c s="6" t="s">
        <v>131</v>
      </c>
      <c s="36" t="s">
        <v>115</v>
      </c>
      <c s="37">
        <v>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985</v>
      </c>
      <c>
        <f>(M73*21)/100</f>
      </c>
      <c t="s">
        <v>27</v>
      </c>
    </row>
    <row r="74" spans="1:5" ht="102">
      <c r="A74" s="35" t="s">
        <v>55</v>
      </c>
      <c r="E74" s="39" t="s">
        <v>994</v>
      </c>
    </row>
    <row r="75" spans="1:5" ht="12.75">
      <c r="A75" s="35" t="s">
        <v>56</v>
      </c>
      <c r="E75" s="40" t="s">
        <v>987</v>
      </c>
    </row>
    <row r="76" spans="1:5" ht="12.75">
      <c r="A76" t="s">
        <v>57</v>
      </c>
      <c r="E76" s="39" t="s">
        <v>988</v>
      </c>
    </row>
    <row r="77" spans="1:16" ht="12.75">
      <c r="A77" t="s">
        <v>49</v>
      </c>
      <c s="34" t="s">
        <v>66</v>
      </c>
      <c s="34" t="s">
        <v>995</v>
      </c>
      <c s="35" t="s">
        <v>51</v>
      </c>
      <c s="6" t="s">
        <v>996</v>
      </c>
      <c s="36" t="s">
        <v>95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985</v>
      </c>
      <c>
        <f>(M77*21)/100</f>
      </c>
      <c t="s">
        <v>27</v>
      </c>
    </row>
    <row r="78" spans="1:5" ht="89.25">
      <c r="A78" s="35" t="s">
        <v>55</v>
      </c>
      <c r="E78" s="39" t="s">
        <v>986</v>
      </c>
    </row>
    <row r="79" spans="1:5" ht="12.75">
      <c r="A79" s="35" t="s">
        <v>56</v>
      </c>
      <c r="E79" s="40" t="s">
        <v>997</v>
      </c>
    </row>
    <row r="80" spans="1:5" ht="12.75">
      <c r="A80" t="s">
        <v>57</v>
      </c>
      <c r="E80" s="39" t="s">
        <v>998</v>
      </c>
    </row>
    <row r="81" spans="1:16" ht="25.5">
      <c r="A81" t="s">
        <v>49</v>
      </c>
      <c s="34" t="s">
        <v>69</v>
      </c>
      <c s="34" t="s">
        <v>999</v>
      </c>
      <c s="35" t="s">
        <v>51</v>
      </c>
      <c s="6" t="s">
        <v>1000</v>
      </c>
      <c s="36" t="s">
        <v>115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985</v>
      </c>
      <c>
        <f>(M81*21)/100</f>
      </c>
      <c t="s">
        <v>27</v>
      </c>
    </row>
    <row r="82" spans="1:5" ht="89.25">
      <c r="A82" s="35" t="s">
        <v>55</v>
      </c>
      <c r="E82" s="39" t="s">
        <v>1001</v>
      </c>
    </row>
    <row r="83" spans="1:5" ht="12.75">
      <c r="A83" s="35" t="s">
        <v>56</v>
      </c>
      <c r="E83" s="40" t="s">
        <v>51</v>
      </c>
    </row>
    <row r="84" spans="1:5" ht="12.75">
      <c r="A84" t="s">
        <v>57</v>
      </c>
      <c r="E84" s="39" t="s">
        <v>331</v>
      </c>
    </row>
    <row r="85" spans="1:16" ht="12.75">
      <c r="A85" t="s">
        <v>49</v>
      </c>
      <c s="34" t="s">
        <v>72</v>
      </c>
      <c s="34" t="s">
        <v>1002</v>
      </c>
      <c s="35" t="s">
        <v>51</v>
      </c>
      <c s="6" t="s">
        <v>1003</v>
      </c>
      <c s="36" t="s">
        <v>115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985</v>
      </c>
      <c>
        <f>(M85*21)/100</f>
      </c>
      <c t="s">
        <v>27</v>
      </c>
    </row>
    <row r="86" spans="1:5" ht="102">
      <c r="A86" s="35" t="s">
        <v>55</v>
      </c>
      <c r="E86" s="39" t="s">
        <v>1004</v>
      </c>
    </row>
    <row r="87" spans="1:5" ht="12.75">
      <c r="A87" s="35" t="s">
        <v>56</v>
      </c>
      <c r="E87" s="40" t="s">
        <v>997</v>
      </c>
    </row>
    <row r="88" spans="1:5" ht="12.75">
      <c r="A88" t="s">
        <v>57</v>
      </c>
      <c r="E88" s="39" t="s">
        <v>331</v>
      </c>
    </row>
    <row r="89" spans="1:16" ht="12.75">
      <c r="A89" t="s">
        <v>49</v>
      </c>
      <c s="34" t="s">
        <v>75</v>
      </c>
      <c s="34" t="s">
        <v>1005</v>
      </c>
      <c s="35" t="s">
        <v>51</v>
      </c>
      <c s="6" t="s">
        <v>1006</v>
      </c>
      <c s="36" t="s">
        <v>115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985</v>
      </c>
      <c>
        <f>(M89*21)/100</f>
      </c>
      <c t="s">
        <v>27</v>
      </c>
    </row>
    <row r="90" spans="1:5" ht="102">
      <c r="A90" s="35" t="s">
        <v>55</v>
      </c>
      <c r="E90" s="39" t="s">
        <v>1004</v>
      </c>
    </row>
    <row r="91" spans="1:5" ht="12.75">
      <c r="A91" s="35" t="s">
        <v>56</v>
      </c>
      <c r="E91" s="40" t="s">
        <v>51</v>
      </c>
    </row>
    <row r="92" spans="1:5" ht="12.75">
      <c r="A92" t="s">
        <v>57</v>
      </c>
      <c r="E92" s="39" t="s">
        <v>331</v>
      </c>
    </row>
    <row r="93" spans="1:16" ht="12.75">
      <c r="A93" t="s">
        <v>49</v>
      </c>
      <c s="34" t="s">
        <v>78</v>
      </c>
      <c s="34" t="s">
        <v>1007</v>
      </c>
      <c s="35" t="s">
        <v>51</v>
      </c>
      <c s="6" t="s">
        <v>1008</v>
      </c>
      <c s="36" t="s">
        <v>115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02">
      <c r="A94" s="35" t="s">
        <v>55</v>
      </c>
      <c r="E94" s="39" t="s">
        <v>1009</v>
      </c>
    </row>
    <row r="95" spans="1:5" ht="12.75">
      <c r="A95" s="35" t="s">
        <v>56</v>
      </c>
      <c r="E95" s="40" t="s">
        <v>51</v>
      </c>
    </row>
    <row r="96" spans="1:5" ht="12.75">
      <c r="A96" t="s">
        <v>57</v>
      </c>
      <c r="E96" s="39" t="s">
        <v>331</v>
      </c>
    </row>
    <row r="97" spans="1:16" ht="12.75">
      <c r="A97" t="s">
        <v>49</v>
      </c>
      <c s="34" t="s">
        <v>84</v>
      </c>
      <c s="34" t="s">
        <v>1010</v>
      </c>
      <c s="35" t="s">
        <v>51</v>
      </c>
      <c s="6" t="s">
        <v>1011</v>
      </c>
      <c s="36" t="s">
        <v>115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76.5">
      <c r="A98" s="35" t="s">
        <v>55</v>
      </c>
      <c r="E98" s="39" t="s">
        <v>1012</v>
      </c>
    </row>
    <row r="99" spans="1:5" ht="12.75">
      <c r="A99" s="35" t="s">
        <v>56</v>
      </c>
      <c r="E99" s="40" t="s">
        <v>987</v>
      </c>
    </row>
    <row r="100" spans="1:5" ht="12.75">
      <c r="A100" t="s">
        <v>57</v>
      </c>
      <c r="E100" s="39" t="s">
        <v>331</v>
      </c>
    </row>
    <row r="101" spans="1:16" ht="12.75">
      <c r="A101" t="s">
        <v>49</v>
      </c>
      <c s="34" t="s">
        <v>88</v>
      </c>
      <c s="34" t="s">
        <v>1013</v>
      </c>
      <c s="35" t="s">
        <v>51</v>
      </c>
      <c s="6" t="s">
        <v>1014</v>
      </c>
      <c s="36" t="s">
        <v>115</v>
      </c>
      <c s="37">
        <v>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82</v>
      </c>
      <c>
        <f>(M101*21)/100</f>
      </c>
      <c t="s">
        <v>27</v>
      </c>
    </row>
    <row r="102" spans="1:5" ht="89.25">
      <c r="A102" s="35" t="s">
        <v>55</v>
      </c>
      <c r="E102" s="39" t="s">
        <v>1015</v>
      </c>
    </row>
    <row r="103" spans="1:5" ht="12.75">
      <c r="A103" s="35" t="s">
        <v>56</v>
      </c>
      <c r="E103" s="40" t="s">
        <v>1016</v>
      </c>
    </row>
    <row r="104" spans="1:5" ht="12.75">
      <c r="A104" t="s">
        <v>57</v>
      </c>
      <c r="E104" s="39" t="s">
        <v>331</v>
      </c>
    </row>
    <row r="105" spans="1:16" ht="12.75">
      <c r="A105" t="s">
        <v>49</v>
      </c>
      <c s="34" t="s">
        <v>92</v>
      </c>
      <c s="34" t="s">
        <v>1017</v>
      </c>
      <c s="35" t="s">
        <v>51</v>
      </c>
      <c s="6" t="s">
        <v>1018</v>
      </c>
      <c s="36" t="s">
        <v>95</v>
      </c>
      <c s="37">
        <v>45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82</v>
      </c>
      <c>
        <f>(M105*21)/100</f>
      </c>
      <c t="s">
        <v>27</v>
      </c>
    </row>
    <row r="106" spans="1:5" ht="127.5">
      <c r="A106" s="35" t="s">
        <v>55</v>
      </c>
      <c r="E106" s="39" t="s">
        <v>1019</v>
      </c>
    </row>
    <row r="107" spans="1:5" ht="12.75">
      <c r="A107" s="35" t="s">
        <v>56</v>
      </c>
      <c r="E107" s="40" t="s">
        <v>987</v>
      </c>
    </row>
    <row r="108" spans="1:5" ht="12.75">
      <c r="A108" t="s">
        <v>57</v>
      </c>
      <c r="E108" s="39" t="s">
        <v>331</v>
      </c>
    </row>
    <row r="109" spans="1:16" ht="12.75">
      <c r="A109" t="s">
        <v>49</v>
      </c>
      <c s="34" t="s">
        <v>96</v>
      </c>
      <c s="34" t="s">
        <v>1020</v>
      </c>
      <c s="35" t="s">
        <v>51</v>
      </c>
      <c s="6" t="s">
        <v>1021</v>
      </c>
      <c s="36" t="s">
        <v>1022</v>
      </c>
      <c s="37">
        <v>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82</v>
      </c>
      <c>
        <f>(M109*21)/100</f>
      </c>
      <c t="s">
        <v>27</v>
      </c>
    </row>
    <row r="110" spans="1:5" ht="102">
      <c r="A110" s="35" t="s">
        <v>55</v>
      </c>
      <c r="E110" s="39" t="s">
        <v>1023</v>
      </c>
    </row>
    <row r="111" spans="1:5" ht="12.75">
      <c r="A111" s="35" t="s">
        <v>56</v>
      </c>
      <c r="E111" s="40" t="s">
        <v>1024</v>
      </c>
    </row>
    <row r="112" spans="1:5" ht="12.75">
      <c r="A112" t="s">
        <v>57</v>
      </c>
      <c r="E112" s="39" t="s">
        <v>331</v>
      </c>
    </row>
    <row r="113" spans="1:16" ht="12.75">
      <c r="A113" t="s">
        <v>49</v>
      </c>
      <c s="34" t="s">
        <v>99</v>
      </c>
      <c s="34" t="s">
        <v>456</v>
      </c>
      <c s="35" t="s">
        <v>51</v>
      </c>
      <c s="6" t="s">
        <v>457</v>
      </c>
      <c s="36" t="s">
        <v>115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82</v>
      </c>
      <c>
        <f>(M113*21)/100</f>
      </c>
      <c t="s">
        <v>27</v>
      </c>
    </row>
    <row r="114" spans="1:5" ht="76.5">
      <c r="A114" s="35" t="s">
        <v>55</v>
      </c>
      <c r="E114" s="39" t="s">
        <v>1025</v>
      </c>
    </row>
    <row r="115" spans="1:5" ht="12.75">
      <c r="A115" s="35" t="s">
        <v>56</v>
      </c>
      <c r="E115" s="40" t="s">
        <v>51</v>
      </c>
    </row>
    <row r="116" spans="1:5" ht="12.75">
      <c r="A116" t="s">
        <v>57</v>
      </c>
      <c r="E116" s="39" t="s">
        <v>331</v>
      </c>
    </row>
    <row r="117" spans="1:16" ht="12.75">
      <c r="A117" t="s">
        <v>49</v>
      </c>
      <c s="34" t="s">
        <v>103</v>
      </c>
      <c s="34" t="s">
        <v>454</v>
      </c>
      <c s="35" t="s">
        <v>51</v>
      </c>
      <c s="6" t="s">
        <v>455</v>
      </c>
      <c s="36" t="s">
        <v>115</v>
      </c>
      <c s="37">
        <v>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82</v>
      </c>
      <c>
        <f>(M117*21)/100</f>
      </c>
      <c t="s">
        <v>27</v>
      </c>
    </row>
    <row r="118" spans="1:5" ht="76.5">
      <c r="A118" s="35" t="s">
        <v>55</v>
      </c>
      <c r="E118" s="39" t="s">
        <v>1026</v>
      </c>
    </row>
    <row r="119" spans="1:5" ht="12.75">
      <c r="A119" s="35" t="s">
        <v>56</v>
      </c>
      <c r="E119" s="40" t="s">
        <v>51</v>
      </c>
    </row>
    <row r="120" spans="1:5" ht="12.75">
      <c r="A120" t="s">
        <v>57</v>
      </c>
      <c r="E120" s="39" t="s">
        <v>331</v>
      </c>
    </row>
    <row r="121" spans="1:16" ht="12.75">
      <c r="A121" t="s">
        <v>49</v>
      </c>
      <c s="34" t="s">
        <v>106</v>
      </c>
      <c s="34" t="s">
        <v>1027</v>
      </c>
      <c s="35" t="s">
        <v>51</v>
      </c>
      <c s="6" t="s">
        <v>1028</v>
      </c>
      <c s="36" t="s">
        <v>115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82</v>
      </c>
      <c>
        <f>(M121*21)/100</f>
      </c>
      <c t="s">
        <v>27</v>
      </c>
    </row>
    <row r="122" spans="1:5" ht="102">
      <c r="A122" s="35" t="s">
        <v>55</v>
      </c>
      <c r="E122" s="39" t="s">
        <v>1004</v>
      </c>
    </row>
    <row r="123" spans="1:5" ht="12.75">
      <c r="A123" s="35" t="s">
        <v>56</v>
      </c>
      <c r="E123" s="40" t="s">
        <v>51</v>
      </c>
    </row>
    <row r="124" spans="1:5" ht="12.75">
      <c r="A124" t="s">
        <v>57</v>
      </c>
      <c r="E124" s="39" t="s">
        <v>331</v>
      </c>
    </row>
    <row r="125" spans="1:16" ht="12.75">
      <c r="A125" t="s">
        <v>49</v>
      </c>
      <c s="34" t="s">
        <v>109</v>
      </c>
      <c s="34" t="s">
        <v>1029</v>
      </c>
      <c s="35" t="s">
        <v>51</v>
      </c>
      <c s="6" t="s">
        <v>1030</v>
      </c>
      <c s="36" t="s">
        <v>115</v>
      </c>
      <c s="37">
        <v>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82</v>
      </c>
      <c>
        <f>(M125*21)/100</f>
      </c>
      <c t="s">
        <v>27</v>
      </c>
    </row>
    <row r="126" spans="1:5" ht="102">
      <c r="A126" s="35" t="s">
        <v>55</v>
      </c>
      <c r="E126" s="39" t="s">
        <v>1031</v>
      </c>
    </row>
    <row r="127" spans="1:5" ht="12.75">
      <c r="A127" s="35" t="s">
        <v>56</v>
      </c>
      <c r="E127" s="40" t="s">
        <v>51</v>
      </c>
    </row>
    <row r="128" spans="1:5" ht="12.75">
      <c r="A128" t="s">
        <v>57</v>
      </c>
      <c r="E128" s="39" t="s">
        <v>331</v>
      </c>
    </row>
    <row r="129" spans="1:16" ht="12.75">
      <c r="A129" t="s">
        <v>49</v>
      </c>
      <c s="34" t="s">
        <v>112</v>
      </c>
      <c s="34" t="s">
        <v>375</v>
      </c>
      <c s="35" t="s">
        <v>51</v>
      </c>
      <c s="6" t="s">
        <v>376</v>
      </c>
      <c s="36" t="s">
        <v>95</v>
      </c>
      <c s="37">
        <v>0.5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82</v>
      </c>
      <c>
        <f>(M129*21)/100</f>
      </c>
      <c t="s">
        <v>27</v>
      </c>
    </row>
    <row r="130" spans="1:5" ht="76.5">
      <c r="A130" s="35" t="s">
        <v>55</v>
      </c>
      <c r="E130" s="39" t="s">
        <v>991</v>
      </c>
    </row>
    <row r="131" spans="1:5" ht="12.75">
      <c r="A131" s="35" t="s">
        <v>56</v>
      </c>
      <c r="E131" s="40" t="s">
        <v>51</v>
      </c>
    </row>
    <row r="132" spans="1:5" ht="12.75">
      <c r="A132" t="s">
        <v>57</v>
      </c>
      <c r="E132" s="39" t="s">
        <v>331</v>
      </c>
    </row>
    <row r="133" spans="1:16" ht="12.75">
      <c r="A133" t="s">
        <v>49</v>
      </c>
      <c s="34" t="s">
        <v>116</v>
      </c>
      <c s="34" t="s">
        <v>1032</v>
      </c>
      <c s="35" t="s">
        <v>51</v>
      </c>
      <c s="6" t="s">
        <v>1033</v>
      </c>
      <c s="36" t="s">
        <v>1022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82</v>
      </c>
      <c>
        <f>(M133*21)/100</f>
      </c>
      <c t="s">
        <v>27</v>
      </c>
    </row>
    <row r="134" spans="1:5" ht="38.25">
      <c r="A134" s="35" t="s">
        <v>55</v>
      </c>
      <c r="E134" s="39" t="s">
        <v>982</v>
      </c>
    </row>
    <row r="135" spans="1:5" ht="12.75">
      <c r="A135" s="35" t="s">
        <v>56</v>
      </c>
      <c r="E135" s="40" t="s">
        <v>1034</v>
      </c>
    </row>
    <row r="136" spans="1:5" ht="12.75">
      <c r="A136" t="s">
        <v>57</v>
      </c>
      <c r="E136" s="39" t="s">
        <v>331</v>
      </c>
    </row>
    <row r="137" spans="1:16" ht="12.75">
      <c r="A137" t="s">
        <v>49</v>
      </c>
      <c s="34" t="s">
        <v>354</v>
      </c>
      <c s="34" t="s">
        <v>1035</v>
      </c>
      <c s="35" t="s">
        <v>51</v>
      </c>
      <c s="6" t="s">
        <v>1036</v>
      </c>
      <c s="36" t="s">
        <v>115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82</v>
      </c>
      <c>
        <f>(M137*21)/100</f>
      </c>
      <c t="s">
        <v>27</v>
      </c>
    </row>
    <row r="138" spans="1:5" ht="102">
      <c r="A138" s="35" t="s">
        <v>55</v>
      </c>
      <c r="E138" s="39" t="s">
        <v>1037</v>
      </c>
    </row>
    <row r="139" spans="1:5" ht="12.75">
      <c r="A139" s="35" t="s">
        <v>56</v>
      </c>
      <c r="E139" s="40" t="s">
        <v>1038</v>
      </c>
    </row>
    <row r="140" spans="1:5" ht="12.75">
      <c r="A140" t="s">
        <v>57</v>
      </c>
      <c r="E140" s="39" t="s">
        <v>331</v>
      </c>
    </row>
    <row r="141" spans="1:16" ht="12.75">
      <c r="A141" t="s">
        <v>49</v>
      </c>
      <c s="34" t="s">
        <v>119</v>
      </c>
      <c s="34" t="s">
        <v>1039</v>
      </c>
      <c s="35" t="s">
        <v>51</v>
      </c>
      <c s="6" t="s">
        <v>1040</v>
      </c>
      <c s="36" t="s">
        <v>115</v>
      </c>
      <c s="37">
        <v>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82</v>
      </c>
      <c>
        <f>(M141*21)/100</f>
      </c>
      <c t="s">
        <v>27</v>
      </c>
    </row>
    <row r="142" spans="1:5" ht="102">
      <c r="A142" s="35" t="s">
        <v>55</v>
      </c>
      <c r="E142" s="39" t="s">
        <v>1041</v>
      </c>
    </row>
    <row r="143" spans="1:5" ht="12.75">
      <c r="A143" s="35" t="s">
        <v>56</v>
      </c>
      <c r="E143" s="40" t="s">
        <v>1042</v>
      </c>
    </row>
    <row r="144" spans="1:5" ht="12.75">
      <c r="A144" t="s">
        <v>57</v>
      </c>
      <c r="E144" s="39" t="s">
        <v>331</v>
      </c>
    </row>
    <row r="145" spans="1:16" ht="12.75">
      <c r="A145" t="s">
        <v>49</v>
      </c>
      <c s="34" t="s">
        <v>122</v>
      </c>
      <c s="34" t="s">
        <v>1043</v>
      </c>
      <c s="35" t="s">
        <v>51</v>
      </c>
      <c s="6" t="s">
        <v>1044</v>
      </c>
      <c s="36" t="s">
        <v>260</v>
      </c>
      <c s="37">
        <v>28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82</v>
      </c>
      <c>
        <f>(M145*21)/100</f>
      </c>
      <c t="s">
        <v>27</v>
      </c>
    </row>
    <row r="146" spans="1:5" ht="89.25">
      <c r="A146" s="35" t="s">
        <v>55</v>
      </c>
      <c r="E146" s="39" t="s">
        <v>1045</v>
      </c>
    </row>
    <row r="147" spans="1:5" ht="12.75">
      <c r="A147" s="35" t="s">
        <v>56</v>
      </c>
      <c r="E147" s="40" t="s">
        <v>1046</v>
      </c>
    </row>
    <row r="148" spans="1:5" ht="12.75">
      <c r="A148" t="s">
        <v>57</v>
      </c>
      <c r="E148" s="39" t="s">
        <v>331</v>
      </c>
    </row>
    <row r="149" spans="1:16" ht="12.75">
      <c r="A149" t="s">
        <v>49</v>
      </c>
      <c s="34" t="s">
        <v>125</v>
      </c>
      <c s="34" t="s">
        <v>1047</v>
      </c>
      <c s="35" t="s">
        <v>51</v>
      </c>
      <c s="6" t="s">
        <v>1048</v>
      </c>
      <c s="36" t="s">
        <v>260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82</v>
      </c>
      <c>
        <f>(M149*21)/100</f>
      </c>
      <c t="s">
        <v>27</v>
      </c>
    </row>
    <row r="150" spans="1:5" ht="89.25">
      <c r="A150" s="35" t="s">
        <v>55</v>
      </c>
      <c r="E150" s="39" t="s">
        <v>1049</v>
      </c>
    </row>
    <row r="151" spans="1:5" ht="12.75">
      <c r="A151" s="35" t="s">
        <v>56</v>
      </c>
      <c r="E151" s="40" t="s">
        <v>1046</v>
      </c>
    </row>
    <row r="152" spans="1:5" ht="12.75">
      <c r="A152" t="s">
        <v>57</v>
      </c>
      <c r="E152" s="39" t="s">
        <v>331</v>
      </c>
    </row>
    <row r="153" spans="1:16" ht="25.5">
      <c r="A153" t="s">
        <v>49</v>
      </c>
      <c s="34" t="s">
        <v>129</v>
      </c>
      <c s="34" t="s">
        <v>1050</v>
      </c>
      <c s="35" t="s">
        <v>51</v>
      </c>
      <c s="6" t="s">
        <v>1051</v>
      </c>
      <c s="36" t="s">
        <v>115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82</v>
      </c>
      <c>
        <f>(M153*21)/100</f>
      </c>
      <c t="s">
        <v>27</v>
      </c>
    </row>
    <row r="154" spans="1:5" ht="114.75">
      <c r="A154" s="35" t="s">
        <v>55</v>
      </c>
      <c r="E154" s="39" t="s">
        <v>1052</v>
      </c>
    </row>
    <row r="155" spans="1:5" ht="12.75">
      <c r="A155" s="35" t="s">
        <v>56</v>
      </c>
      <c r="E155" s="40" t="s">
        <v>1046</v>
      </c>
    </row>
    <row r="156" spans="1:5" ht="12.75">
      <c r="A156" t="s">
        <v>57</v>
      </c>
      <c r="E156" s="39" t="s">
        <v>331</v>
      </c>
    </row>
    <row r="157" spans="1:16" ht="25.5">
      <c r="A157" t="s">
        <v>49</v>
      </c>
      <c s="34" t="s">
        <v>132</v>
      </c>
      <c s="34" t="s">
        <v>1053</v>
      </c>
      <c s="35" t="s">
        <v>51</v>
      </c>
      <c s="6" t="s">
        <v>1054</v>
      </c>
      <c s="36" t="s">
        <v>115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82</v>
      </c>
      <c>
        <f>(M157*21)/100</f>
      </c>
      <c t="s">
        <v>27</v>
      </c>
    </row>
    <row r="158" spans="1:5" ht="89.25">
      <c r="A158" s="35" t="s">
        <v>55</v>
      </c>
      <c r="E158" s="39" t="s">
        <v>1055</v>
      </c>
    </row>
    <row r="159" spans="1:5" ht="12.75">
      <c r="A159" s="35" t="s">
        <v>56</v>
      </c>
      <c r="E159" s="40" t="s">
        <v>1046</v>
      </c>
    </row>
    <row r="160" spans="1:5" ht="12.75">
      <c r="A160" t="s">
        <v>57</v>
      </c>
      <c r="E160" s="39" t="s">
        <v>331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