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anR\Desktop\"/>
    </mc:Choice>
  </mc:AlternateContent>
  <bookViews>
    <workbookView xWindow="0" yWindow="0" windowWidth="0" windowHeight="0"/>
  </bookViews>
  <sheets>
    <sheet name="Rekapitulace stavby" sheetId="1" r:id="rId1"/>
    <sheet name="SO 01 - Oprava tramvajové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Oprava tramvajové...'!$C$122:$K$254</definedName>
    <definedName name="_xlnm.Print_Area" localSheetId="1">'SO 01 - Oprava tramvajové...'!$C$4:$J$76,'SO 01 - Oprava tramvajové...'!$C$82:$J$104,'SO 01 - Oprava tramvajové...'!$C$110:$K$254</definedName>
    <definedName name="_xlnm.Print_Titles" localSheetId="1">'SO 01 - Oprava tramvajové...'!$122:$122</definedName>
    <definedName name="_xlnm._FilterDatabase" localSheetId="2" hidden="1">'VON - Vedlejší a ostatní ...'!$C$119:$K$134</definedName>
    <definedName name="_xlnm.Print_Area" localSheetId="2">'VON - Vedlejší a ostatní ...'!$C$4:$J$76,'VON - Vedlejší a ostatní ...'!$C$82:$J$101,'VON - Vedlejší a ostatní ...'!$C$107:$K$134</definedName>
    <definedName name="_xlnm.Print_Titles" localSheetId="2">'VON - Vedlejší a ostatní 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3"/>
  <c r="BH133"/>
  <c r="BG133"/>
  <c r="BF133"/>
  <c r="T133"/>
  <c r="T132"/>
  <c r="R133"/>
  <c r="R132"/>
  <c r="P133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T124"/>
  <c r="R125"/>
  <c r="R124"/>
  <c r="P125"/>
  <c r="P124"/>
  <c r="BI122"/>
  <c r="BH122"/>
  <c r="BG122"/>
  <c r="BF122"/>
  <c r="T122"/>
  <c r="R122"/>
  <c r="P122"/>
  <c r="F116"/>
  <c r="F114"/>
  <c r="E112"/>
  <c r="F91"/>
  <c r="F89"/>
  <c r="E87"/>
  <c r="J24"/>
  <c r="E24"/>
  <c r="J117"/>
  <c r="J23"/>
  <c r="J21"/>
  <c r="E21"/>
  <c r="J116"/>
  <c r="J20"/>
  <c r="J18"/>
  <c r="E18"/>
  <c r="F117"/>
  <c r="J17"/>
  <c r="J12"/>
  <c r="J89"/>
  <c r="E7"/>
  <c r="E110"/>
  <c i="2" r="J37"/>
  <c r="J36"/>
  <c i="1" r="AY95"/>
  <c i="2" r="J35"/>
  <c i="1" r="AX95"/>
  <c i="2" r="BI253"/>
  <c r="BH253"/>
  <c r="BG253"/>
  <c r="BF253"/>
  <c r="T253"/>
  <c r="R253"/>
  <c r="P253"/>
  <c r="BI251"/>
  <c r="BH251"/>
  <c r="BG251"/>
  <c r="BF251"/>
  <c r="T251"/>
  <c r="R251"/>
  <c r="P251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F119"/>
  <c r="F117"/>
  <c r="E115"/>
  <c r="F91"/>
  <c r="F89"/>
  <c r="E87"/>
  <c r="J24"/>
  <c r="E24"/>
  <c r="J92"/>
  <c r="J23"/>
  <c r="J21"/>
  <c r="E21"/>
  <c r="J119"/>
  <c r="J20"/>
  <c r="J18"/>
  <c r="E18"/>
  <c r="F120"/>
  <c r="J17"/>
  <c r="J12"/>
  <c r="J117"/>
  <c r="E7"/>
  <c r="E113"/>
  <c i="1" r="L90"/>
  <c r="AM90"/>
  <c r="AM89"/>
  <c r="L89"/>
  <c r="AM87"/>
  <c r="L87"/>
  <c r="L85"/>
  <c r="L84"/>
  <c i="2" r="J213"/>
  <c r="J164"/>
  <c r="F36"/>
  <c r="BK231"/>
  <c r="BK201"/>
  <c r="BK149"/>
  <c r="BK178"/>
  <c r="J34"/>
  <c r="J223"/>
  <c r="J207"/>
  <c r="J182"/>
  <c r="BK160"/>
  <c r="BK191"/>
  <c r="J253"/>
  <c r="BK147"/>
  <c r="BK246"/>
  <c r="J239"/>
  <c r="BK227"/>
  <c r="J191"/>
  <c r="J178"/>
  <c r="BK164"/>
  <c r="J149"/>
  <c i="3" r="J133"/>
  <c r="J125"/>
  <c i="2" r="J187"/>
  <c r="BK142"/>
  <c i="1" r="AS94"/>
  <c i="2" r="J160"/>
  <c i="3" r="BK128"/>
  <c i="2" r="J221"/>
  <c r="J201"/>
  <c r="J162"/>
  <c r="J168"/>
  <c r="J176"/>
  <c r="BK129"/>
  <c r="J246"/>
  <c r="J231"/>
  <c r="BK221"/>
  <c r="BK185"/>
  <c r="J172"/>
  <c r="J147"/>
  <c i="3" r="BK133"/>
  <c r="J128"/>
  <c i="2" r="J210"/>
  <c r="J197"/>
  <c r="F35"/>
  <c r="J217"/>
  <c r="J185"/>
  <c r="J144"/>
  <c r="BK170"/>
  <c r="F34"/>
  <c r="BK217"/>
  <c r="BK204"/>
  <c r="BK172"/>
  <c r="BK154"/>
  <c r="BK235"/>
  <c r="BK157"/>
  <c r="BK251"/>
  <c r="BK239"/>
  <c r="J195"/>
  <c r="BK182"/>
  <c r="BK162"/>
  <c r="J152"/>
  <c r="J126"/>
  <c i="3" r="BK125"/>
  <c i="2" r="BK213"/>
  <c r="J204"/>
  <c r="BK176"/>
  <c r="J199"/>
  <c r="J129"/>
  <c r="J174"/>
  <c r="BK126"/>
  <c r="J243"/>
  <c r="BK223"/>
  <c r="BK187"/>
  <c r="BK174"/>
  <c r="BK168"/>
  <c r="J154"/>
  <c r="BK144"/>
  <c i="3" r="BK122"/>
  <c r="J122"/>
  <c i="2" r="J227"/>
  <c r="BK207"/>
  <c r="BK199"/>
  <c r="BK180"/>
  <c r="BK152"/>
  <c r="J235"/>
  <c r="J142"/>
  <c r="BK253"/>
  <c r="BK243"/>
  <c r="BK197"/>
  <c r="J180"/>
  <c r="J170"/>
  <c r="J157"/>
  <c r="J138"/>
  <c i="3" r="BK130"/>
  <c r="J130"/>
  <c i="2" r="J251"/>
  <c r="BK210"/>
  <c r="BK195"/>
  <c r="BK138"/>
  <c r="J133"/>
  <c r="BK133"/>
  <c r="F37"/>
  <c l="1" r="BK132"/>
  <c r="J132"/>
  <c r="J99"/>
  <c r="P190"/>
  <c r="P132"/>
  <c r="R190"/>
  <c r="BK250"/>
  <c r="J250"/>
  <c r="J103"/>
  <c r="T125"/>
  <c r="BK226"/>
  <c r="J226"/>
  <c r="J101"/>
  <c r="BK125"/>
  <c r="T132"/>
  <c r="R226"/>
  <c r="R250"/>
  <c r="R249"/>
  <c r="T190"/>
  <c i="3" r="T127"/>
  <c r="T121"/>
  <c r="T120"/>
  <c i="2" r="P125"/>
  <c r="R125"/>
  <c r="BK190"/>
  <c r="J190"/>
  <c r="J100"/>
  <c r="P226"/>
  <c r="P250"/>
  <c r="P249"/>
  <c r="R132"/>
  <c r="R124"/>
  <c r="R123"/>
  <c r="T226"/>
  <c r="T250"/>
  <c r="T249"/>
  <c i="3" r="BK127"/>
  <c r="J127"/>
  <c r="J99"/>
  <c r="R127"/>
  <c r="R121"/>
  <c r="R120"/>
  <c r="P127"/>
  <c r="P121"/>
  <c r="P120"/>
  <c i="1" r="AU96"/>
  <c i="3" r="BK124"/>
  <c r="J124"/>
  <c r="J98"/>
  <c r="BK132"/>
  <c r="J132"/>
  <c r="J100"/>
  <c i="2" r="BK249"/>
  <c r="J249"/>
  <c r="J102"/>
  <c i="3" r="F92"/>
  <c r="J114"/>
  <c r="E85"/>
  <c i="2" r="J125"/>
  <c r="J98"/>
  <c i="3" r="J92"/>
  <c r="BE122"/>
  <c r="BE133"/>
  <c r="BE130"/>
  <c r="J91"/>
  <c r="BE128"/>
  <c r="BE125"/>
  <c i="2" r="J91"/>
  <c r="BE162"/>
  <c r="BE170"/>
  <c r="BE185"/>
  <c r="BE191"/>
  <c r="BE195"/>
  <c r="BE221"/>
  <c r="BE235"/>
  <c r="BE239"/>
  <c r="BE243"/>
  <c r="BE251"/>
  <c i="1" r="AW95"/>
  <c r="BA95"/>
  <c i="2" r="J89"/>
  <c r="F92"/>
  <c r="J120"/>
  <c r="BE133"/>
  <c r="BE142"/>
  <c r="BE147"/>
  <c r="BE149"/>
  <c r="BE152"/>
  <c r="BE157"/>
  <c r="BE164"/>
  <c r="BE168"/>
  <c r="BE180"/>
  <c r="BE182"/>
  <c r="BE253"/>
  <c i="1" r="BB95"/>
  <c i="2" r="E85"/>
  <c r="BE138"/>
  <c r="BE144"/>
  <c r="BE160"/>
  <c r="BE172"/>
  <c r="BE176"/>
  <c r="BE187"/>
  <c r="BE126"/>
  <c r="BE129"/>
  <c r="BE154"/>
  <c r="BE174"/>
  <c r="BE178"/>
  <c r="BE197"/>
  <c r="BE199"/>
  <c r="BE201"/>
  <c r="BE204"/>
  <c r="BE207"/>
  <c r="BE210"/>
  <c r="BE213"/>
  <c r="BE217"/>
  <c r="BE223"/>
  <c r="BE227"/>
  <c r="BE231"/>
  <c r="BE246"/>
  <c i="1" r="BC95"/>
  <c r="BD95"/>
  <c i="3" r="J34"/>
  <c i="1" r="AW96"/>
  <c i="3" r="F34"/>
  <c i="1" r="BA96"/>
  <c r="BA94"/>
  <c r="AW94"/>
  <c r="AK30"/>
  <c i="3" r="F35"/>
  <c i="1" r="BB96"/>
  <c r="BB94"/>
  <c r="AX94"/>
  <c i="3" r="F37"/>
  <c i="1" r="BD96"/>
  <c r="BD94"/>
  <c r="W33"/>
  <c i="3" r="F36"/>
  <c i="1" r="BC96"/>
  <c r="BC94"/>
  <c r="W32"/>
  <c i="2" l="1" r="P124"/>
  <c r="P123"/>
  <c i="1" r="AU95"/>
  <c i="2" r="BK124"/>
  <c r="J124"/>
  <c r="J97"/>
  <c r="T124"/>
  <c r="T123"/>
  <c i="3" r="BK121"/>
  <c r="J121"/>
  <c r="J97"/>
  <c i="2" r="BK123"/>
  <c r="J123"/>
  <c r="J96"/>
  <c i="1" r="AU94"/>
  <c i="3" r="F33"/>
  <c i="1" r="AZ96"/>
  <c i="3" r="J33"/>
  <c i="1" r="AV96"/>
  <c r="AT96"/>
  <c r="W31"/>
  <c r="W30"/>
  <c i="2" r="F33"/>
  <c i="1" r="AZ95"/>
  <c i="2" r="J33"/>
  <c i="1" r="AV95"/>
  <c r="AT95"/>
  <c r="AY94"/>
  <c i="3" l="1" r="BK120"/>
  <c r="J120"/>
  <c r="J30"/>
  <c i="1" r="AG96"/>
  <c i="2" r="J30"/>
  <c i="1" r="AG95"/>
  <c r="AG94"/>
  <c r="AK26"/>
  <c r="AZ94"/>
  <c r="AV94"/>
  <c r="AK29"/>
  <c i="3" l="1" r="J39"/>
  <c r="J96"/>
  <c i="1" r="AK35"/>
  <c i="2" r="J39"/>
  <c i="1" r="AN95"/>
  <c r="AN96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<sst xmlns="http://schemas.openxmlformats.org/spreadsheetml/2006/main">
  <si>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</si>
  <si>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</si>
  <si>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</si>
  <si>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</si>
  <si>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</si>
  <si>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{0050d4f3-9203-4550-8e61-057e4c5e5661}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</si>
  <si>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</si>
  <si>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</si>
  <si>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</si>
  <si>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</si>
  <si>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</si>
  <si>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</si>
  <si>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</si>
  <si>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</si>
  <si>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</si>
  <si>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</si>
  <si>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</si>
  <si>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tramvajového křížení v km 0,580 v žst. Olomouc hl. n. po MU</t>
  </si>
  <si>
    <t>KSO:</t>
  </si>
  <si>
    <t>CC-CZ:</t>
  </si>
  <si>
    <t>Místo:</t>
  </si>
  <si>
    <t xml:space="preserve"> </t>
  </si>
  <si>
    <t>Datum:</t>
  </si>
  <si>
    <t>22. 6. 2024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</si>
  <si>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</si>
  <si>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</si>
  <si>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</si>
  <si>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</si>
  <si>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</si>
  <si>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</si>
  <si>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</si>
  <si>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</si>
  <si>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</si>
  <si>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</si>
  <si>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</si>
  <si>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</si>
  <si>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</si>
  <si>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</si>
  <si>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</si>
  <si>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</si>
  <si>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</si>
  <si>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</si>
  <si>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</si>
  <si>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</si>
  <si>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</si>
  <si>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</si>
  <si>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</si>
  <si>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</si>
  <si>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</si>
  <si>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</si>
  <si>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</si>
  <si>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</si>
  <si>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</si>
  <si>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</si>
  <si>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</si>
  <si>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</si>
  <si>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</si>
  <si>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</si>
  <si>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</si>
  <si>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</si>
  <si>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</si>
  <si>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</si>
  <si>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</si>
  <si>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</si>
  <si>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</si>
  <si>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</si>
  <si>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</si>
  <si>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</si>
  <si>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</si>
  <si>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</si>
  <si>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</si>
  <si>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</si>
  <si>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</si>
  <si>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</si>
  <si>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</si>
  <si>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</si>
  <si>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</si>
  <si>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</si>
  <si>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</si>
  <si>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</si>
  <si>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tramvajového křížení</t>
  </si>
  <si>
    <t>STA</t>
  </si>
  <si>
    <t>1</t>
  </si>
  <si>
    <t>{24dd6525-d85b-4ef6-a5b9-1d44b6f05651}</t>
  </si>
  <si>
    <t>2</t>
  </si>
  <si>
    <t>VON</t>
  </si>
  <si>
    <t>Vedlejší a ostatní náklady</t>
  </si>
  <si>
    <t>{ef0d2399-f20e-43c7-a074-fccede9638a7}</t>
  </si>
  <si>
    <t>KRYCÍ LIST SOUPISU PRACÍ</t>
  </si>
  <si>
    <t>Objekt:</t>
  </si>
  <si>
    <t>SO 01 - Oprava tramvajového křížení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</si>
  <si>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</si>
  <si>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</si>
  <si>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</si>
  <si>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</si>
  <si>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</si>
  <si>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</si>
  <si>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</si>
  <si>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</si>
  <si>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</si>
  <si>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</si>
  <si>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</si>
  <si>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777 - Podlahy lité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</si>
  <si>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</si>
  <si>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</si>
  <si>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</si>
  <si>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</si>
  <si>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</si>
  <si>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</si>
  <si>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</si>
  <si>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</si>
  <si>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</si>
  <si>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</si>
  <si>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</si>
  <si>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</si>
  <si>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</si>
  <si>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</si>
  <si>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</si>
  <si>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</si>
  <si>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</si>
  <si>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</si>
  <si>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113107343</t>
  </si>
  <si>
    <t>Odstranění podkladu živičného tl přes 100 do 150 mm strojně pl do 50 m2</t>
  </si>
  <si>
    <t>m2</t>
  </si>
  <si>
    <t>CS ÚRS 2024 01</t>
  </si>
  <si>
    <t>4</t>
  </si>
  <si>
    <t>-1840536847</t>
  </si>
  <si>
    <t>PP</t>
  </si>
  <si>
    <t>Odstranění podkladů nebo krytů strojně plochy jednotlivě do 50 m2 s přemístěním hmot na skládku na vzdálenost do 3 m nebo s naložením na dopravní prostředek živičných, o tl. vrstvy přes 100 do 150 mm</t>
  </si>
  <si>
    <t>VV</t>
  </si>
  <si>
    <t>14+14+14+17,5</t>
  </si>
  <si>
    <t>181913112</t>
  </si>
  <si>
    <t>Úprava pláně v hornině třídy těžitelnosti II skupiny 4 se zhutněním ručně</t>
  </si>
  <si>
    <t>2115067794</t>
  </si>
  <si>
    <t>Úprava pláně vyrovnáním výškových rozdílů ručně v hornině třídy těžitelnosti II skupiny 4 se zhutněním</t>
  </si>
  <si>
    <t>P</t>
  </si>
  <si>
    <t>Poznámka k položce:_x000d_
V oblasti betonových pražců VPS ve směru do ŽST Olomouc hl.n.</t>
  </si>
  <si>
    <t>5</t>
  </si>
  <si>
    <t>Komunikace pozemní</t>
  </si>
  <si>
    <t>3</t>
  </si>
  <si>
    <t>511501211</t>
  </si>
  <si>
    <t>Prolepení kameniva kolejového lože pryskyřicí povrchově hl do 200 mm</t>
  </si>
  <si>
    <t>1623376522</t>
  </si>
  <si>
    <t>Prolepení kameniva kolejového lože pryskyřicí hloubky lože do 200 mm</t>
  </si>
  <si>
    <t>"TT č. 2"30</t>
  </si>
  <si>
    <t>"přilehlá kolej SŽ"5*3+5*3</t>
  </si>
  <si>
    <t>Součet</t>
  </si>
  <si>
    <t>M</t>
  </si>
  <si>
    <t>23521270</t>
  </si>
  <si>
    <t>pryskyřice epoxidová univerzální pojivová</t>
  </si>
  <si>
    <t>kg</t>
  </si>
  <si>
    <t>8</t>
  </si>
  <si>
    <t>1119847363</t>
  </si>
  <si>
    <t>60*2,5</t>
  </si>
  <si>
    <t>511501255</t>
  </si>
  <si>
    <t>Zřízení kolejového lože z drceného kameniva</t>
  </si>
  <si>
    <t>m3</t>
  </si>
  <si>
    <t>-2126981320</t>
  </si>
  <si>
    <t>Zřízení kolejového lože z hrubého drceného kameniva</t>
  </si>
  <si>
    <t>6</t>
  </si>
  <si>
    <t>58344005R</t>
  </si>
  <si>
    <t>kamenivo drcené hrubé frakce 32/63 třída BII OTP ČD</t>
  </si>
  <si>
    <t>t</t>
  </si>
  <si>
    <t>2072482100</t>
  </si>
  <si>
    <t>kamenivo drcené hrubé frakce 32/63 třída BI OTP ČD</t>
  </si>
  <si>
    <t>4,211*1,9 'Přepočtené koeficientem množství</t>
  </si>
  <si>
    <t>7</t>
  </si>
  <si>
    <t>514591111</t>
  </si>
  <si>
    <t>Doplnění kameniva v kolejích a výhybkách</t>
  </si>
  <si>
    <t>1765138520</t>
  </si>
  <si>
    <t>548111311R</t>
  </si>
  <si>
    <t>Svařování kolejnic elektrickým obloukem soustavy NT1</t>
  </si>
  <si>
    <t>kus</t>
  </si>
  <si>
    <t>-387959182</t>
  </si>
  <si>
    <t xml:space="preserve">Svařování kolejnic elektrickým obloukem soustavy NT1. </t>
  </si>
  <si>
    <t>Poznámka k položce:_x000d_
přechod NT1-blok KK</t>
  </si>
  <si>
    <t>9</t>
  </si>
  <si>
    <t>535661114R</t>
  </si>
  <si>
    <t>Demontáž kolejové křižovatky</t>
  </si>
  <si>
    <t>1628632122</t>
  </si>
  <si>
    <t>Demontáž kolejové křižovatky na betonové desce</t>
  </si>
  <si>
    <t>10</t>
  </si>
  <si>
    <t>543451111</t>
  </si>
  <si>
    <t>Umožnění volné dilatace kolejnice bez kluzných podložek s demontáží a montáží upevňovadel</t>
  </si>
  <si>
    <t>m</t>
  </si>
  <si>
    <t>-253944967</t>
  </si>
  <si>
    <t>120*2</t>
  </si>
  <si>
    <t>11</t>
  </si>
  <si>
    <t>544331111</t>
  </si>
  <si>
    <t>Ruční podbití pražce betonového příčného</t>
  </si>
  <si>
    <t>1303563181</t>
  </si>
  <si>
    <t>6+6</t>
  </si>
  <si>
    <t>545111231R</t>
  </si>
  <si>
    <t>Zřízení kolejové křižovatky z kolejnic R65/NT1 na betonové desce</t>
  </si>
  <si>
    <t>ks</t>
  </si>
  <si>
    <t>992728877</t>
  </si>
  <si>
    <t xml:space="preserve">Zřízení křižovatky z oceli s normálním rozchodem tvaru R65 včetně montáže kotev pružného upevnění do betonové desky. </t>
  </si>
  <si>
    <t>13</t>
  </si>
  <si>
    <t>43701091R</t>
  </si>
  <si>
    <t xml:space="preserve">Sestava kolejová křižovatková konstrukce R65/NT1-b-KS </t>
  </si>
  <si>
    <t>83213180</t>
  </si>
  <si>
    <t>vč. sestavy přímého uložení kolejnic.</t>
  </si>
  <si>
    <t>14</t>
  </si>
  <si>
    <t>545321145</t>
  </si>
  <si>
    <t>Výměna upevnění všech soustav komplety</t>
  </si>
  <si>
    <t>1714849161</t>
  </si>
  <si>
    <t>28+28</t>
  </si>
  <si>
    <t>15</t>
  </si>
  <si>
    <t>31198230</t>
  </si>
  <si>
    <t>komplet pro upevnění Skl14 (svěrka Skl14, vrtule R1, podložka Uls7) s antikorozní úpravou</t>
  </si>
  <si>
    <t>-1305656186</t>
  </si>
  <si>
    <t>16</t>
  </si>
  <si>
    <t>548121614</t>
  </si>
  <si>
    <t>Svařování kolejnic aluminotermicky plný předehřev soustavy R65</t>
  </si>
  <si>
    <t>-836450221</t>
  </si>
  <si>
    <t>17</t>
  </si>
  <si>
    <t>54653001</t>
  </si>
  <si>
    <t>dávka svařovací kolejnice R65 jakost R260 základní spára</t>
  </si>
  <si>
    <t>1859044293</t>
  </si>
  <si>
    <t>18</t>
  </si>
  <si>
    <t>548121633</t>
  </si>
  <si>
    <t>Svařování kolejnic aluminotermicky krátký předehřev-široká spára soustavy R65</t>
  </si>
  <si>
    <t>-141248073</t>
  </si>
  <si>
    <t>Svařování kolejnic aluminotermicky krátký předehřev - široká spára soustavy R65</t>
  </si>
  <si>
    <t>19</t>
  </si>
  <si>
    <t>54653008</t>
  </si>
  <si>
    <t>dávka svařovací kolejnice R65 jakost R260 široká spára</t>
  </si>
  <si>
    <t>1949946664</t>
  </si>
  <si>
    <t>20</t>
  </si>
  <si>
    <t>548131121</t>
  </si>
  <si>
    <t>Dělení kolejnic všech soustav řezáním nebo rozbroušením</t>
  </si>
  <si>
    <t>-966921771</t>
  </si>
  <si>
    <t>548191121</t>
  </si>
  <si>
    <t>Dosažení upínací teploty bezstykové koleje</t>
  </si>
  <si>
    <t>766164263</t>
  </si>
  <si>
    <t>22</t>
  </si>
  <si>
    <t>565155111</t>
  </si>
  <si>
    <t>Asfaltový beton vrstva podkladní ACP 16 (obalované kamenivo OKS) tl 70 mm š do 3 m</t>
  </si>
  <si>
    <t>235140557</t>
  </si>
  <si>
    <t>Asfaltový beton vrstva podkladní ACP 16 (obalované kamenivo střednězrnné - OKS) s rozprostřením a zhutněním v pruhu šířky přes 1,5 do 3 m, po zhutnění tl. 70 mm</t>
  </si>
  <si>
    <t>Poznámka k položce:_x000d_
ACP 16+</t>
  </si>
  <si>
    <t>23</t>
  </si>
  <si>
    <t>573231106</t>
  </si>
  <si>
    <t>Postřik živičný spojovací ze silniční emulze v množství 0,30 kg/m2</t>
  </si>
  <si>
    <t>-1640702889</t>
  </si>
  <si>
    <t>Postřik spojovací PS bez posypu kamenivem ze silniční emulze, v množství 0,30 kg/m2</t>
  </si>
  <si>
    <t>24</t>
  </si>
  <si>
    <t>577134141</t>
  </si>
  <si>
    <t>Asfaltový beton vrstva obrusná ACO 11 (ABS) tl 40 mm š přes 3 m z modifikovaného asfaltu</t>
  </si>
  <si>
    <t>1452138296</t>
  </si>
  <si>
    <t>Asfaltový beton vrstva obrusná ACO 11 (ABS) s rozprostřením a se zhutněním z modifikovaného asfaltu v pruhu šířky přes 3 m, po zhutnění tl. 40 mm</t>
  </si>
  <si>
    <t>Poznámka k položce:_x000d_
ACO 11+</t>
  </si>
  <si>
    <t>Ostatní konstrukce a práce, bourání</t>
  </si>
  <si>
    <t>25</t>
  </si>
  <si>
    <t>915131112</t>
  </si>
  <si>
    <t>Vodorovné dopravní značení přechody pro chodce, šipky, symboly retroreflexní bílá barva</t>
  </si>
  <si>
    <t>505761478</t>
  </si>
  <si>
    <t>Vodorovné dopravní značení stříkané barvou přechody pro chodce, šipky, symboly bílé retroreflexní</t>
  </si>
  <si>
    <t>Poznámka k položce:_x000d_
V5 - Příčná čára souvislá</t>
  </si>
  <si>
    <t>7*0,5</t>
  </si>
  <si>
    <t>26</t>
  </si>
  <si>
    <t>916111112</t>
  </si>
  <si>
    <t>Osazení obruby z velkých kostek bez boční opěry do lože z betonu prostého</t>
  </si>
  <si>
    <t>-553457268</t>
  </si>
  <si>
    <t>Osazení silniční obruby z dlažebních kostek v jedné řadě s ložem tl. přes 50 do 100 mm, s vyplněním a zatřením spár cementovou maltou z velkých kostek bez boční opěry, do lože z betonu prostého</t>
  </si>
  <si>
    <t>27</t>
  </si>
  <si>
    <t>919732211</t>
  </si>
  <si>
    <t>Styčná spára napojení nového živičného povrchu na stávající za tepla š 15 mm hl 25 mm s prořezáním</t>
  </si>
  <si>
    <t>1273813810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</si>
  <si>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</si>
  <si>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28</t>
  </si>
  <si>
    <t>919732221</t>
  </si>
  <si>
    <t>Styčná spára napojení nového živičného povrchu na stávající za tepla š 15 mm hl 25 mm bez prořezání</t>
  </si>
  <si>
    <t>363624431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</si>
  <si>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</si>
  <si>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29</t>
  </si>
  <si>
    <t>919735113</t>
  </si>
  <si>
    <t>Řezání stávajícího živičného krytu hl přes 100 do 150 mm</t>
  </si>
  <si>
    <t>-1996674827</t>
  </si>
  <si>
    <t>Řezání stávajícího živičného krytu nebo podkladu hloubky přes 100 do 150 mm</t>
  </si>
  <si>
    <t>3,5*4</t>
  </si>
  <si>
    <t>30</t>
  </si>
  <si>
    <t>977271112</t>
  </si>
  <si>
    <t>Řezání ocelových profilů na staveništi úhlovou bruskou průřezu přes 500 do 1000 mm2</t>
  </si>
  <si>
    <t>-1470244430</t>
  </si>
  <si>
    <t>Poznámka k položce:_x000d_
Odstraněním vzdušných částí závitových tyčí.</t>
  </si>
  <si>
    <t>31</t>
  </si>
  <si>
    <t>985311111</t>
  </si>
  <si>
    <t>Reprofilace stěn cementovou sanační maltou tl do 10 mm</t>
  </si>
  <si>
    <t>-446350566</t>
  </si>
  <si>
    <t>Reprofilace betonu sanačními maltami na cementové bázi ručně stěn, tloušťky do 10 mm</t>
  </si>
  <si>
    <t>Poznámka k položce:_x000d_
Sanace betonu po odstranění původních závitových tyčí.</t>
  </si>
  <si>
    <t>32</t>
  </si>
  <si>
    <t>921901114-1R</t>
  </si>
  <si>
    <t>Montáž úrovňový železniční přejezd z pryže část vnitřní i vnější</t>
  </si>
  <si>
    <t>266418144</t>
  </si>
  <si>
    <t>Úrovňový železniční přejezd pryžová přejezdová konstrukce</t>
  </si>
  <si>
    <t>Poznámka k položce:_x000d_
Montáž přechodu</t>
  </si>
  <si>
    <t>33</t>
  </si>
  <si>
    <t>921901114R</t>
  </si>
  <si>
    <t>Montáž úrovňový železniční přejezd z pryže část vnitřní</t>
  </si>
  <si>
    <t>-685545782</t>
  </si>
  <si>
    <t>Poznámka k položce:_x000d_
Montáž přejezdů</t>
  </si>
  <si>
    <t>5,4*2</t>
  </si>
  <si>
    <t>34</t>
  </si>
  <si>
    <t>921901351</t>
  </si>
  <si>
    <t>Rozebrání úrovňového přejezdu</t>
  </si>
  <si>
    <t>1203773955</t>
  </si>
  <si>
    <t>Rozebrání úrovňového přejezdu s uložením vyzískaného materiálu na vzdálenost do 20 m nebo naložením na dopravní prostředek</t>
  </si>
  <si>
    <t>Poznámka k položce:_x000d_
Demontáž pěšího přechodu a obou přejezdů</t>
  </si>
  <si>
    <t>3*5,4+1,435*5,4*2</t>
  </si>
  <si>
    <t>35</t>
  </si>
  <si>
    <t>977141132R</t>
  </si>
  <si>
    <t>Vrty pro kotvy do betonu průměru 32 mm hloubky do 220 mm s vyplněním epoxidovým tmelem</t>
  </si>
  <si>
    <t>-1118551585</t>
  </si>
  <si>
    <t>Vrty pro kotvy do betonu s vyplněním epoxidovým tmelem, průměru 32 mm, hloubky 220 mm</t>
  </si>
  <si>
    <t>36</t>
  </si>
  <si>
    <t>919732111R</t>
  </si>
  <si>
    <t>Úprava povrchu cementobetonového krytu broušením tl do 20 mm</t>
  </si>
  <si>
    <t>-903348401</t>
  </si>
  <si>
    <t>Úprava povrchu cementobetonového krytu broušením tl. do 20 mm s vyspádováním odtoku vody do kol. lože.</t>
  </si>
  <si>
    <t>Poznámka k položce:_x000d_
Plocha betonové desky</t>
  </si>
  <si>
    <t>997</t>
  </si>
  <si>
    <t>Přesun sutě</t>
  </si>
  <si>
    <t>37</t>
  </si>
  <si>
    <t>997221551</t>
  </si>
  <si>
    <t>Vodorovná doprava suti ze sypkých materiálů do 1 km</t>
  </si>
  <si>
    <t>919409359</t>
  </si>
  <si>
    <t>Vodorovná doprava suti bez naložení, ale se složením a s hrubým urovnáním ze sypkých materiálů, na vzdálenost do 1 km</t>
  </si>
  <si>
    <t>Poznámka k položce:_x000d_
Přeprava asflatových směsí a štěrku</t>
  </si>
  <si>
    <t>59,5*0,11*2,2*2+8</t>
  </si>
  <si>
    <t>38</t>
  </si>
  <si>
    <t>997221569</t>
  </si>
  <si>
    <t>Příplatek ZKD 1 km u vodorovné dopravy suti z kusových materiálů</t>
  </si>
  <si>
    <t>1831910680</t>
  </si>
  <si>
    <t>Vodorovná doprava suti bez naložení, ale se složením a s hrubým urovnáním Příplatek k ceně za každý další započatý 1 km přes 1 km</t>
  </si>
  <si>
    <t>36,798*(20-1)</t>
  </si>
  <si>
    <t>39</t>
  </si>
  <si>
    <t>997221571</t>
  </si>
  <si>
    <t>Vodorovná doprava vybouraných hmot do 1 km</t>
  </si>
  <si>
    <t>-268436485</t>
  </si>
  <si>
    <t>Vodorovná doprava vybouraných hmot bez naložení, ale se složením a s hrubým urovnáním na vzdálenost do 1 km</t>
  </si>
  <si>
    <t>Poznámka k položce:_x000d_
Přeprava kolejové křižovatky nové a původní</t>
  </si>
  <si>
    <t>5+5</t>
  </si>
  <si>
    <t>40</t>
  </si>
  <si>
    <t>997221579</t>
  </si>
  <si>
    <t>Příplatek ZKD 1 km u vodorovné dopravy vybouraných hmot</t>
  </si>
  <si>
    <t>-780114367</t>
  </si>
  <si>
    <t>Vodorovná doprava vybouraných hmot bez naložení, ale se složením a s hrubým urovnáním na vzdálenost Příplatek k ceně za každý další započatý 1 km přes 1 km</t>
  </si>
  <si>
    <t>10*(25-1)</t>
  </si>
  <si>
    <t>41</t>
  </si>
  <si>
    <t>997221612</t>
  </si>
  <si>
    <t>Nakládání vybouraných hmot na dopravní prostředky pro vodorovnou dopravu</t>
  </si>
  <si>
    <t>935422132</t>
  </si>
  <si>
    <t>Nakládání na dopravní prostředky pro vodorovnou dopravu vybouraných hmot</t>
  </si>
  <si>
    <t>42</t>
  </si>
  <si>
    <t>997221875</t>
  </si>
  <si>
    <t>Poplatek za uložení na recyklační skládce (skládkovné) stavebního odpadu asfaltového bez obsahu dehtu zatříděného do Katalogu odpadů pod kódem 17 03 02</t>
  </si>
  <si>
    <t>1809293364</t>
  </si>
  <si>
    <t>Poplatek za uložení stavebního odpadu na recyklační skládce (skládkovné) asfaltového bez obsahu dehtu zatříděného do Katalogu odpadů pod kódem 17 03 02</t>
  </si>
  <si>
    <t>59,5*0,15*2,2</t>
  </si>
  <si>
    <t>PSV</t>
  </si>
  <si>
    <t>Práce a dodávky PSV</t>
  </si>
  <si>
    <t>777</t>
  </si>
  <si>
    <t>Podlahy lité</t>
  </si>
  <si>
    <t>43</t>
  </si>
  <si>
    <t>777511121</t>
  </si>
  <si>
    <t>Krycí epoxidová stěrka tloušťky do 1 mm průmyslové lité podlahy</t>
  </si>
  <si>
    <t>2124354510</t>
  </si>
  <si>
    <t>Krycí stěrka průmyslová epoxidová, tloušťky do 1 mm</t>
  </si>
  <si>
    <t>44</t>
  </si>
  <si>
    <t>777511141.SKA.001R</t>
  </si>
  <si>
    <t>Krycí epoxidová stěrka Sikafloor-390 tloušťky do 1 mm chemicky odolné lité podlahy</t>
  </si>
  <si>
    <t>1030773815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</si>
  <si>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</si>
  <si>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</si>
  <si>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</si>
  <si>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</si>
  <si>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</si>
  <si>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</si>
  <si>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</si>
  <si>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033131001R</t>
  </si>
  <si>
    <t>Provozní vlivy Organizační zajištění prací při zřizování a udržování BK kolejí a výhybek</t>
  </si>
  <si>
    <t>1024</t>
  </si>
  <si>
    <t>1511947009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</si>
  <si>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</si>
  <si>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VRN1</t>
  </si>
  <si>
    <t>Průzkumné, geodetické a projektové práce</t>
  </si>
  <si>
    <t>012203000R</t>
  </si>
  <si>
    <t>Geodetické práce při provádění stavby</t>
  </si>
  <si>
    <t>soubor</t>
  </si>
  <si>
    <t>1561297990</t>
  </si>
  <si>
    <t>VRN3</t>
  </si>
  <si>
    <t>Zařízení staveniště</t>
  </si>
  <si>
    <t>030001000R</t>
  </si>
  <si>
    <t>-2057990241</t>
  </si>
  <si>
    <t>034303000R</t>
  </si>
  <si>
    <t>Dopravní značení na staveništi</t>
  </si>
  <si>
    <t>477878010</t>
  </si>
  <si>
    <t>VRN4</t>
  </si>
  <si>
    <t>Inženýrská činnost</t>
  </si>
  <si>
    <t>040001000R</t>
  </si>
  <si>
    <t>hod</t>
  </si>
  <si>
    <t>435911370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</si>
</sst>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0824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tramvajového křížení v km 0,580 v žst. Olomouc hl. n. po MU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22. 6. 2024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státní organizace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Oprava tramvajové...'!J30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'SO 01 - Oprava tramvajové...'!P123</f>
        <v>0</v>
      </c>
      <c r="AV95" s="127">
        <f>'SO 01 - Oprava tramvajové...'!J33</f>
        <v>0</v>
      </c>
      <c r="AW95" s="127">
        <f>'SO 01 - Oprava tramvajové...'!J34</f>
        <v>0</v>
      </c>
      <c r="AX95" s="127">
        <f>'SO 01 - Oprava tramvajové...'!J35</f>
        <v>0</v>
      </c>
      <c r="AY95" s="127">
        <f>'SO 01 - Oprava tramvajové...'!J36</f>
        <v>0</v>
      </c>
      <c r="AZ95" s="127">
        <f>'SO 01 - Oprava tramvajové...'!F33</f>
        <v>0</v>
      </c>
      <c r="BA95" s="127">
        <f>'SO 01 - Oprava tramvajové...'!F34</f>
        <v>0</v>
      </c>
      <c r="BB95" s="127">
        <f>'SO 01 - Oprava tramvajové...'!F35</f>
        <v>0</v>
      </c>
      <c r="BC95" s="127">
        <f>'SO 01 - Oprava tramvajové...'!F36</f>
        <v>0</v>
      </c>
      <c r="BD95" s="129">
        <f>'SO 01 - Oprava tramvajové...'!F37</f>
        <v>0</v>
      </c>
      <c r="BE95" s="7"/>
      <c r="BT95" s="130" t="s">
        <v>82</v>
      </c>
      <c r="BV95" s="130" t="s">
        <v>76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7" customFormat="1" ht="16.5" customHeight="1">
      <c r="A96" s="118" t="s">
        <v>78</v>
      </c>
      <c r="B96" s="119"/>
      <c r="C96" s="120"/>
      <c r="D96" s="121" t="s">
        <v>85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'VON - Vedlejší a ostatní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31">
        <v>0</v>
      </c>
      <c r="AT96" s="132">
        <f>ROUND(SUM(AV96:AW96),2)</f>
        <v>0</v>
      </c>
      <c r="AU96" s="133">
        <f>'VON - Vedlejší a ostatní ...'!P120</f>
        <v>0</v>
      </c>
      <c r="AV96" s="132">
        <f>'VON - Vedlejší a ostatní ...'!J33</f>
        <v>0</v>
      </c>
      <c r="AW96" s="132">
        <f>'VON - Vedlejší a ostatní ...'!J34</f>
        <v>0</v>
      </c>
      <c r="AX96" s="132">
        <f>'VON - Vedlejší a ostatní ...'!J35</f>
        <v>0</v>
      </c>
      <c r="AY96" s="132">
        <f>'VON - Vedlejší a ostatní ...'!J36</f>
        <v>0</v>
      </c>
      <c r="AZ96" s="132">
        <f>'VON - Vedlejší a ostatní ...'!F33</f>
        <v>0</v>
      </c>
      <c r="BA96" s="132">
        <f>'VON - Vedlejší a ostatní ...'!F34</f>
        <v>0</v>
      </c>
      <c r="BB96" s="132">
        <f>'VON - Vedlejší a ostatní ...'!F35</f>
        <v>0</v>
      </c>
      <c r="BC96" s="132">
        <f>'VON - Vedlejší a ostatní ...'!F36</f>
        <v>0</v>
      </c>
      <c r="BD96" s="134">
        <f>'VON - Vedlejší a ostatní ...'!F37</f>
        <v>0</v>
      </c>
      <c r="BE96" s="7"/>
      <c r="BT96" s="130" t="s">
        <v>82</v>
      </c>
      <c r="BV96" s="130" t="s">
        <v>76</v>
      </c>
      <c r="BW96" s="130" t="s">
        <v>87</v>
      </c>
      <c r="BX96" s="130" t="s">
        <v>5</v>
      </c>
      <c r="CL96" s="130" t="s">
        <v>1</v>
      </c>
      <c r="CM96" s="130" t="s">
        <v>84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rVuUNrcrIWJD19So25HwCxpOy9/aMtXe0BInGZOHN1FTCyB7MUO94JYFyj7NNrRY5PDHiLqwh7Z8lXq0WSiLQA==" hashValue="hs9X3FUbESfLVuI+r9rvuhnENTBGvb4vfZuQlyXJ/1YNVOGXxiCZrWTRXNJPjW57zVPnkDuGEaBOYTGExOgZu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Oprava tramvajové...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88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tramvajového křížení v km 0,580 v žst. Olomouc hl. n. po MU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22. 6. 2024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ROUND((SUM(BE123:BE254)),  2)</f>
        <v>0</v>
      </c>
      <c r="G33" s="37"/>
      <c r="H33" s="37"/>
      <c r="I33" s="154">
        <v>0.20999999999999999</v>
      </c>
      <c r="J33" s="153">
        <f>ROUND(((SUM(BE123:BE254))*I33),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ROUND((SUM(BF123:BF254)),  2)</f>
        <v>0</v>
      </c>
      <c r="G34" s="37"/>
      <c r="H34" s="37"/>
      <c r="I34" s="154">
        <v>0.12</v>
      </c>
      <c r="J34" s="153">
        <f>ROUND(((SUM(BF123:BF254))*I34),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ROUND((SUM(BG123:BG254)),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ROUND((SUM(BH123:BH254)),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ROUND((SUM(BI123:BI254)),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tramvajového křížení v km 0,580 v žst. Olomouc hl. n. po MU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Oprava tramvajového křížení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22. 6. 2024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92</v>
      </c>
      <c r="D94" s="175"/>
      <c r="E94" s="175"/>
      <c r="F94" s="175"/>
      <c r="G94" s="175"/>
      <c r="H94" s="175"/>
      <c r="I94" s="175"/>
      <c r="J94" s="176" t="s">
        <v>93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94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78"/>
      <c r="C97" s="179"/>
      <c r="D97" s="180" t="s">
        <v>96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97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98</v>
      </c>
      <c r="E99" s="187"/>
      <c r="F99" s="187"/>
      <c r="G99" s="187"/>
      <c r="H99" s="187"/>
      <c r="I99" s="187"/>
      <c r="J99" s="188">
        <f>J132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99</v>
      </c>
      <c r="E100" s="187"/>
      <c r="F100" s="187"/>
      <c r="G100" s="187"/>
      <c r="H100" s="187"/>
      <c r="I100" s="187"/>
      <c r="J100" s="188">
        <f>J190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100</v>
      </c>
      <c r="E101" s="187"/>
      <c r="F101" s="187"/>
      <c r="G101" s="187"/>
      <c r="H101" s="187"/>
      <c r="I101" s="187"/>
      <c r="J101" s="188">
        <f>J226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101</v>
      </c>
      <c r="E102" s="181"/>
      <c r="F102" s="181"/>
      <c r="G102" s="181"/>
      <c r="H102" s="181"/>
      <c r="I102" s="181"/>
      <c r="J102" s="182">
        <f>J249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102</v>
      </c>
      <c r="E103" s="187"/>
      <c r="F103" s="187"/>
      <c r="G103" s="187"/>
      <c r="H103" s="187"/>
      <c r="I103" s="187"/>
      <c r="J103" s="188">
        <f>J250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6.25" customHeight="1">
      <c r="A113" s="37"/>
      <c r="B113" s="38"/>
      <c r="C113" s="39"/>
      <c r="D113" s="39"/>
      <c r="E113" s="173" t="str">
        <f>E7</f>
        <v>Oprava tramvajového křížení v km 0,580 v žst. Olomouc hl. n. po MU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89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 01 - Oprava tramvajového křížení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22. 6. 2024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Správa železnic, státní organizace</v>
      </c>
      <c r="G119" s="39"/>
      <c r="H119" s="39"/>
      <c r="I119" s="31" t="s">
        <v>30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31" t="s">
        <v>32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104</v>
      </c>
      <c r="D122" s="193" t="s">
        <v>59</v>
      </c>
      <c r="E122" s="193" t="s">
        <v>55</v>
      </c>
      <c r="F122" s="193" t="s">
        <v>56</v>
      </c>
      <c r="G122" s="193" t="s">
        <v>105</v>
      </c>
      <c r="H122" s="193" t="s">
        <v>106</v>
      </c>
      <c r="I122" s="193" t="s">
        <v>107</v>
      </c>
      <c r="J122" s="193" t="s">
        <v>93</v>
      </c>
      <c r="K122" s="194" t="s">
        <v>108</v>
      </c>
      <c r="L122" s="195"/>
      <c r="M122" s="99" t="s">
        <v>1</v>
      </c>
      <c r="N122" s="100" t="s">
        <v>38</v>
      </c>
      <c r="O122" s="100" t="s">
        <v>109</v>
      </c>
      <c r="P122" s="100" t="s">
        <v>110</v>
      </c>
      <c r="Q122" s="100" t="s">
        <v>111</v>
      </c>
      <c r="R122" s="100" t="s">
        <v>112</v>
      </c>
      <c r="S122" s="100" t="s">
        <v>113</v>
      </c>
      <c r="T122" s="101" t="s">
        <v>114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115</v>
      </c>
      <c r="D123" s="39"/>
      <c r="E123" s="39"/>
      <c r="F123" s="39"/>
      <c r="G123" s="39"/>
      <c r="H123" s="39"/>
      <c r="I123" s="39"/>
      <c r="J123" s="196">
        <f>BK123</f>
        <v>0</v>
      </c>
      <c r="K123" s="39"/>
      <c r="L123" s="43"/>
      <c r="M123" s="102"/>
      <c r="N123" s="197"/>
      <c r="O123" s="103"/>
      <c r="P123" s="198">
        <f>P124+P249</f>
        <v>0</v>
      </c>
      <c r="Q123" s="103"/>
      <c r="R123" s="198">
        <f>R124+R249</f>
        <v>32.550025920000003</v>
      </c>
      <c r="S123" s="103"/>
      <c r="T123" s="199">
        <f>T124+T249</f>
        <v>47.658135999999999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73</v>
      </c>
      <c r="AU123" s="16" t="s">
        <v>95</v>
      </c>
      <c r="BK123" s="200">
        <f>BK124+BK249</f>
        <v>0</v>
      </c>
    </row>
    <row r="124" s="12" customFormat="1" ht="25.92" customHeight="1">
      <c r="A124" s="12"/>
      <c r="B124" s="201"/>
      <c r="C124" s="202"/>
      <c r="D124" s="203" t="s">
        <v>73</v>
      </c>
      <c r="E124" s="204" t="s">
        <v>116</v>
      </c>
      <c r="F124" s="204" t="s">
        <v>117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P125+P132+P190+P226</f>
        <v>0</v>
      </c>
      <c r="Q124" s="209"/>
      <c r="R124" s="210">
        <f>R125+R132+R190+R226</f>
        <v>32.384554120000004</v>
      </c>
      <c r="S124" s="209"/>
      <c r="T124" s="211">
        <f>T125+T132+T190+T226</f>
        <v>47.658135999999999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82</v>
      </c>
      <c r="AT124" s="213" t="s">
        <v>73</v>
      </c>
      <c r="AU124" s="213" t="s">
        <v>74</v>
      </c>
      <c r="AY124" s="212" t="s">
        <v>118</v>
      </c>
      <c r="BK124" s="214">
        <f>BK125+BK132+BK190+BK226</f>
        <v>0</v>
      </c>
    </row>
    <row r="125" s="12" customFormat="1" ht="22.8" customHeight="1">
      <c r="A125" s="12"/>
      <c r="B125" s="201"/>
      <c r="C125" s="202"/>
      <c r="D125" s="203" t="s">
        <v>73</v>
      </c>
      <c r="E125" s="215" t="s">
        <v>82</v>
      </c>
      <c r="F125" s="215" t="s">
        <v>119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SUM(P126:P131)</f>
        <v>0</v>
      </c>
      <c r="Q125" s="209"/>
      <c r="R125" s="210">
        <f>SUM(R126:R131)</f>
        <v>0</v>
      </c>
      <c r="S125" s="209"/>
      <c r="T125" s="211">
        <f>SUM(T126:T131)</f>
        <v>18.802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82</v>
      </c>
      <c r="AT125" s="213" t="s">
        <v>73</v>
      </c>
      <c r="AU125" s="213" t="s">
        <v>82</v>
      </c>
      <c r="AY125" s="212" t="s">
        <v>118</v>
      </c>
      <c r="BK125" s="214">
        <f>SUM(BK126:BK131)</f>
        <v>0</v>
      </c>
    </row>
    <row r="126" s="2" customFormat="1" ht="24.15" customHeight="1">
      <c r="A126" s="37"/>
      <c r="B126" s="38"/>
      <c r="C126" s="217" t="s">
        <v>82</v>
      </c>
      <c r="D126" s="217" t="s">
        <v>120</v>
      </c>
      <c r="E126" s="218" t="s">
        <v>121</v>
      </c>
      <c r="F126" s="219" t="s">
        <v>122</v>
      </c>
      <c r="G126" s="220" t="s">
        <v>123</v>
      </c>
      <c r="H126" s="221">
        <v>59.5</v>
      </c>
      <c r="I126" s="222"/>
      <c r="J126" s="223">
        <f>ROUND(I126*H126,2)</f>
        <v>0</v>
      </c>
      <c r="K126" s="219" t="s">
        <v>124</v>
      </c>
      <c r="L126" s="43"/>
      <c r="M126" s="224" t="s">
        <v>1</v>
      </c>
      <c r="N126" s="225" t="s">
        <v>39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0.316</v>
      </c>
      <c r="T126" s="227">
        <f>S126*H126</f>
        <v>18.802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125</v>
      </c>
      <c r="AT126" s="228" t="s">
        <v>120</v>
      </c>
      <c r="AU126" s="228" t="s">
        <v>84</v>
      </c>
      <c r="AY126" s="16" t="s">
        <v>118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82</v>
      </c>
      <c r="BK126" s="229">
        <f>ROUND(I126*H126,2)</f>
        <v>0</v>
      </c>
      <c r="BL126" s="16" t="s">
        <v>125</v>
      </c>
      <c r="BM126" s="228" t="s">
        <v>126</v>
      </c>
    </row>
    <row r="127" s="2" customFormat="1">
      <c r="A127" s="37"/>
      <c r="B127" s="38"/>
      <c r="C127" s="39"/>
      <c r="D127" s="230" t="s">
        <v>127</v>
      </c>
      <c r="E127" s="39"/>
      <c r="F127" s="231" t="s">
        <v>128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127</v>
      </c>
      <c r="AU127" s="16" t="s">
        <v>84</v>
      </c>
    </row>
    <row r="128" s="13" customFormat="1">
      <c r="A128" s="13"/>
      <c r="B128" s="235"/>
      <c r="C128" s="236"/>
      <c r="D128" s="230" t="s">
        <v>129</v>
      </c>
      <c r="E128" s="237" t="s">
        <v>1</v>
      </c>
      <c r="F128" s="238" t="s">
        <v>130</v>
      </c>
      <c r="G128" s="236"/>
      <c r="H128" s="239">
        <v>59.5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129</v>
      </c>
      <c r="AU128" s="245" t="s">
        <v>84</v>
      </c>
      <c r="AV128" s="13" t="s">
        <v>84</v>
      </c>
      <c r="AW128" s="13" t="s">
        <v>31</v>
      </c>
      <c r="AX128" s="13" t="s">
        <v>82</v>
      </c>
      <c r="AY128" s="245" t="s">
        <v>118</v>
      </c>
    </row>
    <row r="129" s="2" customFormat="1" ht="24.15" customHeight="1">
      <c r="A129" s="37"/>
      <c r="B129" s="38"/>
      <c r="C129" s="217" t="s">
        <v>84</v>
      </c>
      <c r="D129" s="217" t="s">
        <v>120</v>
      </c>
      <c r="E129" s="218" t="s">
        <v>131</v>
      </c>
      <c r="F129" s="219" t="s">
        <v>132</v>
      </c>
      <c r="G129" s="220" t="s">
        <v>123</v>
      </c>
      <c r="H129" s="221">
        <v>12</v>
      </c>
      <c r="I129" s="222"/>
      <c r="J129" s="223">
        <f>ROUND(I129*H129,2)</f>
        <v>0</v>
      </c>
      <c r="K129" s="219" t="s">
        <v>124</v>
      </c>
      <c r="L129" s="43"/>
      <c r="M129" s="224" t="s">
        <v>1</v>
      </c>
      <c r="N129" s="225" t="s">
        <v>39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125</v>
      </c>
      <c r="AT129" s="228" t="s">
        <v>120</v>
      </c>
      <c r="AU129" s="228" t="s">
        <v>84</v>
      </c>
      <c r="AY129" s="16" t="s">
        <v>118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82</v>
      </c>
      <c r="BK129" s="229">
        <f>ROUND(I129*H129,2)</f>
        <v>0</v>
      </c>
      <c r="BL129" s="16" t="s">
        <v>125</v>
      </c>
      <c r="BM129" s="228" t="s">
        <v>133</v>
      </c>
    </row>
    <row r="130" s="2" customFormat="1">
      <c r="A130" s="37"/>
      <c r="B130" s="38"/>
      <c r="C130" s="39"/>
      <c r="D130" s="230" t="s">
        <v>127</v>
      </c>
      <c r="E130" s="39"/>
      <c r="F130" s="231" t="s">
        <v>134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127</v>
      </c>
      <c r="AU130" s="16" t="s">
        <v>84</v>
      </c>
    </row>
    <row r="131" s="2" customFormat="1">
      <c r="A131" s="37"/>
      <c r="B131" s="38"/>
      <c r="C131" s="39"/>
      <c r="D131" s="230" t="s">
        <v>135</v>
      </c>
      <c r="E131" s="39"/>
      <c r="F131" s="246" t="s">
        <v>136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135</v>
      </c>
      <c r="AU131" s="16" t="s">
        <v>84</v>
      </c>
    </row>
    <row r="132" s="12" customFormat="1" ht="22.8" customHeight="1">
      <c r="A132" s="12"/>
      <c r="B132" s="201"/>
      <c r="C132" s="202"/>
      <c r="D132" s="203" t="s">
        <v>73</v>
      </c>
      <c r="E132" s="215" t="s">
        <v>137</v>
      </c>
      <c r="F132" s="215" t="s">
        <v>138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SUM(P133:P189)</f>
        <v>0</v>
      </c>
      <c r="Q132" s="209"/>
      <c r="R132" s="210">
        <f>SUM(R133:R189)</f>
        <v>28.127180000000003</v>
      </c>
      <c r="S132" s="209"/>
      <c r="T132" s="211">
        <f>SUM(T133:T189)</f>
        <v>13.5777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82</v>
      </c>
      <c r="AT132" s="213" t="s">
        <v>73</v>
      </c>
      <c r="AU132" s="213" t="s">
        <v>82</v>
      </c>
      <c r="AY132" s="212" t="s">
        <v>118</v>
      </c>
      <c r="BK132" s="214">
        <f>SUM(BK133:BK189)</f>
        <v>0</v>
      </c>
    </row>
    <row r="133" s="2" customFormat="1" ht="24.15" customHeight="1">
      <c r="A133" s="37"/>
      <c r="B133" s="38"/>
      <c r="C133" s="217" t="s">
        <v>139</v>
      </c>
      <c r="D133" s="217" t="s">
        <v>120</v>
      </c>
      <c r="E133" s="218" t="s">
        <v>140</v>
      </c>
      <c r="F133" s="219" t="s">
        <v>141</v>
      </c>
      <c r="G133" s="220" t="s">
        <v>123</v>
      </c>
      <c r="H133" s="221">
        <v>60</v>
      </c>
      <c r="I133" s="222"/>
      <c r="J133" s="223">
        <f>ROUND(I133*H133,2)</f>
        <v>0</v>
      </c>
      <c r="K133" s="219" t="s">
        <v>124</v>
      </c>
      <c r="L133" s="43"/>
      <c r="M133" s="224" t="s">
        <v>1</v>
      </c>
      <c r="N133" s="225" t="s">
        <v>39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125</v>
      </c>
      <c r="AT133" s="228" t="s">
        <v>120</v>
      </c>
      <c r="AU133" s="228" t="s">
        <v>84</v>
      </c>
      <c r="AY133" s="16" t="s">
        <v>118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82</v>
      </c>
      <c r="BK133" s="229">
        <f>ROUND(I133*H133,2)</f>
        <v>0</v>
      </c>
      <c r="BL133" s="16" t="s">
        <v>125</v>
      </c>
      <c r="BM133" s="228" t="s">
        <v>142</v>
      </c>
    </row>
    <row r="134" s="2" customFormat="1">
      <c r="A134" s="37"/>
      <c r="B134" s="38"/>
      <c r="C134" s="39"/>
      <c r="D134" s="230" t="s">
        <v>127</v>
      </c>
      <c r="E134" s="39"/>
      <c r="F134" s="231" t="s">
        <v>143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127</v>
      </c>
      <c r="AU134" s="16" t="s">
        <v>84</v>
      </c>
    </row>
    <row r="135" s="13" customFormat="1">
      <c r="A135" s="13"/>
      <c r="B135" s="235"/>
      <c r="C135" s="236"/>
      <c r="D135" s="230" t="s">
        <v>129</v>
      </c>
      <c r="E135" s="237" t="s">
        <v>1</v>
      </c>
      <c r="F135" s="238" t="s">
        <v>144</v>
      </c>
      <c r="G135" s="236"/>
      <c r="H135" s="239">
        <v>30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129</v>
      </c>
      <c r="AU135" s="245" t="s">
        <v>84</v>
      </c>
      <c r="AV135" s="13" t="s">
        <v>84</v>
      </c>
      <c r="AW135" s="13" t="s">
        <v>31</v>
      </c>
      <c r="AX135" s="13" t="s">
        <v>74</v>
      </c>
      <c r="AY135" s="245" t="s">
        <v>118</v>
      </c>
    </row>
    <row r="136" s="13" customFormat="1">
      <c r="A136" s="13"/>
      <c r="B136" s="235"/>
      <c r="C136" s="236"/>
      <c r="D136" s="230" t="s">
        <v>129</v>
      </c>
      <c r="E136" s="237" t="s">
        <v>1</v>
      </c>
      <c r="F136" s="238" t="s">
        <v>145</v>
      </c>
      <c r="G136" s="236"/>
      <c r="H136" s="239">
        <v>30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129</v>
      </c>
      <c r="AU136" s="245" t="s">
        <v>84</v>
      </c>
      <c r="AV136" s="13" t="s">
        <v>84</v>
      </c>
      <c r="AW136" s="13" t="s">
        <v>31</v>
      </c>
      <c r="AX136" s="13" t="s">
        <v>74</v>
      </c>
      <c r="AY136" s="245" t="s">
        <v>118</v>
      </c>
    </row>
    <row r="137" s="14" customFormat="1">
      <c r="A137" s="14"/>
      <c r="B137" s="247"/>
      <c r="C137" s="248"/>
      <c r="D137" s="230" t="s">
        <v>129</v>
      </c>
      <c r="E137" s="249" t="s">
        <v>1</v>
      </c>
      <c r="F137" s="250" t="s">
        <v>146</v>
      </c>
      <c r="G137" s="248"/>
      <c r="H137" s="251">
        <v>60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129</v>
      </c>
      <c r="AU137" s="257" t="s">
        <v>84</v>
      </c>
      <c r="AV137" s="14" t="s">
        <v>125</v>
      </c>
      <c r="AW137" s="14" t="s">
        <v>31</v>
      </c>
      <c r="AX137" s="14" t="s">
        <v>82</v>
      </c>
      <c r="AY137" s="257" t="s">
        <v>118</v>
      </c>
    </row>
    <row r="138" s="2" customFormat="1" ht="16.5" customHeight="1">
      <c r="A138" s="37"/>
      <c r="B138" s="38"/>
      <c r="C138" s="258" t="s">
        <v>125</v>
      </c>
      <c r="D138" s="258" t="s">
        <v>147</v>
      </c>
      <c r="E138" s="259" t="s">
        <v>148</v>
      </c>
      <c r="F138" s="260" t="s">
        <v>149</v>
      </c>
      <c r="G138" s="261" t="s">
        <v>150</v>
      </c>
      <c r="H138" s="262">
        <v>150</v>
      </c>
      <c r="I138" s="263"/>
      <c r="J138" s="264">
        <f>ROUND(I138*H138,2)</f>
        <v>0</v>
      </c>
      <c r="K138" s="260" t="s">
        <v>124</v>
      </c>
      <c r="L138" s="265"/>
      <c r="M138" s="266" t="s">
        <v>1</v>
      </c>
      <c r="N138" s="267" t="s">
        <v>39</v>
      </c>
      <c r="O138" s="90"/>
      <c r="P138" s="226">
        <f>O138*H138</f>
        <v>0</v>
      </c>
      <c r="Q138" s="226">
        <v>0.001</v>
      </c>
      <c r="R138" s="226">
        <f>Q138*H138</f>
        <v>0.14999999999999999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151</v>
      </c>
      <c r="AT138" s="228" t="s">
        <v>147</v>
      </c>
      <c r="AU138" s="228" t="s">
        <v>84</v>
      </c>
      <c r="AY138" s="16" t="s">
        <v>118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82</v>
      </c>
      <c r="BK138" s="229">
        <f>ROUND(I138*H138,2)</f>
        <v>0</v>
      </c>
      <c r="BL138" s="16" t="s">
        <v>125</v>
      </c>
      <c r="BM138" s="228" t="s">
        <v>152</v>
      </c>
    </row>
    <row r="139" s="2" customFormat="1">
      <c r="A139" s="37"/>
      <c r="B139" s="38"/>
      <c r="C139" s="39"/>
      <c r="D139" s="230" t="s">
        <v>127</v>
      </c>
      <c r="E139" s="39"/>
      <c r="F139" s="231" t="s">
        <v>149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127</v>
      </c>
      <c r="AU139" s="16" t="s">
        <v>84</v>
      </c>
    </row>
    <row r="140" s="13" customFormat="1">
      <c r="A140" s="13"/>
      <c r="B140" s="235"/>
      <c r="C140" s="236"/>
      <c r="D140" s="230" t="s">
        <v>129</v>
      </c>
      <c r="E140" s="237" t="s">
        <v>1</v>
      </c>
      <c r="F140" s="238" t="s">
        <v>153</v>
      </c>
      <c r="G140" s="236"/>
      <c r="H140" s="239">
        <v>150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129</v>
      </c>
      <c r="AU140" s="245" t="s">
        <v>84</v>
      </c>
      <c r="AV140" s="13" t="s">
        <v>84</v>
      </c>
      <c r="AW140" s="13" t="s">
        <v>31</v>
      </c>
      <c r="AX140" s="13" t="s">
        <v>74</v>
      </c>
      <c r="AY140" s="245" t="s">
        <v>118</v>
      </c>
    </row>
    <row r="141" s="14" customFormat="1">
      <c r="A141" s="14"/>
      <c r="B141" s="247"/>
      <c r="C141" s="248"/>
      <c r="D141" s="230" t="s">
        <v>129</v>
      </c>
      <c r="E141" s="249" t="s">
        <v>1</v>
      </c>
      <c r="F141" s="250" t="s">
        <v>146</v>
      </c>
      <c r="G141" s="248"/>
      <c r="H141" s="251">
        <v>150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129</v>
      </c>
      <c r="AU141" s="257" t="s">
        <v>84</v>
      </c>
      <c r="AV141" s="14" t="s">
        <v>125</v>
      </c>
      <c r="AW141" s="14" t="s">
        <v>31</v>
      </c>
      <c r="AX141" s="14" t="s">
        <v>82</v>
      </c>
      <c r="AY141" s="257" t="s">
        <v>118</v>
      </c>
    </row>
    <row r="142" s="2" customFormat="1" ht="16.5" customHeight="1">
      <c r="A142" s="37"/>
      <c r="B142" s="38"/>
      <c r="C142" s="217" t="s">
        <v>137</v>
      </c>
      <c r="D142" s="217" t="s">
        <v>120</v>
      </c>
      <c r="E142" s="218" t="s">
        <v>154</v>
      </c>
      <c r="F142" s="219" t="s">
        <v>155</v>
      </c>
      <c r="G142" s="220" t="s">
        <v>156</v>
      </c>
      <c r="H142" s="221">
        <v>2</v>
      </c>
      <c r="I142" s="222"/>
      <c r="J142" s="223">
        <f>ROUND(I142*H142,2)</f>
        <v>0</v>
      </c>
      <c r="K142" s="219" t="s">
        <v>124</v>
      </c>
      <c r="L142" s="43"/>
      <c r="M142" s="224" t="s">
        <v>1</v>
      </c>
      <c r="N142" s="225" t="s">
        <v>39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125</v>
      </c>
      <c r="AT142" s="228" t="s">
        <v>120</v>
      </c>
      <c r="AU142" s="228" t="s">
        <v>84</v>
      </c>
      <c r="AY142" s="16" t="s">
        <v>118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82</v>
      </c>
      <c r="BK142" s="229">
        <f>ROUND(I142*H142,2)</f>
        <v>0</v>
      </c>
      <c r="BL142" s="16" t="s">
        <v>125</v>
      </c>
      <c r="BM142" s="228" t="s">
        <v>157</v>
      </c>
    </row>
    <row r="143" s="2" customFormat="1">
      <c r="A143" s="37"/>
      <c r="B143" s="38"/>
      <c r="C143" s="39"/>
      <c r="D143" s="230" t="s">
        <v>127</v>
      </c>
      <c r="E143" s="39"/>
      <c r="F143" s="231" t="s">
        <v>158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127</v>
      </c>
      <c r="AU143" s="16" t="s">
        <v>84</v>
      </c>
    </row>
    <row r="144" s="2" customFormat="1" ht="21.75" customHeight="1">
      <c r="A144" s="37"/>
      <c r="B144" s="38"/>
      <c r="C144" s="258" t="s">
        <v>159</v>
      </c>
      <c r="D144" s="258" t="s">
        <v>147</v>
      </c>
      <c r="E144" s="259" t="s">
        <v>160</v>
      </c>
      <c r="F144" s="260" t="s">
        <v>161</v>
      </c>
      <c r="G144" s="261" t="s">
        <v>162</v>
      </c>
      <c r="H144" s="262">
        <v>8.0009999999999994</v>
      </c>
      <c r="I144" s="263"/>
      <c r="J144" s="264">
        <f>ROUND(I144*H144,2)</f>
        <v>0</v>
      </c>
      <c r="K144" s="260" t="s">
        <v>1</v>
      </c>
      <c r="L144" s="265"/>
      <c r="M144" s="266" t="s">
        <v>1</v>
      </c>
      <c r="N144" s="267" t="s">
        <v>39</v>
      </c>
      <c r="O144" s="90"/>
      <c r="P144" s="226">
        <f>O144*H144</f>
        <v>0</v>
      </c>
      <c r="Q144" s="226">
        <v>1</v>
      </c>
      <c r="R144" s="226">
        <f>Q144*H144</f>
        <v>8.0009999999999994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151</v>
      </c>
      <c r="AT144" s="228" t="s">
        <v>147</v>
      </c>
      <c r="AU144" s="228" t="s">
        <v>84</v>
      </c>
      <c r="AY144" s="16" t="s">
        <v>118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82</v>
      </c>
      <c r="BK144" s="229">
        <f>ROUND(I144*H144,2)</f>
        <v>0</v>
      </c>
      <c r="BL144" s="16" t="s">
        <v>125</v>
      </c>
      <c r="BM144" s="228" t="s">
        <v>163</v>
      </c>
    </row>
    <row r="145" s="2" customFormat="1">
      <c r="A145" s="37"/>
      <c r="B145" s="38"/>
      <c r="C145" s="39"/>
      <c r="D145" s="230" t="s">
        <v>127</v>
      </c>
      <c r="E145" s="39"/>
      <c r="F145" s="231" t="s">
        <v>164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127</v>
      </c>
      <c r="AU145" s="16" t="s">
        <v>84</v>
      </c>
    </row>
    <row r="146" s="13" customFormat="1">
      <c r="A146" s="13"/>
      <c r="B146" s="235"/>
      <c r="C146" s="236"/>
      <c r="D146" s="230" t="s">
        <v>129</v>
      </c>
      <c r="E146" s="236"/>
      <c r="F146" s="238" t="s">
        <v>165</v>
      </c>
      <c r="G146" s="236"/>
      <c r="H146" s="239">
        <v>8.0009999999999994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129</v>
      </c>
      <c r="AU146" s="245" t="s">
        <v>84</v>
      </c>
      <c r="AV146" s="13" t="s">
        <v>84</v>
      </c>
      <c r="AW146" s="13" t="s">
        <v>4</v>
      </c>
      <c r="AX146" s="13" t="s">
        <v>82</v>
      </c>
      <c r="AY146" s="245" t="s">
        <v>118</v>
      </c>
    </row>
    <row r="147" s="2" customFormat="1" ht="16.5" customHeight="1">
      <c r="A147" s="37"/>
      <c r="B147" s="38"/>
      <c r="C147" s="217" t="s">
        <v>166</v>
      </c>
      <c r="D147" s="217" t="s">
        <v>120</v>
      </c>
      <c r="E147" s="218" t="s">
        <v>167</v>
      </c>
      <c r="F147" s="219" t="s">
        <v>168</v>
      </c>
      <c r="G147" s="220" t="s">
        <v>156</v>
      </c>
      <c r="H147" s="221">
        <v>3.2999999999999998</v>
      </c>
      <c r="I147" s="222"/>
      <c r="J147" s="223">
        <f>ROUND(I147*H147,2)</f>
        <v>0</v>
      </c>
      <c r="K147" s="219" t="s">
        <v>124</v>
      </c>
      <c r="L147" s="43"/>
      <c r="M147" s="224" t="s">
        <v>1</v>
      </c>
      <c r="N147" s="225" t="s">
        <v>39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0.20000000000000001</v>
      </c>
      <c r="T147" s="227">
        <f>S147*H147</f>
        <v>0.66000000000000003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125</v>
      </c>
      <c r="AT147" s="228" t="s">
        <v>120</v>
      </c>
      <c r="AU147" s="228" t="s">
        <v>84</v>
      </c>
      <c r="AY147" s="16" t="s">
        <v>118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82</v>
      </c>
      <c r="BK147" s="229">
        <f>ROUND(I147*H147,2)</f>
        <v>0</v>
      </c>
      <c r="BL147" s="16" t="s">
        <v>125</v>
      </c>
      <c r="BM147" s="228" t="s">
        <v>169</v>
      </c>
    </row>
    <row r="148" s="2" customFormat="1">
      <c r="A148" s="37"/>
      <c r="B148" s="38"/>
      <c r="C148" s="39"/>
      <c r="D148" s="230" t="s">
        <v>127</v>
      </c>
      <c r="E148" s="39"/>
      <c r="F148" s="231" t="s">
        <v>168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127</v>
      </c>
      <c r="AU148" s="16" t="s">
        <v>84</v>
      </c>
    </row>
    <row r="149" s="2" customFormat="1" ht="21.75" customHeight="1">
      <c r="A149" s="37"/>
      <c r="B149" s="38"/>
      <c r="C149" s="217" t="s">
        <v>151</v>
      </c>
      <c r="D149" s="217" t="s">
        <v>120</v>
      </c>
      <c r="E149" s="218" t="s">
        <v>170</v>
      </c>
      <c r="F149" s="219" t="s">
        <v>171</v>
      </c>
      <c r="G149" s="220" t="s">
        <v>172</v>
      </c>
      <c r="H149" s="221">
        <v>8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39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0.0042900000000000004</v>
      </c>
      <c r="T149" s="227">
        <f>S149*H149</f>
        <v>0.034320000000000003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125</v>
      </c>
      <c r="AT149" s="228" t="s">
        <v>120</v>
      </c>
      <c r="AU149" s="228" t="s">
        <v>84</v>
      </c>
      <c r="AY149" s="16" t="s">
        <v>118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82</v>
      </c>
      <c r="BK149" s="229">
        <f>ROUND(I149*H149,2)</f>
        <v>0</v>
      </c>
      <c r="BL149" s="16" t="s">
        <v>125</v>
      </c>
      <c r="BM149" s="228" t="s">
        <v>173</v>
      </c>
    </row>
    <row r="150" s="2" customFormat="1">
      <c r="A150" s="37"/>
      <c r="B150" s="38"/>
      <c r="C150" s="39"/>
      <c r="D150" s="230" t="s">
        <v>127</v>
      </c>
      <c r="E150" s="39"/>
      <c r="F150" s="231" t="s">
        <v>174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127</v>
      </c>
      <c r="AU150" s="16" t="s">
        <v>84</v>
      </c>
    </row>
    <row r="151" s="2" customFormat="1">
      <c r="A151" s="37"/>
      <c r="B151" s="38"/>
      <c r="C151" s="39"/>
      <c r="D151" s="230" t="s">
        <v>135</v>
      </c>
      <c r="E151" s="39"/>
      <c r="F151" s="246" t="s">
        <v>175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135</v>
      </c>
      <c r="AU151" s="16" t="s">
        <v>84</v>
      </c>
    </row>
    <row r="152" s="2" customFormat="1" ht="16.5" customHeight="1">
      <c r="A152" s="37"/>
      <c r="B152" s="38"/>
      <c r="C152" s="217" t="s">
        <v>176</v>
      </c>
      <c r="D152" s="217" t="s">
        <v>120</v>
      </c>
      <c r="E152" s="218" t="s">
        <v>177</v>
      </c>
      <c r="F152" s="219" t="s">
        <v>178</v>
      </c>
      <c r="G152" s="220" t="s">
        <v>172</v>
      </c>
      <c r="H152" s="221">
        <v>1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39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12.800000000000001</v>
      </c>
      <c r="T152" s="227">
        <f>S152*H152</f>
        <v>12.800000000000001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125</v>
      </c>
      <c r="AT152" s="228" t="s">
        <v>120</v>
      </c>
      <c r="AU152" s="228" t="s">
        <v>84</v>
      </c>
      <c r="AY152" s="16" t="s">
        <v>118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82</v>
      </c>
      <c r="BK152" s="229">
        <f>ROUND(I152*H152,2)</f>
        <v>0</v>
      </c>
      <c r="BL152" s="16" t="s">
        <v>125</v>
      </c>
      <c r="BM152" s="228" t="s">
        <v>179</v>
      </c>
    </row>
    <row r="153" s="2" customFormat="1">
      <c r="A153" s="37"/>
      <c r="B153" s="38"/>
      <c r="C153" s="39"/>
      <c r="D153" s="230" t="s">
        <v>127</v>
      </c>
      <c r="E153" s="39"/>
      <c r="F153" s="231" t="s">
        <v>180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127</v>
      </c>
      <c r="AU153" s="16" t="s">
        <v>84</v>
      </c>
    </row>
    <row r="154" s="2" customFormat="1" ht="24.15" customHeight="1">
      <c r="A154" s="37"/>
      <c r="B154" s="38"/>
      <c r="C154" s="217" t="s">
        <v>181</v>
      </c>
      <c r="D154" s="217" t="s">
        <v>120</v>
      </c>
      <c r="E154" s="218" t="s">
        <v>182</v>
      </c>
      <c r="F154" s="219" t="s">
        <v>183</v>
      </c>
      <c r="G154" s="220" t="s">
        <v>184</v>
      </c>
      <c r="H154" s="221">
        <v>240</v>
      </c>
      <c r="I154" s="222"/>
      <c r="J154" s="223">
        <f>ROUND(I154*H154,2)</f>
        <v>0</v>
      </c>
      <c r="K154" s="219" t="s">
        <v>124</v>
      </c>
      <c r="L154" s="43"/>
      <c r="M154" s="224" t="s">
        <v>1</v>
      </c>
      <c r="N154" s="225" t="s">
        <v>39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125</v>
      </c>
      <c r="AT154" s="228" t="s">
        <v>120</v>
      </c>
      <c r="AU154" s="228" t="s">
        <v>84</v>
      </c>
      <c r="AY154" s="16" t="s">
        <v>118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82</v>
      </c>
      <c r="BK154" s="229">
        <f>ROUND(I154*H154,2)</f>
        <v>0</v>
      </c>
      <c r="BL154" s="16" t="s">
        <v>125</v>
      </c>
      <c r="BM154" s="228" t="s">
        <v>185</v>
      </c>
    </row>
    <row r="155" s="2" customFormat="1">
      <c r="A155" s="37"/>
      <c r="B155" s="38"/>
      <c r="C155" s="39"/>
      <c r="D155" s="230" t="s">
        <v>127</v>
      </c>
      <c r="E155" s="39"/>
      <c r="F155" s="231" t="s">
        <v>183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127</v>
      </c>
      <c r="AU155" s="16" t="s">
        <v>84</v>
      </c>
    </row>
    <row r="156" s="13" customFormat="1">
      <c r="A156" s="13"/>
      <c r="B156" s="235"/>
      <c r="C156" s="236"/>
      <c r="D156" s="230" t="s">
        <v>129</v>
      </c>
      <c r="E156" s="237" t="s">
        <v>1</v>
      </c>
      <c r="F156" s="238" t="s">
        <v>186</v>
      </c>
      <c r="G156" s="236"/>
      <c r="H156" s="239">
        <v>240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129</v>
      </c>
      <c r="AU156" s="245" t="s">
        <v>84</v>
      </c>
      <c r="AV156" s="13" t="s">
        <v>84</v>
      </c>
      <c r="AW156" s="13" t="s">
        <v>31</v>
      </c>
      <c r="AX156" s="13" t="s">
        <v>82</v>
      </c>
      <c r="AY156" s="245" t="s">
        <v>118</v>
      </c>
    </row>
    <row r="157" s="2" customFormat="1" ht="16.5" customHeight="1">
      <c r="A157" s="37"/>
      <c r="B157" s="38"/>
      <c r="C157" s="217" t="s">
        <v>187</v>
      </c>
      <c r="D157" s="217" t="s">
        <v>120</v>
      </c>
      <c r="E157" s="218" t="s">
        <v>188</v>
      </c>
      <c r="F157" s="219" t="s">
        <v>189</v>
      </c>
      <c r="G157" s="220" t="s">
        <v>172</v>
      </c>
      <c r="H157" s="221">
        <v>12</v>
      </c>
      <c r="I157" s="222"/>
      <c r="J157" s="223">
        <f>ROUND(I157*H157,2)</f>
        <v>0</v>
      </c>
      <c r="K157" s="219" t="s">
        <v>124</v>
      </c>
      <c r="L157" s="43"/>
      <c r="M157" s="224" t="s">
        <v>1</v>
      </c>
      <c r="N157" s="225" t="s">
        <v>39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125</v>
      </c>
      <c r="AT157" s="228" t="s">
        <v>120</v>
      </c>
      <c r="AU157" s="228" t="s">
        <v>84</v>
      </c>
      <c r="AY157" s="16" t="s">
        <v>118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82</v>
      </c>
      <c r="BK157" s="229">
        <f>ROUND(I157*H157,2)</f>
        <v>0</v>
      </c>
      <c r="BL157" s="16" t="s">
        <v>125</v>
      </c>
      <c r="BM157" s="228" t="s">
        <v>190</v>
      </c>
    </row>
    <row r="158" s="2" customFormat="1">
      <c r="A158" s="37"/>
      <c r="B158" s="38"/>
      <c r="C158" s="39"/>
      <c r="D158" s="230" t="s">
        <v>127</v>
      </c>
      <c r="E158" s="39"/>
      <c r="F158" s="231" t="s">
        <v>189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127</v>
      </c>
      <c r="AU158" s="16" t="s">
        <v>84</v>
      </c>
    </row>
    <row r="159" s="13" customFormat="1">
      <c r="A159" s="13"/>
      <c r="B159" s="235"/>
      <c r="C159" s="236"/>
      <c r="D159" s="230" t="s">
        <v>129</v>
      </c>
      <c r="E159" s="237" t="s">
        <v>1</v>
      </c>
      <c r="F159" s="238" t="s">
        <v>191</v>
      </c>
      <c r="G159" s="236"/>
      <c r="H159" s="239">
        <v>12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129</v>
      </c>
      <c r="AU159" s="245" t="s">
        <v>84</v>
      </c>
      <c r="AV159" s="13" t="s">
        <v>84</v>
      </c>
      <c r="AW159" s="13" t="s">
        <v>31</v>
      </c>
      <c r="AX159" s="13" t="s">
        <v>82</v>
      </c>
      <c r="AY159" s="245" t="s">
        <v>118</v>
      </c>
    </row>
    <row r="160" s="2" customFormat="1" ht="24.15" customHeight="1">
      <c r="A160" s="37"/>
      <c r="B160" s="38"/>
      <c r="C160" s="217" t="s">
        <v>8</v>
      </c>
      <c r="D160" s="217" t="s">
        <v>120</v>
      </c>
      <c r="E160" s="218" t="s">
        <v>192</v>
      </c>
      <c r="F160" s="219" t="s">
        <v>193</v>
      </c>
      <c r="G160" s="220" t="s">
        <v>194</v>
      </c>
      <c r="H160" s="221">
        <v>1</v>
      </c>
      <c r="I160" s="222"/>
      <c r="J160" s="223">
        <f>ROUND(I160*H160,2)</f>
        <v>0</v>
      </c>
      <c r="K160" s="219" t="s">
        <v>1</v>
      </c>
      <c r="L160" s="43"/>
      <c r="M160" s="224" t="s">
        <v>1</v>
      </c>
      <c r="N160" s="225" t="s">
        <v>39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0.0074200000000000004</v>
      </c>
      <c r="T160" s="227">
        <f>S160*H160</f>
        <v>0.0074200000000000004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125</v>
      </c>
      <c r="AT160" s="228" t="s">
        <v>120</v>
      </c>
      <c r="AU160" s="228" t="s">
        <v>84</v>
      </c>
      <c r="AY160" s="16" t="s">
        <v>118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82</v>
      </c>
      <c r="BK160" s="229">
        <f>ROUND(I160*H160,2)</f>
        <v>0</v>
      </c>
      <c r="BL160" s="16" t="s">
        <v>125</v>
      </c>
      <c r="BM160" s="228" t="s">
        <v>195</v>
      </c>
    </row>
    <row r="161" s="2" customFormat="1">
      <c r="A161" s="37"/>
      <c r="B161" s="38"/>
      <c r="C161" s="39"/>
      <c r="D161" s="230" t="s">
        <v>127</v>
      </c>
      <c r="E161" s="39"/>
      <c r="F161" s="231" t="s">
        <v>196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127</v>
      </c>
      <c r="AU161" s="16" t="s">
        <v>84</v>
      </c>
    </row>
    <row r="162" s="2" customFormat="1" ht="24.15" customHeight="1">
      <c r="A162" s="37"/>
      <c r="B162" s="38"/>
      <c r="C162" s="258" t="s">
        <v>197</v>
      </c>
      <c r="D162" s="258" t="s">
        <v>147</v>
      </c>
      <c r="E162" s="259" t="s">
        <v>198</v>
      </c>
      <c r="F162" s="260" t="s">
        <v>199</v>
      </c>
      <c r="G162" s="261" t="s">
        <v>172</v>
      </c>
      <c r="H162" s="262">
        <v>1</v>
      </c>
      <c r="I162" s="263"/>
      <c r="J162" s="264">
        <f>ROUND(I162*H162,2)</f>
        <v>0</v>
      </c>
      <c r="K162" s="260" t="s">
        <v>1</v>
      </c>
      <c r="L162" s="265"/>
      <c r="M162" s="266" t="s">
        <v>1</v>
      </c>
      <c r="N162" s="267" t="s">
        <v>39</v>
      </c>
      <c r="O162" s="90"/>
      <c r="P162" s="226">
        <f>O162*H162</f>
        <v>0</v>
      </c>
      <c r="Q162" s="226">
        <v>19.890000000000001</v>
      </c>
      <c r="R162" s="226">
        <f>Q162*H162</f>
        <v>19.890000000000001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151</v>
      </c>
      <c r="AT162" s="228" t="s">
        <v>147</v>
      </c>
      <c r="AU162" s="228" t="s">
        <v>84</v>
      </c>
      <c r="AY162" s="16" t="s">
        <v>118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82</v>
      </c>
      <c r="BK162" s="229">
        <f>ROUND(I162*H162,2)</f>
        <v>0</v>
      </c>
      <c r="BL162" s="16" t="s">
        <v>125</v>
      </c>
      <c r="BM162" s="228" t="s">
        <v>200</v>
      </c>
    </row>
    <row r="163" s="2" customFormat="1">
      <c r="A163" s="37"/>
      <c r="B163" s="38"/>
      <c r="C163" s="39"/>
      <c r="D163" s="230" t="s">
        <v>127</v>
      </c>
      <c r="E163" s="39"/>
      <c r="F163" s="231" t="s">
        <v>201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127</v>
      </c>
      <c r="AU163" s="16" t="s">
        <v>84</v>
      </c>
    </row>
    <row r="164" s="2" customFormat="1" ht="16.5" customHeight="1">
      <c r="A164" s="37"/>
      <c r="B164" s="38"/>
      <c r="C164" s="217" t="s">
        <v>202</v>
      </c>
      <c r="D164" s="217" t="s">
        <v>120</v>
      </c>
      <c r="E164" s="218" t="s">
        <v>203</v>
      </c>
      <c r="F164" s="219" t="s">
        <v>204</v>
      </c>
      <c r="G164" s="220" t="s">
        <v>172</v>
      </c>
      <c r="H164" s="221">
        <v>56</v>
      </c>
      <c r="I164" s="222"/>
      <c r="J164" s="223">
        <f>ROUND(I164*H164,2)</f>
        <v>0</v>
      </c>
      <c r="K164" s="219" t="s">
        <v>124</v>
      </c>
      <c r="L164" s="43"/>
      <c r="M164" s="224" t="s">
        <v>1</v>
      </c>
      <c r="N164" s="225" t="s">
        <v>39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0.0010499999999999999</v>
      </c>
      <c r="T164" s="227">
        <f>S164*H164</f>
        <v>0.058799999999999998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125</v>
      </c>
      <c r="AT164" s="228" t="s">
        <v>120</v>
      </c>
      <c r="AU164" s="228" t="s">
        <v>84</v>
      </c>
      <c r="AY164" s="16" t="s">
        <v>118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82</v>
      </c>
      <c r="BK164" s="229">
        <f>ROUND(I164*H164,2)</f>
        <v>0</v>
      </c>
      <c r="BL164" s="16" t="s">
        <v>125</v>
      </c>
      <c r="BM164" s="228" t="s">
        <v>205</v>
      </c>
    </row>
    <row r="165" s="2" customFormat="1">
      <c r="A165" s="37"/>
      <c r="B165" s="38"/>
      <c r="C165" s="39"/>
      <c r="D165" s="230" t="s">
        <v>127</v>
      </c>
      <c r="E165" s="39"/>
      <c r="F165" s="231" t="s">
        <v>204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127</v>
      </c>
      <c r="AU165" s="16" t="s">
        <v>84</v>
      </c>
    </row>
    <row r="166" s="13" customFormat="1">
      <c r="A166" s="13"/>
      <c r="B166" s="235"/>
      <c r="C166" s="236"/>
      <c r="D166" s="230" t="s">
        <v>129</v>
      </c>
      <c r="E166" s="237" t="s">
        <v>1</v>
      </c>
      <c r="F166" s="238" t="s">
        <v>206</v>
      </c>
      <c r="G166" s="236"/>
      <c r="H166" s="239">
        <v>56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129</v>
      </c>
      <c r="AU166" s="245" t="s">
        <v>84</v>
      </c>
      <c r="AV166" s="13" t="s">
        <v>84</v>
      </c>
      <c r="AW166" s="13" t="s">
        <v>31</v>
      </c>
      <c r="AX166" s="13" t="s">
        <v>74</v>
      </c>
      <c r="AY166" s="245" t="s">
        <v>118</v>
      </c>
    </row>
    <row r="167" s="14" customFormat="1">
      <c r="A167" s="14"/>
      <c r="B167" s="247"/>
      <c r="C167" s="248"/>
      <c r="D167" s="230" t="s">
        <v>129</v>
      </c>
      <c r="E167" s="249" t="s">
        <v>1</v>
      </c>
      <c r="F167" s="250" t="s">
        <v>146</v>
      </c>
      <c r="G167" s="248"/>
      <c r="H167" s="251">
        <v>56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129</v>
      </c>
      <c r="AU167" s="257" t="s">
        <v>84</v>
      </c>
      <c r="AV167" s="14" t="s">
        <v>125</v>
      </c>
      <c r="AW167" s="14" t="s">
        <v>31</v>
      </c>
      <c r="AX167" s="14" t="s">
        <v>82</v>
      </c>
      <c r="AY167" s="257" t="s">
        <v>118</v>
      </c>
    </row>
    <row r="168" s="2" customFormat="1" ht="24.15" customHeight="1">
      <c r="A168" s="37"/>
      <c r="B168" s="38"/>
      <c r="C168" s="258" t="s">
        <v>207</v>
      </c>
      <c r="D168" s="258" t="s">
        <v>147</v>
      </c>
      <c r="E168" s="259" t="s">
        <v>208</v>
      </c>
      <c r="F168" s="260" t="s">
        <v>209</v>
      </c>
      <c r="G168" s="261" t="s">
        <v>172</v>
      </c>
      <c r="H168" s="262">
        <v>56</v>
      </c>
      <c r="I168" s="263"/>
      <c r="J168" s="264">
        <f>ROUND(I168*H168,2)</f>
        <v>0</v>
      </c>
      <c r="K168" s="260" t="s">
        <v>124</v>
      </c>
      <c r="L168" s="265"/>
      <c r="M168" s="266" t="s">
        <v>1</v>
      </c>
      <c r="N168" s="267" t="s">
        <v>39</v>
      </c>
      <c r="O168" s="90"/>
      <c r="P168" s="226">
        <f>O168*H168</f>
        <v>0</v>
      </c>
      <c r="Q168" s="226">
        <v>0.0010499999999999999</v>
      </c>
      <c r="R168" s="226">
        <f>Q168*H168</f>
        <v>0.058799999999999998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151</v>
      </c>
      <c r="AT168" s="228" t="s">
        <v>147</v>
      </c>
      <c r="AU168" s="228" t="s">
        <v>84</v>
      </c>
      <c r="AY168" s="16" t="s">
        <v>118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82</v>
      </c>
      <c r="BK168" s="229">
        <f>ROUND(I168*H168,2)</f>
        <v>0</v>
      </c>
      <c r="BL168" s="16" t="s">
        <v>125</v>
      </c>
      <c r="BM168" s="228" t="s">
        <v>210</v>
      </c>
    </row>
    <row r="169" s="2" customFormat="1">
      <c r="A169" s="37"/>
      <c r="B169" s="38"/>
      <c r="C169" s="39"/>
      <c r="D169" s="230" t="s">
        <v>127</v>
      </c>
      <c r="E169" s="39"/>
      <c r="F169" s="231" t="s">
        <v>209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127</v>
      </c>
      <c r="AU169" s="16" t="s">
        <v>84</v>
      </c>
    </row>
    <row r="170" s="2" customFormat="1" ht="24.15" customHeight="1">
      <c r="A170" s="37"/>
      <c r="B170" s="38"/>
      <c r="C170" s="217" t="s">
        <v>211</v>
      </c>
      <c r="D170" s="217" t="s">
        <v>120</v>
      </c>
      <c r="E170" s="218" t="s">
        <v>212</v>
      </c>
      <c r="F170" s="219" t="s">
        <v>213</v>
      </c>
      <c r="G170" s="220" t="s">
        <v>172</v>
      </c>
      <c r="H170" s="221">
        <v>2</v>
      </c>
      <c r="I170" s="222"/>
      <c r="J170" s="223">
        <f>ROUND(I170*H170,2)</f>
        <v>0</v>
      </c>
      <c r="K170" s="219" t="s">
        <v>124</v>
      </c>
      <c r="L170" s="43"/>
      <c r="M170" s="224" t="s">
        <v>1</v>
      </c>
      <c r="N170" s="225" t="s">
        <v>39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0.0042900000000000004</v>
      </c>
      <c r="T170" s="227">
        <f>S170*H170</f>
        <v>0.0085800000000000008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125</v>
      </c>
      <c r="AT170" s="228" t="s">
        <v>120</v>
      </c>
      <c r="AU170" s="228" t="s">
        <v>84</v>
      </c>
      <c r="AY170" s="16" t="s">
        <v>118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82</v>
      </c>
      <c r="BK170" s="229">
        <f>ROUND(I170*H170,2)</f>
        <v>0</v>
      </c>
      <c r="BL170" s="16" t="s">
        <v>125</v>
      </c>
      <c r="BM170" s="228" t="s">
        <v>214</v>
      </c>
    </row>
    <row r="171" s="2" customFormat="1">
      <c r="A171" s="37"/>
      <c r="B171" s="38"/>
      <c r="C171" s="39"/>
      <c r="D171" s="230" t="s">
        <v>127</v>
      </c>
      <c r="E171" s="39"/>
      <c r="F171" s="231" t="s">
        <v>213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127</v>
      </c>
      <c r="AU171" s="16" t="s">
        <v>84</v>
      </c>
    </row>
    <row r="172" s="2" customFormat="1" ht="24.15" customHeight="1">
      <c r="A172" s="37"/>
      <c r="B172" s="38"/>
      <c r="C172" s="258" t="s">
        <v>215</v>
      </c>
      <c r="D172" s="258" t="s">
        <v>147</v>
      </c>
      <c r="E172" s="259" t="s">
        <v>216</v>
      </c>
      <c r="F172" s="260" t="s">
        <v>217</v>
      </c>
      <c r="G172" s="261" t="s">
        <v>172</v>
      </c>
      <c r="H172" s="262">
        <v>2</v>
      </c>
      <c r="I172" s="263"/>
      <c r="J172" s="264">
        <f>ROUND(I172*H172,2)</f>
        <v>0</v>
      </c>
      <c r="K172" s="260" t="s">
        <v>124</v>
      </c>
      <c r="L172" s="265"/>
      <c r="M172" s="266" t="s">
        <v>1</v>
      </c>
      <c r="N172" s="267" t="s">
        <v>39</v>
      </c>
      <c r="O172" s="90"/>
      <c r="P172" s="226">
        <f>O172*H172</f>
        <v>0</v>
      </c>
      <c r="Q172" s="226">
        <v>0.0042900000000000004</v>
      </c>
      <c r="R172" s="226">
        <f>Q172*H172</f>
        <v>0.0085800000000000008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151</v>
      </c>
      <c r="AT172" s="228" t="s">
        <v>147</v>
      </c>
      <c r="AU172" s="228" t="s">
        <v>84</v>
      </c>
      <c r="AY172" s="16" t="s">
        <v>118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82</v>
      </c>
      <c r="BK172" s="229">
        <f>ROUND(I172*H172,2)</f>
        <v>0</v>
      </c>
      <c r="BL172" s="16" t="s">
        <v>125</v>
      </c>
      <c r="BM172" s="228" t="s">
        <v>218</v>
      </c>
    </row>
    <row r="173" s="2" customFormat="1">
      <c r="A173" s="37"/>
      <c r="B173" s="38"/>
      <c r="C173" s="39"/>
      <c r="D173" s="230" t="s">
        <v>127</v>
      </c>
      <c r="E173" s="39"/>
      <c r="F173" s="231" t="s">
        <v>217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127</v>
      </c>
      <c r="AU173" s="16" t="s">
        <v>84</v>
      </c>
    </row>
    <row r="174" s="2" customFormat="1" ht="24.15" customHeight="1">
      <c r="A174" s="37"/>
      <c r="B174" s="38"/>
      <c r="C174" s="217" t="s">
        <v>219</v>
      </c>
      <c r="D174" s="217" t="s">
        <v>120</v>
      </c>
      <c r="E174" s="218" t="s">
        <v>220</v>
      </c>
      <c r="F174" s="219" t="s">
        <v>221</v>
      </c>
      <c r="G174" s="220" t="s">
        <v>172</v>
      </c>
      <c r="H174" s="221">
        <v>2</v>
      </c>
      <c r="I174" s="222"/>
      <c r="J174" s="223">
        <f>ROUND(I174*H174,2)</f>
        <v>0</v>
      </c>
      <c r="K174" s="219" t="s">
        <v>124</v>
      </c>
      <c r="L174" s="43"/>
      <c r="M174" s="224" t="s">
        <v>1</v>
      </c>
      <c r="N174" s="225" t="s">
        <v>39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0.0042900000000000004</v>
      </c>
      <c r="T174" s="227">
        <f>S174*H174</f>
        <v>0.0085800000000000008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125</v>
      </c>
      <c r="AT174" s="228" t="s">
        <v>120</v>
      </c>
      <c r="AU174" s="228" t="s">
        <v>84</v>
      </c>
      <c r="AY174" s="16" t="s">
        <v>118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82</v>
      </c>
      <c r="BK174" s="229">
        <f>ROUND(I174*H174,2)</f>
        <v>0</v>
      </c>
      <c r="BL174" s="16" t="s">
        <v>125</v>
      </c>
      <c r="BM174" s="228" t="s">
        <v>222</v>
      </c>
    </row>
    <row r="175" s="2" customFormat="1">
      <c r="A175" s="37"/>
      <c r="B175" s="38"/>
      <c r="C175" s="39"/>
      <c r="D175" s="230" t="s">
        <v>127</v>
      </c>
      <c r="E175" s="39"/>
      <c r="F175" s="231" t="s">
        <v>223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127</v>
      </c>
      <c r="AU175" s="16" t="s">
        <v>84</v>
      </c>
    </row>
    <row r="176" s="2" customFormat="1" ht="24.15" customHeight="1">
      <c r="A176" s="37"/>
      <c r="B176" s="38"/>
      <c r="C176" s="258" t="s">
        <v>224</v>
      </c>
      <c r="D176" s="258" t="s">
        <v>147</v>
      </c>
      <c r="E176" s="259" t="s">
        <v>225</v>
      </c>
      <c r="F176" s="260" t="s">
        <v>226</v>
      </c>
      <c r="G176" s="261" t="s">
        <v>172</v>
      </c>
      <c r="H176" s="262">
        <v>2</v>
      </c>
      <c r="I176" s="263"/>
      <c r="J176" s="264">
        <f>ROUND(I176*H176,2)</f>
        <v>0</v>
      </c>
      <c r="K176" s="260" t="s">
        <v>124</v>
      </c>
      <c r="L176" s="265"/>
      <c r="M176" s="266" t="s">
        <v>1</v>
      </c>
      <c r="N176" s="267" t="s">
        <v>39</v>
      </c>
      <c r="O176" s="90"/>
      <c r="P176" s="226">
        <f>O176*H176</f>
        <v>0</v>
      </c>
      <c r="Q176" s="226">
        <v>0.0094000000000000004</v>
      </c>
      <c r="R176" s="226">
        <f>Q176*H176</f>
        <v>0.018800000000000001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151</v>
      </c>
      <c r="AT176" s="228" t="s">
        <v>147</v>
      </c>
      <c r="AU176" s="228" t="s">
        <v>84</v>
      </c>
      <c r="AY176" s="16" t="s">
        <v>118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82</v>
      </c>
      <c r="BK176" s="229">
        <f>ROUND(I176*H176,2)</f>
        <v>0</v>
      </c>
      <c r="BL176" s="16" t="s">
        <v>125</v>
      </c>
      <c r="BM176" s="228" t="s">
        <v>227</v>
      </c>
    </row>
    <row r="177" s="2" customFormat="1">
      <c r="A177" s="37"/>
      <c r="B177" s="38"/>
      <c r="C177" s="39"/>
      <c r="D177" s="230" t="s">
        <v>127</v>
      </c>
      <c r="E177" s="39"/>
      <c r="F177" s="231" t="s">
        <v>226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127</v>
      </c>
      <c r="AU177" s="16" t="s">
        <v>84</v>
      </c>
    </row>
    <row r="178" s="2" customFormat="1" ht="24.15" customHeight="1">
      <c r="A178" s="37"/>
      <c r="B178" s="38"/>
      <c r="C178" s="217" t="s">
        <v>228</v>
      </c>
      <c r="D178" s="217" t="s">
        <v>120</v>
      </c>
      <c r="E178" s="218" t="s">
        <v>229</v>
      </c>
      <c r="F178" s="219" t="s">
        <v>230</v>
      </c>
      <c r="G178" s="220" t="s">
        <v>172</v>
      </c>
      <c r="H178" s="221">
        <v>10</v>
      </c>
      <c r="I178" s="222"/>
      <c r="J178" s="223">
        <f>ROUND(I178*H178,2)</f>
        <v>0</v>
      </c>
      <c r="K178" s="219" t="s">
        <v>124</v>
      </c>
      <c r="L178" s="43"/>
      <c r="M178" s="224" t="s">
        <v>1</v>
      </c>
      <c r="N178" s="225" t="s">
        <v>39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125</v>
      </c>
      <c r="AT178" s="228" t="s">
        <v>120</v>
      </c>
      <c r="AU178" s="228" t="s">
        <v>84</v>
      </c>
      <c r="AY178" s="16" t="s">
        <v>118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82</v>
      </c>
      <c r="BK178" s="229">
        <f>ROUND(I178*H178,2)</f>
        <v>0</v>
      </c>
      <c r="BL178" s="16" t="s">
        <v>125</v>
      </c>
      <c r="BM178" s="228" t="s">
        <v>231</v>
      </c>
    </row>
    <row r="179" s="2" customFormat="1">
      <c r="A179" s="37"/>
      <c r="B179" s="38"/>
      <c r="C179" s="39"/>
      <c r="D179" s="230" t="s">
        <v>127</v>
      </c>
      <c r="E179" s="39"/>
      <c r="F179" s="231" t="s">
        <v>230</v>
      </c>
      <c r="G179" s="39"/>
      <c r="H179" s="39"/>
      <c r="I179" s="232"/>
      <c r="J179" s="39"/>
      <c r="K179" s="39"/>
      <c r="L179" s="43"/>
      <c r="M179" s="233"/>
      <c r="N179" s="23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127</v>
      </c>
      <c r="AU179" s="16" t="s">
        <v>84</v>
      </c>
    </row>
    <row r="180" s="2" customFormat="1" ht="16.5" customHeight="1">
      <c r="A180" s="37"/>
      <c r="B180" s="38"/>
      <c r="C180" s="217" t="s">
        <v>7</v>
      </c>
      <c r="D180" s="217" t="s">
        <v>120</v>
      </c>
      <c r="E180" s="218" t="s">
        <v>232</v>
      </c>
      <c r="F180" s="219" t="s">
        <v>233</v>
      </c>
      <c r="G180" s="220" t="s">
        <v>172</v>
      </c>
      <c r="H180" s="221">
        <v>4</v>
      </c>
      <c r="I180" s="222"/>
      <c r="J180" s="223">
        <f>ROUND(I180*H180,2)</f>
        <v>0</v>
      </c>
      <c r="K180" s="219" t="s">
        <v>124</v>
      </c>
      <c r="L180" s="43"/>
      <c r="M180" s="224" t="s">
        <v>1</v>
      </c>
      <c r="N180" s="225" t="s">
        <v>39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125</v>
      </c>
      <c r="AT180" s="228" t="s">
        <v>120</v>
      </c>
      <c r="AU180" s="228" t="s">
        <v>84</v>
      </c>
      <c r="AY180" s="16" t="s">
        <v>118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82</v>
      </c>
      <c r="BK180" s="229">
        <f>ROUND(I180*H180,2)</f>
        <v>0</v>
      </c>
      <c r="BL180" s="16" t="s">
        <v>125</v>
      </c>
      <c r="BM180" s="228" t="s">
        <v>234</v>
      </c>
    </row>
    <row r="181" s="2" customFormat="1">
      <c r="A181" s="37"/>
      <c r="B181" s="38"/>
      <c r="C181" s="39"/>
      <c r="D181" s="230" t="s">
        <v>127</v>
      </c>
      <c r="E181" s="39"/>
      <c r="F181" s="231" t="s">
        <v>233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127</v>
      </c>
      <c r="AU181" s="16" t="s">
        <v>84</v>
      </c>
    </row>
    <row r="182" s="2" customFormat="1" ht="33" customHeight="1">
      <c r="A182" s="37"/>
      <c r="B182" s="38"/>
      <c r="C182" s="217" t="s">
        <v>235</v>
      </c>
      <c r="D182" s="217" t="s">
        <v>120</v>
      </c>
      <c r="E182" s="218" t="s">
        <v>236</v>
      </c>
      <c r="F182" s="219" t="s">
        <v>237</v>
      </c>
      <c r="G182" s="220" t="s">
        <v>123</v>
      </c>
      <c r="H182" s="221">
        <v>59.5</v>
      </c>
      <c r="I182" s="222"/>
      <c r="J182" s="223">
        <f>ROUND(I182*H182,2)</f>
        <v>0</v>
      </c>
      <c r="K182" s="219" t="s">
        <v>124</v>
      </c>
      <c r="L182" s="43"/>
      <c r="M182" s="224" t="s">
        <v>1</v>
      </c>
      <c r="N182" s="225" t="s">
        <v>39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125</v>
      </c>
      <c r="AT182" s="228" t="s">
        <v>120</v>
      </c>
      <c r="AU182" s="228" t="s">
        <v>84</v>
      </c>
      <c r="AY182" s="16" t="s">
        <v>118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82</v>
      </c>
      <c r="BK182" s="229">
        <f>ROUND(I182*H182,2)</f>
        <v>0</v>
      </c>
      <c r="BL182" s="16" t="s">
        <v>125</v>
      </c>
      <c r="BM182" s="228" t="s">
        <v>238</v>
      </c>
    </row>
    <row r="183" s="2" customFormat="1">
      <c r="A183" s="37"/>
      <c r="B183" s="38"/>
      <c r="C183" s="39"/>
      <c r="D183" s="230" t="s">
        <v>127</v>
      </c>
      <c r="E183" s="39"/>
      <c r="F183" s="231" t="s">
        <v>239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127</v>
      </c>
      <c r="AU183" s="16" t="s">
        <v>84</v>
      </c>
    </row>
    <row r="184" s="2" customFormat="1">
      <c r="A184" s="37"/>
      <c r="B184" s="38"/>
      <c r="C184" s="39"/>
      <c r="D184" s="230" t="s">
        <v>135</v>
      </c>
      <c r="E184" s="39"/>
      <c r="F184" s="246" t="s">
        <v>240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135</v>
      </c>
      <c r="AU184" s="16" t="s">
        <v>84</v>
      </c>
    </row>
    <row r="185" s="2" customFormat="1" ht="24.15" customHeight="1">
      <c r="A185" s="37"/>
      <c r="B185" s="38"/>
      <c r="C185" s="217" t="s">
        <v>241</v>
      </c>
      <c r="D185" s="217" t="s">
        <v>120</v>
      </c>
      <c r="E185" s="218" t="s">
        <v>242</v>
      </c>
      <c r="F185" s="219" t="s">
        <v>243</v>
      </c>
      <c r="G185" s="220" t="s">
        <v>123</v>
      </c>
      <c r="H185" s="221">
        <v>59.5</v>
      </c>
      <c r="I185" s="222"/>
      <c r="J185" s="223">
        <f>ROUND(I185*H185,2)</f>
        <v>0</v>
      </c>
      <c r="K185" s="219" t="s">
        <v>124</v>
      </c>
      <c r="L185" s="43"/>
      <c r="M185" s="224" t="s">
        <v>1</v>
      </c>
      <c r="N185" s="225" t="s">
        <v>39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125</v>
      </c>
      <c r="AT185" s="228" t="s">
        <v>120</v>
      </c>
      <c r="AU185" s="228" t="s">
        <v>84</v>
      </c>
      <c r="AY185" s="16" t="s">
        <v>118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82</v>
      </c>
      <c r="BK185" s="229">
        <f>ROUND(I185*H185,2)</f>
        <v>0</v>
      </c>
      <c r="BL185" s="16" t="s">
        <v>125</v>
      </c>
      <c r="BM185" s="228" t="s">
        <v>244</v>
      </c>
    </row>
    <row r="186" s="2" customFormat="1">
      <c r="A186" s="37"/>
      <c r="B186" s="38"/>
      <c r="C186" s="39"/>
      <c r="D186" s="230" t="s">
        <v>127</v>
      </c>
      <c r="E186" s="39"/>
      <c r="F186" s="231" t="s">
        <v>245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127</v>
      </c>
      <c r="AU186" s="16" t="s">
        <v>84</v>
      </c>
    </row>
    <row r="187" s="2" customFormat="1" ht="24.15" customHeight="1">
      <c r="A187" s="37"/>
      <c r="B187" s="38"/>
      <c r="C187" s="217" t="s">
        <v>246</v>
      </c>
      <c r="D187" s="217" t="s">
        <v>120</v>
      </c>
      <c r="E187" s="218" t="s">
        <v>247</v>
      </c>
      <c r="F187" s="219" t="s">
        <v>248</v>
      </c>
      <c r="G187" s="220" t="s">
        <v>123</v>
      </c>
      <c r="H187" s="221">
        <v>59.5</v>
      </c>
      <c r="I187" s="222"/>
      <c r="J187" s="223">
        <f>ROUND(I187*H187,2)</f>
        <v>0</v>
      </c>
      <c r="K187" s="219" t="s">
        <v>124</v>
      </c>
      <c r="L187" s="43"/>
      <c r="M187" s="224" t="s">
        <v>1</v>
      </c>
      <c r="N187" s="225" t="s">
        <v>39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125</v>
      </c>
      <c r="AT187" s="228" t="s">
        <v>120</v>
      </c>
      <c r="AU187" s="228" t="s">
        <v>84</v>
      </c>
      <c r="AY187" s="16" t="s">
        <v>118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82</v>
      </c>
      <c r="BK187" s="229">
        <f>ROUND(I187*H187,2)</f>
        <v>0</v>
      </c>
      <c r="BL187" s="16" t="s">
        <v>125</v>
      </c>
      <c r="BM187" s="228" t="s">
        <v>249</v>
      </c>
    </row>
    <row r="188" s="2" customFormat="1">
      <c r="A188" s="37"/>
      <c r="B188" s="38"/>
      <c r="C188" s="39"/>
      <c r="D188" s="230" t="s">
        <v>127</v>
      </c>
      <c r="E188" s="39"/>
      <c r="F188" s="231" t="s">
        <v>250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127</v>
      </c>
      <c r="AU188" s="16" t="s">
        <v>84</v>
      </c>
    </row>
    <row r="189" s="2" customFormat="1">
      <c r="A189" s="37"/>
      <c r="B189" s="38"/>
      <c r="C189" s="39"/>
      <c r="D189" s="230" t="s">
        <v>135</v>
      </c>
      <c r="E189" s="39"/>
      <c r="F189" s="246" t="s">
        <v>251</v>
      </c>
      <c r="G189" s="39"/>
      <c r="H189" s="39"/>
      <c r="I189" s="232"/>
      <c r="J189" s="39"/>
      <c r="K189" s="39"/>
      <c r="L189" s="43"/>
      <c r="M189" s="233"/>
      <c r="N189" s="23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135</v>
      </c>
      <c r="AU189" s="16" t="s">
        <v>84</v>
      </c>
    </row>
    <row r="190" s="12" customFormat="1" ht="22.8" customHeight="1">
      <c r="A190" s="12"/>
      <c r="B190" s="201"/>
      <c r="C190" s="202"/>
      <c r="D190" s="203" t="s">
        <v>73</v>
      </c>
      <c r="E190" s="215" t="s">
        <v>176</v>
      </c>
      <c r="F190" s="215" t="s">
        <v>252</v>
      </c>
      <c r="G190" s="202"/>
      <c r="H190" s="202"/>
      <c r="I190" s="205"/>
      <c r="J190" s="216">
        <f>BK190</f>
        <v>0</v>
      </c>
      <c r="K190" s="202"/>
      <c r="L190" s="207"/>
      <c r="M190" s="208"/>
      <c r="N190" s="209"/>
      <c r="O190" s="209"/>
      <c r="P190" s="210">
        <f>SUM(P191:P225)</f>
        <v>0</v>
      </c>
      <c r="Q190" s="209"/>
      <c r="R190" s="210">
        <f>SUM(R191:R225)</f>
        <v>4.2573741199999997</v>
      </c>
      <c r="S190" s="209"/>
      <c r="T190" s="211">
        <f>SUM(T191:T225)</f>
        <v>15.278435999999999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2" t="s">
        <v>82</v>
      </c>
      <c r="AT190" s="213" t="s">
        <v>73</v>
      </c>
      <c r="AU190" s="213" t="s">
        <v>82</v>
      </c>
      <c r="AY190" s="212" t="s">
        <v>118</v>
      </c>
      <c r="BK190" s="214">
        <f>SUM(BK191:BK225)</f>
        <v>0</v>
      </c>
    </row>
    <row r="191" s="2" customFormat="1" ht="24.15" customHeight="1">
      <c r="A191" s="37"/>
      <c r="B191" s="38"/>
      <c r="C191" s="217" t="s">
        <v>253</v>
      </c>
      <c r="D191" s="217" t="s">
        <v>120</v>
      </c>
      <c r="E191" s="218" t="s">
        <v>254</v>
      </c>
      <c r="F191" s="219" t="s">
        <v>255</v>
      </c>
      <c r="G191" s="220" t="s">
        <v>123</v>
      </c>
      <c r="H191" s="221">
        <v>3.5</v>
      </c>
      <c r="I191" s="222"/>
      <c r="J191" s="223">
        <f>ROUND(I191*H191,2)</f>
        <v>0</v>
      </c>
      <c r="K191" s="219" t="s">
        <v>124</v>
      </c>
      <c r="L191" s="43"/>
      <c r="M191" s="224" t="s">
        <v>1</v>
      </c>
      <c r="N191" s="225" t="s">
        <v>39</v>
      </c>
      <c r="O191" s="90"/>
      <c r="P191" s="226">
        <f>O191*H191</f>
        <v>0</v>
      </c>
      <c r="Q191" s="226">
        <v>0.0014499999999999999</v>
      </c>
      <c r="R191" s="226">
        <f>Q191*H191</f>
        <v>0.0050749999999999997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125</v>
      </c>
      <c r="AT191" s="228" t="s">
        <v>120</v>
      </c>
      <c r="AU191" s="228" t="s">
        <v>84</v>
      </c>
      <c r="AY191" s="16" t="s">
        <v>118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82</v>
      </c>
      <c r="BK191" s="229">
        <f>ROUND(I191*H191,2)</f>
        <v>0</v>
      </c>
      <c r="BL191" s="16" t="s">
        <v>125</v>
      </c>
      <c r="BM191" s="228" t="s">
        <v>256</v>
      </c>
    </row>
    <row r="192" s="2" customFormat="1">
      <c r="A192" s="37"/>
      <c r="B192" s="38"/>
      <c r="C192" s="39"/>
      <c r="D192" s="230" t="s">
        <v>127</v>
      </c>
      <c r="E192" s="39"/>
      <c r="F192" s="231" t="s">
        <v>257</v>
      </c>
      <c r="G192" s="39"/>
      <c r="H192" s="39"/>
      <c r="I192" s="232"/>
      <c r="J192" s="39"/>
      <c r="K192" s="39"/>
      <c r="L192" s="43"/>
      <c r="M192" s="233"/>
      <c r="N192" s="23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127</v>
      </c>
      <c r="AU192" s="16" t="s">
        <v>84</v>
      </c>
    </row>
    <row r="193" s="2" customFormat="1">
      <c r="A193" s="37"/>
      <c r="B193" s="38"/>
      <c r="C193" s="39"/>
      <c r="D193" s="230" t="s">
        <v>135</v>
      </c>
      <c r="E193" s="39"/>
      <c r="F193" s="246" t="s">
        <v>258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135</v>
      </c>
      <c r="AU193" s="16" t="s">
        <v>84</v>
      </c>
    </row>
    <row r="194" s="13" customFormat="1">
      <c r="A194" s="13"/>
      <c r="B194" s="235"/>
      <c r="C194" s="236"/>
      <c r="D194" s="230" t="s">
        <v>129</v>
      </c>
      <c r="E194" s="237" t="s">
        <v>1</v>
      </c>
      <c r="F194" s="238" t="s">
        <v>259</v>
      </c>
      <c r="G194" s="236"/>
      <c r="H194" s="239">
        <v>3.5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129</v>
      </c>
      <c r="AU194" s="245" t="s">
        <v>84</v>
      </c>
      <c r="AV194" s="13" t="s">
        <v>84</v>
      </c>
      <c r="AW194" s="13" t="s">
        <v>31</v>
      </c>
      <c r="AX194" s="13" t="s">
        <v>82</v>
      </c>
      <c r="AY194" s="245" t="s">
        <v>118</v>
      </c>
    </row>
    <row r="195" s="2" customFormat="1" ht="24.15" customHeight="1">
      <c r="A195" s="37"/>
      <c r="B195" s="38"/>
      <c r="C195" s="217" t="s">
        <v>260</v>
      </c>
      <c r="D195" s="217" t="s">
        <v>120</v>
      </c>
      <c r="E195" s="218" t="s">
        <v>261</v>
      </c>
      <c r="F195" s="219" t="s">
        <v>262</v>
      </c>
      <c r="G195" s="220" t="s">
        <v>184</v>
      </c>
      <c r="H195" s="221">
        <v>16</v>
      </c>
      <c r="I195" s="222"/>
      <c r="J195" s="223">
        <f>ROUND(I195*H195,2)</f>
        <v>0</v>
      </c>
      <c r="K195" s="219" t="s">
        <v>124</v>
      </c>
      <c r="L195" s="43"/>
      <c r="M195" s="224" t="s">
        <v>1</v>
      </c>
      <c r="N195" s="225" t="s">
        <v>39</v>
      </c>
      <c r="O195" s="90"/>
      <c r="P195" s="226">
        <f>O195*H195</f>
        <v>0</v>
      </c>
      <c r="Q195" s="226">
        <v>0.080839999999999995</v>
      </c>
      <c r="R195" s="226">
        <f>Q195*H195</f>
        <v>1.2934399999999999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125</v>
      </c>
      <c r="AT195" s="228" t="s">
        <v>120</v>
      </c>
      <c r="AU195" s="228" t="s">
        <v>84</v>
      </c>
      <c r="AY195" s="16" t="s">
        <v>118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82</v>
      </c>
      <c r="BK195" s="229">
        <f>ROUND(I195*H195,2)</f>
        <v>0</v>
      </c>
      <c r="BL195" s="16" t="s">
        <v>125</v>
      </c>
      <c r="BM195" s="228" t="s">
        <v>263</v>
      </c>
    </row>
    <row r="196" s="2" customFormat="1">
      <c r="A196" s="37"/>
      <c r="B196" s="38"/>
      <c r="C196" s="39"/>
      <c r="D196" s="230" t="s">
        <v>127</v>
      </c>
      <c r="E196" s="39"/>
      <c r="F196" s="231" t="s">
        <v>264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127</v>
      </c>
      <c r="AU196" s="16" t="s">
        <v>84</v>
      </c>
    </row>
    <row r="197" s="2" customFormat="1" ht="33" customHeight="1">
      <c r="A197" s="37"/>
      <c r="B197" s="38"/>
      <c r="C197" s="217" t="s">
        <v>265</v>
      </c>
      <c r="D197" s="217" t="s">
        <v>120</v>
      </c>
      <c r="E197" s="218" t="s">
        <v>266</v>
      </c>
      <c r="F197" s="219" t="s">
        <v>267</v>
      </c>
      <c r="G197" s="220" t="s">
        <v>184</v>
      </c>
      <c r="H197" s="221">
        <v>14</v>
      </c>
      <c r="I197" s="222"/>
      <c r="J197" s="223">
        <f>ROUND(I197*H197,2)</f>
        <v>0</v>
      </c>
      <c r="K197" s="219" t="s">
        <v>124</v>
      </c>
      <c r="L197" s="43"/>
      <c r="M197" s="224" t="s">
        <v>1</v>
      </c>
      <c r="N197" s="225" t="s">
        <v>39</v>
      </c>
      <c r="O197" s="90"/>
      <c r="P197" s="226">
        <f>O197*H197</f>
        <v>0</v>
      </c>
      <c r="Q197" s="226">
        <v>0.00060999999999999997</v>
      </c>
      <c r="R197" s="226">
        <f>Q197*H197</f>
        <v>0.008539999999999999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125</v>
      </c>
      <c r="AT197" s="228" t="s">
        <v>120</v>
      </c>
      <c r="AU197" s="228" t="s">
        <v>84</v>
      </c>
      <c r="AY197" s="16" t="s">
        <v>118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82</v>
      </c>
      <c r="BK197" s="229">
        <f>ROUND(I197*H197,2)</f>
        <v>0</v>
      </c>
      <c r="BL197" s="16" t="s">
        <v>125</v>
      </c>
      <c r="BM197" s="228" t="s">
        <v>268</v>
      </c>
    </row>
    <row r="198" s="2" customFormat="1">
      <c r="A198" s="37"/>
      <c r="B198" s="38"/>
      <c r="C198" s="39"/>
      <c r="D198" s="230" t="s">
        <v>127</v>
      </c>
      <c r="E198" s="39"/>
      <c r="F198" s="231" t="s">
        <v>269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127</v>
      </c>
      <c r="AU198" s="16" t="s">
        <v>84</v>
      </c>
    </row>
    <row r="199" s="2" customFormat="1" ht="33" customHeight="1">
      <c r="A199" s="37"/>
      <c r="B199" s="38"/>
      <c r="C199" s="217" t="s">
        <v>270</v>
      </c>
      <c r="D199" s="217" t="s">
        <v>120</v>
      </c>
      <c r="E199" s="218" t="s">
        <v>271</v>
      </c>
      <c r="F199" s="219" t="s">
        <v>272</v>
      </c>
      <c r="G199" s="220" t="s">
        <v>184</v>
      </c>
      <c r="H199" s="221">
        <v>14</v>
      </c>
      <c r="I199" s="222"/>
      <c r="J199" s="223">
        <f>ROUND(I199*H199,2)</f>
        <v>0</v>
      </c>
      <c r="K199" s="219" t="s">
        <v>124</v>
      </c>
      <c r="L199" s="43"/>
      <c r="M199" s="224" t="s">
        <v>1</v>
      </c>
      <c r="N199" s="225" t="s">
        <v>39</v>
      </c>
      <c r="O199" s="90"/>
      <c r="P199" s="226">
        <f>O199*H199</f>
        <v>0</v>
      </c>
      <c r="Q199" s="226">
        <v>0.00059999999999999995</v>
      </c>
      <c r="R199" s="226">
        <f>Q199*H199</f>
        <v>0.0083999999999999995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125</v>
      </c>
      <c r="AT199" s="228" t="s">
        <v>120</v>
      </c>
      <c r="AU199" s="228" t="s">
        <v>84</v>
      </c>
      <c r="AY199" s="16" t="s">
        <v>118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82</v>
      </c>
      <c r="BK199" s="229">
        <f>ROUND(I199*H199,2)</f>
        <v>0</v>
      </c>
      <c r="BL199" s="16" t="s">
        <v>125</v>
      </c>
      <c r="BM199" s="228" t="s">
        <v>273</v>
      </c>
    </row>
    <row r="200" s="2" customFormat="1">
      <c r="A200" s="37"/>
      <c r="B200" s="38"/>
      <c r="C200" s="39"/>
      <c r="D200" s="230" t="s">
        <v>127</v>
      </c>
      <c r="E200" s="39"/>
      <c r="F200" s="231" t="s">
        <v>274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127</v>
      </c>
      <c r="AU200" s="16" t="s">
        <v>84</v>
      </c>
    </row>
    <row r="201" s="2" customFormat="1" ht="24.15" customHeight="1">
      <c r="A201" s="37"/>
      <c r="B201" s="38"/>
      <c r="C201" s="217" t="s">
        <v>275</v>
      </c>
      <c r="D201" s="217" t="s">
        <v>120</v>
      </c>
      <c r="E201" s="218" t="s">
        <v>276</v>
      </c>
      <c r="F201" s="219" t="s">
        <v>277</v>
      </c>
      <c r="G201" s="220" t="s">
        <v>184</v>
      </c>
      <c r="H201" s="221">
        <v>14</v>
      </c>
      <c r="I201" s="222"/>
      <c r="J201" s="223">
        <f>ROUND(I201*H201,2)</f>
        <v>0</v>
      </c>
      <c r="K201" s="219" t="s">
        <v>124</v>
      </c>
      <c r="L201" s="43"/>
      <c r="M201" s="224" t="s">
        <v>1</v>
      </c>
      <c r="N201" s="225" t="s">
        <v>39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125</v>
      </c>
      <c r="AT201" s="228" t="s">
        <v>120</v>
      </c>
      <c r="AU201" s="228" t="s">
        <v>84</v>
      </c>
      <c r="AY201" s="16" t="s">
        <v>118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82</v>
      </c>
      <c r="BK201" s="229">
        <f>ROUND(I201*H201,2)</f>
        <v>0</v>
      </c>
      <c r="BL201" s="16" t="s">
        <v>125</v>
      </c>
      <c r="BM201" s="228" t="s">
        <v>278</v>
      </c>
    </row>
    <row r="202" s="2" customFormat="1">
      <c r="A202" s="37"/>
      <c r="B202" s="38"/>
      <c r="C202" s="39"/>
      <c r="D202" s="230" t="s">
        <v>127</v>
      </c>
      <c r="E202" s="39"/>
      <c r="F202" s="231" t="s">
        <v>279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127</v>
      </c>
      <c r="AU202" s="16" t="s">
        <v>84</v>
      </c>
    </row>
    <row r="203" s="13" customFormat="1">
      <c r="A203" s="13"/>
      <c r="B203" s="235"/>
      <c r="C203" s="236"/>
      <c r="D203" s="230" t="s">
        <v>129</v>
      </c>
      <c r="E203" s="237" t="s">
        <v>1</v>
      </c>
      <c r="F203" s="238" t="s">
        <v>280</v>
      </c>
      <c r="G203" s="236"/>
      <c r="H203" s="239">
        <v>14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129</v>
      </c>
      <c r="AU203" s="245" t="s">
        <v>84</v>
      </c>
      <c r="AV203" s="13" t="s">
        <v>84</v>
      </c>
      <c r="AW203" s="13" t="s">
        <v>31</v>
      </c>
      <c r="AX203" s="13" t="s">
        <v>82</v>
      </c>
      <c r="AY203" s="245" t="s">
        <v>118</v>
      </c>
    </row>
    <row r="204" s="2" customFormat="1" ht="24.15" customHeight="1">
      <c r="A204" s="37"/>
      <c r="B204" s="38"/>
      <c r="C204" s="217" t="s">
        <v>281</v>
      </c>
      <c r="D204" s="217" t="s">
        <v>120</v>
      </c>
      <c r="E204" s="218" t="s">
        <v>282</v>
      </c>
      <c r="F204" s="219" t="s">
        <v>283</v>
      </c>
      <c r="G204" s="220" t="s">
        <v>172</v>
      </c>
      <c r="H204" s="221">
        <v>106</v>
      </c>
      <c r="I204" s="222"/>
      <c r="J204" s="223">
        <f>ROUND(I204*H204,2)</f>
        <v>0</v>
      </c>
      <c r="K204" s="219" t="s">
        <v>124</v>
      </c>
      <c r="L204" s="43"/>
      <c r="M204" s="224" t="s">
        <v>1</v>
      </c>
      <c r="N204" s="225" t="s">
        <v>39</v>
      </c>
      <c r="O204" s="90"/>
      <c r="P204" s="226">
        <f>O204*H204</f>
        <v>0</v>
      </c>
      <c r="Q204" s="226">
        <v>0.00020000000000000001</v>
      </c>
      <c r="R204" s="226">
        <f>Q204*H204</f>
        <v>0.0212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125</v>
      </c>
      <c r="AT204" s="228" t="s">
        <v>120</v>
      </c>
      <c r="AU204" s="228" t="s">
        <v>84</v>
      </c>
      <c r="AY204" s="16" t="s">
        <v>118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82</v>
      </c>
      <c r="BK204" s="229">
        <f>ROUND(I204*H204,2)</f>
        <v>0</v>
      </c>
      <c r="BL204" s="16" t="s">
        <v>125</v>
      </c>
      <c r="BM204" s="228" t="s">
        <v>284</v>
      </c>
    </row>
    <row r="205" s="2" customFormat="1">
      <c r="A205" s="37"/>
      <c r="B205" s="38"/>
      <c r="C205" s="39"/>
      <c r="D205" s="230" t="s">
        <v>127</v>
      </c>
      <c r="E205" s="39"/>
      <c r="F205" s="231" t="s">
        <v>283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127</v>
      </c>
      <c r="AU205" s="16" t="s">
        <v>84</v>
      </c>
    </row>
    <row r="206" s="2" customFormat="1">
      <c r="A206" s="37"/>
      <c r="B206" s="38"/>
      <c r="C206" s="39"/>
      <c r="D206" s="230" t="s">
        <v>135</v>
      </c>
      <c r="E206" s="39"/>
      <c r="F206" s="246" t="s">
        <v>285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135</v>
      </c>
      <c r="AU206" s="16" t="s">
        <v>84</v>
      </c>
    </row>
    <row r="207" s="2" customFormat="1" ht="24.15" customHeight="1">
      <c r="A207" s="37"/>
      <c r="B207" s="38"/>
      <c r="C207" s="217" t="s">
        <v>286</v>
      </c>
      <c r="D207" s="217" t="s">
        <v>120</v>
      </c>
      <c r="E207" s="218" t="s">
        <v>287</v>
      </c>
      <c r="F207" s="219" t="s">
        <v>288</v>
      </c>
      <c r="G207" s="220" t="s">
        <v>123</v>
      </c>
      <c r="H207" s="221">
        <v>5</v>
      </c>
      <c r="I207" s="222"/>
      <c r="J207" s="223">
        <f>ROUND(I207*H207,2)</f>
        <v>0</v>
      </c>
      <c r="K207" s="219" t="s">
        <v>124</v>
      </c>
      <c r="L207" s="43"/>
      <c r="M207" s="224" t="s">
        <v>1</v>
      </c>
      <c r="N207" s="225" t="s">
        <v>39</v>
      </c>
      <c r="O207" s="90"/>
      <c r="P207" s="226">
        <f>O207*H207</f>
        <v>0</v>
      </c>
      <c r="Q207" s="226">
        <v>0.020140000000000002</v>
      </c>
      <c r="R207" s="226">
        <f>Q207*H207</f>
        <v>0.10070000000000001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125</v>
      </c>
      <c r="AT207" s="228" t="s">
        <v>120</v>
      </c>
      <c r="AU207" s="228" t="s">
        <v>84</v>
      </c>
      <c r="AY207" s="16" t="s">
        <v>118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82</v>
      </c>
      <c r="BK207" s="229">
        <f>ROUND(I207*H207,2)</f>
        <v>0</v>
      </c>
      <c r="BL207" s="16" t="s">
        <v>125</v>
      </c>
      <c r="BM207" s="228" t="s">
        <v>289</v>
      </c>
    </row>
    <row r="208" s="2" customFormat="1">
      <c r="A208" s="37"/>
      <c r="B208" s="38"/>
      <c r="C208" s="39"/>
      <c r="D208" s="230" t="s">
        <v>127</v>
      </c>
      <c r="E208" s="39"/>
      <c r="F208" s="231" t="s">
        <v>290</v>
      </c>
      <c r="G208" s="39"/>
      <c r="H208" s="39"/>
      <c r="I208" s="232"/>
      <c r="J208" s="39"/>
      <c r="K208" s="39"/>
      <c r="L208" s="43"/>
      <c r="M208" s="233"/>
      <c r="N208" s="23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127</v>
      </c>
      <c r="AU208" s="16" t="s">
        <v>84</v>
      </c>
    </row>
    <row r="209" s="2" customFormat="1">
      <c r="A209" s="37"/>
      <c r="B209" s="38"/>
      <c r="C209" s="39"/>
      <c r="D209" s="230" t="s">
        <v>135</v>
      </c>
      <c r="E209" s="39"/>
      <c r="F209" s="246" t="s">
        <v>291</v>
      </c>
      <c r="G209" s="39"/>
      <c r="H209" s="39"/>
      <c r="I209" s="232"/>
      <c r="J209" s="39"/>
      <c r="K209" s="39"/>
      <c r="L209" s="43"/>
      <c r="M209" s="233"/>
      <c r="N209" s="23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135</v>
      </c>
      <c r="AU209" s="16" t="s">
        <v>84</v>
      </c>
    </row>
    <row r="210" s="2" customFormat="1" ht="24.15" customHeight="1">
      <c r="A210" s="37"/>
      <c r="B210" s="38"/>
      <c r="C210" s="217" t="s">
        <v>292</v>
      </c>
      <c r="D210" s="217" t="s">
        <v>120</v>
      </c>
      <c r="E210" s="218" t="s">
        <v>293</v>
      </c>
      <c r="F210" s="219" t="s">
        <v>294</v>
      </c>
      <c r="G210" s="220" t="s">
        <v>184</v>
      </c>
      <c r="H210" s="221">
        <v>5.4000000000000004</v>
      </c>
      <c r="I210" s="222"/>
      <c r="J210" s="223">
        <f>ROUND(I210*H210,2)</f>
        <v>0</v>
      </c>
      <c r="K210" s="219" t="s">
        <v>1</v>
      </c>
      <c r="L210" s="43"/>
      <c r="M210" s="224" t="s">
        <v>1</v>
      </c>
      <c r="N210" s="225" t="s">
        <v>39</v>
      </c>
      <c r="O210" s="90"/>
      <c r="P210" s="226">
        <f>O210*H210</f>
        <v>0</v>
      </c>
      <c r="Q210" s="226">
        <v>0.17302000000000001</v>
      </c>
      <c r="R210" s="226">
        <f>Q210*H210</f>
        <v>0.93430800000000014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125</v>
      </c>
      <c r="AT210" s="228" t="s">
        <v>120</v>
      </c>
      <c r="AU210" s="228" t="s">
        <v>84</v>
      </c>
      <c r="AY210" s="16" t="s">
        <v>118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82</v>
      </c>
      <c r="BK210" s="229">
        <f>ROUND(I210*H210,2)</f>
        <v>0</v>
      </c>
      <c r="BL210" s="16" t="s">
        <v>125</v>
      </c>
      <c r="BM210" s="228" t="s">
        <v>295</v>
      </c>
    </row>
    <row r="211" s="2" customFormat="1">
      <c r="A211" s="37"/>
      <c r="B211" s="38"/>
      <c r="C211" s="39"/>
      <c r="D211" s="230" t="s">
        <v>127</v>
      </c>
      <c r="E211" s="39"/>
      <c r="F211" s="231" t="s">
        <v>296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127</v>
      </c>
      <c r="AU211" s="16" t="s">
        <v>84</v>
      </c>
    </row>
    <row r="212" s="2" customFormat="1">
      <c r="A212" s="37"/>
      <c r="B212" s="38"/>
      <c r="C212" s="39"/>
      <c r="D212" s="230" t="s">
        <v>135</v>
      </c>
      <c r="E212" s="39"/>
      <c r="F212" s="246" t="s">
        <v>297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135</v>
      </c>
      <c r="AU212" s="16" t="s">
        <v>84</v>
      </c>
    </row>
    <row r="213" s="2" customFormat="1" ht="21.75" customHeight="1">
      <c r="A213" s="37"/>
      <c r="B213" s="38"/>
      <c r="C213" s="217" t="s">
        <v>298</v>
      </c>
      <c r="D213" s="217" t="s">
        <v>120</v>
      </c>
      <c r="E213" s="218" t="s">
        <v>299</v>
      </c>
      <c r="F213" s="219" t="s">
        <v>300</v>
      </c>
      <c r="G213" s="220" t="s">
        <v>184</v>
      </c>
      <c r="H213" s="221">
        <v>10.800000000000001</v>
      </c>
      <c r="I213" s="222"/>
      <c r="J213" s="223">
        <f>ROUND(I213*H213,2)</f>
        <v>0</v>
      </c>
      <c r="K213" s="219" t="s">
        <v>1</v>
      </c>
      <c r="L213" s="43"/>
      <c r="M213" s="224" t="s">
        <v>1</v>
      </c>
      <c r="N213" s="225" t="s">
        <v>39</v>
      </c>
      <c r="O213" s="90"/>
      <c r="P213" s="226">
        <f>O213*H213</f>
        <v>0</v>
      </c>
      <c r="Q213" s="226">
        <v>0.17302000000000001</v>
      </c>
      <c r="R213" s="226">
        <f>Q213*H213</f>
        <v>1.8686160000000003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125</v>
      </c>
      <c r="AT213" s="228" t="s">
        <v>120</v>
      </c>
      <c r="AU213" s="228" t="s">
        <v>84</v>
      </c>
      <c r="AY213" s="16" t="s">
        <v>118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82</v>
      </c>
      <c r="BK213" s="229">
        <f>ROUND(I213*H213,2)</f>
        <v>0</v>
      </c>
      <c r="BL213" s="16" t="s">
        <v>125</v>
      </c>
      <c r="BM213" s="228" t="s">
        <v>301</v>
      </c>
    </row>
    <row r="214" s="2" customFormat="1">
      <c r="A214" s="37"/>
      <c r="B214" s="38"/>
      <c r="C214" s="39"/>
      <c r="D214" s="230" t="s">
        <v>127</v>
      </c>
      <c r="E214" s="39"/>
      <c r="F214" s="231" t="s">
        <v>296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127</v>
      </c>
      <c r="AU214" s="16" t="s">
        <v>84</v>
      </c>
    </row>
    <row r="215" s="2" customFormat="1">
      <c r="A215" s="37"/>
      <c r="B215" s="38"/>
      <c r="C215" s="39"/>
      <c r="D215" s="230" t="s">
        <v>135</v>
      </c>
      <c r="E215" s="39"/>
      <c r="F215" s="246" t="s">
        <v>302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135</v>
      </c>
      <c r="AU215" s="16" t="s">
        <v>84</v>
      </c>
    </row>
    <row r="216" s="13" customFormat="1">
      <c r="A216" s="13"/>
      <c r="B216" s="235"/>
      <c r="C216" s="236"/>
      <c r="D216" s="230" t="s">
        <v>129</v>
      </c>
      <c r="E216" s="237" t="s">
        <v>1</v>
      </c>
      <c r="F216" s="238" t="s">
        <v>303</v>
      </c>
      <c r="G216" s="236"/>
      <c r="H216" s="239">
        <v>10.800000000000001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129</v>
      </c>
      <c r="AU216" s="245" t="s">
        <v>84</v>
      </c>
      <c r="AV216" s="13" t="s">
        <v>84</v>
      </c>
      <c r="AW216" s="13" t="s">
        <v>31</v>
      </c>
      <c r="AX216" s="13" t="s">
        <v>82</v>
      </c>
      <c r="AY216" s="245" t="s">
        <v>118</v>
      </c>
    </row>
    <row r="217" s="2" customFormat="1" ht="16.5" customHeight="1">
      <c r="A217" s="37"/>
      <c r="B217" s="38"/>
      <c r="C217" s="217" t="s">
        <v>304</v>
      </c>
      <c r="D217" s="217" t="s">
        <v>120</v>
      </c>
      <c r="E217" s="218" t="s">
        <v>305</v>
      </c>
      <c r="F217" s="219" t="s">
        <v>306</v>
      </c>
      <c r="G217" s="220" t="s">
        <v>123</v>
      </c>
      <c r="H217" s="221">
        <v>31.698</v>
      </c>
      <c r="I217" s="222"/>
      <c r="J217" s="223">
        <f>ROUND(I217*H217,2)</f>
        <v>0</v>
      </c>
      <c r="K217" s="219" t="s">
        <v>124</v>
      </c>
      <c r="L217" s="43"/>
      <c r="M217" s="224" t="s">
        <v>1</v>
      </c>
      <c r="N217" s="225" t="s">
        <v>39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0.48199999999999998</v>
      </c>
      <c r="T217" s="227">
        <f>S217*H217</f>
        <v>15.278435999999999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125</v>
      </c>
      <c r="AT217" s="228" t="s">
        <v>120</v>
      </c>
      <c r="AU217" s="228" t="s">
        <v>84</v>
      </c>
      <c r="AY217" s="16" t="s">
        <v>118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82</v>
      </c>
      <c r="BK217" s="229">
        <f>ROUND(I217*H217,2)</f>
        <v>0</v>
      </c>
      <c r="BL217" s="16" t="s">
        <v>125</v>
      </c>
      <c r="BM217" s="228" t="s">
        <v>307</v>
      </c>
    </row>
    <row r="218" s="2" customFormat="1">
      <c r="A218" s="37"/>
      <c r="B218" s="38"/>
      <c r="C218" s="39"/>
      <c r="D218" s="230" t="s">
        <v>127</v>
      </c>
      <c r="E218" s="39"/>
      <c r="F218" s="231" t="s">
        <v>308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127</v>
      </c>
      <c r="AU218" s="16" t="s">
        <v>84</v>
      </c>
    </row>
    <row r="219" s="2" customFormat="1">
      <c r="A219" s="37"/>
      <c r="B219" s="38"/>
      <c r="C219" s="39"/>
      <c r="D219" s="230" t="s">
        <v>135</v>
      </c>
      <c r="E219" s="39"/>
      <c r="F219" s="246" t="s">
        <v>309</v>
      </c>
      <c r="G219" s="39"/>
      <c r="H219" s="39"/>
      <c r="I219" s="232"/>
      <c r="J219" s="39"/>
      <c r="K219" s="39"/>
      <c r="L219" s="43"/>
      <c r="M219" s="233"/>
      <c r="N219" s="23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135</v>
      </c>
      <c r="AU219" s="16" t="s">
        <v>84</v>
      </c>
    </row>
    <row r="220" s="13" customFormat="1">
      <c r="A220" s="13"/>
      <c r="B220" s="235"/>
      <c r="C220" s="236"/>
      <c r="D220" s="230" t="s">
        <v>129</v>
      </c>
      <c r="E220" s="237" t="s">
        <v>1</v>
      </c>
      <c r="F220" s="238" t="s">
        <v>310</v>
      </c>
      <c r="G220" s="236"/>
      <c r="H220" s="239">
        <v>31.698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129</v>
      </c>
      <c r="AU220" s="245" t="s">
        <v>84</v>
      </c>
      <c r="AV220" s="13" t="s">
        <v>84</v>
      </c>
      <c r="AW220" s="13" t="s">
        <v>31</v>
      </c>
      <c r="AX220" s="13" t="s">
        <v>82</v>
      </c>
      <c r="AY220" s="245" t="s">
        <v>118</v>
      </c>
    </row>
    <row r="221" s="2" customFormat="1" ht="33" customHeight="1">
      <c r="A221" s="37"/>
      <c r="B221" s="38"/>
      <c r="C221" s="217" t="s">
        <v>311</v>
      </c>
      <c r="D221" s="217" t="s">
        <v>120</v>
      </c>
      <c r="E221" s="218" t="s">
        <v>312</v>
      </c>
      <c r="F221" s="219" t="s">
        <v>313</v>
      </c>
      <c r="G221" s="220" t="s">
        <v>172</v>
      </c>
      <c r="H221" s="221">
        <v>136</v>
      </c>
      <c r="I221" s="222"/>
      <c r="J221" s="223">
        <f>ROUND(I221*H221,2)</f>
        <v>0</v>
      </c>
      <c r="K221" s="219" t="s">
        <v>1</v>
      </c>
      <c r="L221" s="43"/>
      <c r="M221" s="224" t="s">
        <v>1</v>
      </c>
      <c r="N221" s="225" t="s">
        <v>39</v>
      </c>
      <c r="O221" s="90"/>
      <c r="P221" s="226">
        <f>O221*H221</f>
        <v>0</v>
      </c>
      <c r="Q221" s="226">
        <v>0.00011</v>
      </c>
      <c r="R221" s="226">
        <f>Q221*H221</f>
        <v>0.014960000000000001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125</v>
      </c>
      <c r="AT221" s="228" t="s">
        <v>120</v>
      </c>
      <c r="AU221" s="228" t="s">
        <v>84</v>
      </c>
      <c r="AY221" s="16" t="s">
        <v>118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82</v>
      </c>
      <c r="BK221" s="229">
        <f>ROUND(I221*H221,2)</f>
        <v>0</v>
      </c>
      <c r="BL221" s="16" t="s">
        <v>125</v>
      </c>
      <c r="BM221" s="228" t="s">
        <v>314</v>
      </c>
    </row>
    <row r="222" s="2" customFormat="1">
      <c r="A222" s="37"/>
      <c r="B222" s="38"/>
      <c r="C222" s="39"/>
      <c r="D222" s="230" t="s">
        <v>127</v>
      </c>
      <c r="E222" s="39"/>
      <c r="F222" s="231" t="s">
        <v>315</v>
      </c>
      <c r="G222" s="39"/>
      <c r="H222" s="39"/>
      <c r="I222" s="232"/>
      <c r="J222" s="39"/>
      <c r="K222" s="39"/>
      <c r="L222" s="43"/>
      <c r="M222" s="233"/>
      <c r="N222" s="23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127</v>
      </c>
      <c r="AU222" s="16" t="s">
        <v>84</v>
      </c>
    </row>
    <row r="223" s="2" customFormat="1" ht="24.15" customHeight="1">
      <c r="A223" s="37"/>
      <c r="B223" s="38"/>
      <c r="C223" s="217" t="s">
        <v>316</v>
      </c>
      <c r="D223" s="217" t="s">
        <v>120</v>
      </c>
      <c r="E223" s="218" t="s">
        <v>317</v>
      </c>
      <c r="F223" s="219" t="s">
        <v>318</v>
      </c>
      <c r="G223" s="220" t="s">
        <v>123</v>
      </c>
      <c r="H223" s="221">
        <v>53.378</v>
      </c>
      <c r="I223" s="222"/>
      <c r="J223" s="223">
        <f>ROUND(I223*H223,2)</f>
        <v>0</v>
      </c>
      <c r="K223" s="219" t="s">
        <v>1</v>
      </c>
      <c r="L223" s="43"/>
      <c r="M223" s="224" t="s">
        <v>1</v>
      </c>
      <c r="N223" s="225" t="s">
        <v>39</v>
      </c>
      <c r="O223" s="90"/>
      <c r="P223" s="226">
        <f>O223*H223</f>
        <v>0</v>
      </c>
      <c r="Q223" s="226">
        <v>4.0000000000000003E-05</v>
      </c>
      <c r="R223" s="226">
        <f>Q223*H223</f>
        <v>0.0021351200000000003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125</v>
      </c>
      <c r="AT223" s="228" t="s">
        <v>120</v>
      </c>
      <c r="AU223" s="228" t="s">
        <v>84</v>
      </c>
      <c r="AY223" s="16" t="s">
        <v>118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82</v>
      </c>
      <c r="BK223" s="229">
        <f>ROUND(I223*H223,2)</f>
        <v>0</v>
      </c>
      <c r="BL223" s="16" t="s">
        <v>125</v>
      </c>
      <c r="BM223" s="228" t="s">
        <v>319</v>
      </c>
    </row>
    <row r="224" s="2" customFormat="1">
      <c r="A224" s="37"/>
      <c r="B224" s="38"/>
      <c r="C224" s="39"/>
      <c r="D224" s="230" t="s">
        <v>127</v>
      </c>
      <c r="E224" s="39"/>
      <c r="F224" s="231" t="s">
        <v>320</v>
      </c>
      <c r="G224" s="39"/>
      <c r="H224" s="39"/>
      <c r="I224" s="232"/>
      <c r="J224" s="39"/>
      <c r="K224" s="39"/>
      <c r="L224" s="43"/>
      <c r="M224" s="233"/>
      <c r="N224" s="23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127</v>
      </c>
      <c r="AU224" s="16" t="s">
        <v>84</v>
      </c>
    </row>
    <row r="225" s="2" customFormat="1">
      <c r="A225" s="37"/>
      <c r="B225" s="38"/>
      <c r="C225" s="39"/>
      <c r="D225" s="230" t="s">
        <v>135</v>
      </c>
      <c r="E225" s="39"/>
      <c r="F225" s="246" t="s">
        <v>321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135</v>
      </c>
      <c r="AU225" s="16" t="s">
        <v>84</v>
      </c>
    </row>
    <row r="226" s="12" customFormat="1" ht="22.8" customHeight="1">
      <c r="A226" s="12"/>
      <c r="B226" s="201"/>
      <c r="C226" s="202"/>
      <c r="D226" s="203" t="s">
        <v>73</v>
      </c>
      <c r="E226" s="215" t="s">
        <v>322</v>
      </c>
      <c r="F226" s="215" t="s">
        <v>323</v>
      </c>
      <c r="G226" s="202"/>
      <c r="H226" s="202"/>
      <c r="I226" s="205"/>
      <c r="J226" s="216">
        <f>BK226</f>
        <v>0</v>
      </c>
      <c r="K226" s="202"/>
      <c r="L226" s="207"/>
      <c r="M226" s="208"/>
      <c r="N226" s="209"/>
      <c r="O226" s="209"/>
      <c r="P226" s="210">
        <f>SUM(P227:P248)</f>
        <v>0</v>
      </c>
      <c r="Q226" s="209"/>
      <c r="R226" s="210">
        <f>SUM(R227:R248)</f>
        <v>0</v>
      </c>
      <c r="S226" s="209"/>
      <c r="T226" s="211">
        <f>SUM(T227:T248)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2" t="s">
        <v>82</v>
      </c>
      <c r="AT226" s="213" t="s">
        <v>73</v>
      </c>
      <c r="AU226" s="213" t="s">
        <v>82</v>
      </c>
      <c r="AY226" s="212" t="s">
        <v>118</v>
      </c>
      <c r="BK226" s="214">
        <f>SUM(BK227:BK248)</f>
        <v>0</v>
      </c>
    </row>
    <row r="227" s="2" customFormat="1" ht="21.75" customHeight="1">
      <c r="A227" s="37"/>
      <c r="B227" s="38"/>
      <c r="C227" s="217" t="s">
        <v>324</v>
      </c>
      <c r="D227" s="217" t="s">
        <v>120</v>
      </c>
      <c r="E227" s="218" t="s">
        <v>325</v>
      </c>
      <c r="F227" s="219" t="s">
        <v>326</v>
      </c>
      <c r="G227" s="220" t="s">
        <v>162</v>
      </c>
      <c r="H227" s="221">
        <v>36.798000000000002</v>
      </c>
      <c r="I227" s="222"/>
      <c r="J227" s="223">
        <f>ROUND(I227*H227,2)</f>
        <v>0</v>
      </c>
      <c r="K227" s="219" t="s">
        <v>124</v>
      </c>
      <c r="L227" s="43"/>
      <c r="M227" s="224" t="s">
        <v>1</v>
      </c>
      <c r="N227" s="225" t="s">
        <v>39</v>
      </c>
      <c r="O227" s="90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125</v>
      </c>
      <c r="AT227" s="228" t="s">
        <v>120</v>
      </c>
      <c r="AU227" s="228" t="s">
        <v>84</v>
      </c>
      <c r="AY227" s="16" t="s">
        <v>118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82</v>
      </c>
      <c r="BK227" s="229">
        <f>ROUND(I227*H227,2)</f>
        <v>0</v>
      </c>
      <c r="BL227" s="16" t="s">
        <v>125</v>
      </c>
      <c r="BM227" s="228" t="s">
        <v>327</v>
      </c>
    </row>
    <row r="228" s="2" customFormat="1">
      <c r="A228" s="37"/>
      <c r="B228" s="38"/>
      <c r="C228" s="39"/>
      <c r="D228" s="230" t="s">
        <v>127</v>
      </c>
      <c r="E228" s="39"/>
      <c r="F228" s="231" t="s">
        <v>328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127</v>
      </c>
      <c r="AU228" s="16" t="s">
        <v>84</v>
      </c>
    </row>
    <row r="229" s="2" customFormat="1">
      <c r="A229" s="37"/>
      <c r="B229" s="38"/>
      <c r="C229" s="39"/>
      <c r="D229" s="230" t="s">
        <v>135</v>
      </c>
      <c r="E229" s="39"/>
      <c r="F229" s="246" t="s">
        <v>329</v>
      </c>
      <c r="G229" s="39"/>
      <c r="H229" s="39"/>
      <c r="I229" s="232"/>
      <c r="J229" s="39"/>
      <c r="K229" s="39"/>
      <c r="L229" s="43"/>
      <c r="M229" s="233"/>
      <c r="N229" s="23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135</v>
      </c>
      <c r="AU229" s="16" t="s">
        <v>84</v>
      </c>
    </row>
    <row r="230" s="13" customFormat="1">
      <c r="A230" s="13"/>
      <c r="B230" s="235"/>
      <c r="C230" s="236"/>
      <c r="D230" s="230" t="s">
        <v>129</v>
      </c>
      <c r="E230" s="237" t="s">
        <v>1</v>
      </c>
      <c r="F230" s="238" t="s">
        <v>330</v>
      </c>
      <c r="G230" s="236"/>
      <c r="H230" s="239">
        <v>36.798000000000002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129</v>
      </c>
      <c r="AU230" s="245" t="s">
        <v>84</v>
      </c>
      <c r="AV230" s="13" t="s">
        <v>84</v>
      </c>
      <c r="AW230" s="13" t="s">
        <v>31</v>
      </c>
      <c r="AX230" s="13" t="s">
        <v>82</v>
      </c>
      <c r="AY230" s="245" t="s">
        <v>118</v>
      </c>
    </row>
    <row r="231" s="2" customFormat="1" ht="24.15" customHeight="1">
      <c r="A231" s="37"/>
      <c r="B231" s="38"/>
      <c r="C231" s="217" t="s">
        <v>331</v>
      </c>
      <c r="D231" s="217" t="s">
        <v>120</v>
      </c>
      <c r="E231" s="218" t="s">
        <v>332</v>
      </c>
      <c r="F231" s="219" t="s">
        <v>333</v>
      </c>
      <c r="G231" s="220" t="s">
        <v>162</v>
      </c>
      <c r="H231" s="221">
        <v>699.16200000000003</v>
      </c>
      <c r="I231" s="222"/>
      <c r="J231" s="223">
        <f>ROUND(I231*H231,2)</f>
        <v>0</v>
      </c>
      <c r="K231" s="219" t="s">
        <v>124</v>
      </c>
      <c r="L231" s="43"/>
      <c r="M231" s="224" t="s">
        <v>1</v>
      </c>
      <c r="N231" s="225" t="s">
        <v>39</v>
      </c>
      <c r="O231" s="90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125</v>
      </c>
      <c r="AT231" s="228" t="s">
        <v>120</v>
      </c>
      <c r="AU231" s="228" t="s">
        <v>84</v>
      </c>
      <c r="AY231" s="16" t="s">
        <v>118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82</v>
      </c>
      <c r="BK231" s="229">
        <f>ROUND(I231*H231,2)</f>
        <v>0</v>
      </c>
      <c r="BL231" s="16" t="s">
        <v>125</v>
      </c>
      <c r="BM231" s="228" t="s">
        <v>334</v>
      </c>
    </row>
    <row r="232" s="2" customFormat="1">
      <c r="A232" s="37"/>
      <c r="B232" s="38"/>
      <c r="C232" s="39"/>
      <c r="D232" s="230" t="s">
        <v>127</v>
      </c>
      <c r="E232" s="39"/>
      <c r="F232" s="231" t="s">
        <v>335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127</v>
      </c>
      <c r="AU232" s="16" t="s">
        <v>84</v>
      </c>
    </row>
    <row r="233" s="2" customFormat="1">
      <c r="A233" s="37"/>
      <c r="B233" s="38"/>
      <c r="C233" s="39"/>
      <c r="D233" s="230" t="s">
        <v>135</v>
      </c>
      <c r="E233" s="39"/>
      <c r="F233" s="246" t="s">
        <v>329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135</v>
      </c>
      <c r="AU233" s="16" t="s">
        <v>84</v>
      </c>
    </row>
    <row r="234" s="13" customFormat="1">
      <c r="A234" s="13"/>
      <c r="B234" s="235"/>
      <c r="C234" s="236"/>
      <c r="D234" s="230" t="s">
        <v>129</v>
      </c>
      <c r="E234" s="237" t="s">
        <v>1</v>
      </c>
      <c r="F234" s="238" t="s">
        <v>336</v>
      </c>
      <c r="G234" s="236"/>
      <c r="H234" s="239">
        <v>699.16200000000003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129</v>
      </c>
      <c r="AU234" s="245" t="s">
        <v>84</v>
      </c>
      <c r="AV234" s="13" t="s">
        <v>84</v>
      </c>
      <c r="AW234" s="13" t="s">
        <v>31</v>
      </c>
      <c r="AX234" s="13" t="s">
        <v>82</v>
      </c>
      <c r="AY234" s="245" t="s">
        <v>118</v>
      </c>
    </row>
    <row r="235" s="2" customFormat="1" ht="16.5" customHeight="1">
      <c r="A235" s="37"/>
      <c r="B235" s="38"/>
      <c r="C235" s="217" t="s">
        <v>337</v>
      </c>
      <c r="D235" s="217" t="s">
        <v>120</v>
      </c>
      <c r="E235" s="218" t="s">
        <v>338</v>
      </c>
      <c r="F235" s="219" t="s">
        <v>339</v>
      </c>
      <c r="G235" s="220" t="s">
        <v>162</v>
      </c>
      <c r="H235" s="221">
        <v>10</v>
      </c>
      <c r="I235" s="222"/>
      <c r="J235" s="223">
        <f>ROUND(I235*H235,2)</f>
        <v>0</v>
      </c>
      <c r="K235" s="219" t="s">
        <v>124</v>
      </c>
      <c r="L235" s="43"/>
      <c r="M235" s="224" t="s">
        <v>1</v>
      </c>
      <c r="N235" s="225" t="s">
        <v>39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125</v>
      </c>
      <c r="AT235" s="228" t="s">
        <v>120</v>
      </c>
      <c r="AU235" s="228" t="s">
        <v>84</v>
      </c>
      <c r="AY235" s="16" t="s">
        <v>118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82</v>
      </c>
      <c r="BK235" s="229">
        <f>ROUND(I235*H235,2)</f>
        <v>0</v>
      </c>
      <c r="BL235" s="16" t="s">
        <v>125</v>
      </c>
      <c r="BM235" s="228" t="s">
        <v>340</v>
      </c>
    </row>
    <row r="236" s="2" customFormat="1">
      <c r="A236" s="37"/>
      <c r="B236" s="38"/>
      <c r="C236" s="39"/>
      <c r="D236" s="230" t="s">
        <v>127</v>
      </c>
      <c r="E236" s="39"/>
      <c r="F236" s="231" t="s">
        <v>341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127</v>
      </c>
      <c r="AU236" s="16" t="s">
        <v>84</v>
      </c>
    </row>
    <row r="237" s="2" customFormat="1">
      <c r="A237" s="37"/>
      <c r="B237" s="38"/>
      <c r="C237" s="39"/>
      <c r="D237" s="230" t="s">
        <v>135</v>
      </c>
      <c r="E237" s="39"/>
      <c r="F237" s="246" t="s">
        <v>342</v>
      </c>
      <c r="G237" s="39"/>
      <c r="H237" s="39"/>
      <c r="I237" s="232"/>
      <c r="J237" s="39"/>
      <c r="K237" s="39"/>
      <c r="L237" s="43"/>
      <c r="M237" s="233"/>
      <c r="N237" s="23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135</v>
      </c>
      <c r="AU237" s="16" t="s">
        <v>84</v>
      </c>
    </row>
    <row r="238" s="13" customFormat="1">
      <c r="A238" s="13"/>
      <c r="B238" s="235"/>
      <c r="C238" s="236"/>
      <c r="D238" s="230" t="s">
        <v>129</v>
      </c>
      <c r="E238" s="237" t="s">
        <v>1</v>
      </c>
      <c r="F238" s="238" t="s">
        <v>343</v>
      </c>
      <c r="G238" s="236"/>
      <c r="H238" s="239">
        <v>10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129</v>
      </c>
      <c r="AU238" s="245" t="s">
        <v>84</v>
      </c>
      <c r="AV238" s="13" t="s">
        <v>84</v>
      </c>
      <c r="AW238" s="13" t="s">
        <v>31</v>
      </c>
      <c r="AX238" s="13" t="s">
        <v>82</v>
      </c>
      <c r="AY238" s="245" t="s">
        <v>118</v>
      </c>
    </row>
    <row r="239" s="2" customFormat="1" ht="24.15" customHeight="1">
      <c r="A239" s="37"/>
      <c r="B239" s="38"/>
      <c r="C239" s="217" t="s">
        <v>344</v>
      </c>
      <c r="D239" s="217" t="s">
        <v>120</v>
      </c>
      <c r="E239" s="218" t="s">
        <v>345</v>
      </c>
      <c r="F239" s="219" t="s">
        <v>346</v>
      </c>
      <c r="G239" s="220" t="s">
        <v>162</v>
      </c>
      <c r="H239" s="221">
        <v>240</v>
      </c>
      <c r="I239" s="222"/>
      <c r="J239" s="223">
        <f>ROUND(I239*H239,2)</f>
        <v>0</v>
      </c>
      <c r="K239" s="219" t="s">
        <v>124</v>
      </c>
      <c r="L239" s="43"/>
      <c r="M239" s="224" t="s">
        <v>1</v>
      </c>
      <c r="N239" s="225" t="s">
        <v>39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125</v>
      </c>
      <c r="AT239" s="228" t="s">
        <v>120</v>
      </c>
      <c r="AU239" s="228" t="s">
        <v>84</v>
      </c>
      <c r="AY239" s="16" t="s">
        <v>118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82</v>
      </c>
      <c r="BK239" s="229">
        <f>ROUND(I239*H239,2)</f>
        <v>0</v>
      </c>
      <c r="BL239" s="16" t="s">
        <v>125</v>
      </c>
      <c r="BM239" s="228" t="s">
        <v>347</v>
      </c>
    </row>
    <row r="240" s="2" customFormat="1">
      <c r="A240" s="37"/>
      <c r="B240" s="38"/>
      <c r="C240" s="39"/>
      <c r="D240" s="230" t="s">
        <v>127</v>
      </c>
      <c r="E240" s="39"/>
      <c r="F240" s="231" t="s">
        <v>348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127</v>
      </c>
      <c r="AU240" s="16" t="s">
        <v>84</v>
      </c>
    </row>
    <row r="241" s="2" customFormat="1">
      <c r="A241" s="37"/>
      <c r="B241" s="38"/>
      <c r="C241" s="39"/>
      <c r="D241" s="230" t="s">
        <v>135</v>
      </c>
      <c r="E241" s="39"/>
      <c r="F241" s="246" t="s">
        <v>342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135</v>
      </c>
      <c r="AU241" s="16" t="s">
        <v>84</v>
      </c>
    </row>
    <row r="242" s="13" customFormat="1">
      <c r="A242" s="13"/>
      <c r="B242" s="235"/>
      <c r="C242" s="236"/>
      <c r="D242" s="230" t="s">
        <v>129</v>
      </c>
      <c r="E242" s="237" t="s">
        <v>1</v>
      </c>
      <c r="F242" s="238" t="s">
        <v>349</v>
      </c>
      <c r="G242" s="236"/>
      <c r="H242" s="239">
        <v>240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129</v>
      </c>
      <c r="AU242" s="245" t="s">
        <v>84</v>
      </c>
      <c r="AV242" s="13" t="s">
        <v>84</v>
      </c>
      <c r="AW242" s="13" t="s">
        <v>31</v>
      </c>
      <c r="AX242" s="13" t="s">
        <v>82</v>
      </c>
      <c r="AY242" s="245" t="s">
        <v>118</v>
      </c>
    </row>
    <row r="243" s="2" customFormat="1" ht="24.15" customHeight="1">
      <c r="A243" s="37"/>
      <c r="B243" s="38"/>
      <c r="C243" s="217" t="s">
        <v>350</v>
      </c>
      <c r="D243" s="217" t="s">
        <v>120</v>
      </c>
      <c r="E243" s="218" t="s">
        <v>351</v>
      </c>
      <c r="F243" s="219" t="s">
        <v>352</v>
      </c>
      <c r="G243" s="220" t="s">
        <v>162</v>
      </c>
      <c r="H243" s="221">
        <v>10</v>
      </c>
      <c r="I243" s="222"/>
      <c r="J243" s="223">
        <f>ROUND(I243*H243,2)</f>
        <v>0</v>
      </c>
      <c r="K243" s="219" t="s">
        <v>124</v>
      </c>
      <c r="L243" s="43"/>
      <c r="M243" s="224" t="s">
        <v>1</v>
      </c>
      <c r="N243" s="225" t="s">
        <v>39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125</v>
      </c>
      <c r="AT243" s="228" t="s">
        <v>120</v>
      </c>
      <c r="AU243" s="228" t="s">
        <v>84</v>
      </c>
      <c r="AY243" s="16" t="s">
        <v>118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82</v>
      </c>
      <c r="BK243" s="229">
        <f>ROUND(I243*H243,2)</f>
        <v>0</v>
      </c>
      <c r="BL243" s="16" t="s">
        <v>125</v>
      </c>
      <c r="BM243" s="228" t="s">
        <v>353</v>
      </c>
    </row>
    <row r="244" s="2" customFormat="1">
      <c r="A244" s="37"/>
      <c r="B244" s="38"/>
      <c r="C244" s="39"/>
      <c r="D244" s="230" t="s">
        <v>127</v>
      </c>
      <c r="E244" s="39"/>
      <c r="F244" s="231" t="s">
        <v>354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127</v>
      </c>
      <c r="AU244" s="16" t="s">
        <v>84</v>
      </c>
    </row>
    <row r="245" s="13" customFormat="1">
      <c r="A245" s="13"/>
      <c r="B245" s="235"/>
      <c r="C245" s="236"/>
      <c r="D245" s="230" t="s">
        <v>129</v>
      </c>
      <c r="E245" s="237" t="s">
        <v>1</v>
      </c>
      <c r="F245" s="238" t="s">
        <v>181</v>
      </c>
      <c r="G245" s="236"/>
      <c r="H245" s="239">
        <v>10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129</v>
      </c>
      <c r="AU245" s="245" t="s">
        <v>84</v>
      </c>
      <c r="AV245" s="13" t="s">
        <v>84</v>
      </c>
      <c r="AW245" s="13" t="s">
        <v>31</v>
      </c>
      <c r="AX245" s="13" t="s">
        <v>82</v>
      </c>
      <c r="AY245" s="245" t="s">
        <v>118</v>
      </c>
    </row>
    <row r="246" s="2" customFormat="1" ht="44.25" customHeight="1">
      <c r="A246" s="37"/>
      <c r="B246" s="38"/>
      <c r="C246" s="217" t="s">
        <v>355</v>
      </c>
      <c r="D246" s="217" t="s">
        <v>120</v>
      </c>
      <c r="E246" s="218" t="s">
        <v>356</v>
      </c>
      <c r="F246" s="219" t="s">
        <v>357</v>
      </c>
      <c r="G246" s="220" t="s">
        <v>162</v>
      </c>
      <c r="H246" s="221">
        <v>19.635000000000002</v>
      </c>
      <c r="I246" s="222"/>
      <c r="J246" s="223">
        <f>ROUND(I246*H246,2)</f>
        <v>0</v>
      </c>
      <c r="K246" s="219" t="s">
        <v>124</v>
      </c>
      <c r="L246" s="43"/>
      <c r="M246" s="224" t="s">
        <v>1</v>
      </c>
      <c r="N246" s="225" t="s">
        <v>39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125</v>
      </c>
      <c r="AT246" s="228" t="s">
        <v>120</v>
      </c>
      <c r="AU246" s="228" t="s">
        <v>84</v>
      </c>
      <c r="AY246" s="16" t="s">
        <v>118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82</v>
      </c>
      <c r="BK246" s="229">
        <f>ROUND(I246*H246,2)</f>
        <v>0</v>
      </c>
      <c r="BL246" s="16" t="s">
        <v>125</v>
      </c>
      <c r="BM246" s="228" t="s">
        <v>358</v>
      </c>
    </row>
    <row r="247" s="2" customFormat="1">
      <c r="A247" s="37"/>
      <c r="B247" s="38"/>
      <c r="C247" s="39"/>
      <c r="D247" s="230" t="s">
        <v>127</v>
      </c>
      <c r="E247" s="39"/>
      <c r="F247" s="231" t="s">
        <v>359</v>
      </c>
      <c r="G247" s="39"/>
      <c r="H247" s="39"/>
      <c r="I247" s="232"/>
      <c r="J247" s="39"/>
      <c r="K247" s="39"/>
      <c r="L247" s="43"/>
      <c r="M247" s="233"/>
      <c r="N247" s="23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127</v>
      </c>
      <c r="AU247" s="16" t="s">
        <v>84</v>
      </c>
    </row>
    <row r="248" s="13" customFormat="1">
      <c r="A248" s="13"/>
      <c r="B248" s="235"/>
      <c r="C248" s="236"/>
      <c r="D248" s="230" t="s">
        <v>129</v>
      </c>
      <c r="E248" s="237" t="s">
        <v>1</v>
      </c>
      <c r="F248" s="238" t="s">
        <v>360</v>
      </c>
      <c r="G248" s="236"/>
      <c r="H248" s="239">
        <v>19.635000000000002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129</v>
      </c>
      <c r="AU248" s="245" t="s">
        <v>84</v>
      </c>
      <c r="AV248" s="13" t="s">
        <v>84</v>
      </c>
      <c r="AW248" s="13" t="s">
        <v>31</v>
      </c>
      <c r="AX248" s="13" t="s">
        <v>82</v>
      </c>
      <c r="AY248" s="245" t="s">
        <v>118</v>
      </c>
    </row>
    <row r="249" s="12" customFormat="1" ht="25.92" customHeight="1">
      <c r="A249" s="12"/>
      <c r="B249" s="201"/>
      <c r="C249" s="202"/>
      <c r="D249" s="203" t="s">
        <v>73</v>
      </c>
      <c r="E249" s="204" t="s">
        <v>361</v>
      </c>
      <c r="F249" s="204" t="s">
        <v>362</v>
      </c>
      <c r="G249" s="202"/>
      <c r="H249" s="202"/>
      <c r="I249" s="205"/>
      <c r="J249" s="206">
        <f>BK249</f>
        <v>0</v>
      </c>
      <c r="K249" s="202"/>
      <c r="L249" s="207"/>
      <c r="M249" s="208"/>
      <c r="N249" s="209"/>
      <c r="O249" s="209"/>
      <c r="P249" s="210">
        <f>P250</f>
        <v>0</v>
      </c>
      <c r="Q249" s="209"/>
      <c r="R249" s="210">
        <f>R250</f>
        <v>0.1654718</v>
      </c>
      <c r="S249" s="209"/>
      <c r="T249" s="211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2" t="s">
        <v>84</v>
      </c>
      <c r="AT249" s="213" t="s">
        <v>73</v>
      </c>
      <c r="AU249" s="213" t="s">
        <v>74</v>
      </c>
      <c r="AY249" s="212" t="s">
        <v>118</v>
      </c>
      <c r="BK249" s="214">
        <f>BK250</f>
        <v>0</v>
      </c>
    </row>
    <row r="250" s="12" customFormat="1" ht="22.8" customHeight="1">
      <c r="A250" s="12"/>
      <c r="B250" s="201"/>
      <c r="C250" s="202"/>
      <c r="D250" s="203" t="s">
        <v>73</v>
      </c>
      <c r="E250" s="215" t="s">
        <v>363</v>
      </c>
      <c r="F250" s="215" t="s">
        <v>364</v>
      </c>
      <c r="G250" s="202"/>
      <c r="H250" s="202"/>
      <c r="I250" s="205"/>
      <c r="J250" s="216">
        <f>BK250</f>
        <v>0</v>
      </c>
      <c r="K250" s="202"/>
      <c r="L250" s="207"/>
      <c r="M250" s="208"/>
      <c r="N250" s="209"/>
      <c r="O250" s="209"/>
      <c r="P250" s="210">
        <f>SUM(P251:P254)</f>
        <v>0</v>
      </c>
      <c r="Q250" s="209"/>
      <c r="R250" s="210">
        <f>SUM(R251:R254)</f>
        <v>0.1654718</v>
      </c>
      <c r="S250" s="209"/>
      <c r="T250" s="211">
        <f>SUM(T251:T254)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2" t="s">
        <v>84</v>
      </c>
      <c r="AT250" s="213" t="s">
        <v>73</v>
      </c>
      <c r="AU250" s="213" t="s">
        <v>82</v>
      </c>
      <c r="AY250" s="212" t="s">
        <v>118</v>
      </c>
      <c r="BK250" s="214">
        <f>SUM(BK251:BK254)</f>
        <v>0</v>
      </c>
    </row>
    <row r="251" s="2" customFormat="1" ht="24.15" customHeight="1">
      <c r="A251" s="37"/>
      <c r="B251" s="38"/>
      <c r="C251" s="217" t="s">
        <v>365</v>
      </c>
      <c r="D251" s="217" t="s">
        <v>120</v>
      </c>
      <c r="E251" s="218" t="s">
        <v>366</v>
      </c>
      <c r="F251" s="219" t="s">
        <v>367</v>
      </c>
      <c r="G251" s="220" t="s">
        <v>123</v>
      </c>
      <c r="H251" s="221">
        <v>53.378</v>
      </c>
      <c r="I251" s="222"/>
      <c r="J251" s="223">
        <f>ROUND(I251*H251,2)</f>
        <v>0</v>
      </c>
      <c r="K251" s="219" t="s">
        <v>124</v>
      </c>
      <c r="L251" s="43"/>
      <c r="M251" s="224" t="s">
        <v>1</v>
      </c>
      <c r="N251" s="225" t="s">
        <v>39</v>
      </c>
      <c r="O251" s="90"/>
      <c r="P251" s="226">
        <f>O251*H251</f>
        <v>0</v>
      </c>
      <c r="Q251" s="226">
        <v>0.0015</v>
      </c>
      <c r="R251" s="226">
        <f>Q251*H251</f>
        <v>0.080066999999999999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211</v>
      </c>
      <c r="AT251" s="228" t="s">
        <v>120</v>
      </c>
      <c r="AU251" s="228" t="s">
        <v>84</v>
      </c>
      <c r="AY251" s="16" t="s">
        <v>118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82</v>
      </c>
      <c r="BK251" s="229">
        <f>ROUND(I251*H251,2)</f>
        <v>0</v>
      </c>
      <c r="BL251" s="16" t="s">
        <v>211</v>
      </c>
      <c r="BM251" s="228" t="s">
        <v>368</v>
      </c>
    </row>
    <row r="252" s="2" customFormat="1">
      <c r="A252" s="37"/>
      <c r="B252" s="38"/>
      <c r="C252" s="39"/>
      <c r="D252" s="230" t="s">
        <v>127</v>
      </c>
      <c r="E252" s="39"/>
      <c r="F252" s="231" t="s">
        <v>369</v>
      </c>
      <c r="G252" s="39"/>
      <c r="H252" s="39"/>
      <c r="I252" s="232"/>
      <c r="J252" s="39"/>
      <c r="K252" s="39"/>
      <c r="L252" s="43"/>
      <c r="M252" s="233"/>
      <c r="N252" s="23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127</v>
      </c>
      <c r="AU252" s="16" t="s">
        <v>84</v>
      </c>
    </row>
    <row r="253" s="2" customFormat="1" ht="24.15" customHeight="1">
      <c r="A253" s="37"/>
      <c r="B253" s="38"/>
      <c r="C253" s="217" t="s">
        <v>370</v>
      </c>
      <c r="D253" s="217" t="s">
        <v>120</v>
      </c>
      <c r="E253" s="218" t="s">
        <v>371</v>
      </c>
      <c r="F253" s="219" t="s">
        <v>372</v>
      </c>
      <c r="G253" s="220" t="s">
        <v>123</v>
      </c>
      <c r="H253" s="221">
        <v>53.378</v>
      </c>
      <c r="I253" s="222"/>
      <c r="J253" s="223">
        <f>ROUND(I253*H253,2)</f>
        <v>0</v>
      </c>
      <c r="K253" s="219" t="s">
        <v>1</v>
      </c>
      <c r="L253" s="43"/>
      <c r="M253" s="224" t="s">
        <v>1</v>
      </c>
      <c r="N253" s="225" t="s">
        <v>39</v>
      </c>
      <c r="O253" s="90"/>
      <c r="P253" s="226">
        <f>O253*H253</f>
        <v>0</v>
      </c>
      <c r="Q253" s="226">
        <v>0.0016000000000000001</v>
      </c>
      <c r="R253" s="226">
        <f>Q253*H253</f>
        <v>0.085404800000000003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211</v>
      </c>
      <c r="AT253" s="228" t="s">
        <v>120</v>
      </c>
      <c r="AU253" s="228" t="s">
        <v>84</v>
      </c>
      <c r="AY253" s="16" t="s">
        <v>118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82</v>
      </c>
      <c r="BK253" s="229">
        <f>ROUND(I253*H253,2)</f>
        <v>0</v>
      </c>
      <c r="BL253" s="16" t="s">
        <v>211</v>
      </c>
      <c r="BM253" s="228" t="s">
        <v>373</v>
      </c>
    </row>
    <row r="254" s="2" customFormat="1">
      <c r="A254" s="37"/>
      <c r="B254" s="38"/>
      <c r="C254" s="39"/>
      <c r="D254" s="230" t="s">
        <v>127</v>
      </c>
      <c r="E254" s="39"/>
      <c r="F254" s="231" t="s">
        <v>372</v>
      </c>
      <c r="G254" s="39"/>
      <c r="H254" s="39"/>
      <c r="I254" s="232"/>
      <c r="J254" s="39"/>
      <c r="K254" s="39"/>
      <c r="L254" s="43"/>
      <c r="M254" s="268"/>
      <c r="N254" s="269"/>
      <c r="O254" s="270"/>
      <c r="P254" s="270"/>
      <c r="Q254" s="270"/>
      <c r="R254" s="270"/>
      <c r="S254" s="270"/>
      <c r="T254" s="27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127</v>
      </c>
      <c r="AU254" s="16" t="s">
        <v>84</v>
      </c>
    </row>
    <row r="255" s="2" customFormat="1" ht="6.96" customHeight="1">
      <c r="A255" s="37"/>
      <c r="B255" s="65"/>
      <c r="C255" s="66"/>
      <c r="D255" s="66"/>
      <c r="E255" s="66"/>
      <c r="F255" s="66"/>
      <c r="G255" s="66"/>
      <c r="H255" s="66"/>
      <c r="I255" s="66"/>
      <c r="J255" s="66"/>
      <c r="K255" s="66"/>
      <c r="L255" s="43"/>
      <c r="M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</row>
  </sheetData>
  <sheetProtection sheet="1" autoFilter="0" formatColumns="0" formatRows="0" objects="1" scenarios="1" spinCount="100000" saltValue="k1OpSMe60NkuHcCkjzAtIg4XSikm0kfTa9/7cwMZlGy1GxuWZ/25NwTo49MwJT9J41GShgGuSmz+lX8Lrdlznw==" hashValue="dxBZz8lTT/BUFHxUDgdYTkiVn3aByWbIhZO/YhYpGidsBqgpMbOh4sWbje2Epq4dGMgZYCI0oNtFW908u+TNEw==" algorithmName="SHA-512" password="CC35"/>
  <autoFilter ref="C122:K25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88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tramvajového křížení v km 0,580 v žst. Olomouc hl. n. po MU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374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22. 6. 2024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ROUND((SUM(BE120:BE134)),  2)</f>
        <v>0</v>
      </c>
      <c r="G33" s="37"/>
      <c r="H33" s="37"/>
      <c r="I33" s="154">
        <v>0.20999999999999999</v>
      </c>
      <c r="J33" s="153">
        <f>ROUND(((SUM(BE120:BE134))*I33),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ROUND((SUM(BF120:BF134)),  2)</f>
        <v>0</v>
      </c>
      <c r="G34" s="37"/>
      <c r="H34" s="37"/>
      <c r="I34" s="154">
        <v>0.12</v>
      </c>
      <c r="J34" s="153">
        <f>ROUND(((SUM(BF120:BF134))*I34),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ROUND((SUM(BG120:BG134)),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ROUND((SUM(BH120:BH134)),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ROUND((SUM(BI120:BI134)),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tramvajového křížení v km 0,580 v žst. Olomouc hl. n. po MU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VON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22. 6. 2024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92</v>
      </c>
      <c r="D94" s="175"/>
      <c r="E94" s="175"/>
      <c r="F94" s="175"/>
      <c r="G94" s="175"/>
      <c r="H94" s="175"/>
      <c r="I94" s="175"/>
      <c r="J94" s="176" t="s">
        <v>93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94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78"/>
      <c r="C97" s="179"/>
      <c r="D97" s="180" t="s">
        <v>375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376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377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378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103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Oprava tramvajového křížení v km 0,580 v žst. Olomouc hl. n. po MU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89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VON - Vedlejší a ostatní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22. 6. 2024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Správa železnic, státní organizace</v>
      </c>
      <c r="G116" s="39"/>
      <c r="H116" s="39"/>
      <c r="I116" s="31" t="s">
        <v>30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32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104</v>
      </c>
      <c r="D119" s="193" t="s">
        <v>59</v>
      </c>
      <c r="E119" s="193" t="s">
        <v>55</v>
      </c>
      <c r="F119" s="193" t="s">
        <v>56</v>
      </c>
      <c r="G119" s="193" t="s">
        <v>105</v>
      </c>
      <c r="H119" s="193" t="s">
        <v>106</v>
      </c>
      <c r="I119" s="193" t="s">
        <v>107</v>
      </c>
      <c r="J119" s="193" t="s">
        <v>93</v>
      </c>
      <c r="K119" s="194" t="s">
        <v>108</v>
      </c>
      <c r="L119" s="195"/>
      <c r="M119" s="99" t="s">
        <v>1</v>
      </c>
      <c r="N119" s="100" t="s">
        <v>38</v>
      </c>
      <c r="O119" s="100" t="s">
        <v>109</v>
      </c>
      <c r="P119" s="100" t="s">
        <v>110</v>
      </c>
      <c r="Q119" s="100" t="s">
        <v>111</v>
      </c>
      <c r="R119" s="100" t="s">
        <v>112</v>
      </c>
      <c r="S119" s="100" t="s">
        <v>113</v>
      </c>
      <c r="T119" s="101" t="s">
        <v>114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115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73</v>
      </c>
      <c r="AU120" s="16" t="s">
        <v>95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73</v>
      </c>
      <c r="E121" s="204" t="s">
        <v>379</v>
      </c>
      <c r="F121" s="204" t="s">
        <v>380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P122+P123+P124+P127+P132</f>
        <v>0</v>
      </c>
      <c r="Q121" s="209"/>
      <c r="R121" s="210">
        <f>R122+R123+R124+R127+R132</f>
        <v>0</v>
      </c>
      <c r="S121" s="209"/>
      <c r="T121" s="211">
        <f>T122+T123+T124+T127+T132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137</v>
      </c>
      <c r="AT121" s="213" t="s">
        <v>73</v>
      </c>
      <c r="AU121" s="213" t="s">
        <v>74</v>
      </c>
      <c r="AY121" s="212" t="s">
        <v>118</v>
      </c>
      <c r="BK121" s="214">
        <f>BK122+BK123+BK124+BK127+BK132</f>
        <v>0</v>
      </c>
    </row>
    <row r="122" s="2" customFormat="1" ht="24.15" customHeight="1">
      <c r="A122" s="37"/>
      <c r="B122" s="38"/>
      <c r="C122" s="217" t="s">
        <v>82</v>
      </c>
      <c r="D122" s="217" t="s">
        <v>120</v>
      </c>
      <c r="E122" s="218" t="s">
        <v>381</v>
      </c>
      <c r="F122" s="219" t="s">
        <v>382</v>
      </c>
      <c r="G122" s="220" t="s">
        <v>184</v>
      </c>
      <c r="H122" s="221">
        <v>120</v>
      </c>
      <c r="I122" s="222"/>
      <c r="J122" s="223">
        <f>ROUND(I122*H122,2)</f>
        <v>0</v>
      </c>
      <c r="K122" s="219" t="s">
        <v>1</v>
      </c>
      <c r="L122" s="43"/>
      <c r="M122" s="224" t="s">
        <v>1</v>
      </c>
      <c r="N122" s="225" t="s">
        <v>39</v>
      </c>
      <c r="O122" s="90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383</v>
      </c>
      <c r="AT122" s="228" t="s">
        <v>120</v>
      </c>
      <c r="AU122" s="228" t="s">
        <v>82</v>
      </c>
      <c r="AY122" s="16" t="s">
        <v>118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82</v>
      </c>
      <c r="BK122" s="229">
        <f>ROUND(I122*H122,2)</f>
        <v>0</v>
      </c>
      <c r="BL122" s="16" t="s">
        <v>383</v>
      </c>
      <c r="BM122" s="228" t="s">
        <v>384</v>
      </c>
    </row>
    <row r="123" s="2" customFormat="1">
      <c r="A123" s="37"/>
      <c r="B123" s="38"/>
      <c r="C123" s="39"/>
      <c r="D123" s="230" t="s">
        <v>127</v>
      </c>
      <c r="E123" s="39"/>
      <c r="F123" s="231" t="s">
        <v>385</v>
      </c>
      <c r="G123" s="39"/>
      <c r="H123" s="39"/>
      <c r="I123" s="232"/>
      <c r="J123" s="39"/>
      <c r="K123" s="39"/>
      <c r="L123" s="43"/>
      <c r="M123" s="233"/>
      <c r="N123" s="234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127</v>
      </c>
      <c r="AU123" s="16" t="s">
        <v>82</v>
      </c>
    </row>
    <row r="124" s="12" customFormat="1" ht="22.8" customHeight="1">
      <c r="A124" s="12"/>
      <c r="B124" s="201"/>
      <c r="C124" s="202"/>
      <c r="D124" s="203" t="s">
        <v>73</v>
      </c>
      <c r="E124" s="215" t="s">
        <v>386</v>
      </c>
      <c r="F124" s="215" t="s">
        <v>387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SUM(P125:P126)</f>
        <v>0</v>
      </c>
      <c r="Q124" s="209"/>
      <c r="R124" s="210">
        <f>SUM(R125:R126)</f>
        <v>0</v>
      </c>
      <c r="S124" s="209"/>
      <c r="T124" s="211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137</v>
      </c>
      <c r="AT124" s="213" t="s">
        <v>73</v>
      </c>
      <c r="AU124" s="213" t="s">
        <v>82</v>
      </c>
      <c r="AY124" s="212" t="s">
        <v>118</v>
      </c>
      <c r="BK124" s="214">
        <f>SUM(BK125:BK126)</f>
        <v>0</v>
      </c>
    </row>
    <row r="125" s="2" customFormat="1" ht="16.5" customHeight="1">
      <c r="A125" s="37"/>
      <c r="B125" s="38"/>
      <c r="C125" s="217" t="s">
        <v>84</v>
      </c>
      <c r="D125" s="217" t="s">
        <v>120</v>
      </c>
      <c r="E125" s="218" t="s">
        <v>388</v>
      </c>
      <c r="F125" s="219" t="s">
        <v>389</v>
      </c>
      <c r="G125" s="220" t="s">
        <v>390</v>
      </c>
      <c r="H125" s="221">
        <v>1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39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383</v>
      </c>
      <c r="AT125" s="228" t="s">
        <v>120</v>
      </c>
      <c r="AU125" s="228" t="s">
        <v>84</v>
      </c>
      <c r="AY125" s="16" t="s">
        <v>118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82</v>
      </c>
      <c r="BK125" s="229">
        <f>ROUND(I125*H125,2)</f>
        <v>0</v>
      </c>
      <c r="BL125" s="16" t="s">
        <v>383</v>
      </c>
      <c r="BM125" s="228" t="s">
        <v>391</v>
      </c>
    </row>
    <row r="126" s="2" customFormat="1">
      <c r="A126" s="37"/>
      <c r="B126" s="38"/>
      <c r="C126" s="39"/>
      <c r="D126" s="230" t="s">
        <v>127</v>
      </c>
      <c r="E126" s="39"/>
      <c r="F126" s="231" t="s">
        <v>389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127</v>
      </c>
      <c r="AU126" s="16" t="s">
        <v>84</v>
      </c>
    </row>
    <row r="127" s="12" customFormat="1" ht="22.8" customHeight="1">
      <c r="A127" s="12"/>
      <c r="B127" s="201"/>
      <c r="C127" s="202"/>
      <c r="D127" s="203" t="s">
        <v>73</v>
      </c>
      <c r="E127" s="215" t="s">
        <v>392</v>
      </c>
      <c r="F127" s="215" t="s">
        <v>393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SUM(P128:P131)</f>
        <v>0</v>
      </c>
      <c r="Q127" s="209"/>
      <c r="R127" s="210">
        <f>SUM(R128:R131)</f>
        <v>0</v>
      </c>
      <c r="S127" s="209"/>
      <c r="T127" s="211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137</v>
      </c>
      <c r="AT127" s="213" t="s">
        <v>73</v>
      </c>
      <c r="AU127" s="213" t="s">
        <v>82</v>
      </c>
      <c r="AY127" s="212" t="s">
        <v>118</v>
      </c>
      <c r="BK127" s="214">
        <f>SUM(BK128:BK131)</f>
        <v>0</v>
      </c>
    </row>
    <row r="128" s="2" customFormat="1" ht="16.5" customHeight="1">
      <c r="A128" s="37"/>
      <c r="B128" s="38"/>
      <c r="C128" s="217" t="s">
        <v>139</v>
      </c>
      <c r="D128" s="217" t="s">
        <v>120</v>
      </c>
      <c r="E128" s="218" t="s">
        <v>394</v>
      </c>
      <c r="F128" s="219" t="s">
        <v>393</v>
      </c>
      <c r="G128" s="220" t="s">
        <v>390</v>
      </c>
      <c r="H128" s="221">
        <v>1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39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383</v>
      </c>
      <c r="AT128" s="228" t="s">
        <v>120</v>
      </c>
      <c r="AU128" s="228" t="s">
        <v>84</v>
      </c>
      <c r="AY128" s="16" t="s">
        <v>118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82</v>
      </c>
      <c r="BK128" s="229">
        <f>ROUND(I128*H128,2)</f>
        <v>0</v>
      </c>
      <c r="BL128" s="16" t="s">
        <v>383</v>
      </c>
      <c r="BM128" s="228" t="s">
        <v>395</v>
      </c>
    </row>
    <row r="129" s="2" customFormat="1">
      <c r="A129" s="37"/>
      <c r="B129" s="38"/>
      <c r="C129" s="39"/>
      <c r="D129" s="230" t="s">
        <v>127</v>
      </c>
      <c r="E129" s="39"/>
      <c r="F129" s="231" t="s">
        <v>393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127</v>
      </c>
      <c r="AU129" s="16" t="s">
        <v>84</v>
      </c>
    </row>
    <row r="130" s="2" customFormat="1" ht="16.5" customHeight="1">
      <c r="A130" s="37"/>
      <c r="B130" s="38"/>
      <c r="C130" s="217" t="s">
        <v>125</v>
      </c>
      <c r="D130" s="217" t="s">
        <v>120</v>
      </c>
      <c r="E130" s="218" t="s">
        <v>396</v>
      </c>
      <c r="F130" s="219" t="s">
        <v>397</v>
      </c>
      <c r="G130" s="220" t="s">
        <v>390</v>
      </c>
      <c r="H130" s="221">
        <v>1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39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383</v>
      </c>
      <c r="AT130" s="228" t="s">
        <v>120</v>
      </c>
      <c r="AU130" s="228" t="s">
        <v>84</v>
      </c>
      <c r="AY130" s="16" t="s">
        <v>118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82</v>
      </c>
      <c r="BK130" s="229">
        <f>ROUND(I130*H130,2)</f>
        <v>0</v>
      </c>
      <c r="BL130" s="16" t="s">
        <v>383</v>
      </c>
      <c r="BM130" s="228" t="s">
        <v>398</v>
      </c>
    </row>
    <row r="131" s="2" customFormat="1">
      <c r="A131" s="37"/>
      <c r="B131" s="38"/>
      <c r="C131" s="39"/>
      <c r="D131" s="230" t="s">
        <v>127</v>
      </c>
      <c r="E131" s="39"/>
      <c r="F131" s="231" t="s">
        <v>397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127</v>
      </c>
      <c r="AU131" s="16" t="s">
        <v>84</v>
      </c>
    </row>
    <row r="132" s="12" customFormat="1" ht="22.8" customHeight="1">
      <c r="A132" s="12"/>
      <c r="B132" s="201"/>
      <c r="C132" s="202"/>
      <c r="D132" s="203" t="s">
        <v>73</v>
      </c>
      <c r="E132" s="215" t="s">
        <v>399</v>
      </c>
      <c r="F132" s="215" t="s">
        <v>400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SUM(P133:P134)</f>
        <v>0</v>
      </c>
      <c r="Q132" s="209"/>
      <c r="R132" s="210">
        <f>SUM(R133:R134)</f>
        <v>0</v>
      </c>
      <c r="S132" s="209"/>
      <c r="T132" s="211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137</v>
      </c>
      <c r="AT132" s="213" t="s">
        <v>73</v>
      </c>
      <c r="AU132" s="213" t="s">
        <v>82</v>
      </c>
      <c r="AY132" s="212" t="s">
        <v>118</v>
      </c>
      <c r="BK132" s="214">
        <f>SUM(BK133:BK134)</f>
        <v>0</v>
      </c>
    </row>
    <row r="133" s="2" customFormat="1" ht="16.5" customHeight="1">
      <c r="A133" s="37"/>
      <c r="B133" s="38"/>
      <c r="C133" s="217" t="s">
        <v>137</v>
      </c>
      <c r="D133" s="217" t="s">
        <v>120</v>
      </c>
      <c r="E133" s="218" t="s">
        <v>401</v>
      </c>
      <c r="F133" s="219" t="s">
        <v>400</v>
      </c>
      <c r="G133" s="220" t="s">
        <v>402</v>
      </c>
      <c r="H133" s="221">
        <v>112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39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383</v>
      </c>
      <c r="AT133" s="228" t="s">
        <v>120</v>
      </c>
      <c r="AU133" s="228" t="s">
        <v>84</v>
      </c>
      <c r="AY133" s="16" t="s">
        <v>118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82</v>
      </c>
      <c r="BK133" s="229">
        <f>ROUND(I133*H133,2)</f>
        <v>0</v>
      </c>
      <c r="BL133" s="16" t="s">
        <v>383</v>
      </c>
      <c r="BM133" s="228" t="s">
        <v>403</v>
      </c>
    </row>
    <row r="134" s="2" customFormat="1">
      <c r="A134" s="37"/>
      <c r="B134" s="38"/>
      <c r="C134" s="39"/>
      <c r="D134" s="230" t="s">
        <v>127</v>
      </c>
      <c r="E134" s="39"/>
      <c r="F134" s="231" t="s">
        <v>400</v>
      </c>
      <c r="G134" s="39"/>
      <c r="H134" s="39"/>
      <c r="I134" s="232"/>
      <c r="J134" s="39"/>
      <c r="K134" s="39"/>
      <c r="L134" s="43"/>
      <c r="M134" s="268"/>
      <c r="N134" s="269"/>
      <c r="O134" s="270"/>
      <c r="P134" s="270"/>
      <c r="Q134" s="270"/>
      <c r="R134" s="270"/>
      <c r="S134" s="270"/>
      <c r="T134" s="27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127</v>
      </c>
      <c r="AU134" s="16" t="s">
        <v>84</v>
      </c>
    </row>
    <row r="135" s="2" customFormat="1" ht="6.96" customHeight="1">
      <c r="A135" s="37"/>
      <c r="B135" s="65"/>
      <c r="C135" s="66"/>
      <c r="D135" s="66"/>
      <c r="E135" s="66"/>
      <c r="F135" s="66"/>
      <c r="G135" s="66"/>
      <c r="H135" s="66"/>
      <c r="I135" s="66"/>
      <c r="J135" s="66"/>
      <c r="K135" s="66"/>
      <c r="L135" s="43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sheetProtection sheet="1" autoFilter="0" formatColumns="0" formatRows="0" objects="1" scenarios="1" spinCount="100000" saltValue="LSdCXcJjthUvKOCeubzWaYbTV+TtPWleHPdp17kvI1S9N5aR1IHNROeHY2ywlS70YCt/BQajaQIhQ2MTBjrJCg==" hashValue="JqSej+atEUtXJabBv/NAPHJRr7NqaWjfNFVHRx0YVsqEKQDa460Be06KRST1RyLCEdVH01uFGqyIPW5T2LPpqQ==" algorithmName="SHA-512" password="CC35"/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 Radim, Ing.</dc:creator>
  <cp:lastModifiedBy>Toman Radim, Ing.</cp:lastModifiedBy>
  <dcterms:created xsi:type="dcterms:W3CDTF">2024-07-04T12:16:05Z</dcterms:created>
  <dcterms:modified xsi:type="dcterms:W3CDTF">2024-07-04T12:16:09Z</dcterms:modified>
</cp:coreProperties>
</file>