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D.1.2.2." sheetId="2" r:id="rId2"/>
    <sheet name="D.1.2.4.1" sheetId="3" r:id="rId3"/>
    <sheet name="D.1.2.4.2" sheetId="4" r:id="rId4"/>
    <sheet name="D.1.2.4.3" sheetId="5" r:id="rId5"/>
    <sheet name="D.1.2.7.1" sheetId="6" r:id="rId6"/>
    <sheet name="D.1.2.7.2" sheetId="7" r:id="rId7"/>
    <sheet name="D.1.2.7.3" sheetId="8" r:id="rId8"/>
    <sheet name="D.1.2.7.4" sheetId="9" r:id="rId9"/>
    <sheet name="D.1.2.7.5" sheetId="10" r:id="rId10"/>
    <sheet name="D.1.4.3" sheetId="11" r:id="rId11"/>
    <sheet name="SO 07-71-07.0.1" sheetId="12" r:id="rId12"/>
    <sheet name="SO 07-71-07.0.2" sheetId="13" r:id="rId13"/>
    <sheet name="SO 07-71-07.0.3" sheetId="14" r:id="rId14"/>
    <sheet name="SO 07-71-07.0.4" sheetId="15" r:id="rId15"/>
    <sheet name="SO 07-71-07.0.5" sheetId="16" r:id="rId16"/>
    <sheet name="SO 07-71-07.0.6" sheetId="17" r:id="rId17"/>
    <sheet name="SO 07-71-07.0.7" sheetId="18" r:id="rId18"/>
    <sheet name="SO 07-71-07.01" sheetId="19" r:id="rId19"/>
    <sheet name="SO 98-98" sheetId="20" r:id="rId20"/>
    <sheet name="SO 90-90" sheetId="21" r:id="rId21"/>
    <sheet name="SO-ON" sheetId="22" r:id="rId22"/>
    <sheet name="SO-OR" sheetId="23" r:id="rId23"/>
  </sheets>
  <definedNames/>
  <calcPr/>
  <webPublishing/>
</workbook>
</file>

<file path=xl/sharedStrings.xml><?xml version="1.0" encoding="utf-8"?>
<sst xmlns="http://schemas.openxmlformats.org/spreadsheetml/2006/main" count="47300" uniqueCount="7239">
  <si>
    <t>Aspe</t>
  </si>
  <si>
    <t>Rekapitulace ceny</t>
  </si>
  <si>
    <t>5113510003_Zm05</t>
  </si>
  <si>
    <t>Rekonstrukce výpravní budovy v žst. Praha hl. n. - II. etapa rekonstrukce interiérů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</si>
  <si>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</si>
  <si>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</si>
  <si>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</si>
  <si>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</si>
  <si>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</si>
  <si>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</si>
  <si>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</si>
  <si>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</si>
  <si>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</si>
  <si>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</si>
  <si>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D.1.2.</t>
  </si>
  <si>
    <t>Technologické soubory</t>
  </si>
  <si>
    <t xml:space="preserve">  D.1.2.2.</t>
  </si>
  <si>
    <t>Nouzové zvukové systémy (NZS)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</si>
  <si>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</si>
  <si>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</si>
  <si>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</si>
  <si>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</si>
  <si>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</si>
  <si>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</si>
  <si>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</si>
  <si>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</si>
  <si>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</si>
  <si>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</si>
  <si>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</si>
  <si>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</si>
  <si>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</si>
  <si>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</si>
  <si>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</si>
  <si>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</si>
  <si>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</si>
  <si>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</si>
  <si>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</si>
  <si>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</si>
  <si>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</si>
  <si>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</si>
  <si>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</si>
  <si>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</si>
  <si>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</si>
  <si>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</si>
  <si>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</si>
  <si>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</si>
  <si>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D.1.2.2.</t>
  </si>
  <si>
    <t>SD</t>
  </si>
  <si>
    <t>742</t>
  </si>
  <si>
    <t>Elektroinstalace - slaboproud</t>
  </si>
  <si>
    <t>P</t>
  </si>
  <si>
    <t>89</t>
  </si>
  <si>
    <t>998742104</t>
  </si>
  <si>
    <t>Přesun hmot tonážní pro slaboproud v objektech v do 36 m</t>
  </si>
  <si>
    <t>T</t>
  </si>
  <si>
    <t>CS ÚRS 2024 01</t>
  </si>
  <si>
    <t>PP</t>
  </si>
  <si>
    <t>Přesun hmot pro slaboproud stanovený z hmotnosti přesunovaného materiálu vodorovná dopravní vzdálenost do 50 m základní v objektech výšky přes 24 do 36 m</t>
  </si>
  <si>
    <t>VV</t>
  </si>
  <si>
    <t>TS</t>
  </si>
  <si>
    <t>D1</t>
  </si>
  <si>
    <t>Jádro</t>
  </si>
  <si>
    <t>1</t>
  </si>
  <si>
    <t>742410021</t>
  </si>
  <si>
    <t>Montáž manageru napájení a nabíječi akumulátorů rozhlasu</t>
  </si>
  <si>
    <t>KUS</t>
  </si>
  <si>
    <t>RMAT0001</t>
  </si>
  <si>
    <t>Řídící jednotka NZS</t>
  </si>
  <si>
    <t>R-položka</t>
  </si>
  <si>
    <t>RMAT0002</t>
  </si>
  <si>
    <t>Multifunkční napájecí zdroj</t>
  </si>
  <si>
    <t>4</t>
  </si>
  <si>
    <t>Pol100</t>
  </si>
  <si>
    <t>Akumulátor 12V/160Ah</t>
  </si>
  <si>
    <t>5</t>
  </si>
  <si>
    <t>Pol101</t>
  </si>
  <si>
    <t>Akumulátor 12V/110Ah</t>
  </si>
  <si>
    <t>742410001</t>
  </si>
  <si>
    <t>Montáž systémového zesilovače rozhlasu</t>
  </si>
  <si>
    <t>7</t>
  </si>
  <si>
    <t>RMAT0003</t>
  </si>
  <si>
    <t>Zesilovač 600W, celkem 4 kanály</t>
  </si>
  <si>
    <t>8</t>
  </si>
  <si>
    <t>742410111</t>
  </si>
  <si>
    <t>Montáž klávesnice hlasatele rozhlasu</t>
  </si>
  <si>
    <t>9</t>
  </si>
  <si>
    <t>RMAT0004</t>
  </si>
  <si>
    <t>Stolní LCD mikrofonní stanice</t>
  </si>
  <si>
    <t>10</t>
  </si>
  <si>
    <t>RMAT0005</t>
  </si>
  <si>
    <t>klávesnice stanice hlasatele</t>
  </si>
  <si>
    <t>11</t>
  </si>
  <si>
    <t>742410081</t>
  </si>
  <si>
    <t>Montáž desky dohledu nad linkami rozhlasu</t>
  </si>
  <si>
    <t>12</t>
  </si>
  <si>
    <t>RMAT0006</t>
  </si>
  <si>
    <t>deska dohledu nad linkami</t>
  </si>
  <si>
    <t>13</t>
  </si>
  <si>
    <t>742330012</t>
  </si>
  <si>
    <t>Montáž zařízení do rozvaděče (switch, UPS, DVR, server) bez nastavení</t>
  </si>
  <si>
    <t>14</t>
  </si>
  <si>
    <t>RMAT0007</t>
  </si>
  <si>
    <t>Síťový switch schválený EN54-16 pro provoz v systému NZS</t>
  </si>
  <si>
    <t>15</t>
  </si>
  <si>
    <t>RMAT0008</t>
  </si>
  <si>
    <t>SFP Moduly LC/LC SM;</t>
  </si>
  <si>
    <t>16</t>
  </si>
  <si>
    <t>742210031</t>
  </si>
  <si>
    <t>Montáž napájecího zdroje pro ústřednu EPS dle EN54-4</t>
  </si>
  <si>
    <t>17</t>
  </si>
  <si>
    <t>RMAT0009</t>
  </si>
  <si>
    <t>EN 54-4 Napájecí zdroj 27,6 Vdc, 3,8As prostorem pro AKU 2x 28Ah v krytu.</t>
  </si>
  <si>
    <t>18</t>
  </si>
  <si>
    <t>742210041</t>
  </si>
  <si>
    <t>Montáž akumulátoru 2x12 V pro ústřednu EPS</t>
  </si>
  <si>
    <t>19</t>
  </si>
  <si>
    <t>RMAT0010</t>
  </si>
  <si>
    <t>akumulátor 12V/26Ah</t>
  </si>
  <si>
    <t>D2</t>
  </si>
  <si>
    <t>Racky pro NZS</t>
  </si>
  <si>
    <t>20</t>
  </si>
  <si>
    <t>742330004</t>
  </si>
  <si>
    <t>Montáž rozvaděče stojanového do 30U</t>
  </si>
  <si>
    <t>21</t>
  </si>
  <si>
    <t>35712022</t>
  </si>
  <si>
    <t>rozvaděč stojanový 19" celoskleněné dveře 27U/600x600mm</t>
  </si>
  <si>
    <t>22</t>
  </si>
  <si>
    <t>742330022</t>
  </si>
  <si>
    <t>Montáž napájecího panelu do rozvaděče</t>
  </si>
  <si>
    <t>23</t>
  </si>
  <si>
    <t>35712106</t>
  </si>
  <si>
    <t>panel rozvodný 19" 8x zásuvka dle ČSN max 16A kabel 3x1,5mm 2m</t>
  </si>
  <si>
    <t>24</t>
  </si>
  <si>
    <t>742330022.1</t>
  </si>
  <si>
    <t>25</t>
  </si>
  <si>
    <t>RMAT0011</t>
  </si>
  <si>
    <t>Uzeňovací panel</t>
  </si>
  <si>
    <t>26</t>
  </si>
  <si>
    <t>RMAT0012</t>
  </si>
  <si>
    <t>Ventilační jednotka</t>
  </si>
  <si>
    <t>27</t>
  </si>
  <si>
    <t>742330036</t>
  </si>
  <si>
    <t>Montáž optické vany - sestavení</t>
  </si>
  <si>
    <t>28</t>
  </si>
  <si>
    <t>RMAT0013</t>
  </si>
  <si>
    <t>Optická vana pro 12 vl. SM 9/125 um, kompletní, koncovky E2000</t>
  </si>
  <si>
    <t>D3</t>
  </si>
  <si>
    <t>Reproduktory</t>
  </si>
  <si>
    <t>29</t>
  </si>
  <si>
    <t>742410062</t>
  </si>
  <si>
    <t>Montáž reproduktoru podhledového s krytem rozhlasu</t>
  </si>
  <si>
    <t>30</t>
  </si>
  <si>
    <t>RMAT0017</t>
  </si>
  <si>
    <t>Požární kryt reproduktoru</t>
  </si>
  <si>
    <t>31</t>
  </si>
  <si>
    <t>RMAT0018</t>
  </si>
  <si>
    <t>Reproduktor EN54-24, Podhledový</t>
  </si>
  <si>
    <t>32</t>
  </si>
  <si>
    <t>742410063</t>
  </si>
  <si>
    <t>Montáž reproduktoru nástěnného rozhlasu</t>
  </si>
  <si>
    <t>33</t>
  </si>
  <si>
    <t>RMAT0019</t>
  </si>
  <si>
    <t>Reproduktor EN54-24, Nástěnný</t>
  </si>
  <si>
    <t>34</t>
  </si>
  <si>
    <t>742410064</t>
  </si>
  <si>
    <t>Montáž reproduktoru směrového rozhlasu</t>
  </si>
  <si>
    <t>35</t>
  </si>
  <si>
    <t>3RMAT0020</t>
  </si>
  <si>
    <t>Reproduktor EN54-24, Směrový</t>
  </si>
  <si>
    <t>D4</t>
  </si>
  <si>
    <t>Elektroinstalační materiál</t>
  </si>
  <si>
    <t>36</t>
  </si>
  <si>
    <t>741122121</t>
  </si>
  <si>
    <t>Montáž kabel Cu plný kulatý žíla 2x1,5 až 6 mm2 zatažený v trubkách (např. CYKY)</t>
  </si>
  <si>
    <t>M</t>
  </si>
  <si>
    <t>37</t>
  </si>
  <si>
    <t>RMAT0021</t>
  </si>
  <si>
    <t>1-CSKH-V 2x2,5, s funkčností kabelové trasy</t>
  </si>
  <si>
    <t>38</t>
  </si>
  <si>
    <t>741122122</t>
  </si>
  <si>
    <t>Montáž kabel Cu plný kulatý žíla 3x1,5 až 6 mm2 zatažený v trubkách (např. CYKY)</t>
  </si>
  <si>
    <t>39</t>
  </si>
  <si>
    <t>RMAT0022</t>
  </si>
  <si>
    <t>1-CSKH-V180 3x2,5, s funkčností kabelové trasy</t>
  </si>
  <si>
    <t>40</t>
  </si>
  <si>
    <t>742121001</t>
  </si>
  <si>
    <t>Montáž kabelů sdělovacích pro vnitřní rozvody do 15 žil</t>
  </si>
  <si>
    <t>41</t>
  </si>
  <si>
    <t>RMAT0023</t>
  </si>
  <si>
    <t>SSKFH-V180 P15-R – P90-R, PH120-R, P75090-R, PS15 – PS90 B2ca s1d1a1, FRNC nízkofrekvenční sdělovací kabely, se zachováním funkčnosti, stíněné 3x2x0,8</t>
  </si>
  <si>
    <t>42</t>
  </si>
  <si>
    <t>Pol106</t>
  </si>
  <si>
    <t>OK SM 9/125 4vl. - vhodný pro zafukování</t>
  </si>
  <si>
    <t>43</t>
  </si>
  <si>
    <t>742124011</t>
  </si>
  <si>
    <t>Montáž kabelů datových optických pro vnitřní rozvody do trubky zatažením</t>
  </si>
  <si>
    <t>44</t>
  </si>
  <si>
    <t>742124012</t>
  </si>
  <si>
    <t>Montáž kabelů datových optických pro vnitřní rozvody do trubky zafouknutím</t>
  </si>
  <si>
    <t>45</t>
  </si>
  <si>
    <t>Pol111</t>
  </si>
  <si>
    <t>Příprava zafukovacího zařízení</t>
  </si>
  <si>
    <t>KPL</t>
  </si>
  <si>
    <t>46</t>
  </si>
  <si>
    <t>Pol109</t>
  </si>
  <si>
    <t>Nástěnná optická vana pro 4 vl., koncovky LC, kompletní osazení koncovkami</t>
  </si>
  <si>
    <t>KS</t>
  </si>
  <si>
    <t>47</t>
  </si>
  <si>
    <t>742330029</t>
  </si>
  <si>
    <t>Montáž konektoru SM, MM</t>
  </si>
  <si>
    <t>48</t>
  </si>
  <si>
    <t>742330031</t>
  </si>
  <si>
    <t>Teplem smrštitelná ochrana sváru</t>
  </si>
  <si>
    <t>49</t>
  </si>
  <si>
    <t>50</t>
  </si>
  <si>
    <t>51</t>
  </si>
  <si>
    <t>RMAT0024</t>
  </si>
  <si>
    <t>U/UTP cat 6a, B2ca s1a1d1</t>
  </si>
  <si>
    <t>52</t>
  </si>
  <si>
    <t>742330034</t>
  </si>
  <si>
    <t>Montáž patch panelu 24 portů neosazeného</t>
  </si>
  <si>
    <t>53</t>
  </si>
  <si>
    <t>37451120</t>
  </si>
  <si>
    <t>patch panel neosazený 1U 24 portů 19" STP</t>
  </si>
  <si>
    <t>54</t>
  </si>
  <si>
    <t>742330045</t>
  </si>
  <si>
    <t>Montáž datové zásuvky 1 až 6 pozic přisazené na omítku</t>
  </si>
  <si>
    <t>55</t>
  </si>
  <si>
    <t>742330051</t>
  </si>
  <si>
    <t>Popis portu datové zásuvky</t>
  </si>
  <si>
    <t>56</t>
  </si>
  <si>
    <t>RMAT0025</t>
  </si>
  <si>
    <t>datová zásuvka 2xRJ 45, U/UTP Cat 6a, kompletní</t>
  </si>
  <si>
    <t>57</t>
  </si>
  <si>
    <t>Pol92</t>
  </si>
  <si>
    <t>Keystone modul RJ45 UTP Cat 6a</t>
  </si>
  <si>
    <t>58</t>
  </si>
  <si>
    <t>ssk0001</t>
  </si>
  <si>
    <t>zapojení patch kabelu</t>
  </si>
  <si>
    <t>59</t>
  </si>
  <si>
    <t>Pol98</t>
  </si>
  <si>
    <t>Datový patch kabel UTP cat.6A , 2 m</t>
  </si>
  <si>
    <t>60</t>
  </si>
  <si>
    <t>Pol99</t>
  </si>
  <si>
    <t>Datový patch kabel UTP cat.6A , 3 m</t>
  </si>
  <si>
    <t>61</t>
  </si>
  <si>
    <t>Pol100.1</t>
  </si>
  <si>
    <t>Datový patch kabel UTP cat.6A , 5 m</t>
  </si>
  <si>
    <t>62</t>
  </si>
  <si>
    <t>Pol102</t>
  </si>
  <si>
    <t>Optický patch kabel SM LC//LC, délka 5m</t>
  </si>
  <si>
    <t>63</t>
  </si>
  <si>
    <t>STR2578</t>
  </si>
  <si>
    <t>Osazení optického patch kabelu</t>
  </si>
  <si>
    <t>64</t>
  </si>
  <si>
    <t>742110013</t>
  </si>
  <si>
    <t>Montáž trubek pro slaboproud plastových tuhých pro vnitřní rozvody pro optická vlákna</t>
  </si>
  <si>
    <t>65</t>
  </si>
  <si>
    <t>34571360</t>
  </si>
  <si>
    <t>trubka elektroinstalační HDPE tuhá dvouplášťová korugovaná D 32/40mm</t>
  </si>
  <si>
    <t>66</t>
  </si>
  <si>
    <t>742111001</t>
  </si>
  <si>
    <t>Montáž příchytky pro kabely samostatné ohniodolné pro slaboproud</t>
  </si>
  <si>
    <t>67</t>
  </si>
  <si>
    <t>Pol59</t>
  </si>
  <si>
    <t>Požárně odolná PŘÍCHYTKA 1-stranná 10 mm</t>
  </si>
  <si>
    <t>68</t>
  </si>
  <si>
    <t>Pol60</t>
  </si>
  <si>
    <t>Požárně odolný ŠROUB DO BETONU SB 6.3X35</t>
  </si>
  <si>
    <t>69</t>
  </si>
  <si>
    <t>742110002</t>
  </si>
  <si>
    <t>Montáž trubek pro slaboproud plastových ohebných uložených pod omítku</t>
  </si>
  <si>
    <t>70</t>
  </si>
  <si>
    <t>34571073</t>
  </si>
  <si>
    <t>trubka elektroinstalační ohebná z PVC (EN) 2325</t>
  </si>
  <si>
    <t>71</t>
  </si>
  <si>
    <t>34571074</t>
  </si>
  <si>
    <t>trubka elektroinstalační ohebná z PVC (EN) 2332</t>
  </si>
  <si>
    <t>D5</t>
  </si>
  <si>
    <t>Ostatní služby</t>
  </si>
  <si>
    <t>72</t>
  </si>
  <si>
    <t>741920451</t>
  </si>
  <si>
    <t>Ucpávka prostupu kabelového svazku tmelem otvor D 90 mm zaplnění prostupu kabely z 30% stropem tl 150 mm požární odolnost EI 90</t>
  </si>
  <si>
    <t>73</t>
  </si>
  <si>
    <t>Pol252</t>
  </si>
  <si>
    <t>Požární ucpávka P90.</t>
  </si>
  <si>
    <t>74</t>
  </si>
  <si>
    <t>Pol68</t>
  </si>
  <si>
    <t>Spojovací materiál a ostatní elektroinstalační materiály</t>
  </si>
  <si>
    <t>75</t>
  </si>
  <si>
    <t>Pol254</t>
  </si>
  <si>
    <t>Zapravení drážky</t>
  </si>
  <si>
    <t>76</t>
  </si>
  <si>
    <t>977332122</t>
  </si>
  <si>
    <t>Frézování drážek ve stěnách z cihel včetně omítky do 50x50 mm</t>
  </si>
  <si>
    <t>77</t>
  </si>
  <si>
    <t>Pol69</t>
  </si>
  <si>
    <t>Jádrový vrt průměru do 50 mm do délky 1 metru</t>
  </si>
  <si>
    <t>78</t>
  </si>
  <si>
    <t>Pol70</t>
  </si>
  <si>
    <t>Průrazy do velikosti 70x70 mm</t>
  </si>
  <si>
    <t>79</t>
  </si>
  <si>
    <t>Pol108.1</t>
  </si>
  <si>
    <t>Průvrty stropu/podlah pro vedení kabeláže</t>
  </si>
  <si>
    <t>80</t>
  </si>
  <si>
    <t>Pol76</t>
  </si>
  <si>
    <t>Zaškolení obsluhy</t>
  </si>
  <si>
    <t>81</t>
  </si>
  <si>
    <t>Pol139</t>
  </si>
  <si>
    <t>Zkušební provoz, součinnost při uvádění systému do provozu a předání</t>
  </si>
  <si>
    <t>84</t>
  </si>
  <si>
    <t>Pol211</t>
  </si>
  <si>
    <t>Zhotovení Realizační dokumentace RDS</t>
  </si>
  <si>
    <t>85</t>
  </si>
  <si>
    <t>POL2222</t>
  </si>
  <si>
    <t>Zhotovení montážních postupů</t>
  </si>
  <si>
    <t>86</t>
  </si>
  <si>
    <t>742410201</t>
  </si>
  <si>
    <t>Oživení a nastavení ústředny rozhlasu, programování</t>
  </si>
  <si>
    <t>87</t>
  </si>
  <si>
    <t>742410301</t>
  </si>
  <si>
    <t>Měření impedance rozhlasové ústředny</t>
  </si>
  <si>
    <t>88</t>
  </si>
  <si>
    <t>742410302</t>
  </si>
  <si>
    <t>Měření srozumitelnosti systému rozhlasu</t>
  </si>
  <si>
    <t>90</t>
  </si>
  <si>
    <t>R015631.905</t>
  </si>
  <si>
    <t>POPLATKY ZA LIKVIDACE ODPADŮ NEKONTAMINOVANÝCH - 17 09 04 STAVEBNÍ ODPAD SMĚSNÝ A DEMOLIČNÍ VČETNĚ DOPRAVY - Evidenční položka. Neoceňovat v objektu SO/PS, polo</t>
  </si>
  <si>
    <t>[bez vazby na CS]</t>
  </si>
  <si>
    <t>POPLATKY ZA LIKVIDACE ODPADŮ NEKONTAMINOVANÝCH - 17 09 04 STAVEBNÍ ODPAD SMĚSNÝ A DEMOLIČNÍ VČETNĚ DOPRAVY - Evidenční položka. Neoceňovat v objektu SO/PS, položka se oceňuje pouze v objektu SO 90-90</t>
  </si>
  <si>
    <t>91</t>
  </si>
  <si>
    <t>997013217</t>
  </si>
  <si>
    <t>Vnitrostaveništní doprava suti a vybouraných hmot pro budovy v přes 21 do 24 m ručně</t>
  </si>
  <si>
    <t xml:space="preserve">  D.1.2.4.1</t>
  </si>
  <si>
    <t>PZTS, EACS - Elektrická požární a zabezpečovací signalizace</t>
  </si>
  <si>
    <t>D.1.2.4.1</t>
  </si>
  <si>
    <t>100</t>
  </si>
  <si>
    <t>RPol65</t>
  </si>
  <si>
    <t>Autonomní řídící jednotka integrující PZTS a EKV. Parametry ŘJ: 4 sběrnice RS-485, možnost rozšíření až na 12; Na sběrnici možnost připojení až 30 modulů; 2 eth</t>
  </si>
  <si>
    <t>Autonomní řídící jednotka integrující PZTS a EKV. Parametry ŘJ: 4 sběrnice RS-485, možnost rozšíření až na 12; Na sběrnici možnost připojení až 30 modulů; 2 ethernetové porty 100Mb/s;</t>
  </si>
  <si>
    <t>R_PZTS_0001</t>
  </si>
  <si>
    <t>Montáž ústředny PZTS</t>
  </si>
  <si>
    <t>40466029</t>
  </si>
  <si>
    <t>brána GSM se simulací telefonní linky, 2IN/2OUT pro SMS</t>
  </si>
  <si>
    <t>742220172</t>
  </si>
  <si>
    <t>Montáž komunikátoru GSM do ústředny</t>
  </si>
  <si>
    <t>RPol68</t>
  </si>
  <si>
    <t>Univerzální modul pro připojení 2 čteček, 6 vstupů v krytu</t>
  </si>
  <si>
    <t>RPol70</t>
  </si>
  <si>
    <t>Univerzální modul pro připojení 2 čteček, 16 vstupů ve velkém krytu</t>
  </si>
  <si>
    <t>742220031</t>
  </si>
  <si>
    <t>Montáž koncentrátoru nebo expanderu v krytu</t>
  </si>
  <si>
    <t>742220071</t>
  </si>
  <si>
    <t>Montáž dveřního modulu pro připojení čteček v krytu</t>
  </si>
  <si>
    <t>742220051</t>
  </si>
  <si>
    <t>Montáž krabice pro expander s uložením na omítku</t>
  </si>
  <si>
    <t>RPol71</t>
  </si>
  <si>
    <t>Reléový modul, 4výstupy, max zatížitelnost +24VDC/1A, 50VAC 0,5A, konektor Micro-Match</t>
  </si>
  <si>
    <t>742220121</t>
  </si>
  <si>
    <t>Montáž modulu do systému PZTS pro 8 relé</t>
  </si>
  <si>
    <t>RPol72</t>
  </si>
  <si>
    <t>Opakovač s galvanickým oddělením sběrnice RS-485</t>
  </si>
  <si>
    <t>R_PZTS0002</t>
  </si>
  <si>
    <t>Montáž galvanického oddělovače</t>
  </si>
  <si>
    <t>RPol73</t>
  </si>
  <si>
    <t>Ovládací panel - černé provedení</t>
  </si>
  <si>
    <t>742220141</t>
  </si>
  <si>
    <t>Montáž ovládací klávesnice pro dodanou ústřednu</t>
  </si>
  <si>
    <t>Pol001</t>
  </si>
  <si>
    <t>Autonomní řídící jednotka integrující PZTS a EKV. Parametry ŘJ: 1 sběrnice RS-485; Na sběrnici možnost připojení až 30 modulů;</t>
  </si>
  <si>
    <t>Pol002</t>
  </si>
  <si>
    <t>Autonomní řídící jednotka integrující PZTS a EKV. Parametry ŘJ: 12 sběrnic RS-485; Na sběrnici možnost připojení až 30 modulů; 2 ethernetové porty 100Mb/s;</t>
  </si>
  <si>
    <t>RPol73.1</t>
  </si>
  <si>
    <t>95</t>
  </si>
  <si>
    <t>R4651462</t>
  </si>
  <si>
    <t>Odolný kryt pro klávesnici</t>
  </si>
  <si>
    <t>96</t>
  </si>
  <si>
    <t>R426</t>
  </si>
  <si>
    <t>Montáž odolného krytu pro klávesnici</t>
  </si>
  <si>
    <t>Konvenční materiál</t>
  </si>
  <si>
    <t>RPol74</t>
  </si>
  <si>
    <t>PIR detektor se zrcadlovou optikou, dosahem 15m a funkcí PET, odběr - nominální 10mA</t>
  </si>
  <si>
    <t>RPol75</t>
  </si>
  <si>
    <t>PIR detektor s funkcí trojitého vyvážení T-EOL, funkcí antimasking a dosahem 15m, stupeň zabezpečení 3 dle ČSN EN 50131, nominální odběr 19 mA</t>
  </si>
  <si>
    <t>742220232</t>
  </si>
  <si>
    <t>Montáž detektoru na stěnu nebo na strop</t>
  </si>
  <si>
    <t>742220231</t>
  </si>
  <si>
    <t>Montáž kloubového držáku na strop nebo na stěnu pro pohybový detektor</t>
  </si>
  <si>
    <t>RPol76</t>
  </si>
  <si>
    <t>Akustický detektor tříštění skla s AM, dosah max. 9m, stupeň zabezpečení 3</t>
  </si>
  <si>
    <t>RPol77</t>
  </si>
  <si>
    <t>Magnetický kontakt třída zabezpečení 3, délka kabelu 6m</t>
  </si>
  <si>
    <t>RPol78</t>
  </si>
  <si>
    <t>MG kontakt čtyřdrátový s pracovní mezerou až 22 mm, kabel 12m</t>
  </si>
  <si>
    <t>RPol80</t>
  </si>
  <si>
    <t>Propojovací krabice tamperovana</t>
  </si>
  <si>
    <t>742220061</t>
  </si>
  <si>
    <t>Montáž rozbočovače sběrnice v krabici</t>
  </si>
  <si>
    <t>RPol81</t>
  </si>
  <si>
    <t>Tísňové NC tlačítko s odklopným krytem a pamětí poplachu, stupeň zabezpeční 4</t>
  </si>
  <si>
    <t>742220251</t>
  </si>
  <si>
    <t>Montáž tlačítka tísňového výklopného s pamětí poplachu</t>
  </si>
  <si>
    <t>Rpol75.1</t>
  </si>
  <si>
    <t>PIR detektor stropní s dosahem průměr až 12m</t>
  </si>
  <si>
    <t>742220235</t>
  </si>
  <si>
    <t>Montáž magnetického kontaktu povrchového</t>
  </si>
  <si>
    <t>Prvky EACS</t>
  </si>
  <si>
    <t>RPol82</t>
  </si>
  <si>
    <t>Krabice KU 68, s víčkem</t>
  </si>
  <si>
    <t>742110506</t>
  </si>
  <si>
    <t>Montáž krabic pro slaboproud zapuštěných plastových odbočných univerzálních s víčkem</t>
  </si>
  <si>
    <t>RPol83</t>
  </si>
  <si>
    <t>Přístupová čtečka bezkontaktních karet - černé provedení - kompatibilní se stávajícími kartami zaměstnance SŽ</t>
  </si>
  <si>
    <t>742220081</t>
  </si>
  <si>
    <t>Montáž čtečky bezkontaktních karet bez PIN</t>
  </si>
  <si>
    <t>RPol100</t>
  </si>
  <si>
    <t>Montáž únikového terminálu</t>
  </si>
  <si>
    <t>Pol1000</t>
  </si>
  <si>
    <t>Akumulátor 12V/45Ah</t>
  </si>
  <si>
    <t>Pol1001</t>
  </si>
  <si>
    <t>Rozhraní pro zamykací prvek včetně krabice pro povrchovou montáž</t>
  </si>
  <si>
    <t>Pol1002</t>
  </si>
  <si>
    <t>Přídržný magnet 544kg</t>
  </si>
  <si>
    <t>742210231</t>
  </si>
  <si>
    <t>Montáž přídržného magnetu s tlačítkem</t>
  </si>
  <si>
    <t>Napájecí zdroje</t>
  </si>
  <si>
    <t>RPol94</t>
  </si>
  <si>
    <t>Zálohovaný napájecí zdroj 13,8V s maximální zatížitelností 4A dělenou mezi výstup a akumulátor,možnost nastavení velikosti dobíjecího proudu o velikosti: 0,75A,</t>
  </si>
  <si>
    <t>Zálohovaný napájecí zdroj 13,8V s maximální zatížitelností 4A dělenou mezi výstup a akumulátor,možnost nastavení velikosti dobíjecího proudu o velikosti: 0,75A, 1,1A, 1,5A, 1,85A, v krytu pro akumulát</t>
  </si>
  <si>
    <t>RPol95</t>
  </si>
  <si>
    <t>Zálohovaný napájecí zdroj 13,8V s maximální zatížitelností 7,5A dělenou mezi 2 výstupy a akumulátor,maximální zatížitelnost jednolivých výstupů: 5A, 3A, 3A, mož</t>
  </si>
  <si>
    <t>Zálohovaný napájecí zdroj 13,8V s maximální zatížitelností 7,5A dělenou mezi 2 výstupy a akumulátor,maximální zatížitelnost jednolivých výstupů: 5A, 3A, 3A, možnost nastavení velikosti dobíjecího prou</t>
  </si>
  <si>
    <t>RPol97</t>
  </si>
  <si>
    <t>Spínaný zdroj, 27,6 V ss / 3,8 A, aku max. 2 x 40 Ah v krytu</t>
  </si>
  <si>
    <t>RPol98</t>
  </si>
  <si>
    <t>Akumulátor 12V/17Ah</t>
  </si>
  <si>
    <t>RPol99</t>
  </si>
  <si>
    <t>Akumulátor 12V/26Ah</t>
  </si>
  <si>
    <t>Akumulátor 12V/40Ah</t>
  </si>
  <si>
    <t>742220211</t>
  </si>
  <si>
    <t>Montáž zálohového napájecího zdroje s dobíječem a akumulátorem</t>
  </si>
  <si>
    <t>RPol104</t>
  </si>
  <si>
    <t>kabel sběrnice FTP cat5e, B2cas1d1a1</t>
  </si>
  <si>
    <t>RPol106</t>
  </si>
  <si>
    <t>1-CSKH-R RF (M) B2ca s1ad1a1 3x1,5</t>
  </si>
  <si>
    <t>742110041</t>
  </si>
  <si>
    <t>Montáž lišt vkládacích pro slaboproud</t>
  </si>
  <si>
    <t>RPol108</t>
  </si>
  <si>
    <t>Instalační trubka prům. 32mm</t>
  </si>
  <si>
    <t>RPol109</t>
  </si>
  <si>
    <t>Kabelové příchytky, natřelovací</t>
  </si>
  <si>
    <t>RPol1010</t>
  </si>
  <si>
    <t>Elektro instalační lišta 110x65 - bezhalogenová</t>
  </si>
  <si>
    <t>742110003</t>
  </si>
  <si>
    <t>Montáž trubek pro slaboproud plastových ohebných uložených volně na příchytky</t>
  </si>
  <si>
    <t>Ocelová trubka se závitem pr. 47/44, pozinkovaná ocel Sendzimir</t>
  </si>
  <si>
    <t>Pol47</t>
  </si>
  <si>
    <t>Příchytky pro ocelové trubky pr. 47mm</t>
  </si>
  <si>
    <t>R1002</t>
  </si>
  <si>
    <t>Montáž trubek ocelových na příchytky</t>
  </si>
  <si>
    <t>99</t>
  </si>
  <si>
    <t>34571008</t>
  </si>
  <si>
    <t>Elektro instalační lišta 40x40mm</t>
  </si>
  <si>
    <t>D6</t>
  </si>
  <si>
    <t>Ostatní</t>
  </si>
  <si>
    <t>741920114</t>
  </si>
  <si>
    <t>Ucpávka prostupu tmelem kabelové chráničky D přes 30 do 40 mm stěnou tl 100 mm požární odolnost EI 90</t>
  </si>
  <si>
    <t>RPol111</t>
  </si>
  <si>
    <t>82</t>
  </si>
  <si>
    <t>83</t>
  </si>
  <si>
    <t>RPol113</t>
  </si>
  <si>
    <t>742220401</t>
  </si>
  <si>
    <t>Programování základních parametrů ústředny PZTS</t>
  </si>
  <si>
    <t>742220402</t>
  </si>
  <si>
    <t>Programování systému na jeden detektor PZTS</t>
  </si>
  <si>
    <t>742220421</t>
  </si>
  <si>
    <t>Instalace přístupového SW PZTS</t>
  </si>
  <si>
    <t>742220501</t>
  </si>
  <si>
    <t>Provedení zkoušky TIČR pro PZTS</t>
  </si>
  <si>
    <t>742220511</t>
  </si>
  <si>
    <t>Výchozí revize systému PZTS</t>
  </si>
  <si>
    <t>RPol121</t>
  </si>
  <si>
    <t>Provedení funkčních zkoušek</t>
  </si>
  <si>
    <t>RPol123</t>
  </si>
  <si>
    <t>HOD</t>
  </si>
  <si>
    <t>RPol63</t>
  </si>
  <si>
    <t>92</t>
  </si>
  <si>
    <t>091960001R</t>
  </si>
  <si>
    <t>Průkaz způsobilosti</t>
  </si>
  <si>
    <t>94</t>
  </si>
  <si>
    <t>Zhotovení realizační dokumentace</t>
  </si>
  <si>
    <t>KPS</t>
  </si>
  <si>
    <t>97</t>
  </si>
  <si>
    <t>POL222</t>
  </si>
  <si>
    <t>98</t>
  </si>
  <si>
    <t>Rpol51</t>
  </si>
  <si>
    <t>Integrace do DDTS</t>
  </si>
  <si>
    <t>101</t>
  </si>
  <si>
    <t>102</t>
  </si>
  <si>
    <t xml:space="preserve">  D.1.2.4.2</t>
  </si>
  <si>
    <t>VSS - Elektrická požární a zabezpečovací signalizace</t>
  </si>
  <si>
    <t>D.1.2.4.2</t>
  </si>
  <si>
    <t>742230001</t>
  </si>
  <si>
    <t>Montáž DVR nebo NAS, nahrávacího zařízení pro kamery</t>
  </si>
  <si>
    <t>RPolK1</t>
  </si>
  <si>
    <t>serverové záznamové zařízení , schválené pro provoz v síti SŽ - Kompatibilní se stávajícím kamerovým systémem</t>
  </si>
  <si>
    <t>RPolK2</t>
  </si>
  <si>
    <t>HDD 6TB, pro záznamové zařízení s provozem 24/4</t>
  </si>
  <si>
    <t>RPolK3</t>
  </si>
  <si>
    <t>SW licence pro záložní záznamové zařízení: Záložní server až 128 kanálů</t>
  </si>
  <si>
    <t>RPolK4</t>
  </si>
  <si>
    <t>SW licence pro záložní záznamové zařízení: Pro nahrávání 32 Kanálů</t>
  </si>
  <si>
    <t>742230102</t>
  </si>
  <si>
    <t>Instalace a nastavení SW pro sledování kamer</t>
  </si>
  <si>
    <t>Kamery</t>
  </si>
  <si>
    <t>742230004</t>
  </si>
  <si>
    <t>Montáž vnitřní kamery</t>
  </si>
  <si>
    <t>Venkovní/vnitřní dome IP kamera s inteligentními funkcemi AI</t>
  </si>
  <si>
    <t>Box pro povrchovou montáž pro kamery s kopulovým krytem</t>
  </si>
  <si>
    <t>RPolK5</t>
  </si>
  <si>
    <t>Venkovní 360° FishEye IP kamera s přísvitem pro bezeztrátový záznam. Rozlišení 5MPix/30fps.</t>
  </si>
  <si>
    <t>RPolK6</t>
  </si>
  <si>
    <t>Montáž a nastavení stávajících kamer</t>
  </si>
  <si>
    <t>742230101</t>
  </si>
  <si>
    <t>Licence k připojení jedné kamery k SW</t>
  </si>
  <si>
    <t>741122211</t>
  </si>
  <si>
    <t>Montáž kabel Cu plný kulatý žíla 3x1,5 až 6 mm2 uložený volně (např. CYKY)</t>
  </si>
  <si>
    <t>34111259</t>
  </si>
  <si>
    <t>kabel silový oheň retardující bezhalogenový bez funkční schopnosti při požáru jádro Cu 0,6/1kV (N2XH) 3x2,5mm2</t>
  </si>
  <si>
    <t>741313012</t>
  </si>
  <si>
    <t>Montáž zásuvka chráněná bezšroubové připojení v krabici 2P+PE dvojí zapojení prostředí základní,vlhké se zapojením vodičů</t>
  </si>
  <si>
    <t>34555247</t>
  </si>
  <si>
    <t>zásuvka nástěnná jednonásobná s víčkem pro průběžnou montáž, IP54, bezšroubové svorky</t>
  </si>
  <si>
    <t>U/UTP Cat 6a, B2ca a1s1d1</t>
  </si>
  <si>
    <t>742330024</t>
  </si>
  <si>
    <t>Montáž patch panelu 24 portů</t>
  </si>
  <si>
    <t>patch panel UTP Cat 6a, plně osazený</t>
  </si>
  <si>
    <t>Administrovatelný L2/L3 PoE switch</t>
  </si>
  <si>
    <t>RPolK7</t>
  </si>
  <si>
    <t>SFP 10Gb SM LC</t>
  </si>
  <si>
    <t>RPolK8</t>
  </si>
  <si>
    <t>Instalace optického patch kabelu</t>
  </si>
  <si>
    <t>RPolK9</t>
  </si>
  <si>
    <t>Optický patch kabel E2000/LC, 10m</t>
  </si>
  <si>
    <t>UPS RT 1000 VA 230 V, 2U</t>
  </si>
  <si>
    <t>UPS RT 48 V – Sada baterií, 2U</t>
  </si>
  <si>
    <t>R306</t>
  </si>
  <si>
    <t>Montáž Patch kabelu</t>
  </si>
  <si>
    <t>R307</t>
  </si>
  <si>
    <t>Patch kabel 3m, UTP Cat 6a</t>
  </si>
  <si>
    <t>R308</t>
  </si>
  <si>
    <t>Patch kabel 5m, UTP Cat 6a</t>
  </si>
  <si>
    <t>742330101</t>
  </si>
  <si>
    <t>Měření metalického segmentu s vyhotovením protokolu</t>
  </si>
  <si>
    <t>Doplnění datového racku do místnosti F013 v 3. PP</t>
  </si>
  <si>
    <t>742330005</t>
  </si>
  <si>
    <t>Montáž rozvaděče stojanového přes 30U</t>
  </si>
  <si>
    <t>Datový Rack 800x1000mm, 47U, dělené přední dveře, vysokozátěžový, nosnost min 1000kg</t>
  </si>
  <si>
    <t>RPolK10</t>
  </si>
  <si>
    <t>Instalace příslušenství racku</t>
  </si>
  <si>
    <t>RPolK11</t>
  </si>
  <si>
    <t>RPolK12</t>
  </si>
  <si>
    <t>Svislý vyvazovací panel, dvouřadý</t>
  </si>
  <si>
    <t>RPolK13</t>
  </si>
  <si>
    <t>Uzemňovací sběrnice</t>
  </si>
  <si>
    <t>UPS On-Line, 3kVA, věžová UPS, 230V, 2U</t>
  </si>
  <si>
    <t>UPS SRT 96 V 3 kVA – Sada baterií, 2U</t>
  </si>
  <si>
    <t>742230103</t>
  </si>
  <si>
    <t>Nastavení záběru podle přání uživatele</t>
  </si>
  <si>
    <t>742230009</t>
  </si>
  <si>
    <t>Montáž samolepky "Střeženo kamerovým systémem"</t>
  </si>
  <si>
    <t>73558003</t>
  </si>
  <si>
    <t>samolepka "Střeženo kamerovým systémem" A5 červený text a piktogram v červeném rámu</t>
  </si>
  <si>
    <t>RPol142</t>
  </si>
  <si>
    <t>Oživení systému</t>
  </si>
  <si>
    <t>RPol143</t>
  </si>
  <si>
    <t>Výchozí revize systému</t>
  </si>
  <si>
    <t>RPol144</t>
  </si>
  <si>
    <t>Zhotovení Montážních postupů</t>
  </si>
  <si>
    <t>Dočasná instalace pro DÚ</t>
  </si>
  <si>
    <t>Síťový videorekordér NVR  pro záznam až 4 IP kamer.</t>
  </si>
  <si>
    <t>40332004</t>
  </si>
  <si>
    <t>HDD k rekordérům kamerových systémů 4TB</t>
  </si>
  <si>
    <t>38475191</t>
  </si>
  <si>
    <t>kamera vnitřní IP dome MZVF 2,8-12mm maximální rozlišení záznamu 2MP přísvit IR 30m WDR 140dB VA (AI) 12V DC/PoE</t>
  </si>
  <si>
    <t>U/UTP Cat 5e</t>
  </si>
  <si>
    <t>742124005</t>
  </si>
  <si>
    <t>Montáž kabelů datových FTP, UTP, STP ukončení kabelu konektorem</t>
  </si>
  <si>
    <t>37459010</t>
  </si>
  <si>
    <t>konektor na drát/lanko RJ45 UTP Cat5E nestíněný</t>
  </si>
  <si>
    <t>R456246</t>
  </si>
  <si>
    <t>Montáž Keystonu Cat 5e</t>
  </si>
  <si>
    <t>R4651461</t>
  </si>
  <si>
    <t>Keystone UTP cat 5e</t>
  </si>
  <si>
    <t>lišta elektroinstalační hranatá PVC 40x40mm</t>
  </si>
  <si>
    <t>R4164264</t>
  </si>
  <si>
    <t>Demontáž a likvidace materiálu po ukončení dočasného stavu</t>
  </si>
  <si>
    <t xml:space="preserve">  D.1.2.4.3</t>
  </si>
  <si>
    <t>NVI - Elektrická požární a zabezpečovací signalizace</t>
  </si>
  <si>
    <t>D.1.2.4.3</t>
  </si>
  <si>
    <t>NVI</t>
  </si>
  <si>
    <t>RPol136</t>
  </si>
  <si>
    <t>Sada pro nouzovou signalizaci podle vyhlášky 398/2009 Sb., Krytí IP20, napájení 230V AC, akustický alarm 2,3kHz/78dB, optický alrm červené blikající světlo</t>
  </si>
  <si>
    <t>742350001</t>
  </si>
  <si>
    <t>Montáž signalizačního světla s elektronikou a akustickou signalizací k zařízení pro ZTP</t>
  </si>
  <si>
    <t>742350002</t>
  </si>
  <si>
    <t>Montáž potvrzovacího tlačítka k zařízení pro ZTP</t>
  </si>
  <si>
    <t>742350003</t>
  </si>
  <si>
    <t>Montáž volacího tlačítka do výšky 900 mm a táhla do výšky 150 mm k zařízení pro ZTP</t>
  </si>
  <si>
    <t>742350004</t>
  </si>
  <si>
    <t>Montáž napájecího zdroje 24 V k zařízení pro ZTP</t>
  </si>
  <si>
    <t>Elektro instalační materiál</t>
  </si>
  <si>
    <t>RPol137</t>
  </si>
  <si>
    <t>Kabel JYSTY 2x2x0,8</t>
  </si>
  <si>
    <t>RPol138</t>
  </si>
  <si>
    <t>Instalační krabice 2 pozice</t>
  </si>
  <si>
    <t>RPol139</t>
  </si>
  <si>
    <t>instalační krabice 1 pozice</t>
  </si>
  <si>
    <t>742350006</t>
  </si>
  <si>
    <t>Montáž instalační krabice pro DHM</t>
  </si>
  <si>
    <t>RPol141</t>
  </si>
  <si>
    <t>RPol147</t>
  </si>
  <si>
    <t>Připojení do systému PZTS</t>
  </si>
  <si>
    <t xml:space="preserve">  D.1.2.7.1</t>
  </si>
  <si>
    <t>Jiné sdělovací zařízení - SSK</t>
  </si>
  <si>
    <t>D.1.2.7.1</t>
  </si>
  <si>
    <t>417</t>
  </si>
  <si>
    <t>Rpol1</t>
  </si>
  <si>
    <t>Kabel U/UTP Cat 6a, B2cas1a1d1</t>
  </si>
  <si>
    <t>742124006</t>
  </si>
  <si>
    <t>Montáž kabelů datových FTP, UTP, STP ukončení kabelu spojkou</t>
  </si>
  <si>
    <t>35436050.1</t>
  </si>
  <si>
    <t>spojka RJ-45/RJ-45 keystone  UTP Cat6a</t>
  </si>
  <si>
    <t>Rpol</t>
  </si>
  <si>
    <t>Měření datového vývodu, včetně vyhotovení protokolu</t>
  </si>
  <si>
    <t>742121002</t>
  </si>
  <si>
    <t>Montáž kabelů sdělovacích pro vnitřní rozvody přes 15 žil</t>
  </si>
  <si>
    <t>34121080</t>
  </si>
  <si>
    <t>kabel sdělovací stíněný laminovanou Al fólií s příložným Cu drátem jádro Cu plné izolace PVC plášť PVC 100V (SYKFY) 50x2x0,5mm2</t>
  </si>
  <si>
    <t>kabel optický zafukovací SM 9/125um</t>
  </si>
  <si>
    <t>742124014</t>
  </si>
  <si>
    <t>Provedení svaru optického vlákna</t>
  </si>
  <si>
    <t>220182523</t>
  </si>
  <si>
    <t>Měření útlumu optického kabelu na dopravních stavbách na 3 vlnových délkách při montáži se 24 vlákny</t>
  </si>
  <si>
    <t>Rpol1002</t>
  </si>
  <si>
    <t>Montáž zářezového pásku</t>
  </si>
  <si>
    <t>Rpol1003</t>
  </si>
  <si>
    <t>Zářezový LSA pásek pro 10 párů vodičů</t>
  </si>
  <si>
    <t>HDPE pro OK 40/32 mm</t>
  </si>
  <si>
    <t>Spojka HDPEtrubky 40/32mm</t>
  </si>
  <si>
    <t>Příchytka pro trubku na stěnu</t>
  </si>
  <si>
    <t>RMB1111</t>
  </si>
  <si>
    <t>Měření stejnosměrné - první čtyřka</t>
  </si>
  <si>
    <t>RMB1112</t>
  </si>
  <si>
    <t>Měření stejnosměrné - další čtyřka</t>
  </si>
  <si>
    <t>220182037</t>
  </si>
  <si>
    <t>Zafukování svazku mikrotrubiček HDPE do trubky do 5 trubiček</t>
  </si>
  <si>
    <t>34571857</t>
  </si>
  <si>
    <t>mikrotrubička bezhalogenová vnitřní tenkostěnná vnitřní lubrikační vrstva D 12/10mm</t>
  </si>
  <si>
    <t>742330102</t>
  </si>
  <si>
    <t>Měření optického segmentu, měření útlumu, 2 okna</t>
  </si>
  <si>
    <t>742124013</t>
  </si>
  <si>
    <t>Montáž kabelů datových optických pro vnitřní rozvody ukončení vlákna optického kabelu pigtailem včetně svaru optického vlákna</t>
  </si>
  <si>
    <t>R15456156</t>
  </si>
  <si>
    <t>Osazení zafukovacího zařízení</t>
  </si>
  <si>
    <t>Optický patch kabel SM E2000//LC, délka 5m</t>
  </si>
  <si>
    <t>RPol103</t>
  </si>
  <si>
    <t>Optický patch kabel E2000/LC, délka 10m</t>
  </si>
  <si>
    <t>34111036</t>
  </si>
  <si>
    <t>kabel instalační jádro Cu plné izolace PVC plášť PVC 450/750V (CYKY) 3x2,5mm2</t>
  </si>
  <si>
    <t>741320105</t>
  </si>
  <si>
    <t>Montáž jističů jednopólových nn do 25 A ve skříni se zapojením vodičů</t>
  </si>
  <si>
    <t>35822111</t>
  </si>
  <si>
    <t>jistič 1-pólový 16 A vypínací charakteristika B vypínací schopnost 10 kA</t>
  </si>
  <si>
    <t>741120201</t>
  </si>
  <si>
    <t>Montáž vodič Cu izolovaný plný a laněný s PVC pláštěm žíla 1,5-16 mm2 volně (např. CY, CHAH-V)</t>
  </si>
  <si>
    <t>34141029</t>
  </si>
  <si>
    <t>vodič propojovací flexibilní jádro Cu lanované izolace PVC 450/750V (H07V-K) 1x16mm2</t>
  </si>
  <si>
    <t>Datové zásuvky</t>
  </si>
  <si>
    <t>741112001</t>
  </si>
  <si>
    <t>Montáž krabice zapuštěná plastová kruhová</t>
  </si>
  <si>
    <t>34571450</t>
  </si>
  <si>
    <t>krabice pod omítku PVC přístrojová kruhová D 70mm</t>
  </si>
  <si>
    <t>742330043</t>
  </si>
  <si>
    <t>Montáž datové zásuvky na DIN lištu</t>
  </si>
  <si>
    <t>37451148</t>
  </si>
  <si>
    <t>zásuvka na DIN lištu pro 1 keystone modul (neosazená)</t>
  </si>
  <si>
    <t>742330044</t>
  </si>
  <si>
    <t>Montáž datové zásuvky 1 až 6 pozic</t>
  </si>
  <si>
    <t>R1516161</t>
  </si>
  <si>
    <t>Datová zásuvka, 2x RJ-45, vč. 2ks keystone UTP Cat 6a, kruhová zásuvka, vyrobena z porcelánu, barva dle architektonického návrhu</t>
  </si>
  <si>
    <t>37451004</t>
  </si>
  <si>
    <t>třmen se soklem (pro 2x keystone)</t>
  </si>
  <si>
    <t>37451021</t>
  </si>
  <si>
    <t>kryt zásuvky komunikační přímé (2x), s kovovým upevňovacím třmenem</t>
  </si>
  <si>
    <t>34539059</t>
  </si>
  <si>
    <t>rámeček jednonásobný</t>
  </si>
  <si>
    <t>37451190</t>
  </si>
  <si>
    <t>krabička nástěnná zásuvková pro keystone moduly plast bílá 2 porty (neosazený)</t>
  </si>
  <si>
    <t>742110272</t>
  </si>
  <si>
    <t>Montáž přístrojové jednotky k podlahovým krabicím pro slaboproud</t>
  </si>
  <si>
    <t>37451165</t>
  </si>
  <si>
    <t>modul zásuvkový s průhlednou záclonkou a popisovým polem přímý (neosazený) pro keystone 1xRJ45 22,5x45mm</t>
  </si>
  <si>
    <t>Trasy</t>
  </si>
  <si>
    <t>741910412</t>
  </si>
  <si>
    <t>Montáž žlab kovový šířky do 100 mm bez víka</t>
  </si>
  <si>
    <t>Kabelový žlab perforovaný 100x60, kompletní</t>
  </si>
  <si>
    <t>R16546165</t>
  </si>
  <si>
    <t>Kabelový žlab perforovaný 100x85, kompletní</t>
  </si>
  <si>
    <t>741910414</t>
  </si>
  <si>
    <t>Montáž žlab kovový šířky do 250 mm bez víka</t>
  </si>
  <si>
    <t>R54846649489</t>
  </si>
  <si>
    <t>kabelový žlab perforovaný 150x85, kompletní</t>
  </si>
  <si>
    <t>žlab kabelový perforovaný 200x60, kompletní</t>
  </si>
  <si>
    <t>Kabelový žlab perforovaný 150x60, kompletní</t>
  </si>
  <si>
    <t>R56461684</t>
  </si>
  <si>
    <t>Kabelový žlab perforovaný, 200x110, kompletní</t>
  </si>
  <si>
    <t>R156464916</t>
  </si>
  <si>
    <t>kabelový žlab perforovaný 250x50, kompletní</t>
  </si>
  <si>
    <t>741910415</t>
  </si>
  <si>
    <t>Montáž žlab kovový šířky do 500 mm bez víka</t>
  </si>
  <si>
    <t>Kabelový žlab  perforovaný, 300 x 60, kompletní</t>
  </si>
  <si>
    <t>34571075</t>
  </si>
  <si>
    <t>trubka elektroinstalační ohebná z PVC (EN) 2340</t>
  </si>
  <si>
    <t>34571002</t>
  </si>
  <si>
    <t>lišta elektroinstalační hranatá PVC 60x40mm</t>
  </si>
  <si>
    <t>742110107</t>
  </si>
  <si>
    <t>Montáž kabelového žlabu pro slaboproud drátěného 500/100 mm</t>
  </si>
  <si>
    <t>34575605</t>
  </si>
  <si>
    <t>žlab kabelový drátěný žárově zinkovaný 500/100mm</t>
  </si>
  <si>
    <t>R45426</t>
  </si>
  <si>
    <t>Drobný spojovací a elektroinstalační materiál</t>
  </si>
  <si>
    <t>D4.1.1</t>
  </si>
  <si>
    <t>Úprava stávajících racků</t>
  </si>
  <si>
    <t>R1654681</t>
  </si>
  <si>
    <t>Switch: 24 Gigabit Ethernet portů, volitelné moduly, L3</t>
  </si>
  <si>
    <t>R416541</t>
  </si>
  <si>
    <t>Licence pro Switch</t>
  </si>
  <si>
    <t>R456146254165</t>
  </si>
  <si>
    <t>Modul do switche 8x SFP+ 10Gbps</t>
  </si>
  <si>
    <t>R5426</t>
  </si>
  <si>
    <t>Instalace SFP do switche</t>
  </si>
  <si>
    <t>R564616196</t>
  </si>
  <si>
    <t>SFP+ 10Gbps, Cisco kompatibilní</t>
  </si>
  <si>
    <t>RMAT0014</t>
  </si>
  <si>
    <t>Modul 12x E2000 do ODF panelu</t>
  </si>
  <si>
    <t>D4.1.2</t>
  </si>
  <si>
    <t>Úpravy Benning</t>
  </si>
  <si>
    <t>R446464164</t>
  </si>
  <si>
    <t>Demontáž stávajících baterií a jejich likvidace</t>
  </si>
  <si>
    <t>R46464131</t>
  </si>
  <si>
    <t>Instalace baterií do zařízení benníng</t>
  </si>
  <si>
    <t>R4649461</t>
  </si>
  <si>
    <t>Akumulátory Benning 12V/190Ah</t>
  </si>
  <si>
    <t>R16514</t>
  </si>
  <si>
    <t>Doplnění napájecího modulu</t>
  </si>
  <si>
    <t>R464946</t>
  </si>
  <si>
    <t>Napájecí modul 2000 SE-779</t>
  </si>
  <si>
    <t>210120511</t>
  </si>
  <si>
    <t>Montáž jističů do 100 A se zapojením vodičů</t>
  </si>
  <si>
    <t>RMAT0015</t>
  </si>
  <si>
    <t>jistič B32/1</t>
  </si>
  <si>
    <t>210120102</t>
  </si>
  <si>
    <t>Montáž pojistkových patron nožových</t>
  </si>
  <si>
    <t>RMAT0016</t>
  </si>
  <si>
    <t>Pojistka 48V/200A</t>
  </si>
  <si>
    <t>R44942</t>
  </si>
  <si>
    <t>Montáž boxu pro pojistky</t>
  </si>
  <si>
    <t>R48444452</t>
  </si>
  <si>
    <t>Box pro pojistky, umístitelný do racku 19"</t>
  </si>
  <si>
    <t>741120205</t>
  </si>
  <si>
    <t>Montáž vodič Cu izolovaný plný a laněný s PVC pláštěm žíla 50-70 mm2 volně (např. CY, CHAH-V)</t>
  </si>
  <si>
    <t>34141033</t>
  </si>
  <si>
    <t>vodič propojovací flexibilní jádro Cu lanované izolace PVC 450/750V (H07V-K) 1x70mm2</t>
  </si>
  <si>
    <t>93</t>
  </si>
  <si>
    <t>RMAT0009.1</t>
  </si>
  <si>
    <t>Datový rozvaděč 47U 800x800mm, přední i zadní dveře perforované, vertikálně dělené, vysokozátěžový rack, nosnost min. 600kg</t>
  </si>
  <si>
    <t>RMAT0011.1</t>
  </si>
  <si>
    <t>742330021</t>
  </si>
  <si>
    <t>Montáž police do rozvaděče</t>
  </si>
  <si>
    <t>police 19"vysokozátěžová 150kg, hlobka 615mm</t>
  </si>
  <si>
    <t>D4.1.3</t>
  </si>
  <si>
    <t>Rack 03.03</t>
  </si>
  <si>
    <t>Datový rozvaděč 47U 800x800mm, přední i zadní dveře perforované, vertikálně dělené</t>
  </si>
  <si>
    <t>R486246</t>
  </si>
  <si>
    <t>Napájecí panel 3U</t>
  </si>
  <si>
    <t>103</t>
  </si>
  <si>
    <t>104</t>
  </si>
  <si>
    <t>742330023</t>
  </si>
  <si>
    <t>Montáž vyvazovacího panelu 1U</t>
  </si>
  <si>
    <t>105</t>
  </si>
  <si>
    <t>Svislý vyvazovací panel dvouřadý</t>
  </si>
  <si>
    <t>106</t>
  </si>
  <si>
    <t>742330023.1</t>
  </si>
  <si>
    <t>Montáž vyvazovacího panelu</t>
  </si>
  <si>
    <t>107</t>
  </si>
  <si>
    <t>R45246</t>
  </si>
  <si>
    <t>Kabelový organizér 2U</t>
  </si>
  <si>
    <t>108</t>
  </si>
  <si>
    <t>109</t>
  </si>
  <si>
    <t>patch panel 24 portů, UTP Cat 6a, osazený</t>
  </si>
  <si>
    <t>110</t>
  </si>
  <si>
    <t>742330052</t>
  </si>
  <si>
    <t>Popis portů patchpanelu</t>
  </si>
  <si>
    <t>111</t>
  </si>
  <si>
    <t>112</t>
  </si>
  <si>
    <t>switch 48 x RJ-45 10/100/1000 Mb/s, PoE+, 2x napájení , 4xGbit uplink SFP, L2</t>
  </si>
  <si>
    <t>113</t>
  </si>
  <si>
    <t>R462462</t>
  </si>
  <si>
    <t>114</t>
  </si>
  <si>
    <t>D4.1.4</t>
  </si>
  <si>
    <t>Rack 03.02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</si>
  <si>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</si>
  <si>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</si>
  <si>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</si>
  <si>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</si>
  <si>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</si>
  <si>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</si>
  <si>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</si>
  <si>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</si>
  <si>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</si>
  <si>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</si>
  <si>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R4661118</t>
  </si>
  <si>
    <t>ODF panel pro 144 vláken, kompletní, včetně 12x karta pro 12 vláken, ochran svarů a pigtailů</t>
  </si>
  <si>
    <t>D4.1.5</t>
  </si>
  <si>
    <t>Racky 03.04 - 04.05</t>
  </si>
  <si>
    <t>125</t>
  </si>
  <si>
    <t>126</t>
  </si>
  <si>
    <t>127</t>
  </si>
  <si>
    <t>128</t>
  </si>
  <si>
    <t>129</t>
  </si>
  <si>
    <t>130</t>
  </si>
  <si>
    <t>D4.10</t>
  </si>
  <si>
    <t>Místnost 5.080</t>
  </si>
  <si>
    <t>383</t>
  </si>
  <si>
    <t>384</t>
  </si>
  <si>
    <t>RMAT0009.2</t>
  </si>
  <si>
    <t>Datový rozvaděč 47U 800x800mm, přední dveře perforované, rack dělený v poměru 2:1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</si>
  <si>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</si>
  <si>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</si>
  <si>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</si>
  <si>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</si>
  <si>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</si>
  <si>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</si>
  <si>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</si>
  <si>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</si>
  <si>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</si>
  <si>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</si>
  <si>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</si>
  <si>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37451145</t>
  </si>
  <si>
    <t>panel vyvazovací 5x plastové oko s průchody 1U 19"</t>
  </si>
  <si>
    <t>396</t>
  </si>
  <si>
    <t>742330025</t>
  </si>
  <si>
    <t>Montáž patch panelu IDSN, 50 portů</t>
  </si>
  <si>
    <t>397</t>
  </si>
  <si>
    <t>37451140</t>
  </si>
  <si>
    <t>patch panel telefonní ISDN 1U 50 portů 19"</t>
  </si>
  <si>
    <t>398</t>
  </si>
  <si>
    <t>399</t>
  </si>
  <si>
    <t>RMAT0020</t>
  </si>
  <si>
    <t>Optická vana 2U pro 24 vláken SM 9/125um, koncovky E2000, kompletní, včetně ochran svárů a pigtailů</t>
  </si>
  <si>
    <t>400</t>
  </si>
  <si>
    <t>401</t>
  </si>
  <si>
    <t>switch 48 x RJ-45 10/100/1000 Mb/s, 2x napájení , 4xGbit uplink SFP, L2</t>
  </si>
  <si>
    <t>402</t>
  </si>
  <si>
    <t>403</t>
  </si>
  <si>
    <t>404</t>
  </si>
  <si>
    <t>R5546414</t>
  </si>
  <si>
    <t>SFP+ 1Gbps, cisco kompatibilní</t>
  </si>
  <si>
    <t>405</t>
  </si>
  <si>
    <t>406</t>
  </si>
  <si>
    <t>RMAT0021.1</t>
  </si>
  <si>
    <t>UPS 2200VA, montáž do racku 2U</t>
  </si>
  <si>
    <t>D4.2.1</t>
  </si>
  <si>
    <t>Rack 01.01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</si>
  <si>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</si>
  <si>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</si>
  <si>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</si>
  <si>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</si>
  <si>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</si>
  <si>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</si>
  <si>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</si>
  <si>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</si>
  <si>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</si>
  <si>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</si>
  <si>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</si>
  <si>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</si>
  <si>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</si>
  <si>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</si>
  <si>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</si>
  <si>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</si>
  <si>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</si>
  <si>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D4.2.2</t>
  </si>
  <si>
    <t>Rack 01.02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</si>
  <si>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</si>
  <si>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</si>
  <si>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</si>
  <si>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</si>
  <si>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</si>
  <si>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</si>
  <si>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</si>
  <si>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</si>
  <si>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</si>
  <si>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</si>
  <si>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</si>
  <si>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</si>
  <si>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</si>
  <si>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</si>
  <si>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</si>
  <si>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</si>
  <si>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</si>
  <si>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D4.3.1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</si>
  <si>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</si>
  <si>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</si>
  <si>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</si>
  <si>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</si>
  <si>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</si>
  <si>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</si>
  <si>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</si>
  <si>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</si>
  <si>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</si>
  <si>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</si>
  <si>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</si>
  <si>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</si>
  <si>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</si>
  <si>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</si>
  <si>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</si>
  <si>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</si>
  <si>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</si>
  <si>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D4.3.2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</si>
  <si>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</si>
  <si>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</si>
  <si>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</si>
  <si>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</si>
  <si>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</si>
  <si>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</si>
  <si>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</si>
  <si>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</si>
  <si>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</si>
  <si>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</si>
  <si>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</si>
  <si>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</si>
  <si>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</si>
  <si>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</si>
  <si>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</si>
  <si>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</si>
  <si>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</si>
  <si>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D4.4.1</t>
  </si>
  <si>
    <t>199</t>
  </si>
  <si>
    <t>200</t>
  </si>
  <si>
    <t>RMAT0009.3</t>
  </si>
  <si>
    <t>Datový rozvaděč 47U 800x800mm, přední dveře perforované, vertikálně dělené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</si>
  <si>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</si>
  <si>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</si>
  <si>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</si>
  <si>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</si>
  <si>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</si>
  <si>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</si>
  <si>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</si>
  <si>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</si>
  <si>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</si>
  <si>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</si>
  <si>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</si>
  <si>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</si>
  <si>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</si>
  <si>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</si>
  <si>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</si>
  <si>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D4.4.2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</si>
  <si>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</si>
  <si>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</si>
  <si>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</si>
  <si>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</si>
  <si>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</si>
  <si>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</si>
  <si>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</si>
  <si>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</si>
  <si>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</si>
  <si>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</si>
  <si>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</si>
  <si>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</si>
  <si>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</si>
  <si>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</si>
  <si>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</si>
  <si>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</si>
  <si>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</si>
  <si>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D4.5</t>
  </si>
  <si>
    <t>Místnost 2.127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</si>
  <si>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</si>
  <si>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</si>
  <si>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</si>
  <si>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</si>
  <si>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</si>
  <si>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</si>
  <si>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</si>
  <si>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</si>
  <si>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</si>
  <si>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</si>
  <si>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</si>
  <si>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</si>
  <si>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</si>
  <si>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</si>
  <si>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</si>
  <si>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</si>
  <si>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</si>
  <si>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</si>
  <si>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</si>
  <si>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</si>
  <si>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</si>
  <si>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</si>
  <si>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</si>
  <si>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</si>
  <si>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D4.6.1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</si>
  <si>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</si>
  <si>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</si>
  <si>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</si>
  <si>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</si>
  <si>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</si>
  <si>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</si>
  <si>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</si>
  <si>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</si>
  <si>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</si>
  <si>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</si>
  <si>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</si>
  <si>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</si>
  <si>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</si>
  <si>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</si>
  <si>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</si>
  <si>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</si>
  <si>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</si>
  <si>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D4.6.2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</si>
  <si>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</si>
  <si>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</si>
  <si>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</si>
  <si>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</si>
  <si>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</si>
  <si>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</si>
  <si>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</si>
  <si>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</si>
  <si>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</si>
  <si>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</si>
  <si>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</si>
  <si>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</si>
  <si>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</si>
  <si>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</si>
  <si>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</si>
  <si>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</si>
  <si>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</si>
  <si>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D4.7.1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</si>
  <si>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</si>
  <si>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</si>
  <si>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</si>
  <si>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</si>
  <si>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</si>
  <si>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</si>
  <si>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</si>
  <si>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</si>
  <si>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</si>
  <si>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</si>
  <si>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</si>
  <si>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</si>
  <si>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</si>
  <si>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</si>
  <si>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</si>
  <si>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</si>
  <si>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</si>
  <si>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D4.7.2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</si>
  <si>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</si>
  <si>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</si>
  <si>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</si>
  <si>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</si>
  <si>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</si>
  <si>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</si>
  <si>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</si>
  <si>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</si>
  <si>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</si>
  <si>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</si>
  <si>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</si>
  <si>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</si>
  <si>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</si>
  <si>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</si>
  <si>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</si>
  <si>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</si>
  <si>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</si>
  <si>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D4.8</t>
  </si>
  <si>
    <t>Místnost 3.081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</si>
  <si>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</si>
  <si>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</si>
  <si>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</si>
  <si>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</si>
  <si>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</si>
  <si>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</si>
  <si>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</si>
  <si>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</si>
  <si>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</si>
  <si>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</si>
  <si>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</si>
  <si>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</si>
  <si>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</si>
  <si>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</si>
  <si>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</si>
  <si>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</si>
  <si>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</si>
  <si>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</si>
  <si>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</si>
  <si>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</si>
  <si>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</si>
  <si>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</si>
  <si>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</si>
  <si>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</si>
  <si>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D4.9.1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</si>
  <si>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</si>
  <si>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</si>
  <si>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</si>
  <si>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</si>
  <si>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</si>
  <si>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</si>
  <si>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</si>
  <si>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</si>
  <si>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</si>
  <si>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</si>
  <si>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</si>
  <si>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</si>
  <si>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</si>
  <si>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</si>
  <si>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</si>
  <si>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</si>
  <si>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</si>
  <si>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D4.9.2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</si>
  <si>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</si>
  <si>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</si>
  <si>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</si>
  <si>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</si>
  <si>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</si>
  <si>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</si>
  <si>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</si>
  <si>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</si>
  <si>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</si>
  <si>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</si>
  <si>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</si>
  <si>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</si>
  <si>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</si>
  <si>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</si>
  <si>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</si>
  <si>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</si>
  <si>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</si>
  <si>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407</t>
  </si>
  <si>
    <t>408</t>
  </si>
  <si>
    <t>409</t>
  </si>
  <si>
    <t>Pol108</t>
  </si>
  <si>
    <t>410</t>
  </si>
  <si>
    <t>Pol163</t>
  </si>
  <si>
    <t>Průrazy stěn do velikosti 50 x 50 mm</t>
  </si>
  <si>
    <t>411</t>
  </si>
  <si>
    <t>Pol137</t>
  </si>
  <si>
    <t>412</t>
  </si>
  <si>
    <t>413</t>
  </si>
  <si>
    <t>414</t>
  </si>
  <si>
    <t>415</t>
  </si>
  <si>
    <t>416</t>
  </si>
  <si>
    <t>R941246212</t>
  </si>
  <si>
    <t>Nastavení a programování aktivních prvků</t>
  </si>
  <si>
    <t>418</t>
  </si>
  <si>
    <t>419</t>
  </si>
  <si>
    <t xml:space="preserve">  D.1.2.7.2</t>
  </si>
  <si>
    <t>Jiné sdělovací zařízení - SSK Drážní úřad</t>
  </si>
  <si>
    <t>D.1.2.7.2</t>
  </si>
  <si>
    <t>Konektor RJ 45, UTP Cat 6a</t>
  </si>
  <si>
    <t>spojka RJ-45/RJ-45 keystone otvor UTP Cat6a</t>
  </si>
  <si>
    <t>34121070</t>
  </si>
  <si>
    <t>kabel sdělovací stíněný laminovanou Al fólií s příložným Cu drátem jádro Cu plné izolace PVC plášť PVC 100V (SYKFY) 25x2x0,5mm2</t>
  </si>
  <si>
    <t>Montáž zářezového pásku, včetně napojení kabelu</t>
  </si>
  <si>
    <t>220182036</t>
  </si>
  <si>
    <t>Zafukování mikrotrubičky HDPE do trubky samostatně</t>
  </si>
  <si>
    <t>220182034</t>
  </si>
  <si>
    <t>Zafukování optického kabelu do trubky nebo mikrotrubičky HDPE</t>
  </si>
  <si>
    <t>34123033</t>
  </si>
  <si>
    <t>kabel datový optický OS zafukovací MICRO 24 vláken 9/125 plášť HDPE</t>
  </si>
  <si>
    <t>34123028</t>
  </si>
  <si>
    <t>kabel datový optický OS zafukovací MINI 4 vlákna 9/125 plášť HDPE</t>
  </si>
  <si>
    <t>Kabelový žlab 100x60, kompletní</t>
  </si>
  <si>
    <t>žlab kabelový 200x60, kompletní</t>
  </si>
  <si>
    <t>Kabelový žlab 150x60, kompletní</t>
  </si>
  <si>
    <t>Kabelový žlab, 300 x 60, kompletní</t>
  </si>
  <si>
    <t>D4.1</t>
  </si>
  <si>
    <t>Místnost 2.025</t>
  </si>
  <si>
    <t>patch panel 24 portů, UTP Cat 6a, osazené</t>
  </si>
  <si>
    <t>Optická vana 24 portů pro SM 9/125um, koncovky E2000, kompletné, včetně ochran svárů a pigtailů</t>
  </si>
  <si>
    <t>742330035</t>
  </si>
  <si>
    <t>Montáž patch panelu IDSN, 25 portů</t>
  </si>
  <si>
    <t>37451135</t>
  </si>
  <si>
    <t>patch panel telefonní ISDN 1U 25 portů 19"</t>
  </si>
  <si>
    <t>D4.2</t>
  </si>
  <si>
    <t>Místnost 3.017</t>
  </si>
  <si>
    <t>D4.3</t>
  </si>
  <si>
    <t>Místnost 4.005</t>
  </si>
  <si>
    <t>D4.4</t>
  </si>
  <si>
    <t>Místnost 5.015</t>
  </si>
  <si>
    <t>Místnost 6.003</t>
  </si>
  <si>
    <t xml:space="preserve">  D.1.2.7.3</t>
  </si>
  <si>
    <t>Dočasný stav DÚ</t>
  </si>
  <si>
    <t>D.1.2.7.3</t>
  </si>
  <si>
    <t>Optické propoje</t>
  </si>
  <si>
    <t>RMAT0001.1</t>
  </si>
  <si>
    <t>R-položky</t>
  </si>
  <si>
    <t>Úpravy mezipatro</t>
  </si>
  <si>
    <t>741313231</t>
  </si>
  <si>
    <t>Montáž zásuvek průmyslových nástěnných provedení IP 44 2P+PE 16 A se zapojením vodičů</t>
  </si>
  <si>
    <t>35811475</t>
  </si>
  <si>
    <t>zásuvka nástěnná 16A - 3pól, řazení 2P+PE IP44, šroubové svorky</t>
  </si>
  <si>
    <t>741110501</t>
  </si>
  <si>
    <t>Montáž lišta a kanálek protahovací šířky do 60 mm</t>
  </si>
  <si>
    <t>34571004</t>
  </si>
  <si>
    <t>lišta elektroinstalační hranatá PVC 20x20mm</t>
  </si>
  <si>
    <t>741120101</t>
  </si>
  <si>
    <t>Montáž vodič Cu izolovaný plný a laněný s PVC pláštěm žíla 0,15-16 mm2 zatažený (např. CY, CHAH-V)</t>
  </si>
  <si>
    <t>34141040</t>
  </si>
  <si>
    <t>vodič propojovací jádro Cu plné izolace PVC 450/750V (H07V-U) 1x10mm2</t>
  </si>
  <si>
    <t>35712020</t>
  </si>
  <si>
    <t>rozvaděč stojanový 19" celoskleněné dveře 18U/600x600mm</t>
  </si>
  <si>
    <t>Optická vanba pro 12 vl. SM 9/125um, koncovky E2000, kompletní</t>
  </si>
  <si>
    <t>220182521</t>
  </si>
  <si>
    <t>Měření útlumu optického kabelu na dopravních stavbách na 3 vlnových délkách při montáži s 8 vlákny</t>
  </si>
  <si>
    <t>Úpravy 2. NP</t>
  </si>
  <si>
    <t>elektroinstalační lišta 140x60mm</t>
  </si>
  <si>
    <t>35436040</t>
  </si>
  <si>
    <t>spojka RJ-45/RJ-45 keystone otvor UTP Cat5E</t>
  </si>
  <si>
    <t>Úpravy 3. NP</t>
  </si>
  <si>
    <t>742330003</t>
  </si>
  <si>
    <t>Montáž rozvaděče optického nástěnného</t>
  </si>
  <si>
    <t>rozvaděč nástěnný optická pro 12x vláken SM9/125um, koncovky E2000, kompletní</t>
  </si>
  <si>
    <t>Úpravy 4. NP</t>
  </si>
  <si>
    <t>Pol222</t>
  </si>
  <si>
    <t xml:space="preserve">  D.1.2.7.4</t>
  </si>
  <si>
    <t>Jiné sdělovací zařízení (VDT)</t>
  </si>
  <si>
    <t>D.1.2.7.4</t>
  </si>
  <si>
    <t>RPol148</t>
  </si>
  <si>
    <t>Instalační krabice pro instalaci do zdi pro 2 moduly</t>
  </si>
  <si>
    <t>RPol149</t>
  </si>
  <si>
    <t>Základní jednotka s kamerou</t>
  </si>
  <si>
    <t>RPol150</t>
  </si>
  <si>
    <t>Rám pro instalaci do zdi pro 2 moduly, černé provedení</t>
  </si>
  <si>
    <t>RPol151</t>
  </si>
  <si>
    <t>modul dotykové klávesnice</t>
  </si>
  <si>
    <t>742310002</t>
  </si>
  <si>
    <t>Montáž komunikačního tabla k domácímu telefonu</t>
  </si>
  <si>
    <t>742310003</t>
  </si>
  <si>
    <t>Montáž klimatického krytu pro komunikační tablo domácího telefonu</t>
  </si>
  <si>
    <t>742310004</t>
  </si>
  <si>
    <t>Montáž elektroinstalační krabice pod tablo domácího telefonu</t>
  </si>
  <si>
    <t>RPol153</t>
  </si>
  <si>
    <t>Vnitřní telefonní jednotka</t>
  </si>
  <si>
    <t>742310006</t>
  </si>
  <si>
    <t>Montáž domácího nástěnného audio/video telefonu</t>
  </si>
  <si>
    <t>RPol155</t>
  </si>
  <si>
    <t>RJ 45 Konektor FTP cat.6A, QUICK CONNECT</t>
  </si>
  <si>
    <t>RPol155.1</t>
  </si>
  <si>
    <t>Montáž konektoru RJ45</t>
  </si>
  <si>
    <t>RPol161</t>
  </si>
  <si>
    <t>switch 24 x RJ-45 10/100/1000 Mb/s, 2xAC, 4xGbit uplink SFP, L2, PoE+</t>
  </si>
  <si>
    <t>742330011</t>
  </si>
  <si>
    <t>Montáž strukturované kabeláže zařízení do rozvaděče switche, UPS, DVR, server bez nastavení</t>
  </si>
  <si>
    <t>RPol162</t>
  </si>
  <si>
    <t>Patch kabel délka 2 m</t>
  </si>
  <si>
    <t>RPol165</t>
  </si>
  <si>
    <t>Patch kabel, délka 5 m</t>
  </si>
  <si>
    <t>RPol162.2</t>
  </si>
  <si>
    <t>Montáž patch kabelu</t>
  </si>
  <si>
    <t>RPolV1</t>
  </si>
  <si>
    <t>34121146</t>
  </si>
  <si>
    <t>kabel sdělovací oheň retardující bezhalogenový stíněný laminovanou Al fólií s příložným CuSn drátem bez funkčnosti při požáru reakce na oheň B2cas1d1a1 jádro Cu</t>
  </si>
  <si>
    <t>kabel sdělovací oheň retardující bezhalogenový stíněný laminovanou Al fólií s příložným CuSn drátem bez funkčnosti při požáru reakce na oheň B2cas1d1a1 jádro Cu plné 100V (SHKFH-R) 2x2x0,8mm2</t>
  </si>
  <si>
    <t>RPol166</t>
  </si>
  <si>
    <t>Drobný elekroinstalační materiál</t>
  </si>
  <si>
    <t>RPol167</t>
  </si>
  <si>
    <t>RPol168</t>
  </si>
  <si>
    <t>Pol</t>
  </si>
  <si>
    <t>Dočasný stav pro DÚ</t>
  </si>
  <si>
    <t>R4624</t>
  </si>
  <si>
    <t>Elektroinstalční krabice pro tablo pro povrchovou montáž</t>
  </si>
  <si>
    <t>IP Interkom, pro povrchovou montáž, bez kamery</t>
  </si>
  <si>
    <t>220270836</t>
  </si>
  <si>
    <t>Montáž šňůry silnoproudé uložené do trubkovodu nebo lišty CGLG, CYLY, CYSY do 2x1,5 mm2</t>
  </si>
  <si>
    <t>34143798</t>
  </si>
  <si>
    <t>kabel instalační flexibilní jádro Cu lanované izolace PVC plášť PVC 300/500V (H05VV-F) 2x1,50mm2</t>
  </si>
  <si>
    <t>741112011</t>
  </si>
  <si>
    <t>Montáž krabice nástěnná plastová kruhová</t>
  </si>
  <si>
    <t>krabice elektroinstalační plastová</t>
  </si>
  <si>
    <t xml:space="preserve">  D.1.2.7.5</t>
  </si>
  <si>
    <t>Dočasná přeložka TMCZ</t>
  </si>
  <si>
    <t>D.1.2.7.5</t>
  </si>
  <si>
    <t>Montáž</t>
  </si>
  <si>
    <t>RPol1</t>
  </si>
  <si>
    <t>Montáž kříže pro uložení kabelové rezervy</t>
  </si>
  <si>
    <t>RPol10</t>
  </si>
  <si>
    <t>Montáž ochrany sváru 60mm</t>
  </si>
  <si>
    <t>RPol2</t>
  </si>
  <si>
    <t>Instalace optického rozvaděče, vč. příslušenství</t>
  </si>
  <si>
    <t>RPol3</t>
  </si>
  <si>
    <t>Kompletace stávající optické přípojky</t>
  </si>
  <si>
    <t>RPol4</t>
  </si>
  <si>
    <t>Smotání a uložení stávající kabelové rezervy</t>
  </si>
  <si>
    <t>RPol5</t>
  </si>
  <si>
    <t>Smotání a uložení stávající kabelové trasy na nový kříž v oprostorrách Fantovy budovy, pod drážním úřadem</t>
  </si>
  <si>
    <t>RPol6</t>
  </si>
  <si>
    <t>Smotání a uložení nové kabelové rezervy</t>
  </si>
  <si>
    <t>RPol7</t>
  </si>
  <si>
    <t>Montáž kazety LT1B-F/F</t>
  </si>
  <si>
    <t>RPol8</t>
  </si>
  <si>
    <t>Montáž SM Pigtail E2000/APC</t>
  </si>
  <si>
    <t>RPol9</t>
  </si>
  <si>
    <t>Montáž adaptoruE2000/APC</t>
  </si>
  <si>
    <t>RPol11</t>
  </si>
  <si>
    <t>Deinstalace OK</t>
  </si>
  <si>
    <t>RPol12</t>
  </si>
  <si>
    <t>Montáž spojky  na vrapové trubce pr. 40mm</t>
  </si>
  <si>
    <t>RPol33</t>
  </si>
  <si>
    <t>Zatažení optického kabelu do trubky HDPE / Vrapové</t>
  </si>
  <si>
    <t>RPol13</t>
  </si>
  <si>
    <t>Montáž trubky vrapové na kabelový žlab</t>
  </si>
  <si>
    <t>RPol14</t>
  </si>
  <si>
    <t>Svár v OS</t>
  </si>
  <si>
    <t>RPol15</t>
  </si>
  <si>
    <t>Svár v OR</t>
  </si>
  <si>
    <t>RPol16</t>
  </si>
  <si>
    <t>Měření OTDR a PM</t>
  </si>
  <si>
    <t>RPol17</t>
  </si>
  <si>
    <t>Požární ucpávky</t>
  </si>
  <si>
    <t>RPol18</t>
  </si>
  <si>
    <t>Montáž kazeta RXS</t>
  </si>
  <si>
    <t>977151112</t>
  </si>
  <si>
    <t>Jádrové vrty diamantovými korunkami do stavebních materiálů D přes 35 do 40 mm</t>
  </si>
  <si>
    <t>971033171</t>
  </si>
  <si>
    <t>Vybourání otvorů ve zdivu cihelném D do 60 mm na MVC nebo MV tl do 750 mm</t>
  </si>
  <si>
    <t>RPol19</t>
  </si>
  <si>
    <t>Koordinace stavby</t>
  </si>
  <si>
    <t>Rpol20</t>
  </si>
  <si>
    <t>Drobné montážní práce</t>
  </si>
  <si>
    <t>Materiál</t>
  </si>
  <si>
    <t>RPol21</t>
  </si>
  <si>
    <t>Optický rozvaděč vč. příslušenství</t>
  </si>
  <si>
    <t>RPol22</t>
  </si>
  <si>
    <t>Kříž kabelové rezervy</t>
  </si>
  <si>
    <t>RPol23</t>
  </si>
  <si>
    <t>Optická kazeta LT1B-F/F</t>
  </si>
  <si>
    <t>RPol24</t>
  </si>
  <si>
    <t>SM pigtail E2000/APC</t>
  </si>
  <si>
    <t>RPol25</t>
  </si>
  <si>
    <t>Adaptor E2000/APC</t>
  </si>
  <si>
    <t>RPol26</t>
  </si>
  <si>
    <t>Ochrana svárů, trubička 60mm</t>
  </si>
  <si>
    <t>RPol27</t>
  </si>
  <si>
    <t>optický kabel 12vl. MIDIA</t>
  </si>
  <si>
    <t>RPol28</t>
  </si>
  <si>
    <t>Trubka HDPE40/32 mm</t>
  </si>
  <si>
    <t>RPol29</t>
  </si>
  <si>
    <t>Spojka vrapové trubky</t>
  </si>
  <si>
    <t>RPol30</t>
  </si>
  <si>
    <t>Vrapová chránička pr. 25mm</t>
  </si>
  <si>
    <t>RPol31</t>
  </si>
  <si>
    <t>optická kazeta RXS - Dle požadavku operátora pro zachování kompatibility</t>
  </si>
  <si>
    <t>34571007</t>
  </si>
  <si>
    <t>lišta elektroinstalační hranatá PVC 40x20mm</t>
  </si>
  <si>
    <t>RPol32</t>
  </si>
  <si>
    <t>Drobný elektromateriál</t>
  </si>
  <si>
    <t xml:space="preserve">  D.1.4.3</t>
  </si>
  <si>
    <t>Elektrická požární signalizace</t>
  </si>
  <si>
    <t>D.1.4.3</t>
  </si>
  <si>
    <t>Ústředny</t>
  </si>
  <si>
    <t>742210003</t>
  </si>
  <si>
    <t>Montáž ústředny EPS čtyř nebo vícekruhové bez čelního panelu</t>
  </si>
  <si>
    <t>Rpol4121</t>
  </si>
  <si>
    <t>Ústředna EPS, kompatibilní se stávacím systémem, 18 pozic</t>
  </si>
  <si>
    <t>742210006</t>
  </si>
  <si>
    <t>Montáž rozšiřující karty do ústředny EPS</t>
  </si>
  <si>
    <t>RPol4122</t>
  </si>
  <si>
    <t>Mikromodul essernet 62,5 kBd</t>
  </si>
  <si>
    <t>RPol4210</t>
  </si>
  <si>
    <t>Mikromodul esserbus/esserbus-Plus GT</t>
  </si>
  <si>
    <t>RPol4123</t>
  </si>
  <si>
    <t>Redundantní řídící modul</t>
  </si>
  <si>
    <t>742210005</t>
  </si>
  <si>
    <t>Montáž čelního panelu do ústředny EPS</t>
  </si>
  <si>
    <t>RPol4124</t>
  </si>
  <si>
    <t>Neutrální čelní panel</t>
  </si>
  <si>
    <t>RPol4125</t>
  </si>
  <si>
    <t>Rozšiřovací skříň pro akku 2 x 12V/24Ah</t>
  </si>
  <si>
    <t>RPol4126</t>
  </si>
  <si>
    <t>Kaskádovatelný napájecí zdroj 24V/24Ah</t>
  </si>
  <si>
    <t>RPol421</t>
  </si>
  <si>
    <t>Akumulátor 12V/24Ah šroubové svorky M5, životnost dle EUROBAT 10 až 12 let</t>
  </si>
  <si>
    <t>742210803</t>
  </si>
  <si>
    <t>Demontáž ústředny EPS čtyř nebo vícekruhové</t>
  </si>
  <si>
    <t>34621008</t>
  </si>
  <si>
    <t>akumulátor VRLA, 12 V, pól 12x12x2, kapacita 17 Ah</t>
  </si>
  <si>
    <t>Modul se třemi pozicemi pro mikromoduly</t>
  </si>
  <si>
    <t>R416419</t>
  </si>
  <si>
    <t>montáž optopřevodníku</t>
  </si>
  <si>
    <t>R4264</t>
  </si>
  <si>
    <t>Optopřevodník pro síťování ústředen Singlmode</t>
  </si>
  <si>
    <t>D10</t>
  </si>
  <si>
    <t>Demontáže</t>
  </si>
  <si>
    <t>742210821</t>
  </si>
  <si>
    <t>Demontáž hlásiče automatického bodového</t>
  </si>
  <si>
    <t>742210821.1</t>
  </si>
  <si>
    <t>742210851</t>
  </si>
  <si>
    <t>Demontáž tlačítkového hlásiče se sklíčkem</t>
  </si>
  <si>
    <t>742210861</t>
  </si>
  <si>
    <t>Demontáž soklu hlásiče nebo patice</t>
  </si>
  <si>
    <t>742210803.1</t>
  </si>
  <si>
    <t>Pol48</t>
  </si>
  <si>
    <t>Demontáž kabeláže</t>
  </si>
  <si>
    <t>D11</t>
  </si>
  <si>
    <t>Dočasné propoje</t>
  </si>
  <si>
    <t>34121144</t>
  </si>
  <si>
    <t>kabel sdělovací oheň retardující bezhalogenový stíněný laminovanou Al fólií s příložným CuSn drátem bez funkčnosti při požáru reakce na oheň B2cas1d1a1 jádro Cu plné 100V (SHKFH-R) 1x2x0,8mm2</t>
  </si>
  <si>
    <t>Pol57</t>
  </si>
  <si>
    <t>Nastřelovací příchytka</t>
  </si>
  <si>
    <t>742110522</t>
  </si>
  <si>
    <t>Montáž krabic pro slaboproud zapuštěných plastových odbočných ohniodolných čtyřhranných s víčkem</t>
  </si>
  <si>
    <t>krabice zápustná ohniodolná P-90</t>
  </si>
  <si>
    <t>D12</t>
  </si>
  <si>
    <t>742210401</t>
  </si>
  <si>
    <t>Programování základních parametrů ústředny EPS</t>
  </si>
  <si>
    <t>742210421</t>
  </si>
  <si>
    <t>Programování a oživení systému na jeden detektor EPS</t>
  </si>
  <si>
    <t>742210501</t>
  </si>
  <si>
    <t>Provedení zkoušky TIČR pro EPS</t>
  </si>
  <si>
    <t>742210503</t>
  </si>
  <si>
    <t>Provedení koordinační funkční zkoušky EPS</t>
  </si>
  <si>
    <t>742210521</t>
  </si>
  <si>
    <t>Výchozí revize systému EPS na jeden detektor</t>
  </si>
  <si>
    <t>Pol50</t>
  </si>
  <si>
    <t>Připojení do grafické nadstavby</t>
  </si>
  <si>
    <t>Vstupně výstupní prvky</t>
  </si>
  <si>
    <t>742210305</t>
  </si>
  <si>
    <t>Montáž vstupně výstupního reléového prvku 5 a více kontaktů s krytem</t>
  </si>
  <si>
    <t>Koppler 4/2</t>
  </si>
  <si>
    <t>Koppler 12 relé</t>
  </si>
  <si>
    <t>R110</t>
  </si>
  <si>
    <t>Skříň pro kopper na povrch, šedá</t>
  </si>
  <si>
    <t>742210251</t>
  </si>
  <si>
    <t>Připojení kontaktu ovládaného nebo monitorovaného</t>
  </si>
  <si>
    <t>zakončovací modul monitorovaného výstupu EOL</t>
  </si>
  <si>
    <t>Pol49</t>
  </si>
  <si>
    <t>zakončovací odpor vstupu EOL</t>
  </si>
  <si>
    <t>Pol7</t>
  </si>
  <si>
    <t>Pomocné relé pro odpojení napájecích zdrojů EACS pomocí signálu od EPS, napájecí napětí 12-240 V AC/DC, spínaný výkon 2000VA, pracovní teplota -20°C - +50°C, li</t>
  </si>
  <si>
    <t>Pomocné relé pro odpojení napájecích zdrojů EACS pomocí signálu od EPS, napájecí napětí 12-240 V AC/DC, spínaný výkon 2000VA, pracovní teplota -20°C - +50°C, libovolná pracovní poloha,</t>
  </si>
  <si>
    <t>742220131</t>
  </si>
  <si>
    <t>Montáž univerzálního reléového modulu se svorkovnicí a přepínačem NC/NO</t>
  </si>
  <si>
    <t>Nasávací systém</t>
  </si>
  <si>
    <t>742210162</t>
  </si>
  <si>
    <t>Montáž vyhodnocovací jednotky nasávacího hlásiče</t>
  </si>
  <si>
    <t>R111</t>
  </si>
  <si>
    <t>Základní jednotka nasávacího systému</t>
  </si>
  <si>
    <t>R112</t>
  </si>
  <si>
    <t>Detekční modul nasávacího systému, citlivost 0,1%</t>
  </si>
  <si>
    <t>R113</t>
  </si>
  <si>
    <t>Vzduchový filtr pro nasávací systém</t>
  </si>
  <si>
    <t>R114</t>
  </si>
  <si>
    <t>Odlučovač vlhka</t>
  </si>
  <si>
    <t>742210181</t>
  </si>
  <si>
    <t>Montáž trubky nasávacího systému</t>
  </si>
  <si>
    <t>28616800</t>
  </si>
  <si>
    <t>trubka nasávacího systému, D 25mm</t>
  </si>
  <si>
    <t>28653407</t>
  </si>
  <si>
    <t>ventil pojistný/zpětný pro trubky nasávacího systému D 25mm</t>
  </si>
  <si>
    <t>28653406</t>
  </si>
  <si>
    <t>příchytka pro trubky nasávacího systému D 25mm</t>
  </si>
  <si>
    <t>28653405</t>
  </si>
  <si>
    <t>T-kus pro trubky nasávacího systému D 25mm</t>
  </si>
  <si>
    <t>28653402</t>
  </si>
  <si>
    <t>koleno 90° pro trubky nasávacího systému D 25mm</t>
  </si>
  <si>
    <t>28653400</t>
  </si>
  <si>
    <t>spojka trubek nasávacího systému pro trubky D 25mm</t>
  </si>
  <si>
    <t>742210201</t>
  </si>
  <si>
    <t>Vyvrtání otvoru nasávacího systému kalibrovanou samolepicí fólií</t>
  </si>
  <si>
    <t>R115</t>
  </si>
  <si>
    <t>Redukční samolepky 3,0 mm, balení 10 ks</t>
  </si>
  <si>
    <t>R116</t>
  </si>
  <si>
    <t>Redukční samolepka 3,2 mm, balení 10 ks</t>
  </si>
  <si>
    <t>R117</t>
  </si>
  <si>
    <t>Kapilára nasávacího systému pe potrubí 25mm</t>
  </si>
  <si>
    <t>Lineární optický hlásič</t>
  </si>
  <si>
    <t>742210161</t>
  </si>
  <si>
    <t>Montáž vyhodnocovací jednotky lineárního teplotního hlásiče</t>
  </si>
  <si>
    <t>Řídící jednotka pro Lineární optický hlásič umožňující připojit až 2 hlásičové hlavy, dosah 5 až 50 m</t>
  </si>
  <si>
    <t>742210124</t>
  </si>
  <si>
    <t>Montáž kouřového hlásiče lineárního infračerveného s odrazkou</t>
  </si>
  <si>
    <t>Hlásičová hlava lineárního optického hlásiče s dosahem 5 až 50 metrů, automatická kompenzace znečištění, Automatické udržování směru IR parsku, včetně odrazného</t>
  </si>
  <si>
    <t>Hlásičová hlava lineárního optického hlásiče s dosahem 5 až 50 metrů, automatická kompenzace znečištění, Automatické udržování směru IR parsku, včetně odrazného zrcadla</t>
  </si>
  <si>
    <t>Držák pro hlásičovou hlavu, nebo odrazné zrcadlo</t>
  </si>
  <si>
    <t>34121150</t>
  </si>
  <si>
    <t>kabel sdělovací oheň retardující bezhalogenový stíněný laminovanou Al fólií s příložným CuSn drátem bez funkčnosti při požáru reakce na oheň B2cas1d1a1 jádro Cu plné 100V (SHKFH-R) 4x2x0,8mm2</t>
  </si>
  <si>
    <t>Lineární teplotní hlásič</t>
  </si>
  <si>
    <t>59081338</t>
  </si>
  <si>
    <t>jednotka vyhodnocovací lineárního teplotního hlásiče, dvousmyčková s displejem, 2x 2500m</t>
  </si>
  <si>
    <t>742210171</t>
  </si>
  <si>
    <t>Montáž kabelu senzorového</t>
  </si>
  <si>
    <t>59081320</t>
  </si>
  <si>
    <t>kabel lineární teplotní, nylon, 68°C, UV ochrana</t>
  </si>
  <si>
    <t>R118</t>
  </si>
  <si>
    <t>Příchytka pro detekční kabel</t>
  </si>
  <si>
    <t>Požární hlásiče</t>
  </si>
  <si>
    <t>742210151</t>
  </si>
  <si>
    <t>Montáž tlačítkového hlásiče se sklíčkem</t>
  </si>
  <si>
    <t>Pol33</t>
  </si>
  <si>
    <t>Požární tlačítko elektronika</t>
  </si>
  <si>
    <t>Pol34</t>
  </si>
  <si>
    <t>Požární tlačítko kryt</t>
  </si>
  <si>
    <t>742210121</t>
  </si>
  <si>
    <t>Montáž hlásiče automatického bodového</t>
  </si>
  <si>
    <t>Pol35</t>
  </si>
  <si>
    <t>Požární hlásič optickokouřový</t>
  </si>
  <si>
    <t>Pol36</t>
  </si>
  <si>
    <t>Požární hlásič termodiferenciální</t>
  </si>
  <si>
    <t>Pol38</t>
  </si>
  <si>
    <t>Multisenzorový hlásič</t>
  </si>
  <si>
    <t>742210131</t>
  </si>
  <si>
    <t>Montáž soklu hlásiče nebo patice</t>
  </si>
  <si>
    <t>Pol37</t>
  </si>
  <si>
    <t>Patice pro hlásiče</t>
  </si>
  <si>
    <t>R4268464</t>
  </si>
  <si>
    <t>Montáž konzole pro hlásič</t>
  </si>
  <si>
    <t>R456146</t>
  </si>
  <si>
    <t>Konzole pro hlásič do světlíku délky 0,3m</t>
  </si>
  <si>
    <t>D7</t>
  </si>
  <si>
    <t>Pol39</t>
  </si>
  <si>
    <t>D8</t>
  </si>
  <si>
    <t>Kabeláž</t>
  </si>
  <si>
    <t>34121132</t>
  </si>
  <si>
    <t>kabel sdělovací oheň retardující bezhalogenový stíněný laminovanou Al fólií s příložným CuSn drátem s funkčností při požáru 180min a P90-R/PH120-R reakce na ohe</t>
  </si>
  <si>
    <t>kabel sdělovací oheň retardující bezhalogenový stíněný laminovanou Al fólií s příložným CuSn drátem s funkčností při požáru 180min a P90-R/PH120-R reakce na oheň B2cas1d1a1 jádro Cu plné 100V (SSKFH-V</t>
  </si>
  <si>
    <t>34121134</t>
  </si>
  <si>
    <t>34121138</t>
  </si>
  <si>
    <t>Optický kabel SM 9/125um 4vl., B2cas1a1d1</t>
  </si>
  <si>
    <t>Pol40</t>
  </si>
  <si>
    <t>Instalace optické kazety, nástěnné</t>
  </si>
  <si>
    <t>Pol41</t>
  </si>
  <si>
    <t>Optická kazeta, pro 8 vláken, včetně ochran svarůl a pigtailů</t>
  </si>
  <si>
    <t>Pol43</t>
  </si>
  <si>
    <t>Instalace optivkého patch kabelu</t>
  </si>
  <si>
    <t>Pol44</t>
  </si>
  <si>
    <t>Optický patch kabel 6m</t>
  </si>
  <si>
    <t>D9</t>
  </si>
  <si>
    <t>Kabelové trasy</t>
  </si>
  <si>
    <t>742110102</t>
  </si>
  <si>
    <t>Montáž kabelového žlabu s PO 150/100 mm</t>
  </si>
  <si>
    <t>Požárně odolný žlab 50x60 mm, včetně kotvení - normová trasa P750-90</t>
  </si>
  <si>
    <t>741910303</t>
  </si>
  <si>
    <t>Montáž rošt a lávka typová se stojinou,výložníky a odbočkami pozinkovaná - stoupačka</t>
  </si>
  <si>
    <t>Stoupací trasa s PO P750-90R - normová. 200x60 mm</t>
  </si>
  <si>
    <t>741910611</t>
  </si>
  <si>
    <t>Montáž příchytka kovová pro kabelové lávky a žebříky kabel D do 40 mm</t>
  </si>
  <si>
    <t>příchytka kovovápro kabelové lávky  pro kabel 8-12mm s PO</t>
  </si>
  <si>
    <t>R4514981426</t>
  </si>
  <si>
    <t>Montáž krytu kanbelových příchytek</t>
  </si>
  <si>
    <t>R426416</t>
  </si>
  <si>
    <t>Kryt kabelových příchytek kompletní</t>
  </si>
  <si>
    <t>D.2.2.</t>
  </si>
  <si>
    <t>Pozemní stavby</t>
  </si>
  <si>
    <t xml:space="preserve">  SO 07-71-07.0.1</t>
  </si>
  <si>
    <t>Zdravotně-technické instalace bez zařizovacích předmětů</t>
  </si>
  <si>
    <t>SO 07-71-07.0.1</t>
  </si>
  <si>
    <t>Zemní práce</t>
  </si>
  <si>
    <t>721173401</t>
  </si>
  <si>
    <t>Potrubí kanalizační z PVC SN 4 svodné DN 110</t>
  </si>
  <si>
    <t>'1.PP  
20 =20.000 [A] 
''Součet  
Celkem 20=20.000 [B]</t>
  </si>
  <si>
    <t>721173403</t>
  </si>
  <si>
    <t>Potrubí kanalizační z PVC SN 4 svodné DN 160</t>
  </si>
  <si>
    <t>'1.PP  
150 =150.000 [A] 
''Součet  
Celkem 150=150.000 [B]</t>
  </si>
  <si>
    <t>721173404</t>
  </si>
  <si>
    <t>Potrubí kanalizační z PVC SN 4 svodné DN 200</t>
  </si>
  <si>
    <t>'1.PP  
90 =90.000 [A] 
''Součet  
Celkem 90=90.000 [B]</t>
  </si>
  <si>
    <t>721175211</t>
  </si>
  <si>
    <t>Potrubí kanalizační z PP odpadní odhlučněné třívrstvé DN 75</t>
  </si>
  <si>
    <t>'6.NP  
6 =6.000 [A] 
''5.NP  
19 =19.000 [B] 
''4.NP  
54 =54.000 [C] 
''3.NP  
51 =51.000 [D] 
''2.NP  
39 =39.000 [E] 
''mezanin  
57 =57.000 [F] 
''1.NP  
35 =35.000 [G] 
''1.PP  
24 =24.000 [H] 
''Součet  
Celkem 285=285.000 [I]</t>
  </si>
  <si>
    <t>721175212</t>
  </si>
  <si>
    <t>Potrubí kanalizační z PP odpadní odhlučněné třívrstvé DN 110</t>
  </si>
  <si>
    <t>'6.NP  
36 =36.000 [A] 
''5.NP  
62 =62.000 [B] 
''4.NP  
73 =73.000 [C] 
''3.NP  
138 =138.000 [D] 
''2.NP  
148 =148.000 [E] 
''mezanin  
131 =131.000 [F] 
''1.NP  
127 =127.000 [G] 
''1.PP  
87 =87.000 [H] 
''Součet  
Celkem 802=802.000 [I]</t>
  </si>
  <si>
    <t>721174043</t>
  </si>
  <si>
    <t>Potrubí kanalizační z PP připojovací DN 50</t>
  </si>
  <si>
    <t>'6.NP  
5 =5.000 [A] 
''5.NP  
22 =22.000 [B] 
''4.NP  
25 =25.000 [C] 
''3.NP  
20 =20.000 [D] 
''2.NP  
38 =38.000 [E] 
''mezanin  
20 =20.000 [F] 
''1.NP  
30 =30.000 [G] 
''1.PP  
24 =24.000 [H] 
''Součet  
Celkem 184=184.000 [I]</t>
  </si>
  <si>
    <t>721174044</t>
  </si>
  <si>
    <t>Potrubí kanalizační z PP připojovací DN 75</t>
  </si>
  <si>
    <t>'6.NP  
0 =0.000 [A] 
''5.NP  
4 =4.000 [B] 
''4.NP  
3 =3.000 [C] 
''3.NP  
4 =4.000 [D] 
''2.NP  
10 =10.000 [E] 
''mezanin  
0 =0.000 [F] 
''1.NP  
3 =3.000 [G] 
''1.PP  
4 =4.000 [H] 
''Součet  
Celkem 28=28.000 [I]</t>
  </si>
  <si>
    <t>721174045</t>
  </si>
  <si>
    <t>Potrubí kanalizační z PP připojovací DN 110</t>
  </si>
  <si>
    <t>'6.NP  
3 =3.000 [A] 
''5.NP  
16 =16.000 [B] 
''4.NP  
10 =10.000 [C] 
''3.NP  
27 =27.000 [D] 
''2.NP  
29 =29.000 [E] 
''mezanin  
11 =11.000 [F] 
''1.NP  
21 =21.000 [G] 
''1.PP  
21 =21.000 [H] 
''Součet  
Celkem 138=138.000 [I]</t>
  </si>
  <si>
    <t>721173726</t>
  </si>
  <si>
    <t>Potrubí kanalizační z PE připojovací DN 100</t>
  </si>
  <si>
    <t>'3.NP  
13 =13.000 [A] 
''Součet  
Celkem 13=13.000 [B]</t>
  </si>
  <si>
    <t>721174041</t>
  </si>
  <si>
    <t>Potrubí kanalizační z PP připojovací DN 32</t>
  </si>
  <si>
    <t>'6.NP  
25 =25.000 [A] 
''5.NP  
127 =127.000 [B] 
''4.NP  
125 =125.000 [C] 
''3.NP  
134 =134.000 [D] 
''2.NP  
257 =257.000 [E] 
''mezanin  
70 =70.000 [F] 
''1.NP  
18 =18.000 [G] 
''Součet  
Celkem 756=756.000 [H]</t>
  </si>
  <si>
    <t>721194105</t>
  </si>
  <si>
    <t>Vyvedení a upevnění odpadních výpustek DN 50</t>
  </si>
  <si>
    <t>721194109</t>
  </si>
  <si>
    <t>Vyvedení a upevnění odpadních výpustek DN 110</t>
  </si>
  <si>
    <t>48481-R-001</t>
  </si>
  <si>
    <t>Zápachová uzávěra pro napojení kondenzátu z VZT DN32, suchá zápachová uzávěra</t>
  </si>
  <si>
    <t>'6.NP  
1 =1.000 [A] 
''5.NP  
7 =7.000 [B] 
''4.NP  
10 =10.000 [C] 
''3.NP  
10 =10.000 [D] 
''2.NP  
19 =19.000 [E] 
''mezanin  
6 =6.000 [F] 
''1.NP  
3 =3.000 [G] 
''Součet  
Celkem 56=56.000 [H]</t>
  </si>
  <si>
    <t>751613140</t>
  </si>
  <si>
    <t>Montáž sifonu pro odvod kondenzátu</t>
  </si>
  <si>
    <t>721274121</t>
  </si>
  <si>
    <t>Přivzdušňovací ventil vnitřní odpadních potrubí DN od 32 do 50</t>
  </si>
  <si>
    <t>'2.NP  
2 =2.000 [A] 
''Součet  
Celkem 2=2.000 [B]</t>
  </si>
  <si>
    <t>721274122</t>
  </si>
  <si>
    <t>Přivzdušňovací ventil vnitřní odpadních potrubí DN 70</t>
  </si>
  <si>
    <t>'6.NP  
2 =2.000 [A] 
''5.NP  
1 =1.000 [B] 
''4.NP  
5 =5.000 [C] 
''2.NP  
1 =1.000 [D] 
''mezanin  
2 =2.000 [E] 
''1.NP  
5 =5.000 [F] 
''Součet  
Celkem 16=16.000 [G]</t>
  </si>
  <si>
    <t>721274123</t>
  </si>
  <si>
    <t>Přivzdušňovací ventil vnitřní odpadních potrubí DN 100</t>
  </si>
  <si>
    <t>'5.NP  
1 =1.000 [A] 
''4.NP  
5 =5.000 [B] 
''2.NP  
3 =3.000 [C] 
''mezanin  
2 =2.000 [D] 
''1.NP  
6 =6.000 [E] 
''1.PP  
3 =3.000 [F] 
''Součet  
Celkem 20=20.000 [G]</t>
  </si>
  <si>
    <t>721263-R-001</t>
  </si>
  <si>
    <t>Zpětná klapka DN160 pro vodu s fekáliemi typ 2, ABS/polypropylen s dvojitou zpětnou klapkou z nerezové oceli s automatickým a nouzovým uzávěrem vč. montáže</t>
  </si>
  <si>
    <t>SOUBOR</t>
  </si>
  <si>
    <t>'1.PP  
2 =2.000 [A] 
''Součet  
Celkem 2=2.000 [B]</t>
  </si>
  <si>
    <t>89422-R-001</t>
  </si>
  <si>
    <t>Šachta kanalizační z betonu se zvýšenými nároky C 25/30 na stokách kruh DN 1100 nebo 1200/ dno beton C 25/30, poklop s pachotěsnou úpravou,pochozí, hloubka dle</t>
  </si>
  <si>
    <t>Šachta kanalizační z betonu se zvýšenými nároky C 25/30 na stokách kruh DN 1100 nebo 1200/ dno beton C 25/30, poklop s pachotěsnou úpravou,pochozí, hloubka dle průzkumu před započetím stavby, včetně n</t>
  </si>
  <si>
    <t>'1.PP  
1 =1.000 [A] 
''Součet  
Celkem 1=1.000 [B]</t>
  </si>
  <si>
    <t>721290111</t>
  </si>
  <si>
    <t>Zkouška těsnosti potrubí kanalizace vodou DN do 125</t>
  </si>
  <si>
    <t>721290112</t>
  </si>
  <si>
    <t>Zkouška těsnosti potrubí kanalizace vodou DN 150/DN 200</t>
  </si>
  <si>
    <t>72218-R-001</t>
  </si>
  <si>
    <t>Ochrana vodovodního potrubí minerální vatou s AL folii tl.  30 mm pro potrubí do pr 32 vč. montáže</t>
  </si>
  <si>
    <t>'6.NP  
5 =5.000 [A] 
''5.NP  
40 =40.000 [B] 
''4.NP  
44 =44.000 [C] 
''3.NP  
34 =34.000 [D] 
''2.NP  
67 =67.000 [E] 
''mezanin  
78 =78.000 [F] 
''1.NP  
80 =80.000 [G] 
''1.PP  
149 =149.000 [H] 
''Součet  
Celkem 497=497.000 [I]</t>
  </si>
  <si>
    <t>72218-R-002</t>
  </si>
  <si>
    <t>Ochrana vodovodního potrubí minerální vatou s AL folii tl. 40 mm pro potrubí pr.40-50 vč. montáže</t>
  </si>
  <si>
    <t>'5.NP  
3 =3.000 [A] 
''4.NP  
5 =5.000 [B] 
''3.NP  
2 =2.000 [C] 
''2.NP  
7 =7.000 [D] 
''mezanin  
9 =9.000 [E] 
''1.NP  
10 =10.000 [F] 
''1.PP  
42 =42.000 [G] 
''Součet  
Celkem 78=78.000 [H]</t>
  </si>
  <si>
    <t>72218-R-003</t>
  </si>
  <si>
    <t>Ochrana vodovodního potrubí minerální vatou s AL folii tl. 50 mm pro potrubí pr.63 vč. montáže</t>
  </si>
  <si>
    <t>'3.NP  
4 =4.000 [A] 
''2.NP  
16 =16.000 [B] 
''mezanin  
5 =5.000 [C] 
''1.NP  
5 =5.000 [D] 
''1.PP  
35 =35.000 [E] 
''Součet  
Celkem 65=65.000 [F]</t>
  </si>
  <si>
    <t>72223-R-001</t>
  </si>
  <si>
    <t>Termostatický ventil G 1/2"  pro regulaci cirkulace, manuální s 2x závitem, mosaz/bronz, pro pitnou vodu, vč. pomocného materiálu a příslušenství</t>
  </si>
  <si>
    <t>'1.PP  
7 =7.000 [A] 
''Součet  
Celkem 7=7.000 [B]</t>
  </si>
  <si>
    <t>72223-R-001.1</t>
  </si>
  <si>
    <t>Termostatický ventil G 3/4"  pro regulaci cirkulace, manuální s 2x závitemmosaz/bronz, pro pitnou vodu, vč. pomocného materiálu a příslušenství</t>
  </si>
  <si>
    <t>725 98-R-001</t>
  </si>
  <si>
    <t>dvířka revizní 500x500 dle povrchu vč. montáže</t>
  </si>
  <si>
    <t>'6.NP  
0 =0.000 [A] 
''5.NP  
0 =0.000 [B] 
''4.NP  
1 =1.000 [C] 
''3.NP  
0 =0.000 [D] 
''2.NP  
0 =0.000 [E] 
''mezanin  
0 =0.000 [F] 
''1.NP  
1 =1.000 [G] 
''1.PP  
0 =0.000 [H] 
''Součet  
Celkem 2=2.000 [I]</t>
  </si>
  <si>
    <t>725 98-R-002</t>
  </si>
  <si>
    <t>dvířka revizní 200x300 dle povrchu vč. montáže</t>
  </si>
  <si>
    <t>'6.NP  
1 =1.000 [A] 
''5.NP  
1 =1.000 [B] 
''4.NP  
2 =2.000 [C] 
''3.NP  
4 =4.000 [D] 
''2.NP  
4 =4.000 [E] 
''mezanin  
2 =2.000 [F] 
''1.NP  
2 =2.000 [G] 
''1.PP  
0 =0.000 [H] 
''Součet  
Celkem 16=16.000 [I]</t>
  </si>
  <si>
    <t>725 98-R-003</t>
  </si>
  <si>
    <t>dvířka revizní 150x300 dle povrchu vč. montáže</t>
  </si>
  <si>
    <t>'6.NP  
0 =0.000 [A] 
''5.NP  
1 =1.000 [B] 
''4.NP  
4 =4.000 [C] 
''3.NP  
0 =0.000 [D] 
''2.NP  
5 =5.000 [E] 
''mezanin  
1 =1.000 [F] 
''1.NP  
13 =13.000 [G] 
''1.PP  
20 =20.000 [H] 
''Součet  
Celkem 44=44.000 [I]</t>
  </si>
  <si>
    <t>000 00-R-002</t>
  </si>
  <si>
    <t>Zaregulování cirkulace</t>
  </si>
  <si>
    <t>000 00-R-004</t>
  </si>
  <si>
    <t>Uvedení do provozu, zkušební provoz, zaškolení uživatele</t>
  </si>
  <si>
    <t>000 00-R-006</t>
  </si>
  <si>
    <t>Realizační dokumentace</t>
  </si>
  <si>
    <t>v četně stavebně technického průzkumu - Proveření stávajícího stavu vodovodu a kanalizace dle TZ 1 =1.000 [A] 
Celkem 1=1.000 [B]</t>
  </si>
  <si>
    <t>905</t>
  </si>
  <si>
    <t>SO 07-71-07.04 15.4 =15.400 [A] 
Celkem 15.4=15.400 [B]</t>
  </si>
  <si>
    <t>113106151</t>
  </si>
  <si>
    <t>Rozebrání dlažeb vozovek z velkých kostek s ložem z kameniva ručně</t>
  </si>
  <si>
    <t>M2</t>
  </si>
  <si>
    <t>Rozebrání dlažeb vozovek a ploch s přemístěním hmot na skládku na vzdálenost do 3 m nebo s naložením na dopravní prostředek, s jakoukoliv výplní spár ručně z velkých kostek s ložem z kameniva</t>
  </si>
  <si>
    <t>oprava propadlé trasy kanalizace 5*0.6=3.000 [A]</t>
  </si>
  <si>
    <t>139711111</t>
  </si>
  <si>
    <t>Vykopávky v uzavřených prostorech v hornině třídy těžitelnosti I skupiny 1 až 3 ručně</t>
  </si>
  <si>
    <t>M3</t>
  </si>
  <si>
    <t>oprava propadlé trasy kanalizace 5*3*0.6=9.000 [A]</t>
  </si>
  <si>
    <t>162211311</t>
  </si>
  <si>
    <t>Vodorovné přemístění výkopku z horniny třídy těžitelnosti I skupiny 1 až 3 stavebním kolečkem do 10 m</t>
  </si>
  <si>
    <t>oprava propadlé trasy kanalizace 5*3*0.6*5*2=90.000 [A]</t>
  </si>
  <si>
    <t>151101102</t>
  </si>
  <si>
    <t>Zřízení příložného pažení a rozepření stěn rýh hl přes 2 do 4 m</t>
  </si>
  <si>
    <t>Zřízení pažení a rozepření stěn rýh pro podzemní vedení příložné pro jakoukoliv mezerovitost, hloubky přes 2 do 4 m</t>
  </si>
  <si>
    <t>oprava propadlé trasy kanalizace 5*3*2=30.000 [A]</t>
  </si>
  <si>
    <t>151101112</t>
  </si>
  <si>
    <t>Odstranění příložného pažení a rozepření stěn rýh hl přes 2 do 4 m</t>
  </si>
  <si>
    <t>Odstranění pažení a rozepření stěn rýh pro podzemní vedení s uložením materiálu na vzdálenost do 3 m od kraje výkopu příložné, hloubky přes 2 do 4 m</t>
  </si>
  <si>
    <t>451573111</t>
  </si>
  <si>
    <t>Lože pod potrubí otevřený výkop ze štěrkopísku</t>
  </si>
  <si>
    <t>Lože pod potrubí, stoky a drobné objekty v otevřeném výkopu z písku a štěrkopísku do 63 mm</t>
  </si>
  <si>
    <t>oprava propadlé trasy kanalizace 5*0.6*0.1=0.300 [A]</t>
  </si>
  <si>
    <t>871363121</t>
  </si>
  <si>
    <t>Montáž kanalizačního potrubí hladkého plnostěnného SN 8 z PVC-U DN 250</t>
  </si>
  <si>
    <t>Montáž kanalizačního potrubí z tvrdého PVC-U hladkého plnostěnného tuhost SN 8 DN 250</t>
  </si>
  <si>
    <t>oprava propadlé trasy kanalizace 5=5.000 [A]</t>
  </si>
  <si>
    <t>28611154</t>
  </si>
  <si>
    <t>trubka kanalizační PVC-U plnostěnná jednovrstvá DN 250x5000mm SN8</t>
  </si>
  <si>
    <t>174111102</t>
  </si>
  <si>
    <t>Zásyp v uzavřených prostorech sypaninou se zhutněním ručně</t>
  </si>
  <si>
    <t>Zásyp sypaninou z jakékoliv horniny ručně s uložením výkopku ve vrstvách se zhutněním v uzavřených prostorách s urovnáním povrchu zásypu</t>
  </si>
  <si>
    <t>oprava propadlé trasy kanalizace 9=9.000 [A]</t>
  </si>
  <si>
    <t>591111111</t>
  </si>
  <si>
    <t>Kladení dlažby z kostek velkých z kamene do lože z kameniva těženého tl 50 mm</t>
  </si>
  <si>
    <t>Kladení dlažby z kostek s provedením lože do tl. 50 mm, s vyplněním spár, s dvojím beraněním a se smetením přebytečného materiálu na krajnici velkých z kamene, do lože z kameniva těženého</t>
  </si>
  <si>
    <t>R015631.901.999</t>
  </si>
  <si>
    <t>Demontáž/vybourání stávajících rozvodů ZTI</t>
  </si>
  <si>
    <t>999000R01</t>
  </si>
  <si>
    <t>Požární prostupy průměru 50-125 mm</t>
  </si>
  <si>
    <t>998721104</t>
  </si>
  <si>
    <t>Přesun hmot tonážní pro vnitřní kanalizaci v objektech v přes 24 do 36 m</t>
  </si>
  <si>
    <t>Přesun hmot pro vnitřní kanalizaci stanovený z hmotnosti přesunovaného materiálu vodorovná dopravní vzdálenost do 50 m základní v objektech výšky přes 24 do 36 m</t>
  </si>
  <si>
    <t>Vodovod</t>
  </si>
  <si>
    <t>722175002</t>
  </si>
  <si>
    <t>Potrubí vodovodní plastové PP-RCT svar polyfúze D 20x2,8 mm</t>
  </si>
  <si>
    <t>'6.NP  
51 =51.000 [A] 
''5.NP  
112 =112.000 [B] 
''4.NP  
127 =127.000 [C] 
''3.NP  
184 =184.000 [D] 
''2.NP  
207 =207.000 [E] 
''mezanin  
141 =141.000 [F] 
''1.NP  
241 =241.000 [G] 
''1.PP  
255 =255.000 [H] 
''Součet  
Celkem 1318=1 318.000 [I]</t>
  </si>
  <si>
    <t>722175003</t>
  </si>
  <si>
    <t>Potrubí vodovodní plastové PP-RCT svar polyfúze D 25x3,5 mm</t>
  </si>
  <si>
    <t>'6.NP  
5 =5.000 [A] 
''5.NP  
39 =39.000 [B] 
''4.NP  
50 =50.000 [C] 
''3.NP  
63 =63.000 [D] 
''2.NP  
72 =72.000 [E] 
''mezanin  
48 =48.000 [F] 
''1.NP  
66 =66.000 [G] 
''1.PP  
38 =38.000 [H] 
''Součet  
Celkem 381=381.000 [I]</t>
  </si>
  <si>
    <t>722175004</t>
  </si>
  <si>
    <t>Potrubí vodovodní plastové PP-RCT svar polyfúze D 32x4,4 mm</t>
  </si>
  <si>
    <t>'6.NP  
16 =16.000 [A] 
''5.NP  
46 =46.000 [B] 
''4.NP  
38 =38.000 [C] 
''3.NP  
31 =31.000 [D] 
''2.NP  
61 =61.000 [E] 
''mezanin  
53 =53.000 [F] 
''1.NP  
38 =38.000 [G] 
''1.PP  
159 =159.000 [H] 
''Součet  
Celkem 442=442.000 [I]</t>
  </si>
  <si>
    <t>722175005</t>
  </si>
  <si>
    <t>Potrubí vodovodní plastové PP-RCT svar polyfúze D 40x5,5 mm</t>
  </si>
  <si>
    <t>'5.NP  
10 =10.000 [A] 
''4.NP  
6 =6.000 [B] 
''2.NP  
14 =14.000 [C] 
''mezanin  
43 =43.000 [D] 
''1.NP  
20 =20.000 [E] 
''1.PP  
81 =81.000 [F] 
''Součet  
Celkem 174=174.000 [G]</t>
  </si>
  <si>
    <t>722175006</t>
  </si>
  <si>
    <t>Potrubí vodovodní plastové PP-RCT svar polyfúze D 50x6,9 mm</t>
  </si>
  <si>
    <t>'4.NP  
16 =16.000 [A] 
''3.NP  
7 =7.000 [B] 
''2.NP  
5 =5.000 [C] 
''1.NP  
5 =5.000 [D] 
''1.PP  
17 =17.000 [E] 
''Součet  
Celkem 50=50.000 [F]</t>
  </si>
  <si>
    <t>722175007</t>
  </si>
  <si>
    <t>Potrubí vodovodní plastové PP-RCT svar polyfúze D 63x8,6 mm</t>
  </si>
  <si>
    <t>'3.NP  
7 =7.000 [A] 
''2.NP  
31 =31.000 [B] 
''mezanin  
9 =9.000 [C] 
''1.NP  
9 =9.000 [D] 
''1.PP  
80 =80.000 [E] 
''Součet  
Celkem 136=136.000 [F]</t>
  </si>
  <si>
    <t>722130233</t>
  </si>
  <si>
    <t>Potrubí vodovodní ocelové závitové pozinkované svařované běžné DN 25</t>
  </si>
  <si>
    <t>'6.NP  
7 =7.000 [A] 
''5.NP  
3 =3.000 [B] 
''4.NP  
1 =1.000 [C] 
''3.NP  
4 =4.000 [D] 
''2.NP  
4 =4.000 [E] 
''mezanin  
2 =2.000 [F] 
''1.NP  
2 =2.000 [G] 
''Součet  
Celkem 23=23.000 [H]</t>
  </si>
  <si>
    <t>722130234</t>
  </si>
  <si>
    <t>Potrubí vodovodní ocelové závitové pozinkované svařované běžné DN 32</t>
  </si>
  <si>
    <t>'4.NP  
5 =5.000 [A] 
''3.NP  
13 =13.000 [B] 
''2.NP  
20 =20.000 [C] 
''mezanin  
16 =16.000 [D] 
''Součet  
Celkem 54=54.000 [E]</t>
  </si>
  <si>
    <t>722130236</t>
  </si>
  <si>
    <t>Potrubí vodovodní ocelové závitové pozinkované svařované běžné DN 50</t>
  </si>
  <si>
    <t>722140115</t>
  </si>
  <si>
    <t>Potrubí vodovodní z ušlechtilé oceli spojované lisováním D 35x 1,5 mm</t>
  </si>
  <si>
    <t>'2.NP  
13 =13.000 [A] 
''1.NP  
13 =13.000 [B] 
''Součet  
Celkem 26=26.000 [C]</t>
  </si>
  <si>
    <t>722181221</t>
  </si>
  <si>
    <t>Ochrana vodovodního potrubí přilepenými termoizolačními trubicemi z PE tl přes 6 do 9 mm DN do 22 mm</t>
  </si>
  <si>
    <t>'6.NP  
47 =47.000 [A] 
''5.NP  
90 =90.000 [B] 
''4.NP  
104 =104.000 [C] 
''3.NP  
174 =174.000 [D] 
''2.NP  
189 =189.000 [E] 
''mezanin  
101 =101.000 [F] 
''1.NP  
204 =204.000 [G] 
''1.PP  
190 =190.000 [H] 
''Součet  
Celkem 1099=1 099.000 [I]</t>
  </si>
  <si>
    <t>722181222</t>
  </si>
  <si>
    <t>Ochrana vodovodního potrubí přilepenými termoizolačními trubicemi z PE tl přes 6 do 9 mm DN přes 22 do 45 mm</t>
  </si>
  <si>
    <t>'6.NP  
16 =16.000 [A] 
''5.NP  
51 =51.000 [B] 
''4.NP  
45 =45.000 [C] 
''3.NP  
58 =58.000 [D] 
''2.NP  
68 =68.000 [E] 
''mezanin  
54 =54.000 [F] 
''1.NP  
28 =28.000 [G] 
''1.PP  
73 =73.000 [H] 
''Součet  
Celkem 393=393.000 [I]</t>
  </si>
  <si>
    <t>722181242</t>
  </si>
  <si>
    <t>Ochrana vodovodního potrubí přilepenými termoizolačními trubicemi z PE tl přes 13 do 20 mm DN přes 22 do 45 mm</t>
  </si>
  <si>
    <t>'6.NP  
3 =3.000 [A] 
''5.NP  
22 =22.000 [B] 
''4.NP  
23 =23.000 [C] 
''3.NP  
16 =16.000 [D] 
''2.NP  
33 =33.000 [E] 
''mezanin  
42 =42.000 [F] 
''1.NP  
45 =45.000 [G] 
''1.PP  
67 =67.000 [H] 
''Součet  
Celkem 251=251.000 [I]</t>
  </si>
  <si>
    <t>722181243</t>
  </si>
  <si>
    <t>Ochrana vodovodního potrubí přilepenými termoizolačními trubicemi z PE tl přes 13 do 20 mm DN přes 45 do 63 mm</t>
  </si>
  <si>
    <t>'4.NP  
14 =14.000 [A] 
''3.NP  
9 =9.000 [B] 
''2.NP  
20 =20.000 [C] 
''mezanin  
5 =5.000 [D] 
''1.NP  
10 =10.000 [E] 
''1.PP  
60 =60.000 [F] 
''Součet  
Celkem 118=118.000 [G]</t>
  </si>
  <si>
    <t>722190401</t>
  </si>
  <si>
    <t>Vyvedení a upevnění výpustku DN do 25</t>
  </si>
  <si>
    <t>'6.NP  
15 =15.000 [A] 
''5.NP  
46 =46.000 [B] 
''4.NP  
48 =48.000 [C] 
''3.NP  
54 =54.000 [D] 
''2.NP  
81 =81.000 [E] 
''mezanin  
47 =47.000 [F] 
''1.NP  
77 =77.000 [G] 
''1.PP  
54 =54.000 [H] 
''Součet  
Celkem 422=422.000 [I]</t>
  </si>
  <si>
    <t>722224115</t>
  </si>
  <si>
    <t>Kohout plnicí nebo vypouštěcí G 1/2" PN 10 s jedním závitem</t>
  </si>
  <si>
    <t>'1.NP  
3 =3.000 [A] 
''1.PP  
45 =45.000 [B] 
''Součet  
Celkem 48=48.000 [C]</t>
  </si>
  <si>
    <t>722232122</t>
  </si>
  <si>
    <t>Kohout kulový přímý G 1/2" PN 42 do 185°C plnoprůtokový vnitřní závit</t>
  </si>
  <si>
    <t>'6.NP  
1 =1.000 [A] 
''5.NP  
8 =8.000 [B] 
''4.NP  
8 =8.000 [C] 
''3.NP  
10 =10.000 [D] 
''2.NP  
9 =9.000 [E] 
''mezanin  
10 =10.000 [F] 
''1.NP  
16 =16.000 [G] 
''1.PP  
16 =16.000 [H] 
''Součet  
Celkem 78=78.000 [I]</t>
  </si>
  <si>
    <t>722232123</t>
  </si>
  <si>
    <t>Kohout kulový přímý G 3/4" PN 42 do 185°C plnoprůtokový vnitřní závit</t>
  </si>
  <si>
    <t>'6.NP  
2 =2.000 [A] 
''5.NP  
2 =2.000 [B] 
''4.NP  
6 =6.000 [C] 
''3.NP  
4 =4.000 [D] 
''2.NP  
6 =6.000 [E] 
''mezanin  
4 =4.000 [F] 
''1.NP  
5 =5.000 [G] 
''1.PP  
17 =17.000 [H] 
''Součet  
Celkem 46=46.000 [I]</t>
  </si>
  <si>
    <t>722232124</t>
  </si>
  <si>
    <t>Kohout kulový přímý G 1" PN 42 do 185°C plnoprůtokový vnitřní závit</t>
  </si>
  <si>
    <t>'5.NP  
3 =3.000 [A] 
''4.NP  
2 =2.000 [B] 
''3.NP  
2 =2.000 [C] 
''2.NP  
5 =5.000 [D] 
''mezanin  
2 =2.000 [E] 
''1.NP  
3 =3.000 [F] 
''1.PP  
13 =13.000 [G] 
''Součet  
Celkem 30=30.000 [H]</t>
  </si>
  <si>
    <t>722232125</t>
  </si>
  <si>
    <t>Kohout kulový přímý G 5/4" PN 42 do 185°C plnoprůtokový vnitřní závit</t>
  </si>
  <si>
    <t>'2.NP  
2 =2.000 [A] 
''1.PP  
9 =9.000 [B] 
''Součet  
Celkem 11=11.000 [C]</t>
  </si>
  <si>
    <t>722232126</t>
  </si>
  <si>
    <t>Kohout kulový přímý G 6/4" PN 42 do 185°C plnoprůtokový vnitřní závit</t>
  </si>
  <si>
    <t>722232127</t>
  </si>
  <si>
    <t>Kohout kulový přímý G 2" PN 42 do 185°C plnoprůtokový vnitřní závit</t>
  </si>
  <si>
    <t>'1.PP  
3 =3.000 [A] 
''Součet  
Celkem 3=3.000 [B]</t>
  </si>
  <si>
    <t>722231082</t>
  </si>
  <si>
    <t>Ventil zpětný G 1/2" PN 16 do 90°C</t>
  </si>
  <si>
    <t>'5.NP  
1 =1.000 [A] 
''4.NP  
1 =1.000 [B] 
''3.NP  
1 =1.000 [C] 
''2.NP  
1 =1.000 [D] 
''mezanin  
1 =1.000 [E] 
''1.NP  
1 =1.000 [F] 
''Součet  
Celkem 6=6.000 [G]</t>
  </si>
  <si>
    <t>722231083</t>
  </si>
  <si>
    <t>Ventil zpětný G 3/4" PN 16 do 90°C</t>
  </si>
  <si>
    <t>'5.NP  
1 =1.000 [A] 
''3.NP  
1 =1.000 [B] 
''2.NP  
2 =2.000 [C] 
''mezanin  
1 =1.000 [D] 
''1.NP  
1 =1.000 [E] 
''1.PP  
1 =1.000 [F] 
''Součet  
Celkem 7=7.000 [G]</t>
  </si>
  <si>
    <t>722231084</t>
  </si>
  <si>
    <t>Ventil zpětný G 1" PN 16 do 90°C</t>
  </si>
  <si>
    <t>722231086</t>
  </si>
  <si>
    <t>Ventil zpětný G 6/4" PN 16 do 90°C</t>
  </si>
  <si>
    <t>722234263</t>
  </si>
  <si>
    <t>Filtr mosazný G 1/2" PN 20 do 80°C s 2x vnitřním závitem</t>
  </si>
  <si>
    <t>'5.NP  
1 =1.000 [A] 
''4.NP  
1 =1.000 [B] 
''3.NP  
0 =0.000 [C] 
''2.NP  
1 =1.000 [D] 
''mezanin  
1 =1.000 [E] 
''1.NP  
1 =1.000 [F] 
''Součet  
Celkem 5=5.000 [G]</t>
  </si>
  <si>
    <t>722234264</t>
  </si>
  <si>
    <t>Filtr mosazný G 3/4" PN 20 do 80°C s 2x vnitřním závitem</t>
  </si>
  <si>
    <t>'5.NP  
1 =1.000 [A] 
''3.NP  
1 =1.000 [B] 
''2.NP  
2 =2.000 [C] 
''mezanin  
1 =1.000 [D] 
''1.NP  
1 =1.000 [E] 
''Součet  
Celkem 6=6.000 [F]</t>
  </si>
  <si>
    <t>722234265</t>
  </si>
  <si>
    <t>Filtr mosazný G 1" PN 20 do 80°C s 2x vnitřním závitem</t>
  </si>
  <si>
    <t>722239101</t>
  </si>
  <si>
    <t>Montáž armatur vodovodních se dvěma závity G 1/2"</t>
  </si>
  <si>
    <t>722239102</t>
  </si>
  <si>
    <t>Montáž armatur vodovodních se dvěma závity G 3/4"</t>
  </si>
  <si>
    <t>722262226</t>
  </si>
  <si>
    <t>Vodoměr závitový jednovtokový suchoběžný dálkový odečet do 40°C G 1/2"x 110 R100 Qn 1,6 m3/h horizont</t>
  </si>
  <si>
    <t>722262227</t>
  </si>
  <si>
    <t>Vodoměr závitový jednovtokový suchoběžný dálkový odečet do 40°C G 3/4"x 130 R100 Qn 4,0 m3/h horizont</t>
  </si>
  <si>
    <t>'1.PP  
4 =4.000 [A] 
''Součet  
Celkem 4=4.000 [B]</t>
  </si>
  <si>
    <t>722262302</t>
  </si>
  <si>
    <t>Vodoměr závitový vícevtokový mokroběžný do 40°C G 5/4"x 150 mm Qn 6 m3/h vertikální</t>
  </si>
  <si>
    <t>722250133</t>
  </si>
  <si>
    <t>Hydrantový systém s tvarově stálou hadicí D 25 x 30 m celoplechový</t>
  </si>
  <si>
    <t>'6.NP  
1 =1.000 [A] 
''5.NP  
1 =1.000 [B] 
''4.NP  
1 =1.000 [C] 
''3.NP  
2 =2.000 [D] 
''2.NP  
5 =5.000 [E] 
''mezanin  
1 =1.000 [F] 
''1.NP  
1 =1.000 [G] 
''Součet  
Celkem 12=12.000 [H]</t>
  </si>
  <si>
    <t>725532101</t>
  </si>
  <si>
    <t>Elektrický ohřívač zásobníkový akumulační závěsný svislý 10 l / 2 kW</t>
  </si>
  <si>
    <t>'5.NP  
2 =2.000 [A] 
''4.NP  
6 =6.000 [B] 
''3.NP  
6 =6.000 [C] 
''2.NP  
7 =7.000 [D] 
''mezanin  
1 =1.000 [E] 
''1.NP  
3 =3.000 [F] 
''Součet  
Celkem 25=25.000 [G]</t>
  </si>
  <si>
    <t>725532112</t>
  </si>
  <si>
    <t>Elektrický ohřívač zásobníkový akumulační závěsný svislý 50 l / 2 kW</t>
  </si>
  <si>
    <t>'5.NP  
2 =2.000 [A] 
''4.NP  
1 =1.000 [B] 
''3.NP  
1 =1.000 [C] 
''Součet  
Celkem 4=4.000 [D]</t>
  </si>
  <si>
    <t>725532114</t>
  </si>
  <si>
    <t>Elektrický ohřívač zásobníkový akumulační závěsný svislý 80 l / 3 kW</t>
  </si>
  <si>
    <t>'6.NP  
2 =2.000 [A] 
''Součet  
Celkem 2=2.000 [B]</t>
  </si>
  <si>
    <t>722290234</t>
  </si>
  <si>
    <t>Proplach a dezinfekce vodovodního potrubí DN do 80</t>
  </si>
  <si>
    <t>722290226</t>
  </si>
  <si>
    <t>Zkouška těsnosti vodovodního potrubí závitového DN do 50</t>
  </si>
  <si>
    <t>998722104</t>
  </si>
  <si>
    <t>Přesun hmot tonážní pro vnitřní vodovod v objektech v přes 24 do 36 m</t>
  </si>
  <si>
    <t>Přesun hmot pro vnitřní vodovod stanovený z hmotnosti přesunovaného materiálu vodorovná dopravní vzdálenost do 50 m základní v objektech výšky přes 24 do 36 m</t>
  </si>
  <si>
    <t>Dvířka</t>
  </si>
  <si>
    <t>725980123</t>
  </si>
  <si>
    <t>Dvířka 30/30</t>
  </si>
  <si>
    <t>'6.NP  
0 =0.000 [A] 
''5.NP  
8 =8.000 [B] 
''4.NP  
6 =6.000 [C] 
''3.NP  
5 =5.000 [D] 
''2.NP  
9 =9.000 [E] 
''mezanin  
4 =4.000 [F] 
''1.NP  
8 =8.000 [G] 
''1.PP  
5 =5.000 [H] 
''Součet  
Celkem 45=45.000 [I]</t>
  </si>
  <si>
    <t>998725104</t>
  </si>
  <si>
    <t>Přesun hmot tonážní pro zařizovací předměty v objektech v přes 24 do 36 m</t>
  </si>
  <si>
    <t>Přesun hmot pro zařizovací předměty stanovený z hmotnosti přesunovaného materiálu vodorovná dopravní vzdálenost do 50 m základní v objektech výšky přes 24 do 36 m</t>
  </si>
  <si>
    <t xml:space="preserve">  SO 07-71-07.0.2</t>
  </si>
  <si>
    <t>Zdravotně-technické instalace - zařizovací předměty</t>
  </si>
  <si>
    <t>SO 07-71-07.0.2</t>
  </si>
  <si>
    <t>721</t>
  </si>
  <si>
    <t>Zdravotechnika - vnitřní kanalizace</t>
  </si>
  <si>
    <t>721212127</t>
  </si>
  <si>
    <t>Odtokový sprchový žlab délky 1000 mm s krycím roštem a zápachovou uzávěrkou</t>
  </si>
  <si>
    <t>725</t>
  </si>
  <si>
    <t>Zdravotechnika - zařizovací předměty</t>
  </si>
  <si>
    <t>725112022</t>
  </si>
  <si>
    <t>Klozet keramický závěsný na nosné stěny s hlubokým splachováním odpad vodorovný</t>
  </si>
  <si>
    <t>72511202R</t>
  </si>
  <si>
    <t>Klozet keramický závěsný na nosné stěny s hlubokým splachováním odpad vodorovný - WC pro invalidy</t>
  </si>
  <si>
    <t>725121525</t>
  </si>
  <si>
    <t>Pisoárový záchodek automatický s radarovým senzorem</t>
  </si>
  <si>
    <t>725211603</t>
  </si>
  <si>
    <t>Umyvadlo keramické bílé šířky 600 mm bez krytu na sifon připevněné na stěnu šrouby</t>
  </si>
  <si>
    <t>72521160R</t>
  </si>
  <si>
    <t>Umyvadlo keramické bílé šířky 600 mm bez krytu na sifon připevněné na stěnu šrouby - pro invalidy</t>
  </si>
  <si>
    <t>725211701</t>
  </si>
  <si>
    <t>Umývátko keramické bílé stěnové šířky 400 mm připevněné na stěnu šrouby</t>
  </si>
  <si>
    <t>72521-R-004</t>
  </si>
  <si>
    <t>Dálkový ovladač pro nastavení doby spláchnutí pisoaru pro Pis</t>
  </si>
  <si>
    <t>725244312</t>
  </si>
  <si>
    <t>Vanička sprchová akrylátová čtvercová 800x800 mm</t>
  </si>
  <si>
    <t>Sprchové vaničky akrylátové čtvercové 800x800 mm</t>
  </si>
  <si>
    <t>725339111</t>
  </si>
  <si>
    <t>Montáž výlevky</t>
  </si>
  <si>
    <t>725 33-R-008</t>
  </si>
  <si>
    <t>VL-Výlevka</t>
  </si>
  <si>
    <t>725 33-R-009</t>
  </si>
  <si>
    <t>D-příslušenství dřez 2x rohový ventil s filtrem 250 µm 1/2" - 3/8" a samotěsnícím závitem, dřezový sifon plast včetně výpustě , baterie dřezová stojánková pákov</t>
  </si>
  <si>
    <t>D-příslušenství dřez 2x rohový ventil s filtrem 250 µm 1/2" - 3/8" a samotěsnícím závitem, dřezový sifon plast včetně výpustě , baterie dřezová stojánková páková bez ovládání výpusti),vč.montáže, přís</t>
  </si>
  <si>
    <t>725822611</t>
  </si>
  <si>
    <t>Baterie umyvadlová stojánková páková bez výpusti</t>
  </si>
  <si>
    <t>72582261R</t>
  </si>
  <si>
    <t>Baterie umyvadlová stojánková páková bez výpusti - lékařská</t>
  </si>
  <si>
    <t>725849413</t>
  </si>
  <si>
    <t>Montáž baterie sprchové nástěnné termostatické</t>
  </si>
  <si>
    <t>55145517</t>
  </si>
  <si>
    <t>baterie sprchová automatická s termostatickým ventilem</t>
  </si>
  <si>
    <t>726</t>
  </si>
  <si>
    <t>Zdravotechnika - předstěnové instalace</t>
  </si>
  <si>
    <t>726121001</t>
  </si>
  <si>
    <t>Instalační předstěna pro klozet v 1120 mm závěsný do bytových jader mezi dvě stěny</t>
  </si>
  <si>
    <t>998726114</t>
  </si>
  <si>
    <t>Přesun hmot tonážní pro instalační prefabrikáty v objektech v přes 24 do 36 m</t>
  </si>
  <si>
    <t>997</t>
  </si>
  <si>
    <t>Přesun sutě</t>
  </si>
  <si>
    <t>SO 07-71-07.04 0.286 =0.286 [A] 
Celkem 0.286=0.286 [B]</t>
  </si>
  <si>
    <t>R015631.902.999</t>
  </si>
  <si>
    <t>Demontáž/vybourání stávajících zařizovacích předmětů</t>
  </si>
  <si>
    <t xml:space="preserve">  SO 07-71-07.0.3</t>
  </si>
  <si>
    <t>Ústřední vytápění</t>
  </si>
  <si>
    <t>SO 07-71-07.0.3</t>
  </si>
  <si>
    <t>Praha hlavní nádraží</t>
  </si>
  <si>
    <t>732111135</t>
  </si>
  <si>
    <t>Tělesa rozdělovačů a sběračů DN 150 z trub ocelových bezešvých</t>
  </si>
  <si>
    <t>732111233</t>
  </si>
  <si>
    <t>Příplatek k rozdělovačům a sběračům za každých dalších 0,5 m tělesa DN 150</t>
  </si>
  <si>
    <t>732113108</t>
  </si>
  <si>
    <t>Vyrovnávač dynamických tlaků DN 200 PN 6 hydraulický přírubový</t>
  </si>
  <si>
    <t>732421473</t>
  </si>
  <si>
    <t>Čerpadlo teplovodní mokroběžné závitové oběhové DN 32 výtlak do 9,0 m průtok 10,0 m3/h pro vytápění</t>
  </si>
  <si>
    <t>732421412</t>
  </si>
  <si>
    <t>Čerpadlo teplovodní mokroběžné závitové oběhové DN 25 výtlak do 6,0 m průtok 2,8 m3/h PN 10 pro vytápění</t>
  </si>
  <si>
    <t>732421454</t>
  </si>
  <si>
    <t>Čerpadlo teplovodní mokroběžné závitové oběhové DN 32 výtlak do 6,0 m průtok 7,0 m3/h pro vytápění</t>
  </si>
  <si>
    <t>732.1</t>
  </si>
  <si>
    <t>Izolace potrubí ve strojovnách s oplechováním</t>
  </si>
  <si>
    <t>R03</t>
  </si>
  <si>
    <t>Izolace potrubí DN 15 - tl. izolace 40 mm</t>
  </si>
  <si>
    <t>'1.PP  
16 =16.000 [A] 
''Součet  
Celkem 16=16.000 [B]</t>
  </si>
  <si>
    <t>R04</t>
  </si>
  <si>
    <t>Izolace potrubí DN 20 - tl. izolace 40 mm</t>
  </si>
  <si>
    <t>R05</t>
  </si>
  <si>
    <t>Izolace potrubí DN 25 - tl. izolace 40 mm</t>
  </si>
  <si>
    <t>R06</t>
  </si>
  <si>
    <t>Izolace potrubí DN 32 - tl. izolace 50 mm</t>
  </si>
  <si>
    <t>R07</t>
  </si>
  <si>
    <t>Izolace potrubí DN 40 - tl. izolace 40 mm</t>
  </si>
  <si>
    <t>'1.PP  
96 =96.000 [A] 
''Součet  
Celkem 96=96.000 [B]</t>
  </si>
  <si>
    <t>R08</t>
  </si>
  <si>
    <t>Izolace potrubí DN 50 - tl. izolace 40 mm</t>
  </si>
  <si>
    <t>'1.PP  
68 =68.000 [A] 
''Součet  
Celkem 68=68.000 [B]</t>
  </si>
  <si>
    <t>R09</t>
  </si>
  <si>
    <t>Izolace potrubí DN 65 - tl. izolace 50 mm</t>
  </si>
  <si>
    <t>'1.PP  
58 =58.000 [A] 
''Součet  
Celkem 58=58.000 [B]</t>
  </si>
  <si>
    <t>R10</t>
  </si>
  <si>
    <t>Izolace potrubí DN 100 - tl. izolace 60 mm</t>
  </si>
  <si>
    <t>'1.PP  
12 =12.000 [A] 
''Součet  
Celkem 12=12.000 [B]</t>
  </si>
  <si>
    <t>732.2</t>
  </si>
  <si>
    <t>Izolace potrubí s AL folií</t>
  </si>
  <si>
    <t>R11</t>
  </si>
  <si>
    <t>Izolace potrubí DN 15 - tl. izolace 30 mm</t>
  </si>
  <si>
    <t>R12</t>
  </si>
  <si>
    <t>'6.NP  
46 =46.000 [A] 
''5.NP  
78 =78.000 [B] 
''4.NP  
157 =157.000 [C] 
''3.NP  
93 =93.000 [D] 
''2.NP  
132 =132.000 [E] 
''mezanin  
83 =83.000 [F] 
''1.NP  
54 =54.000 [G] 
''1.PP  
0 =0.000 [H] 
''Součet  
Celkem 643=643.000 [I]</t>
  </si>
  <si>
    <t>R13</t>
  </si>
  <si>
    <t>'6.NP  
14 =14.000 [A] 
''5.NP  
18 =18.000 [B] 
''4.NP  
45 =45.000 [C] 
''3.NP  
132 =132.000 [D] 
''2.NP  
99 =99.000 [E] 
''mezanin  
52 =52.000 [F] 
''1.NP  
73 =73.000 [G] 
''1.PP  
0 =0.000 [H] 
''Součet  
Celkem 433=433.000 [I]</t>
  </si>
  <si>
    <t>R14</t>
  </si>
  <si>
    <t>izolace potrubí DN 32 - tl. izolace 50 mm</t>
  </si>
  <si>
    <t>'6.NP  
0 =0.000 [A] 
''5.NP  
16 =16.000 [B] 
''4.NP  
8 =8.000 [C] 
''3.NP  
57 =57.000 [D] 
''2.NP  
80 =80.000 [E] 
''mezanin  
80 =80.000 [F] 
''1.NP  
15 =15.000 [G] 
''1.PP  
0 =0.000 [H] 
''Součet  
Celkem 256=256.000 [I]</t>
  </si>
  <si>
    <t>R15</t>
  </si>
  <si>
    <t>izolace potrubí DN 40 - tl. izolace 40 mm</t>
  </si>
  <si>
    <t>'6.NP  
0 =0.000 [A] 
''5.NP  
0 =0.000 [B] 
''4.NP  
0 =0.000 [C] 
''3.NP  
0 =0.000 [D] 
''2.NP  
8 =8.000 [E] 
''mezanin  
16 =16.000 [F] 
''1.NP  
32 =32.000 [G] 
''1.PP  
0 =0.000 [H] 
''Součet  
Celkem 56=56.000 [I]</t>
  </si>
  <si>
    <t>R16</t>
  </si>
  <si>
    <t>'6.NP  
0 =0.000 [A] 
''5.NP  
0 =0.000 [B] 
''4.NP  
0 =0.000 [C] 
''3.NP  
0 =0.000 [D] 
''2.NP  
0 =0.000 [E] 
''mezanin  
0 =0.000 [F] 
''1.NP  
8 =8.000 [G] 
''1.PP  
0 =0.000 [H] 
''Součet  
Celkem 8=8.000 [I]</t>
  </si>
  <si>
    <t>732.3</t>
  </si>
  <si>
    <t>Izolace armatur</t>
  </si>
  <si>
    <t>R17</t>
  </si>
  <si>
    <t>izolace armatur DN 25 - tl. izolace 40 mm</t>
  </si>
  <si>
    <t>'D.A.701.4.3.2  
25 =25.000 [A] 
''Součet  
Celkem 25=25.000 [B]</t>
  </si>
  <si>
    <t>R18</t>
  </si>
  <si>
    <t>izolace armatur DN 32 - tl. izolace 50 mm</t>
  </si>
  <si>
    <t>'D.A.701.4.3.2  
2 =2.000 [A] 
''Součet  
Celkem 2=2.000 [B]</t>
  </si>
  <si>
    <t>R19</t>
  </si>
  <si>
    <t>izolace armatur DN 40 - tl. izolace 50 mm</t>
  </si>
  <si>
    <t>'D.A.701.4.3.2  
15 =15.000 [A] 
''Součet  
Celkem 15=15.000 [B]</t>
  </si>
  <si>
    <t>R20</t>
  </si>
  <si>
    <t>izolace armatur DN 50 - tl. izolace 50 mm</t>
  </si>
  <si>
    <t>'D.A.701.4.3.2  
9 =9.000 [A] 
''Součet  
Celkem 9=9.000 [B]</t>
  </si>
  <si>
    <t>R21</t>
  </si>
  <si>
    <t>izolace armatur DN 65 - tl. izolace 50 mm</t>
  </si>
  <si>
    <t>'D.A.701.4.3.2  
14 =14.000 [A] 
''Součet  
Celkem 14=14.000 [B]</t>
  </si>
  <si>
    <t>R22</t>
  </si>
  <si>
    <t>izolace armatur DN 80 - tl. izolace 50 mm</t>
  </si>
  <si>
    <t>R23</t>
  </si>
  <si>
    <t>izolace armatur DN 100 - tl. izolace 50 mm</t>
  </si>
  <si>
    <t>733</t>
  </si>
  <si>
    <t>Gumový kompenzátor</t>
  </si>
  <si>
    <t>733131104</t>
  </si>
  <si>
    <t>Kompenzátor pro ocelové potrubí pryžový G 1 PN 16 do 100°C závitový</t>
  </si>
  <si>
    <t>733131106</t>
  </si>
  <si>
    <t>Kompenzátor pro ocelové potrubí pryžový G 6/4 PN 16 do 100°C závitový</t>
  </si>
  <si>
    <t>733131107</t>
  </si>
  <si>
    <t>Kompenzátor pro ocelové potrubí pryžový G 2 PN 16 do 100°C závitový</t>
  </si>
  <si>
    <t>733131134</t>
  </si>
  <si>
    <t>Kompenzátor pro ocelové potrubí pryžový DN 65 PN 16 do 100°C přírubový</t>
  </si>
  <si>
    <t>733.1</t>
  </si>
  <si>
    <t>Potrubí</t>
  </si>
  <si>
    <t>733111103</t>
  </si>
  <si>
    <t>Potrubí ocelové závitové černé bezešvé běžné nízkotlaké DN 15</t>
  </si>
  <si>
    <t>733111104</t>
  </si>
  <si>
    <t>Potrubí ocelové závitové černé bezešvé běžné nízkotlaké DN 20</t>
  </si>
  <si>
    <t>733111105</t>
  </si>
  <si>
    <t>Potrubí ocelové závitové černé bezešvé běžné nízkotlaké DN 25</t>
  </si>
  <si>
    <t>733111106</t>
  </si>
  <si>
    <t>Potrubí ocelové závitové černé bezešvé běžné nízkotlaké DN 32</t>
  </si>
  <si>
    <t>733111107</t>
  </si>
  <si>
    <t>Potrubí ocelové závitové černé bezešvé běžné nízkotlaké DN 40</t>
  </si>
  <si>
    <t>733111108</t>
  </si>
  <si>
    <t>Potrubí ocelové závitové černé bezešvé běžné nízkotlaké DN 50</t>
  </si>
  <si>
    <t>733.2</t>
  </si>
  <si>
    <t>Potrubí ve strojovnách</t>
  </si>
  <si>
    <t>733111113</t>
  </si>
  <si>
    <t>Potrubí ocelové závitové černé bezešvé běžné v kotelnách nebo strojovnách DN 15</t>
  </si>
  <si>
    <t>733111114</t>
  </si>
  <si>
    <t>Potrubí ocelové závitové černé bezešvé běžné v kotelnách nebo strojovnách DN 20</t>
  </si>
  <si>
    <t>'1.PP  
38 =38.000 [A] 
''Součet  
Celkem 38=38.000 [B]</t>
  </si>
  <si>
    <t>733111115</t>
  </si>
  <si>
    <t>Potrubí ocelové závitové černé bezešvé běžné v kotelnách nebo strojovnách DN 25</t>
  </si>
  <si>
    <t>'1.PP  
191 =191.000 [A] 
''Součet  
Celkem 191=191.000 [B]</t>
  </si>
  <si>
    <t>733111116</t>
  </si>
  <si>
    <t>Potrubí ocelové závitové černé bezešvé běžné v kotelnách nebo strojovnách DN 32</t>
  </si>
  <si>
    <t>'1.PP  
113 =113.000 [A] 
''Součet  
Celkem 113=113.000 [B]</t>
  </si>
  <si>
    <t>733111117</t>
  </si>
  <si>
    <t>Potrubí ocelové závitové černé bezešvé běžné v kotelnách nebo strojovnách DN 40</t>
  </si>
  <si>
    <t>733111118</t>
  </si>
  <si>
    <t>Potrubí ocelové závitové černé bezešvé běžné v kotelnách nebo strojovnách DN 50</t>
  </si>
  <si>
    <t>R01</t>
  </si>
  <si>
    <t>Potrubí ocelové závitové černé bezešvé běžné v kotelnách nebo strojovnách DN 65</t>
  </si>
  <si>
    <t>R02</t>
  </si>
  <si>
    <t>Potrubí ocelové závitové černé bezešvé běžné v kotelnách nebo strojovnách DN 100</t>
  </si>
  <si>
    <t>733190107</t>
  </si>
  <si>
    <t>Zkouška těsnosti potrubí ocelové závitové DN do 40</t>
  </si>
  <si>
    <t>'6.NP  
156 =156.000 [A] 
''5.NP  
423 =423.000 [B] 
''4.NP  
563 =563.000 [C] 
''3.NP  
569 =569.000 [D] 
''2.NP  
705 =705.000 [E] 
''mezanin  
353 =353.000 [F] 
''1.NP  
328 =328.000 [G] 
''1.PP  
454 =454.000 [H] 
''Součet  
Celkem 3551=3 551.000 [I]</t>
  </si>
  <si>
    <t>733190108</t>
  </si>
  <si>
    <t>Zkouška těsnosti potrubí ocelové závitové DN přes 40 do 50</t>
  </si>
  <si>
    <t>'1.NP  
8 =8.000 [A] 
''1.PP  
68 =68.000 [B] 
''Součet  
Celkem 76=76.000 [C]</t>
  </si>
  <si>
    <t>733190225</t>
  </si>
  <si>
    <t>Zkouška těsnosti potrubí ocelové hladké D přes 60,3x2,9 do 89x5,0</t>
  </si>
  <si>
    <t>733190232</t>
  </si>
  <si>
    <t>Zkouška těsnosti potrubí ocelové hladké D přes 89x5,0 do 133x5,0</t>
  </si>
  <si>
    <t>734.1</t>
  </si>
  <si>
    <t>Uzavírací armatury</t>
  </si>
  <si>
    <t>734292715</t>
  </si>
  <si>
    <t>Kohout kulový přímý G 1 PN 42 do 185°C vnitřní závit</t>
  </si>
  <si>
    <t>'1.NP  
3 =3.000 [A] 
''1.PP  
11 =11.000 [B] 
''Součet  
Celkem 14=14.000 [C]</t>
  </si>
  <si>
    <t>734292717</t>
  </si>
  <si>
    <t>Kohout kulový přímý G 1 1/2 PN 42 do 185°C vnitřní závit</t>
  </si>
  <si>
    <t>'1.PP  
6 =6.000 [A] 
''Součet  
Celkem 6=6.000 [B]</t>
  </si>
  <si>
    <t>734193214</t>
  </si>
  <si>
    <t>Klapka mezipřírubová uzavírací DN 50 PN 16 do 120°C disk nerezová ocel</t>
  </si>
  <si>
    <t>3 =3.000 [A] 
''Součet  
Celkem 3=3.000 [B]</t>
  </si>
  <si>
    <t>734193215</t>
  </si>
  <si>
    <t>Klapka mezipřírubová uzavírací DN 65 PN 16 do 120°C disk nerezová ocel</t>
  </si>
  <si>
    <t>734193216</t>
  </si>
  <si>
    <t>Klapka mezipřírubová uzavírací DN 80 PN 16 do 120°C disk nerezová ocel</t>
  </si>
  <si>
    <t>734193217</t>
  </si>
  <si>
    <t>Klapka mezipřírubová uzavírací DN 100 PN 16 do 120°C disk nerezová ocel</t>
  </si>
  <si>
    <t>734291123</t>
  </si>
  <si>
    <t>Kohout plnící a vypouštěcí G 1/2 PN 10 do 90°C závitový</t>
  </si>
  <si>
    <t>734211120</t>
  </si>
  <si>
    <t>Ventil závitový odvzdušňovací G 1/2 PN 14 do 120°C automatický</t>
  </si>
  <si>
    <t>'1.PP  
78 =78.000 [A] 
''Součet  
Celkem 78=78.000 [B]</t>
  </si>
  <si>
    <t>722213111</t>
  </si>
  <si>
    <t>Klapka přírubová zpětná DN 40 PN 16 do 200°C samočinná</t>
  </si>
  <si>
    <t>734192314</t>
  </si>
  <si>
    <t>Klapka přírubová zpětná DN 50 PN 16 do 100°C samočinná</t>
  </si>
  <si>
    <t>734192316</t>
  </si>
  <si>
    <t>Klapka přírubová zpětná DN 65 PN 16 do 100°C samočinná</t>
  </si>
  <si>
    <t>734.2</t>
  </si>
  <si>
    <t>Regulační armatury</t>
  </si>
  <si>
    <t>734220101</t>
  </si>
  <si>
    <t>Ventil závitový regulační přímý G 3/4 PN 20 do 100°C vyvažovací bez vypouštění</t>
  </si>
  <si>
    <t>'1.NP  
1 =1.000 [A] 
''1.PP  
3 =3.000 [B] 
''Součet  
Celkem 4=4.000 [C]</t>
  </si>
  <si>
    <t>734220102</t>
  </si>
  <si>
    <t>Ventil závitový regulační přímý G 1 PN 20 do 100°C vyvažovací bez vypouštění</t>
  </si>
  <si>
    <t>734220103</t>
  </si>
  <si>
    <t>Ventil závitový regulační přímý G 5/4 PN 20 do 100°C vyvažovací bez vypouštění</t>
  </si>
  <si>
    <t>734220104</t>
  </si>
  <si>
    <t>Ventil závitový regulační přímý G 6/4 PN 20 do 100°C vyvažovací bez vypouštění</t>
  </si>
  <si>
    <t>734220105</t>
  </si>
  <si>
    <t>Ventil závitový regulační přímý G 2 PN 20 do 100°C vyvažovací bez vypouštění</t>
  </si>
  <si>
    <t>734.3</t>
  </si>
  <si>
    <t>Filtry</t>
  </si>
  <si>
    <t>734163443</t>
  </si>
  <si>
    <t>Filtr DN 25 PN 40 do 400°C z uhlíkové oceli s vypouštěcí přírubou</t>
  </si>
  <si>
    <t>734163445</t>
  </si>
  <si>
    <t>Filtr DN 40 PN 40 do 400°C z uhlíkové oceli s vypouštěcí přírubou</t>
  </si>
  <si>
    <t>734163446</t>
  </si>
  <si>
    <t>Filtr DN 50 PN 40 do 400°C z uhlíkové oceli s vypouštěcí přírubou</t>
  </si>
  <si>
    <t>734163447</t>
  </si>
  <si>
    <t>Filtr DN 65 PN 40 do 400°C z uhlíkové oceli s vypouštěcí přírubou</t>
  </si>
  <si>
    <t>734.4</t>
  </si>
  <si>
    <t>Montáž měření tepla, které je v dodávce M+R</t>
  </si>
  <si>
    <t>734209114</t>
  </si>
  <si>
    <t>Montáž armatury závitové s dvěma závity G 3/4</t>
  </si>
  <si>
    <t>734209115</t>
  </si>
  <si>
    <t>Montáž armatury závitové s dvěma závity G 1</t>
  </si>
  <si>
    <t>'1.NP  
1 =1.000 [A] 
''1.PP  
4 =4.000 [B] 
''Součet  
Celkem 5=5.000 [C]</t>
  </si>
  <si>
    <t>734209117</t>
  </si>
  <si>
    <t>Montáž armatury závitové s dvěma závity G 6/4</t>
  </si>
  <si>
    <t>734209118</t>
  </si>
  <si>
    <t>Montáž armatury závitové s dvěma závity G 2</t>
  </si>
  <si>
    <t>734.5</t>
  </si>
  <si>
    <t>Montáž armatury přímé regulační, který je v dodávce M+R</t>
  </si>
  <si>
    <t>734109111</t>
  </si>
  <si>
    <t>Montáž armatury přírubové se dvěma přírubami PN 6 DN 15</t>
  </si>
  <si>
    <t>734.6</t>
  </si>
  <si>
    <t>Montáž trojcestných ventilů, které je v dodávce M+R</t>
  </si>
  <si>
    <t>734209124</t>
  </si>
  <si>
    <t>Montáž armatury závitové s třemi závity G 3/4</t>
  </si>
  <si>
    <t>734209125</t>
  </si>
  <si>
    <t>Montáž armatury závitové s třemi závity G 1</t>
  </si>
  <si>
    <t>734209126</t>
  </si>
  <si>
    <t>Montáž armatury závitové s třemi závity G 5/4</t>
  </si>
  <si>
    <t>734209127</t>
  </si>
  <si>
    <t>Montáž armatury závitové s třemi závity G 6/4</t>
  </si>
  <si>
    <t>'1.PP  
1 =1.000 [A] 
''1.PP  
2 =2.000 [B] 
''Součet  
Celkem 3=3.000 [C]</t>
  </si>
  <si>
    <t>734209128</t>
  </si>
  <si>
    <t>Montáž armatury závitové s třemi závity G 2</t>
  </si>
  <si>
    <t>734411101</t>
  </si>
  <si>
    <t>Teploměr technický s pevným stonkem a jímkou zadní připojení průměr 63 mm délky 50 mm</t>
  </si>
  <si>
    <t>734421111</t>
  </si>
  <si>
    <t>Tlakoměr s pevným stonkem a zpětnou klapkou tlak 0-16 bar průměr 50 mm zadní připojení</t>
  </si>
  <si>
    <t>735</t>
  </si>
  <si>
    <t>Ústřední vytápění - otopná tělesa</t>
  </si>
  <si>
    <t>735111350</t>
  </si>
  <si>
    <t>Otopné těleso litinové článkové 500/160 mm 0,255 m2/kus se základním nátěrem - těleso s počtem článků 10</t>
  </si>
  <si>
    <t>Otopné těleso litinové článkové 500/160 mm 0,255 m2/kus se základním nátěrem - těleso s počtem článků 4</t>
  </si>
  <si>
    <t>Otopné těleso litinové článkové 500/160 mm 0,255 m2/kus se základním nátěrem - těleso s počtem článků 5</t>
  </si>
  <si>
    <t>Otopné těleso litinové článkové 500/160 mm 0,255 m2/kus se základním nátěrem - těleso s počtem článků 6</t>
  </si>
  <si>
    <t>Otopné těleso litinové článkové 500/160 mm 0,255 m2/kus se základním nátěrem - těleso s počtem článků 7</t>
  </si>
  <si>
    <t>Otopné těleso litinové článkové 500/160 mm 0,255 m2/kus se základním nátěrem - těleso s počtem článků 8</t>
  </si>
  <si>
    <t>Otopné těleso litinové článkové 500/160 mm 0,255 m2/kus se základním nátěrem - těleso s počtem článků 15</t>
  </si>
  <si>
    <t>Otopné těleso litinové článkové 500/160 mm 0,255 m2/kus se základním nátěrem - těleso s počtem článků 14</t>
  </si>
  <si>
    <t>Otopné těleso litinové článkové 500/160 mm 0,255 m2/kus se základním nátěrem - těleso s počtem článků 13</t>
  </si>
  <si>
    <t>Otopné těleso litinové článkové 500/160 mm 0,255 m2/kus se základním nátěrem - těleso s počtem článků 12</t>
  </si>
  <si>
    <t>Otopné těleso litinové článkové 500/160 mm 0,255 m2/kus se základním nátěrem - těleso s počtem článků 16</t>
  </si>
  <si>
    <t>Otopné těleso litinové článkové 500/160 mm 0,255 m2/kus se základním nátěrem - těleso s počtem článků 17</t>
  </si>
  <si>
    <t>Otopné těleso litinové článkové 500/160 mm 0,255 m2/kus se základním nátěrem - těleso s počtem článků 18</t>
  </si>
  <si>
    <t>Otopné těleso litinové článkové 500/160 mm 0,255 m2/kus se základním nátěrem - těleso s počtem článků 19</t>
  </si>
  <si>
    <t>Otopné těleso litinové článkové 500/160 mm 0,255 m2/kus se základním nátěrem - těleso s počtem článků 20</t>
  </si>
  <si>
    <t>Otopné těleso litinové článkové 500/160 mm 0,255 m2/kus se základním nátěrem - těleso s počtem článků 22</t>
  </si>
  <si>
    <t>Otopné těleso litinové článkové 500/160 mm 0,255 m2/kus se základním nátěrem - těleso s počtem článků 23</t>
  </si>
  <si>
    <t>Otopné těleso litinové článkové 500/160 mm 0,255 m2/kus se základním nátěrem - těleso s počtem článků 24</t>
  </si>
  <si>
    <t>Otopné těleso litinové článkové 500/160 mm 0,255 m2/kus se základním nátěrem - těleso s počtem článků 25</t>
  </si>
  <si>
    <t>Otopné těleso litinové článkové 500/160 mm 0,255 m2/kus se základním nátěrem - těleso s počtem článků 26</t>
  </si>
  <si>
    <t>Otopné těleso litinové článkové 500/160 mm 0,255 m2/kus se základním nátěrem - těleso s počtem článků 28</t>
  </si>
  <si>
    <t>R24</t>
  </si>
  <si>
    <t>Otopné těleso litinové článkové 500/220 mm 0,345 m2/kus se základním nátěrem - těleso s počtem článků 28</t>
  </si>
  <si>
    <t>R25</t>
  </si>
  <si>
    <t>Otopné těleso litinové článkové 900/160 mm 0,440 m2/kus se základním nátěrem - těleso s počtem článků 10</t>
  </si>
  <si>
    <t>Otopné těleso litinové článkové 500/160 mm 0,255 m2/kus se základním nátěrem - těleso s počtem článků 29</t>
  </si>
  <si>
    <t>Otopné těleso litinové článkové 500/160 mm 0,255 m2/kus se základním nátěrem - těleso s počtem článků 30</t>
  </si>
  <si>
    <t>Otopné těleso litinové článkové 500/160 mm 0,255 m2/kus se základním nátěrem - těleso s počtem článků 40</t>
  </si>
  <si>
    <t>735151480</t>
  </si>
  <si>
    <t>Otopné těleso panelové dvoudeskové 1 přídavná přestupní plocha výška/délka 600/1400 mm výkon 1803 W</t>
  </si>
  <si>
    <t>735151472</t>
  </si>
  <si>
    <t>Otopné těleso panelové dvoudeskové 1 přídavná přestupní plocha výška/délka 600/500 mm výkon 644 W</t>
  </si>
  <si>
    <t>735151381</t>
  </si>
  <si>
    <t>Otopné těleso panelové dvoudeskové bez přídavné přestupní plochy výška/délka 600/1600 mm výkon 1565 W</t>
  </si>
  <si>
    <t>735151680</t>
  </si>
  <si>
    <t>Otopné těleso panelové třídeskové 3 přídavné přestupní plochy výška/délka 600/1400 mm výkon 3368 W</t>
  </si>
  <si>
    <t>735164512</t>
  </si>
  <si>
    <t>Montáž otopného tělesa trubkového na stěnu výšky tělesa přes 1500 mm</t>
  </si>
  <si>
    <t>'6.NP  
2 =2.000 [A] 
''5.NP  
2 =2.000 [B] 
''4.NP  
1 =1.000 [C] 
''3.NP  
1 =1.000 [D] 
''mezanin  
1 =1.000 [E] 
''1.NP  
1 =1.000 [F] 
''1.PP  
1 =1.000 [G] 
''Součet  
Celkem 9=9.000 [H]</t>
  </si>
  <si>
    <t>R26</t>
  </si>
  <si>
    <t>otopné těleso teplovodní trubkové výška/délka 1820/750 mm</t>
  </si>
  <si>
    <t>735164511</t>
  </si>
  <si>
    <t>Montáž otopného tělesa trubkového na stěnu výšky tělesa do 1500 mm</t>
  </si>
  <si>
    <t>'5.NP  
2 =2.000 [A] 
''2.NP  
1 =1.000 [B] 
''Součet  
Celkem 3=3.000 [C]</t>
  </si>
  <si>
    <t>R27</t>
  </si>
  <si>
    <t>otopné těleso teplovodní trubkové výška/délka 700/600 mm</t>
  </si>
  <si>
    <t>'2.NP  
1 =1.000 [A] 
''Součet  
Celkem 1=1.000 [B]</t>
  </si>
  <si>
    <t>R28</t>
  </si>
  <si>
    <t>otopné těleso teplovodní trubkové výška/délka 1220/750 mm</t>
  </si>
  <si>
    <t>'5.NP  
2 =2.000 [A] 
''Součet  
Celkem 2=2.000 [B]</t>
  </si>
  <si>
    <t>734222802</t>
  </si>
  <si>
    <t>Ventil závitový termostatický rohový G 1/2 PN 16 do 110°C s ruční hlavou chromovaný</t>
  </si>
  <si>
    <t>'6.NP  
13 =13.000 [A] 
''5.NP  
49 =49.000 [B] 
''4.NP  
57 =57.000 [C] 
''3.NP  
55 =55.000 [D] 
''2.NP  
82 =82.000 [E] 
''1.NP  
39 =39.000 [F] 
''mezanin  
24 =24.000 [G] 
''1.PP  
5 =5.000 [H] 
''Součet  
Celkem 324=324.000 [I]</t>
  </si>
  <si>
    <t>734261417</t>
  </si>
  <si>
    <t>Šroubení regulační radiátorové rohové G 1/2 s vypouštěním</t>
  </si>
  <si>
    <t>R29</t>
  </si>
  <si>
    <t>Termostatická hlavice kapalinová PN 10 do 110°C otopných těles</t>
  </si>
  <si>
    <t>'6.NP  
6 =6.000 [A] 
''5.NP  
14 =14.000 [B] 
''4.NP  
13 =13.000 [C] 
''3.NP  
15 =15.000 [D] 
''2.NP  
21 =21.000 [E] 
''1.NP  
33 =33.000 [F] 
''mezanin  
7 =7.000 [G] 
''1.PP  
5 =5.000 [H] 
''Součet  
Celkem 114=114.000 [I]</t>
  </si>
  <si>
    <t>R30</t>
  </si>
  <si>
    <t>Elektro-termická hlavice</t>
  </si>
  <si>
    <t>'6.NP  
7 =7.000 [A] 
''5.NP  
35 =35.000 [B] 
''4.NP  
44 =44.000 [C] 
''3.NP  
40 =40.000 [D] 
''2.NP  
61 =61.000 [E] 
''1.NP  
6 =6.000 [F] 
''mezanin  
17 =17.000 [G] 
''1.PP  
0 =0.000 [H] 
''Součet  
Celkem 210=210.000 [I]</t>
  </si>
  <si>
    <t>734294104</t>
  </si>
  <si>
    <t>Růžice dělená krycí do G 3/4</t>
  </si>
  <si>
    <t>'6.NP  
26 =26.000 [A] 
''5.NP  
98 =98.000 [B] 
''4.NP  
114 =114.000 [C] 
''3.NP  
110 =110.000 [D] 
''2.NP  
164 =164.000 [E] 
''1.NP  
78 =78.000 [F] 
''mezanin  
48 =48.000 [G] 
''1.PP  
10 =10.000 [H] 
''Součet  
Celkem 648=648.000 [I]</t>
  </si>
  <si>
    <t>722212440</t>
  </si>
  <si>
    <t>Orientační štítky na zeď</t>
  </si>
  <si>
    <t>735000912</t>
  </si>
  <si>
    <t>Vyregulování ventilu nebo kohoutu dvojregulačního s termostatickým ovládáním</t>
  </si>
  <si>
    <t>'D.A.701.4.3.4  
329 =329.000 [A] 
''Součet  
Celkem 329=329.000 [B]</t>
  </si>
  <si>
    <t>SO 07-71-07.04 43.68 =43.680 [A] 
Celkem 43.68=43.680 [B]</t>
  </si>
  <si>
    <t>R015631.903.999</t>
  </si>
  <si>
    <t>Demontáž/vybourání stávajících rozvodů ÚT a otopných těles</t>
  </si>
  <si>
    <t>R31</t>
  </si>
  <si>
    <t>Zaregulování  soustavy  včetně protokolu</t>
  </si>
  <si>
    <t>R32</t>
  </si>
  <si>
    <t>Proplach potrubí, napouštění a vypouštění. Dvojnásobné propláchnutí celé soustavy vodou. Po každém proplachu vyčištění všech filtrů, naplnění soustavy upravenou</t>
  </si>
  <si>
    <t>Proplach potrubí, napouštění a vypouštění. Dvojnásobné propláchnutí celé soustavy vodou. Po každém proplachu vyčištění všech filtrů, naplnění soustavy upravenou  vodou</t>
  </si>
  <si>
    <t>R33</t>
  </si>
  <si>
    <t>Spoluúčast na zprovoznění MaR</t>
  </si>
  <si>
    <t>R34</t>
  </si>
  <si>
    <t>Provozní zkoušky systému, zkouška topná, tlaková a dilatační , případně další  dle SOD</t>
  </si>
  <si>
    <t>R35</t>
  </si>
  <si>
    <t>První vybavení kotelny (zalaminované schéma, lékárnička, profesionální hliníkovýá žebřík, hasicí přístroj,..)</t>
  </si>
  <si>
    <t>R36</t>
  </si>
  <si>
    <t>Komplexní vyzkoušení</t>
  </si>
  <si>
    <t>9987351UT</t>
  </si>
  <si>
    <t>Přesun hmot tonážní ústřední vytápění v objektech v přes 24 do 36 m</t>
  </si>
  <si>
    <t>VRN</t>
  </si>
  <si>
    <t>Vedlejší rozpočtové náklady</t>
  </si>
  <si>
    <t>R37</t>
  </si>
  <si>
    <t xml:space="preserve">  SO 07-71-07.0.4</t>
  </si>
  <si>
    <t>Chlazení</t>
  </si>
  <si>
    <t>SO 07-71-07.0.4</t>
  </si>
  <si>
    <t>Vzduchem chlazená chladící jednotka, Q= 130 kW</t>
  </si>
  <si>
    <t>Vzduchem chlazená chladící jednotka, Q= 65 kW</t>
  </si>
  <si>
    <t>732111142</t>
  </si>
  <si>
    <t>Tělesa rozdělovačů a sběračů DN 250 z trub ocelových bezešvých</t>
  </si>
  <si>
    <t>Vyrovnávač dynamických tlaků o průtoku 80 m3/h PN 6 hydraulický přírubový</t>
  </si>
  <si>
    <t>Čerpadlo teplovodní mokroběžné přírubové DN 50 výtlak do 9 m průtok 60 m3/h dvojdílné</t>
  </si>
  <si>
    <t>Čerpadlo teplovodní mokroběžné přírubové DN 50 výtlak do 7 m průtok 25 m3/h dvojdílné</t>
  </si>
  <si>
    <t>732331624</t>
  </si>
  <si>
    <t>Nádoba tlaková expanzní pro topnou a chladicí soustavu s membránou závitové připojení PN 0,6 o objemu 300 l</t>
  </si>
  <si>
    <t>732331616</t>
  </si>
  <si>
    <t>Nádoba tlaková expanzní pro topnou a chladicí soustavu s membránou závitové připojení PN 0,6 o objemu 50 l</t>
  </si>
  <si>
    <t>Expanzní automat</t>
  </si>
  <si>
    <t>Úpravna vody</t>
  </si>
  <si>
    <t>'1.PP  
10 =10.000 [A] 
''Součet  
Celkem 10=10.000 [B]</t>
  </si>
  <si>
    <t>'1.PP  
37 =37.000 [A] 
''Součet  
Celkem 37=37.000 [B]</t>
  </si>
  <si>
    <t>Izolace potrubí DN 125 - tl. izolace 60 mm</t>
  </si>
  <si>
    <t>'1.PP  
26 =26.000 [A] 
''Součet  
Celkem 26=26.000 [B]</t>
  </si>
  <si>
    <t>Izolace potrubí DN 150 - tl. izolace 60 mm</t>
  </si>
  <si>
    <t>'1.PP  
28 =28.000 [A] 
''Součet  
Celkem 28=28.000 [B]</t>
  </si>
  <si>
    <t>Izolace potrubí</t>
  </si>
  <si>
    <t>'6.NP  
25 =25.000 [A] 
''5.NP  
88 =88.000 [B] 
''4.NP  
101 =101.000 [C] 
''3.NP  
125 =125.000 [D] 
''2.NP  
116 =116.000 [E] 
''mezanin  
58 =58.000 [F] 
''1.NP  
14 =14.000 [G] 
''1.PP  
0 =0.000 [H] 
''Součet  
Celkem 527=527.000 [I]</t>
  </si>
  <si>
    <t>'7.NP  
0 =0.000 [A] 
''6.NP  
6 =6.000 [B] 
''5.NP  
75 =75.000 [C] 
''4.NP  
78 =78.000 [D] 
''3.NP  
82 =82.000 [E] 
''2.NP  
127 =127.000 [F] 
''mezanin  
46 =46.000 [G] 
''1.NP  
10 =10.000 [H] 
''1.PP  
0 =0.000 [I] 
''Součet  
Celkem 424=424.000 [J]</t>
  </si>
  <si>
    <t>'6.NP  
32 =32.000 [A] 
''5.NP  
54 =54.000 [B] 
''4.NP  
71 =71.000 [C] 
''3.NP  
80 =80.000 [D] 
''2.NP  
173 =173.000 [E] 
''mezanin  
40 =40.000 [F] 
''1.NP  
128 =128.000 [G] 
''1.PP  
0 =0.000 [H] 
''Součet  
Celkem 578=578.000 [I]</t>
  </si>
  <si>
    <t>'6.NP  
2 =2.000 [A] 
''5.NP  
71 =71.000 [B] 
''4.NP  
57 =57.000 [C] 
''3.NP  
119 =119.000 [D] 
''2.NP  
68 =68.000 [E] 
''mezanin  
102 =102.000 [F] 
''1.NP  
42 =42.000 [G] 
''1.PP  
0 =0.000 [H] 
''Součet  
Celkem 461=461.000 [I]</t>
  </si>
  <si>
    <t>'6.NP  
20 =20.000 [A] 
''5.NP  
49 =49.000 [B] 
''4.NP  
47 =47.000 [C] 
''3.NP  
52 =52.000 [D] 
''2.NP  
95 =95.000 [E] 
''mezanin  
58 =58.000 [F] 
''1.NP  
22 =22.000 [G] 
''1.PP  
0 =0.000 [H] 
''Součet  
Celkem 343=343.000 [I]</t>
  </si>
  <si>
    <t>'6.NP  
0 =0.000 [A] 
''5.NP  
30 =30.000 [B] 
''4.NP  
12 =12.000 [C] 
''3.NP  
70 =70.000 [D] 
''2.NP  
87 =87.000 [E] 
''mezanin  
0 =0.000 [F] 
''1.NP  
40 =40.000 [G] 
''1.PP  
5 =5.000 [H] 
''Součet  
Celkem 244=244.000 [I]</t>
  </si>
  <si>
    <t>Izolace potrubí DN 80 - tl. izolace 50 mm</t>
  </si>
  <si>
    <t>'5.NP  
8 =8.000 [A] 
''4.NP  
8 =8.000 [B] 
''3.NP  
0 =0.000 [C] 
''2.NP  
8 =8.000 [D] 
''mezanin  
0 =0.000 [E] 
''1.PP  
0 =0.000 [F] 
''Součet  
Celkem 24=24.000 [G]</t>
  </si>
  <si>
    <t>'4.NP  
8 =8.000 [A] 
''3.NP  
14 =14.000 [B] 
''2.NP  
2 =2.000 [C] 
''mezanin  
7 =7.000 [D] 
''1.NP  
8 =8.000 [E] 
''1.PP  
140 =140.000 [F] 
''Součet  
Celkem 179=179.000 [G]</t>
  </si>
  <si>
    <t>'3.NP  
32 =32.000 [A] 
''2.NP  
45 =45.000 [B] 
''mezanin  
8 =8.000 [C] 
''1.NP  
18 =18.000 [D] 
''1.PP  
110 =110.000 [E] 
''Součet  
Celkem 213=213.000 [F]</t>
  </si>
  <si>
    <t>izolace armatur DN 15 - tl. izolace 30 mm</t>
  </si>
  <si>
    <t>'1.PP  
116 =116.000 [A] 
''Součet  
Celkem 116=116.000 [B]</t>
  </si>
  <si>
    <t>izolace armatur DN 20 - tl. izolace 30 mm</t>
  </si>
  <si>
    <t>'1.PP  
165 =165.000 [A] 
''Součet  
Celkem 165=165.000 [B]</t>
  </si>
  <si>
    <t>'1.PP  
54 =54.000 [A] 
''Součet  
Celkem 54=54.000 [B]</t>
  </si>
  <si>
    <t>'1.PP  
64 =64.000 [A] 
''Součet  
Celkem 64=64.000 [B]</t>
  </si>
  <si>
    <t>izolace armatur DN 125 - tl. izolace 50 mm</t>
  </si>
  <si>
    <t>'1.PP  
19 =19.000 [A] 
''Součet  
Celkem 19=19.000 [B]</t>
  </si>
  <si>
    <t>izolace armatur DN 150 - tl. izolace 50 mm</t>
  </si>
  <si>
    <t>733131137</t>
  </si>
  <si>
    <t>Kompenzátor pro ocelové potrubí pryžový DN 125 PN 16 do 100°C přírubový</t>
  </si>
  <si>
    <t>733131138</t>
  </si>
  <si>
    <t>Kompenzátor pro ocelové potrubí pryžový DN 150 PN 16 do 100°C přírubový</t>
  </si>
  <si>
    <t>'1.PP  
8 =8.000 [A] 
''Součet  
Celkem 8=8.000 [B]</t>
  </si>
  <si>
    <t>733121122</t>
  </si>
  <si>
    <t>Potrubí ocelové hladké bezešvé nízkotlaké spojované svařováním D 76x3,2 mm</t>
  </si>
  <si>
    <t>733121125</t>
  </si>
  <si>
    <t>Potrubí ocelové hladké bezešvé nízkotlaké spojované svařováním D 89x3,6 mm</t>
  </si>
  <si>
    <t>733121128</t>
  </si>
  <si>
    <t>Potrubí ocelové hladké bezešvé nízkotlaké spojované svařováním D 108x4,0 mm</t>
  </si>
  <si>
    <t>733121133</t>
  </si>
  <si>
    <t>Potrubí ocelové hladké bezešvé nízkotlaké spojované svařováním D 133x4,0 mm</t>
  </si>
  <si>
    <t>Potrubí ocelové závitové černé bezešvé běžné v kotelnách nebo strojovnách DN 125</t>
  </si>
  <si>
    <t>Potrubí ocelové závitové černé bezešvé běžné v kotelnách nebo strojovnách DN 150</t>
  </si>
  <si>
    <t>733190107.1</t>
  </si>
  <si>
    <t>'1.PP  
63 =63.000 [A] 
''Součet  
Celkem 63=63.000 [B]</t>
  </si>
  <si>
    <t>733190235</t>
  </si>
  <si>
    <t>Zkouška těsnosti potrubí ocelové hladké D přes 133x5,0 do 159x6,3</t>
  </si>
  <si>
    <t>734134634</t>
  </si>
  <si>
    <t>Ventil přírubový pojistný DN 80 PN 16 do 200°C pružinový nárožní proporcionální</t>
  </si>
  <si>
    <t>uzavírací kulový kohout se zajištěním 3/4''</t>
  </si>
  <si>
    <t>'7.NP  
0 =0.000 [A] 
''6.NP  
0 =0.000 [B] 
''5.NP  
5 =5.000 [C] 
''4.NP  
5 =5.000 [D] 
''3.NP  
4 =4.000 [E] 
''2.NP  
22 =22.000 [F] 
''mezanin  
5 =5.000 [G] 
''1.NP  
2 =2.000 [H] 
''1.PP  
2 =2.000 [I] 
''Součet  
Celkem 45=45.000 [J]</t>
  </si>
  <si>
    <t>734292714</t>
  </si>
  <si>
    <t>Kohout kulový přímý G 3/4 PN 42 do 185°C vnitřní závit</t>
  </si>
  <si>
    <t>'7.NP  
0 =0.000 [A] 
''6.NP  
5 =5.000 [B] 
''5.NP  
19 =19.000 [C] 
''4.NP  
22 =22.000 [D] 
''3.NP  
29 =29.000 [E] 
''2.NP  
28 =28.000 [F] 
''mezanin  
13 =13.000 [G] 
''1.NP  
1 =1.000 [H] 
''1.PP  
1 =1.000 [I] 
''Součet  
Celkem 118=118.000 [J]</t>
  </si>
  <si>
    <t>734292716</t>
  </si>
  <si>
    <t>Kohout kulový přímý G 1 1/4 PN 42 do 185°C vnitřní závit</t>
  </si>
  <si>
    <t>'6.NP  
2 =2.000 [A] 
''5.NP  
4 =4.000 [B] 
''4.NP  
4 =4.000 [C] 
''3.NP  
6 =6.000 [D] 
''2.NP  
6 =6.000 [E] 
''mezanin  
6 =6.000 [F] 
''1.NP  
27 =27.000 [G] 
''Součet  
Celkem 55=55.000 [H]</t>
  </si>
  <si>
    <t>734193118</t>
  </si>
  <si>
    <t>Klapka mezipřírubová uzavírací DN 125 PN 16 do 120°C disk tvárná litina</t>
  </si>
  <si>
    <t>'1.PP  
9 =9.000 [A] 
''Součet  
Celkem 9=9.000 [B]</t>
  </si>
  <si>
    <t>734193119</t>
  </si>
  <si>
    <t>Klapka mezipřírubová uzavírací DN 150 PN 16 do 120°C disk tvárná litina</t>
  </si>
  <si>
    <t>'1.PP  
14 =14.000 [A] 
''Součet  
Celkem 14=14.000 [B]</t>
  </si>
  <si>
    <t>'1.PP  
32 =32.000 [A] 
''Součet  
Celkem 32=32.000 [B]</t>
  </si>
  <si>
    <t>734192321</t>
  </si>
  <si>
    <t>Klapka přírubová zpětná DN 125 PN 16 do 100°C samočinná</t>
  </si>
  <si>
    <t>734192322</t>
  </si>
  <si>
    <t>Klapka přírubová zpětná DN 150 PN 16 do 100°C samočinná</t>
  </si>
  <si>
    <t>734111779</t>
  </si>
  <si>
    <t>Ventil přírubový uzavírací přímý DN 150 PN 40 do 400°C ovládaný elektrickým servomotorem</t>
  </si>
  <si>
    <t>734191418</t>
  </si>
  <si>
    <t>Ventil přírubový regulační přímý PN 16 do 300°C DN 100</t>
  </si>
  <si>
    <t>734191421</t>
  </si>
  <si>
    <t>Ventil přírubový regulační přímý PN 16 do 300°C DN 125</t>
  </si>
  <si>
    <t>Regulační ventil s omezovačem průtoku a regulací tlak. Diference - s ele pohonem, DN 15, vč. šroubení</t>
  </si>
  <si>
    <t>'7.NP  
0 =0.000 [A] 
''6.NP  
5 =5.000 [B] 
''5.NP  
18 =18.000 [C] 
''4.NP  
22 =22.000 [D] 
''3.NP  
29 =29.000 [E] 
''2.NP  
28 =28.000 [F] 
''mezanin  
13 =13.000 [G] 
''1.NP  
1 =1.000 [H] 
''Součet  
Celkem 116=116.000 [I]</t>
  </si>
  <si>
    <t>Regulační ventil s omezovačem průtoku a regulací tlak. Diference - s ele pohonem, DN 20, vč. šroubení</t>
  </si>
  <si>
    <t>'7.NP  
0 =0.000 [A] 
''6.NP  
0 =0.000 [B] 
''5.NP  
7 =7.000 [C] 
''4.NP  
5 =5.000 [D] 
''3.NP  
4 =4.000 [E] 
''2.NP  
22 =22.000 [F] 
''mezanin  
7 =7.000 [G] 
''1.NP  
2 =2.000 [H] 
''Součet  
Celkem 47=47.000 [I]</t>
  </si>
  <si>
    <t>Regulační ventil s omezovačem průtoku a regulací tlak. Diference - s ele pohonem, DN 25, vč. šroubení</t>
  </si>
  <si>
    <t>'7.NP  
0 =0.000 [A] 
''6.NP  
2 =2.000 [B] 
''5.NP  
4 =4.000 [C] 
''4.NP  
4 =4.000 [D] 
''3.NP  
6 =6.000 [E] 
''2.NP  
6 =6.000 [F] 
''mezanin  
6 =6.000 [G] 
''1.NP  
0 =0.000 [H] 
''Součet  
Celkem 28=28.000 [I]</t>
  </si>
  <si>
    <t>Regulátor diferenčního tlaku, DN 32, vč. šroubení</t>
  </si>
  <si>
    <t>'1.NP  
9 =9.000 [A] 
''Součet  
Celkem 9=9.000 [B]</t>
  </si>
  <si>
    <t>Regulační vyvažovací ventil s kapilárou a vypouštěním, DN 25, vč. šroubení</t>
  </si>
  <si>
    <t>734163430</t>
  </si>
  <si>
    <t>Filtr DN 125 PN 16 do 300°C z uhlíkové oceli s vypouštěcí zátkou</t>
  </si>
  <si>
    <t>734163431</t>
  </si>
  <si>
    <t>Filtr DN 150 PN 16 do 300°C z uhlíkové oceli s vypouštěcí zátkou</t>
  </si>
  <si>
    <t>734109115</t>
  </si>
  <si>
    <t>Montáž armatury přírubové se dvěma přírubami PN 6 DN 65</t>
  </si>
  <si>
    <t>SO 07-71-07.04 19.62 =19.620 [A] 
Celkem 19.62=19.620 [B]</t>
  </si>
  <si>
    <t>R015631.904.999</t>
  </si>
  <si>
    <t>Demontáž/vybourání stávajících rozvodů a jednotek pro chlazení</t>
  </si>
  <si>
    <t>R46</t>
  </si>
  <si>
    <t>R47</t>
  </si>
  <si>
    <t>R48</t>
  </si>
  <si>
    <t>'D.A.701.4.3.4  
1 =1.000 [A] 
''Součet  
Celkem 1=1.000 [B]</t>
  </si>
  <si>
    <t>R49</t>
  </si>
  <si>
    <t>R50</t>
  </si>
  <si>
    <t>R51</t>
  </si>
  <si>
    <t>R</t>
  </si>
  <si>
    <t>Vnitřní chladící jednotky Fancoil</t>
  </si>
  <si>
    <t>Podstropní chladící jednotka Fancoil Q= 4,3 kW</t>
  </si>
  <si>
    <t>R38</t>
  </si>
  <si>
    <t>Podstropní chladící jednotka Fancoil Q= 4,0 kW</t>
  </si>
  <si>
    <t>'2.NP  
3 =3.000 [A] 
''Součet  
Celkem 3=3.000 [B]</t>
  </si>
  <si>
    <t>R39</t>
  </si>
  <si>
    <t>Podstropní chladící jednotka Fancoil Q= 2,8 kW</t>
  </si>
  <si>
    <t>R40</t>
  </si>
  <si>
    <t>Podstropní chladící jednotka Fancoil Q= 2,2 kW</t>
  </si>
  <si>
    <t>'6.NP  
5 =5.000 [A] 
''5.NP  
18 =18.000 [B] 
''4.NP  
23 =23.000 [C] 
''3.NP  
25 =25.000 [D] 
''2.NP  
28 =28.000 [E] 
''mezanin  
8 =8.000 [F] 
''1.NP  
1 =1.000 [G] 
''Součet  
Celkem 108=108.000 [H]</t>
  </si>
  <si>
    <t>R41</t>
  </si>
  <si>
    <t>Podstropní chladící jednotka Fancoil Q= 1,5 kW</t>
  </si>
  <si>
    <t>'3.NP  
4 =4.000 [A] 
''2.NP  
0 =0.000 [B] 
''mezanin  
5 =5.000 [C] 
''1.NP  
0 =0.000 [D] 
''Součet  
Celkem 9=9.000 [E]</t>
  </si>
  <si>
    <t>R42</t>
  </si>
  <si>
    <t>Podstropní chladící jednotka Fancoil Q= 5,0 kW</t>
  </si>
  <si>
    <t>'6.NP  
2 =2.000 [A] 
''5.NP  
4 =4.000 [B] 
''4.NP  
4 =4.000 [C] 
''3.NP  
6 =6.000 [D] 
''2.NP  
6 =6.000 [E] 
''mezanin  
6 =6.000 [F] 
''1.NP  
0 =0.000 [G] 
''Součet  
Celkem 28=28.000 [H]</t>
  </si>
  <si>
    <t>R43</t>
  </si>
  <si>
    <t>Kazetová chladící jednotka Fancoil Q= 2,8 kW</t>
  </si>
  <si>
    <t>'1.NP  
2 =2.000 [A] 
''Součet  
Celkem 2=2.000 [B]</t>
  </si>
  <si>
    <t>R44</t>
  </si>
  <si>
    <t>Tlaková připojovací hadice</t>
  </si>
  <si>
    <t>'7.NP  
0 =0.000 [A] 
''6.NP  
14 =14.000 [B] 
''5.NP  
58 =58.000 [C] 
''4.NP  
62 =62.000 [D] 
''3.NP  
78 =78.000 [E] 
''2.NP  
112 =112.000 [F] 
''mezanin  
52 =52.000 [G] 
''1.NP  
6 =6.000 [H] 
''Součet  
Celkem 382=382.000 [I]</t>
  </si>
  <si>
    <t>R45</t>
  </si>
  <si>
    <t>Standaretní kabelový ovladač k vnitřním jednotkám, vč. Propojení (v místnostech s komunikativními regulátory nebude dodáno)</t>
  </si>
  <si>
    <t>'7.NP  
0 =0.000 [A] 
''6.NP  
7 =7.000 [B] 
''5.NP  
29 =29.000 [C] 
''4.NP  
31 =31.000 [D] 
''3.NP  
39 =39.000 [E] 
''2.NP  
56 =56.000 [F] 
''mezanin  
26 =26.000 [G] 
''1.NP  
3 =3.000 [H] 
''Součet  
Celkem 191=191.000 [I]</t>
  </si>
  <si>
    <t>Vedlejsí rozpočtové náklady</t>
  </si>
  <si>
    <t>R52</t>
  </si>
  <si>
    <t>9987511CH</t>
  </si>
  <si>
    <t>Přesun hmot tonážní pro chlazení v objektech v přes 24 do 36 m</t>
  </si>
  <si>
    <t xml:space="preserve">  SO 07-71-07.0.5</t>
  </si>
  <si>
    <t>Vzduchotechnika</t>
  </si>
  <si>
    <t>SO 07-71-07.0.5</t>
  </si>
  <si>
    <t>751</t>
  </si>
  <si>
    <t>998751112</t>
  </si>
  <si>
    <t>Přesun hmot tonážní pro vzduchotechniku s omezením mechanizace v objektech v přes 12 do 24 m</t>
  </si>
  <si>
    <t>Přesun hmot pro vzduchotechniku stanovený z hmotnosti přesunovaného materiálu vodorovná dopravní vzdálenost do 100 m s omezením mechanizace v objektech výšky přes 12 do 24 m</t>
  </si>
  <si>
    <t>SO 07-71-07.04 0.35 =0.350 [A] 
Celkem 0.35=0.350 [B]</t>
  </si>
  <si>
    <t>R015631.905.999</t>
  </si>
  <si>
    <t>Demontáž/vybourání stávajících rozvodů a jednotek klimatizace</t>
  </si>
  <si>
    <t>Zař. č. 523 - WC v 1.np pravé věže</t>
  </si>
  <si>
    <t>523.1.1 Radiální ventilátor do kruhového potrubí</t>
  </si>
  <si>
    <t>751122091</t>
  </si>
  <si>
    <t>Montáž ventilátoru radiálního nízkotlakého potrubního základního do kruhového potrubí D do 100 mm</t>
  </si>
  <si>
    <t>523.1.1.1 Svěrná spona D=100 mm</t>
  </si>
  <si>
    <t>751514679.2</t>
  </si>
  <si>
    <t>Montáž škrtící klapky nebo zpětné klapky do plechového potrubí kruhové bez příruby D do 100 mm</t>
  </si>
  <si>
    <t>42976001</t>
  </si>
  <si>
    <t>tlumič hluku kruhový Pz, D 100mm, l=1000mm</t>
  </si>
  <si>
    <t>751344111</t>
  </si>
  <si>
    <t>Montáž tlumiče hluku pro kruhové potrubí D do 100 mm</t>
  </si>
  <si>
    <t>42981002.2</t>
  </si>
  <si>
    <t>523.6.1 Reg. klapka do kruhového potrubí bez přírub d=100 mm</t>
  </si>
  <si>
    <t>1PP 1 =1.000 [A] 
''Součet  
Celkem 1=1.000 [B]</t>
  </si>
  <si>
    <t>751514679.3</t>
  </si>
  <si>
    <t>523.6.2 Zpětná klapka D=100 mm</t>
  </si>
  <si>
    <t>42972206.4</t>
  </si>
  <si>
    <t>523.8.1Talířový ventil pro odvod vzduchu d=100 mm</t>
  </si>
  <si>
    <t>751322011.1</t>
  </si>
  <si>
    <t>Montáž talířového ventilu D do 100 mm</t>
  </si>
  <si>
    <t>751510041</t>
  </si>
  <si>
    <t>523.30 Spiro potrubí vč. tvarovek do  průměru 100 mm/30% tvar</t>
  </si>
  <si>
    <t>Měření množství vzduchu a zaregulování systému, včetně protokolu</t>
  </si>
  <si>
    <t>Měření hluku, vč. protokolu</t>
  </si>
  <si>
    <t>Spojovací, kotevní a těsnicí materiál</t>
  </si>
  <si>
    <t>Zařízení č.516 - veřejná WC 1PP</t>
  </si>
  <si>
    <t>R1</t>
  </si>
  <si>
    <t>Vzduchotechnická jednotka VP/Vo=1865/1715 m3/h</t>
  </si>
  <si>
    <t>751611116</t>
  </si>
  <si>
    <t>Montáž centrální vzduchotechnické jednotky s rekuperací tepla stojaté s výměnou vzduchu přes 1000 do 5000 m3/h</t>
  </si>
  <si>
    <t>R2</t>
  </si>
  <si>
    <t>Kulisový tlumič hluku šxv=100x315 mm, délka 1500 mm</t>
  </si>
  <si>
    <t>751344121</t>
  </si>
  <si>
    <t>Montáž tlumiče hluku pro čtyřhranné potrubí do 0,150 m2</t>
  </si>
  <si>
    <t>42981002</t>
  </si>
  <si>
    <t>klapka kruhová regulační Pz D 125mm</t>
  </si>
  <si>
    <t>751514679</t>
  </si>
  <si>
    <t>Montáž škrtící klapky nebo zpětné klapky do plechového potrubí kruhové bez příruby D přes 100 do 200 mm</t>
  </si>
  <si>
    <t>42981004</t>
  </si>
  <si>
    <t>klapka kruhová regulační Pz D 160mm</t>
  </si>
  <si>
    <t>42981005</t>
  </si>
  <si>
    <t>klapka kruhová regulační Pz D 180mm</t>
  </si>
  <si>
    <t>42981006R</t>
  </si>
  <si>
    <t>Reg. klapka do kruhového potrubí bez přírub d=200 mm</t>
  </si>
  <si>
    <t>42981008</t>
  </si>
  <si>
    <t>klapka kruhová regulační Pz D 280mm</t>
  </si>
  <si>
    <t>751514680</t>
  </si>
  <si>
    <t>Montáž škrtící klapky nebo zpětné klapky do plechového potrubí kruhové bez příruby D přes 200 do 300 mm</t>
  </si>
  <si>
    <t>42972217</t>
  </si>
  <si>
    <t>anemostat vířivý pro přívod/odvod vzduchu čtvercový ocelový bílý 400x400mm 16 lamel</t>
  </si>
  <si>
    <t>42972857</t>
  </si>
  <si>
    <t>plenum box pro anemostat přívodní s regulační klapkou a perf.plechem Pz D 160mm</t>
  </si>
  <si>
    <t>751322131</t>
  </si>
  <si>
    <t>Montáž anemostatu čtvercového vířivého se skříní do 0,100 m2</t>
  </si>
  <si>
    <t>42972206</t>
  </si>
  <si>
    <t>ventil talířový pro přívod vzduchu kovový D 100mm</t>
  </si>
  <si>
    <t>42972206.1</t>
  </si>
  <si>
    <t>Talířový ventil pro přívod/odvod vzduchu d=100 mm</t>
  </si>
  <si>
    <t>751322011</t>
  </si>
  <si>
    <t>42972207</t>
  </si>
  <si>
    <t>ventil talířový pro přívod vzduchu kovový D 125mm</t>
  </si>
  <si>
    <t>751322012</t>
  </si>
  <si>
    <t>Montáž talířového ventilu D přes 100 do 200 mm</t>
  </si>
  <si>
    <t>751510042</t>
  </si>
  <si>
    <t>Vzduchotechnické potrubí z pozinkovaného plechu kruhové spirálně vinutá trouba bez příruby D přes 100 do 200 mm</t>
  </si>
  <si>
    <t>751511182</t>
  </si>
  <si>
    <t>Montáž potrubí plechového skupiny I kruhového bez příruby tloušťky plechu 0,6 mm D přes 100 do 200 mm</t>
  </si>
  <si>
    <t>751510043</t>
  </si>
  <si>
    <t>Vzduchotechnické potrubí z pozinkovaného plechu kruhové spirálně vinutá trouba bez příruby D přes 200 do 300 mm</t>
  </si>
  <si>
    <t>751511183</t>
  </si>
  <si>
    <t>Montáž potrubí plechového skupiny I kruhového bez příruby tloušťky plechu 0,6 mm D přes 200 do 300 mm</t>
  </si>
  <si>
    <t>42981714</t>
  </si>
  <si>
    <t>hadice ohebná z Al s tepelnou izolací 25mm, délka 10m D 160mm</t>
  </si>
  <si>
    <t>751537132</t>
  </si>
  <si>
    <t>Montáž potrubí kruhového ohebného izolovaného minerální vatou z Al folie D přes 100 do 200 mm</t>
  </si>
  <si>
    <t>42981750</t>
  </si>
  <si>
    <t>hadice ohebná neizolovaná z Al folie s vícenásobným zámkem D 200mm</t>
  </si>
  <si>
    <t>751537072</t>
  </si>
  <si>
    <t>Montáž potrubí kruhového ohebného neizolovaného z Al folie D přes 100 do 200 mm</t>
  </si>
  <si>
    <t>751510012</t>
  </si>
  <si>
    <t>Čtyřhranné ocelové potrubí sk. I</t>
  </si>
  <si>
    <t>751511025</t>
  </si>
  <si>
    <t>Montáž potrubí plechového skupiny I čtyřhranného s přírubou tloušťky plechu 0,8 mm přes 0,79 do 1,13 m2</t>
  </si>
  <si>
    <t>R3</t>
  </si>
  <si>
    <t>Tepelná izolace dodávka včetně montáže</t>
  </si>
  <si>
    <t>Zařízení č.509 - připojení na zařízení 1. etapy</t>
  </si>
  <si>
    <t>751510042.1</t>
  </si>
  <si>
    <t>751581356</t>
  </si>
  <si>
    <t>Protipožární prostup stropem kruhového potrubí D přes 100 do 200 mm</t>
  </si>
  <si>
    <t>Zařízení č.517 -hygienická zařízení část A,B</t>
  </si>
  <si>
    <t>R4</t>
  </si>
  <si>
    <t>Diagonální ventilátor do kruhového potrubí, D=125 mm, V= 200 m3/h, dps=150 Pa</t>
  </si>
  <si>
    <t>751133012</t>
  </si>
  <si>
    <t>Montáž ventilátoru diagonálního nízkotlakého potrubního nevýbušného D přes 100 do 200 mm</t>
  </si>
  <si>
    <t>R5</t>
  </si>
  <si>
    <t>517.1.1.1 Svěrná spona D=125 mm</t>
  </si>
  <si>
    <t>751514679.1</t>
  </si>
  <si>
    <t>42981002.1</t>
  </si>
  <si>
    <t>517.6.1 Reg. klapka do kruhového potrubí bez přírub d=125 mm</t>
  </si>
  <si>
    <t>R6</t>
  </si>
  <si>
    <t>517.6.2 Zpětná klapka D=125 mm</t>
  </si>
  <si>
    <t>R7</t>
  </si>
  <si>
    <t>Diagonální ventilátor do kruhového potrubí, D=160 mm, V= 375 m3/h, dps=160 Pa</t>
  </si>
  <si>
    <t>R8</t>
  </si>
  <si>
    <t>Svěrná spona D=160 mm</t>
  </si>
  <si>
    <t>42981004.1</t>
  </si>
  <si>
    <t>Reg. klapka do kruhového potrubí bez přírub d=160 mm</t>
  </si>
  <si>
    <t>R9</t>
  </si>
  <si>
    <t>Zpětná klapka D=160 mm</t>
  </si>
  <si>
    <t>42976002</t>
  </si>
  <si>
    <t>tlumič hluku kruhový Pz, D 125mm, l=1000mm</t>
  </si>
  <si>
    <t>42976004</t>
  </si>
  <si>
    <t>tlumič hluku kruhový Pz, D 160mm, l=1000mm</t>
  </si>
  <si>
    <t>751344112</t>
  </si>
  <si>
    <t>Montáž tlumiče hluku pro kruhové potrubí D přes 100 do 200 mm</t>
  </si>
  <si>
    <t>Nástěnný ventilátor , připojení D=80 mm, V= 80 m3/h, dps=150 Pa</t>
  </si>
  <si>
    <t>Ventilátor do podhledu , připojení D=80 mm, V= 80 m3/h, dps=150 Pa</t>
  </si>
  <si>
    <t>751122012</t>
  </si>
  <si>
    <t>Montáž ventilátoru radiálního nízkotlakého nástěnného základního D přes 100 do 200 mm</t>
  </si>
  <si>
    <t>42972206.2</t>
  </si>
  <si>
    <t>Talířový ventil pro odvod vzduchu d=100 mm</t>
  </si>
  <si>
    <t>751510042.2</t>
  </si>
  <si>
    <t>Spiro potrubí vč. tvarovek do  průměru 200 mm/50% tvar</t>
  </si>
  <si>
    <t>Zařízení č.518 - kuchyňské odsavače par objektová část A,B</t>
  </si>
  <si>
    <t>42958001</t>
  </si>
  <si>
    <t>odsavač par vestavěný výsuvný (digestoř) nerez, max. výkon 640 m3/hod</t>
  </si>
  <si>
    <t>751377011</t>
  </si>
  <si>
    <t>Montáž odsávacího zákrytu (digestoř) bytového vestavěného</t>
  </si>
  <si>
    <t>Zpětná klapka D=125 mm</t>
  </si>
  <si>
    <t>751510042.3</t>
  </si>
  <si>
    <t>Zařízení č.519 -hygienická zařízení část D,E</t>
  </si>
  <si>
    <t>42981004.2</t>
  </si>
  <si>
    <t>Diagonální ventilátor do kruhového potrubí, D=200 mm, V= 600 m3/h, dps=200 Pa</t>
  </si>
  <si>
    <t>Svěrná spona D=200 mm</t>
  </si>
  <si>
    <t>42981312</t>
  </si>
  <si>
    <t>klapka kruhová regulační Pz D 200mm</t>
  </si>
  <si>
    <t>Zpětná klapka D=200 mm</t>
  </si>
  <si>
    <t>Tlumič hluku do kruhového potrubí d=160 mm, délka 600 mm</t>
  </si>
  <si>
    <t>Tlumič hluku do kruhového potrubí d=200 mm, délka=600 mm</t>
  </si>
  <si>
    <t>R21.1</t>
  </si>
  <si>
    <t>42972206.3</t>
  </si>
  <si>
    <t>42972207.1</t>
  </si>
  <si>
    <t>Talířový ventil pro odvod vzduchu d=125 mm</t>
  </si>
  <si>
    <t>751510042.4</t>
  </si>
  <si>
    <t>751510043.1</t>
  </si>
  <si>
    <t>Spiro potrubí vč. tvarovek průměr přes 200 mm do průměru 320 mm /50% tvar</t>
  </si>
  <si>
    <t>Izolace požární odolnost 60 min. -plocha izolovaného potrubí - dodávka a montáž</t>
  </si>
  <si>
    <t>751581357</t>
  </si>
  <si>
    <t>Protipožární prostup stropem kruhového potrubí D přes 200 do 300 mm</t>
  </si>
  <si>
    <t>Zařízení č.520 - kuchyňské odsavače par objektová část D, E</t>
  </si>
  <si>
    <t>751510042.5</t>
  </si>
  <si>
    <t>751510043.2</t>
  </si>
  <si>
    <t>751581357.1</t>
  </si>
  <si>
    <t>Zař. č. 521 - Přípojné body bez konkrétního využití</t>
  </si>
  <si>
    <t>751510042.6</t>
  </si>
  <si>
    <t>Spiro potrubí vč. tvarovek průměr přes 200 mm do průměru 320 mm /0% tvar</t>
  </si>
  <si>
    <t>Zař. č. 522 - Pomocné prvky větrání</t>
  </si>
  <si>
    <t>522.7.1, 522.7.2 Požární stěnový uzávěr 250x250 mm</t>
  </si>
  <si>
    <t>751398022</t>
  </si>
  <si>
    <t>Montáž větrací mřížky stěnové přes 0,040 do 0,100 m2</t>
  </si>
  <si>
    <t xml:space="preserve">  SO 07-71-07.0.6</t>
  </si>
  <si>
    <t>Silnoproudá zařízení včetně ochrany proti blesku</t>
  </si>
  <si>
    <t>SO 07-71-07.0.6</t>
  </si>
  <si>
    <t>741</t>
  </si>
  <si>
    <t>Elektroinstalace - silnoproud</t>
  </si>
  <si>
    <t>998741104</t>
  </si>
  <si>
    <t>Přesun hmot tonážní pro silnoproud v objektech v přes 24 do 36 m</t>
  </si>
  <si>
    <t>Přesun hmot pro silnoproud stanovený z hmotnosti přesunovaného materiálu vodorovná dopravní vzdálenost do 50 m základní v objektech výšky přes 24 do 36 m</t>
  </si>
  <si>
    <t>Svítidla</t>
  </si>
  <si>
    <t>S-01</t>
  </si>
  <si>
    <t>Svítidlo - typ S_01 - dodávka dle specifikace v PD</t>
  </si>
  <si>
    <t>S-01-M</t>
  </si>
  <si>
    <t>Svítidlo - typ S_01 - montáž</t>
  </si>
  <si>
    <t>S-02</t>
  </si>
  <si>
    <t>Svítidlo - typ S_02 - dodávka dle specifikace v PD</t>
  </si>
  <si>
    <t>S-02-M</t>
  </si>
  <si>
    <t>Svítidlo - typ S_02 - montáž</t>
  </si>
  <si>
    <t>S-03</t>
  </si>
  <si>
    <t>Svítidlo - typ S_03 - dodávka dle specifikace v PD</t>
  </si>
  <si>
    <t>S-03-M</t>
  </si>
  <si>
    <t>Svítidlo - typ S_03 - montáž</t>
  </si>
  <si>
    <t>S-04</t>
  </si>
  <si>
    <t>Svítidlo - typ S_04 - dodávka dle specifikace v PD</t>
  </si>
  <si>
    <t>S-04-M</t>
  </si>
  <si>
    <t>Svítidlo - typ S_04 - montáž</t>
  </si>
  <si>
    <t>S-05</t>
  </si>
  <si>
    <t>Svítidlo - typ S_05 - dodávka dle specifikace v PD</t>
  </si>
  <si>
    <t>S-05-M</t>
  </si>
  <si>
    <t>Svítidlo - typ S_05 - montáž</t>
  </si>
  <si>
    <t>S-06</t>
  </si>
  <si>
    <t>Svítidlo - typ S_06 - dodávka dle specifikace v PD</t>
  </si>
  <si>
    <t>S-06-M</t>
  </si>
  <si>
    <t>Svítidlo - typ S_06 - montáž</t>
  </si>
  <si>
    <t>S-07</t>
  </si>
  <si>
    <t>Svítidlo - typ S_07 - dodávka dle specifikace v PD</t>
  </si>
  <si>
    <t>S-07-M</t>
  </si>
  <si>
    <t>Svítidlo - typ S_07 - montáž</t>
  </si>
  <si>
    <t>S-08</t>
  </si>
  <si>
    <t>Svítidlo - typ S_08 - dodávka dle specifikace v PD</t>
  </si>
  <si>
    <t>S-08-M</t>
  </si>
  <si>
    <t>Svítidlo - typ S_08 - montáž</t>
  </si>
  <si>
    <t>S-09</t>
  </si>
  <si>
    <t>Svítidlo - typ S_09 - dodávka dle specifikace v PD</t>
  </si>
  <si>
    <t>S-09-M</t>
  </si>
  <si>
    <t>Svítidlo - typ S_09 - montáž</t>
  </si>
  <si>
    <t>S-10</t>
  </si>
  <si>
    <t>Svítidlo - typ S_10 - dodávka dle specifikace v PD</t>
  </si>
  <si>
    <t>S-10-M</t>
  </si>
  <si>
    <t>Svítidlo - typ S_10 - montáž</t>
  </si>
  <si>
    <t>S-11</t>
  </si>
  <si>
    <t>Svítidlo - typ S_11 - dodávka dle specifikace v PD</t>
  </si>
  <si>
    <t>S-11-M</t>
  </si>
  <si>
    <t>Svítidlo - typ S_11 - montáž</t>
  </si>
  <si>
    <t>S-12</t>
  </si>
  <si>
    <t>Svítidlo - typ S_12 - dodávka dle specifikace v PD</t>
  </si>
  <si>
    <t>S-12-M</t>
  </si>
  <si>
    <t>Svítidlo - typ S_12 - montáž</t>
  </si>
  <si>
    <t>S-13</t>
  </si>
  <si>
    <t>Svítidlo - typ S_13 - dodávka dle specifikace v PD</t>
  </si>
  <si>
    <t>S-13-M</t>
  </si>
  <si>
    <t>Svítidlo - typ S_13 - montáž</t>
  </si>
  <si>
    <t>S-14</t>
  </si>
  <si>
    <t>Svítidlo - typ S_14 - dodávka dle specifikace v PD</t>
  </si>
  <si>
    <t>S-14-M</t>
  </si>
  <si>
    <t>Svítidlo - typ S_14 - montáž</t>
  </si>
  <si>
    <t>S-31</t>
  </si>
  <si>
    <t>Svítidlo - typ S_31 - dodávka dle specifikace v PD</t>
  </si>
  <si>
    <t>S-31-M</t>
  </si>
  <si>
    <t>Svítidlo - typ S_31 - montáž</t>
  </si>
  <si>
    <t>C-01</t>
  </si>
  <si>
    <t>Svítidlo - typ C_01 - dodávka dle specifikace v PD</t>
  </si>
  <si>
    <t>C-01-M</t>
  </si>
  <si>
    <t>Svítidlo - typ C_01 - montáž</t>
  </si>
  <si>
    <t>C1</t>
  </si>
  <si>
    <t>Svítidlo - typ C1 - dodávka dle specifikace v PD</t>
  </si>
  <si>
    <t>C1-M</t>
  </si>
  <si>
    <t>Svítidlo - typ C1 - montáž</t>
  </si>
  <si>
    <t>F1</t>
  </si>
  <si>
    <t>Svítidlo - typ F1 - dodávka dle specifikace v PD</t>
  </si>
  <si>
    <t>F1-M</t>
  </si>
  <si>
    <t>Svítidlo - typ F1 - montáž</t>
  </si>
  <si>
    <t>L6</t>
  </si>
  <si>
    <t>Svítidlo - typ L6 - dodávka dle specifikace v PD</t>
  </si>
  <si>
    <t>L6-M</t>
  </si>
  <si>
    <t>Svítidlo - typ L6 - montáž</t>
  </si>
  <si>
    <t>L7</t>
  </si>
  <si>
    <t>Svítidlo - typ L7 - dodávka dle specifikace v PD</t>
  </si>
  <si>
    <t>L7-M</t>
  </si>
  <si>
    <t>Svítidlo - typ L7 - montáž</t>
  </si>
  <si>
    <t>C3</t>
  </si>
  <si>
    <t>Svítidlo - typ C3 - dodávka dle specifikace v PD</t>
  </si>
  <si>
    <t>C3-M</t>
  </si>
  <si>
    <t>Svítidlo - typ C3 - montáž</t>
  </si>
  <si>
    <t>F3</t>
  </si>
  <si>
    <t>Svítidlo - typ F3 - dodávka dle specifikace v PD</t>
  </si>
  <si>
    <t>F3-M</t>
  </si>
  <si>
    <t>Svítidlo - typ F3 - montáž</t>
  </si>
  <si>
    <t>L8</t>
  </si>
  <si>
    <t>Svítidlo - typ L8 - dodávka dle specifikace v PD</t>
  </si>
  <si>
    <t>L8-M</t>
  </si>
  <si>
    <t>Svítidlo - typ L8 - montáž</t>
  </si>
  <si>
    <t>W1</t>
  </si>
  <si>
    <t>Svítidlo - typ W1 - dodávka dle specifikace v PD</t>
  </si>
  <si>
    <t>W1-M</t>
  </si>
  <si>
    <t>Svítidlo - typ W1- montáž</t>
  </si>
  <si>
    <t>F2</t>
  </si>
  <si>
    <t>Svítidlo - typ F2 - dodávka dle specifikace v PD</t>
  </si>
  <si>
    <t>F2-M</t>
  </si>
  <si>
    <t>Svítidlo - typ F2 - montáž</t>
  </si>
  <si>
    <t>F4</t>
  </si>
  <si>
    <t>Svítidlo - typ F4 - dodávka dle specifikace v PD</t>
  </si>
  <si>
    <t>F4-M</t>
  </si>
  <si>
    <t>Svítidlo - typ F4 - montáž</t>
  </si>
  <si>
    <t>L9</t>
  </si>
  <si>
    <t>Svítidlo - typ L9 - dodávka dle specifikace v PD</t>
  </si>
  <si>
    <t>L9-M</t>
  </si>
  <si>
    <t>Svítidlo - typ L9 - montáž</t>
  </si>
  <si>
    <t>L10</t>
  </si>
  <si>
    <t>Svítidlo - typ L10 - dodávka dle specifikace v PD</t>
  </si>
  <si>
    <t>L10-M</t>
  </si>
  <si>
    <t>Svítidlo - typ L10 - montáž</t>
  </si>
  <si>
    <t>Stávající svítidla (1.080 a 1.082) - dodávka dle specifikace v PD</t>
  </si>
  <si>
    <t>Stávající svítidla (1.080 a 1.082) - montáž</t>
  </si>
  <si>
    <t>D10801082</t>
  </si>
  <si>
    <t>DALI lišta (1.080 a 1.082) - dodávka dle specifikace v PD</t>
  </si>
  <si>
    <t>D10801082-M</t>
  </si>
  <si>
    <t>DALI lišta (1.080 a 1.082) - montáž</t>
  </si>
  <si>
    <t>Přeložky a Demontáže</t>
  </si>
  <si>
    <t>R184</t>
  </si>
  <si>
    <t>Vyhledání demontovaných spojů, zjišťování, šetření, proměřování stávajících kabelů, provedení sondy a zajištění beznapěťového stavu</t>
  </si>
  <si>
    <t>R185</t>
  </si>
  <si>
    <t>Odpojení a demontáž stávajících zrušených kabelových vedení včetně nosné úložné konstrukce, trubek, příchytek apod.ze stávajících dotčených prostorů</t>
  </si>
  <si>
    <t>R186</t>
  </si>
  <si>
    <t>Odpojení, přeložení kabelových vedení do nových kabelových tras a opětovné zapojení</t>
  </si>
  <si>
    <t>R187</t>
  </si>
  <si>
    <t>Demontáže stávajících zařízení osvětlení, vypínačů, zásuvek, odbočných a přístrojových krabic apod.</t>
  </si>
  <si>
    <t>R188</t>
  </si>
  <si>
    <t>Demontáže stávajících kompenzačních rozvaděčů RC81, RC82, RC83, RC71, RC61.</t>
  </si>
  <si>
    <t>R189</t>
  </si>
  <si>
    <t>Stávající kabelový kolektor v 1.pp - Audit jednotlivých silových kabelů a odstranění nepotřebných a nefunkčních el. kabelových rozvodů</t>
  </si>
  <si>
    <t>DNY</t>
  </si>
  <si>
    <t>R015811.907</t>
  </si>
  <si>
    <t>907</t>
  </si>
  <si>
    <t>POPLATKY ZA LIKVIDACE ODPADŮ - 16 02 11 ELEKTROODPAD VČETNĚ DOPRAVY - Evidenční položka. Neoceňovat v objektu SO/PS, položka se oceňuje pouze v objektu SO 90-90</t>
  </si>
  <si>
    <t>SO 07-71-07.04.500 - silnoproud 18.45 =18.450 [A] 
Celkem 18.45=18.450 [B]</t>
  </si>
  <si>
    <t>R193</t>
  </si>
  <si>
    <t>Popisy koncových prvků</t>
  </si>
  <si>
    <t>R195</t>
  </si>
  <si>
    <t>Zajištění stávajících zařízení před montáží.</t>
  </si>
  <si>
    <t>R196</t>
  </si>
  <si>
    <t>Zkoušky technologických zařízení pod napětím.</t>
  </si>
  <si>
    <t>R197</t>
  </si>
  <si>
    <t>Zaškolení obsluhy.</t>
  </si>
  <si>
    <t>R198</t>
  </si>
  <si>
    <t>Uvedení do provozu. Nastavení běžných stavů zap, vyp, chod a parametrů na zařízení v rozsahu úprav a změn Výchozí revize.</t>
  </si>
  <si>
    <t>R199</t>
  </si>
  <si>
    <t>Pronájem elektrické plošiny.</t>
  </si>
  <si>
    <t>DEN</t>
  </si>
  <si>
    <t>R202</t>
  </si>
  <si>
    <t>Revizní zprávy</t>
  </si>
  <si>
    <t>R203</t>
  </si>
  <si>
    <t>Nouzové osvětlení</t>
  </si>
  <si>
    <t>Nouzové svítidlo - typ N1 - dodávka</t>
  </si>
  <si>
    <t>Pol1</t>
  </si>
  <si>
    <t>Nouzové svítidlo - typ N1 - montáž</t>
  </si>
  <si>
    <t>Nouzové svítidlo - typ N4 - dodávka</t>
  </si>
  <si>
    <t>Pol2</t>
  </si>
  <si>
    <t>Nouzové svítidlo - typ N4 - montáž</t>
  </si>
  <si>
    <t>Nouzové svítidlo - typ N5 - dodávka</t>
  </si>
  <si>
    <t>Pol3</t>
  </si>
  <si>
    <t>Nouzové svítidlo - typ N5 - montáž</t>
  </si>
  <si>
    <t>Nouzové svítidlo - typ N6 - dodávka</t>
  </si>
  <si>
    <t>Pol4</t>
  </si>
  <si>
    <t>Nouzové svítidlo - typ N6 - montáž</t>
  </si>
  <si>
    <t>Nouzové svítidlo - typ NP3 - dodávka</t>
  </si>
  <si>
    <t>Pol5</t>
  </si>
  <si>
    <t>Nouzové svítidlo - typ NP3 - montáž</t>
  </si>
  <si>
    <t>Nouzové svítidlo - typ NP5 - dodávka</t>
  </si>
  <si>
    <t>Pol6</t>
  </si>
  <si>
    <t>Nouzové svítidlo - typ NP5 - montáž</t>
  </si>
  <si>
    <t>Nouzové svítidlo - typ NP6 - dodávka</t>
  </si>
  <si>
    <t>Nouzové svítidlo - typ NP6 - montáž</t>
  </si>
  <si>
    <t>Nouzové svítidlo - typ NP7 - dodávka</t>
  </si>
  <si>
    <t>Pol8</t>
  </si>
  <si>
    <t>Nouzové svítidlo - typ NP7 - montáž</t>
  </si>
  <si>
    <t>Přístroje</t>
  </si>
  <si>
    <t>Spínač jednopolový zapuštěný 250V/10A, IP20, řazení kontaktů 1, zapuštěná montáž - dodávka</t>
  </si>
  <si>
    <t>Spínač jednopolový zapuštěný 250V/10A, IP20, řazení kontaktů 1, zapuštěná montáž – dodávka</t>
  </si>
  <si>
    <t>Pol9</t>
  </si>
  <si>
    <t>Montáž vypínač zapuštěný šroubové připojení 1-jednopólový - montáž</t>
  </si>
  <si>
    <t>Jednopólový vypínač přisazený 250V/10A, IP44, řazení kontaktů 1, přisazená montáž - dodávka</t>
  </si>
  <si>
    <t>Pol10</t>
  </si>
  <si>
    <t>Montáž vypínač přisazený šroubové připojení 1-jednopólový - montáž</t>
  </si>
  <si>
    <t>Dvoupolový vypínač zapuštěný 250V/10A, IP20, řazení kontaktů 2, zapuštěná montáž - dodávka</t>
  </si>
  <si>
    <t>Pol11</t>
  </si>
  <si>
    <t>Montáž vypínač zapuštěný šroubové připojení 2-pólový - montáž</t>
  </si>
  <si>
    <t>Sériový přepínač zapuštěný 250V/10A, IP20, řazení kontaktů 5, zapuštěná montáž. Materiál nerez. Dodávka komplet včetně rámečku, klapek a upevňovacích šroubů.</t>
  </si>
  <si>
    <t>Sériový přepínač zapuštěný 250V/10A, IP20, řazení kontaktů 5, zapuštěná montáž - dodávka</t>
  </si>
  <si>
    <t>Pol12</t>
  </si>
  <si>
    <t>Montáž přepínač zapuštěný šroubové připojení sériový - montáž</t>
  </si>
  <si>
    <t>Střídavý přepínač zapuštěný 250V/10A, IP20, řazení kontaktů 6, zapuštěná montáž - dodávka</t>
  </si>
  <si>
    <t>Pol13</t>
  </si>
  <si>
    <t>Montáž přepínač zapuštěný šroubové připojení střídavý - montáž</t>
  </si>
  <si>
    <t>Střídavý přepínač přisazený 250V/10A, IP44, řazení kontaktů 6, přisazená montáž - dodávka</t>
  </si>
  <si>
    <t>Pol14</t>
  </si>
  <si>
    <t>Montáž přepínač přisazený šroubové připojení střídavý - montáž</t>
  </si>
  <si>
    <t>Dvojitý přepínač střídavý zapuštěný 250V/10A, IP20, řazení kontaktů 5B, zapuštěná montáž - dodávka</t>
  </si>
  <si>
    <t>Pol16</t>
  </si>
  <si>
    <t>Montáž přepínač zapuštěný šroubové připojení dvojitý střídavý - montáž</t>
  </si>
  <si>
    <t>Křížový přepínač zapuštěný 250V/10A, IP20, řazení kontaktů 7, zapuštěná montáž - dodávka</t>
  </si>
  <si>
    <t>Pol17</t>
  </si>
  <si>
    <t>Montáž přepínač zapuštěný šroubové připojení křížový - montáž</t>
  </si>
  <si>
    <t>Zásuvka jednoduchá, 250V/16A, 2P+PE, přisazená, integovaná přepěťová ochrana stupeň SPD 3, IP44 – dodávka</t>
  </si>
  <si>
    <t>Zásuvka pětipólová třífázová 400/16A, 50Hz, IP54  - dodávka</t>
  </si>
  <si>
    <t>Pol18</t>
  </si>
  <si>
    <t>Montáž tlačítka zapuštěné šroubové připojení střídavý - montáž</t>
  </si>
  <si>
    <t>Zásuvka jednoduchá, 250V/16A, 2P+PE, zapuštěná, IP20 - dodávka</t>
  </si>
  <si>
    <t>Pol27</t>
  </si>
  <si>
    <t>Zásuvka jednoduchá, 250V/16A, 2P+PE, zapuštěná, IP20 - montáž</t>
  </si>
  <si>
    <t>Zásuvka jednoduchá, 250V/16A, 2P+PE, zapuštěná, integovaná přepěťová ochrana stupeň SPD 3, IP20 - dodávka</t>
  </si>
  <si>
    <t>Pol28</t>
  </si>
  <si>
    <t>Zásuvka jednoduchá, 250V/16A, 2P+PE, zapuštěná, integovaná přepěťová ochrana stupeň SPD 3, IP20 - montáž</t>
  </si>
  <si>
    <t>Zásuvka jednoduchá Profil 45, 16A/250V, 2x 2P+PE, IP20, montáž do podlahové zásuvkové krabice a parapetní lišty - dodávka</t>
  </si>
  <si>
    <t>Pol29</t>
  </si>
  <si>
    <t>Zásuvka jednoduchá, 16A/250V, 2x 2P+PE, IP20, montáž do podlahové zásuvkové krabice a parapetní lišty - montáž</t>
  </si>
  <si>
    <t>Zásuvka jednoduchá, 250V/16A, 2P+PE, přisazená, IP44 - dodávka</t>
  </si>
  <si>
    <t>Pol30</t>
  </si>
  <si>
    <t>Zásuvka jednoduchá, 250V/16A, 2P+PE, přisazená, IP44 - montáž</t>
  </si>
  <si>
    <t>Zásuvka jednoduchá, 250V/16A, 2P+PE, přisazená, integovaná přepěťová ochrana stupeň SPD 3, IP44 - dodávka</t>
  </si>
  <si>
    <t>Pol31</t>
  </si>
  <si>
    <t>Zásuvka jednoduchá, 250V/16A, 2P+PE, přisazená, integovaná přepěťová ochrana stupeň SPD 3, IP44 - montáž</t>
  </si>
  <si>
    <t>Pol32</t>
  </si>
  <si>
    <t>Zásuvka pětipólová třífázová 400/16A, 50Hz, IP54  - montáž</t>
  </si>
  <si>
    <t>Zásuvková instalační krabice do podlahy - dodávka</t>
  </si>
  <si>
    <t>Pol45</t>
  </si>
  <si>
    <t>Zásuvková instalační krabice do podlahy - montáž</t>
  </si>
  <si>
    <t>Zásuvková rozvodnice, zásuvky 32A/400V; 16A/400V; 2x 16A/230V přisazená, IP54 - dodávka</t>
  </si>
  <si>
    <t>Pol46</t>
  </si>
  <si>
    <t>Zásuvková rozvodnice, zásuvky 32A/400V; 16A/400V; 2x 16A/230V přisazená, IP54 - montáž</t>
  </si>
  <si>
    <t>Přípojnice potenciálového vyrovnání pro vyrovnání potenciálu - dodávka</t>
  </si>
  <si>
    <t>Pol51</t>
  </si>
  <si>
    <t>Přípojnice potenciálového vyrovnání - montáž</t>
  </si>
  <si>
    <t>Instalační materiál</t>
  </si>
  <si>
    <t>Kabelové příchytky 11-18 mm s  funkční integritou P30-R</t>
  </si>
  <si>
    <t>Kabelový žlab 100x60mm s požární integritou P30-R - dodávka</t>
  </si>
  <si>
    <t>Kabelový žlab 100x60mm s požární integritou P30-R - montáž</t>
  </si>
  <si>
    <t>Kabelový žlab 300x60mm s požární integritou P30-R - dodávka</t>
  </si>
  <si>
    <t>Kabelový žlab 300x60mm s požární integritou P30-R - montáž</t>
  </si>
  <si>
    <t>Stoupačkový žebřík 400x55mm s požární integritou P30-R - dodávka</t>
  </si>
  <si>
    <t>Stoupačkový žebřík 400x55mm s požární integritou P30-R - montáž</t>
  </si>
  <si>
    <t>Protipožární ucpávky s požární integritou min P90-R dle požadavku PBŘ - dodávka</t>
  </si>
  <si>
    <t>Protipožární ucpávky s požární integritou P90-R dle požadavku PBŘ - montáž</t>
  </si>
  <si>
    <t>Kabelový žlab 300x60mm - dodávka</t>
  </si>
  <si>
    <t>Kabelový žlab 300x60mm -  montáž</t>
  </si>
  <si>
    <t>Kabelový žlab 300x85mm - dodávka</t>
  </si>
  <si>
    <t>Kabelový žlab 300x85mm -  montáž</t>
  </si>
  <si>
    <t>Kabelový žlab 500x60mm - dodávka</t>
  </si>
  <si>
    <t>Kabelový žlab 500x60mm -  montáž</t>
  </si>
  <si>
    <t>Kabelový žlab 500x85mm - dodávka</t>
  </si>
  <si>
    <t>Kabelový žlab 500x85mm -  montáž</t>
  </si>
  <si>
    <t>Stoupačkový žebřík 500x55mm - dodávka</t>
  </si>
  <si>
    <t>Pol42</t>
  </si>
  <si>
    <t>Stoupačkový žebřík 500x55mm -  montáž</t>
  </si>
  <si>
    <t>Kabelová spojka do 4x240 mm2 - dodávka</t>
  </si>
  <si>
    <t>741110002</t>
  </si>
  <si>
    <t>Montáž trubka plastová tuhá D přes 23 do 35 mm uložená pevně</t>
  </si>
  <si>
    <t>741110003</t>
  </si>
  <si>
    <t>Montáž trubka plastová tuhá D přes 35 mm uložená pevně</t>
  </si>
  <si>
    <t>741110041</t>
  </si>
  <si>
    <t>Montáž trubka plastová ohebná D přes 11 do 23 mm uložená pevně</t>
  </si>
  <si>
    <t>741112022</t>
  </si>
  <si>
    <t>Montáž krabice nástěnná plastová čtyřhranná do 160x160 mm</t>
  </si>
  <si>
    <t>34571480</t>
  </si>
  <si>
    <t>krabice v uzavřeném provedení PP s krytím IP 66 čtvercová 125x125mm</t>
  </si>
  <si>
    <t>38491007</t>
  </si>
  <si>
    <t>krabice instalační požárně odolná 4 plastové průchodky jedna keramická svorkovnice 120x50x100mm</t>
  </si>
  <si>
    <t>34571094</t>
  </si>
  <si>
    <t>trubka elektroinstalační tuhá z PVC D 28,6/32 mm, délka 3m</t>
  </si>
  <si>
    <t>34571076</t>
  </si>
  <si>
    <t>trubka elektroinstalační ohebná z PVC (EN) 2350</t>
  </si>
  <si>
    <t>34571063</t>
  </si>
  <si>
    <t>trubka elektroinstalační ohebná z PVC (ČSN) 2323</t>
  </si>
  <si>
    <t>Kabely a vodiče</t>
  </si>
  <si>
    <t>Kabel 1-CXKE-R(J) 3x1,5 - dodávka</t>
  </si>
  <si>
    <t>Kabel 1-CXKE-R(O) 3x1,5 - dodávka</t>
  </si>
  <si>
    <t>Kabel 1-CXKE-R(J) 5x1,5 - dodávka</t>
  </si>
  <si>
    <t>Kabel 1-CXKE-R(O) 5x1,5 - dodávka</t>
  </si>
  <si>
    <t>Kabel 1-CXKE-R(J) 7x1,5 - dodávka</t>
  </si>
  <si>
    <t>Kabel 1-CXKE-R(J) 3x2,5 - dodávka</t>
  </si>
  <si>
    <t>Kabel 1-CXKE-R(J) 5x2,5 - dodávka</t>
  </si>
  <si>
    <t>Kabel 1-CXKE-R(J) 7x2,5 - dodávka</t>
  </si>
  <si>
    <t>Kabel 1-CXKE-R 5x4mm2 - dodávka</t>
  </si>
  <si>
    <t>Kabel 1-CXKE-R 5x6mm2 - dodávka</t>
  </si>
  <si>
    <t>R53</t>
  </si>
  <si>
    <t>Kabel 1-CXKE-R 5x10mm2 - dodávka</t>
  </si>
  <si>
    <t>R54</t>
  </si>
  <si>
    <t>Kabel 1-CXKE-R 5x16mm2 - dodávka</t>
  </si>
  <si>
    <t>R55</t>
  </si>
  <si>
    <t>Kabel 1-CXKE-R 5x25mm2 - dodávka</t>
  </si>
  <si>
    <t>R56</t>
  </si>
  <si>
    <t>Kabel 1-CXKE-R 5x35mm2 - dodávka</t>
  </si>
  <si>
    <t>R57</t>
  </si>
  <si>
    <t>Kabel 1-CXKE-R 5x50mm2 - dodávka</t>
  </si>
  <si>
    <t>Pol65</t>
  </si>
  <si>
    <t>Kabel 1-CXKE-R 5x50mm2 - montáž</t>
  </si>
  <si>
    <t>R58</t>
  </si>
  <si>
    <t>Kabel 1-CXKE-R 5x70mm2 - dodávka</t>
  </si>
  <si>
    <t>Pol66</t>
  </si>
  <si>
    <t>Kabel 1-CXKE-R 5x70mm2 - montáž</t>
  </si>
  <si>
    <t>R59</t>
  </si>
  <si>
    <t>Kabel 1-CXKE-R 3x120+70mm2 - dodávka</t>
  </si>
  <si>
    <t>R60</t>
  </si>
  <si>
    <t>Kabel 1-CXKE-R 3x150+70mm2 - dodávka</t>
  </si>
  <si>
    <t>R61</t>
  </si>
  <si>
    <t>Kabel 1-CXKE-R 3x185+95mm2 - dodávka</t>
  </si>
  <si>
    <t>R62</t>
  </si>
  <si>
    <t>Kabel 1-CXKE-V 3x2,5(J) B2caS1d0 P60-R - dodávka</t>
  </si>
  <si>
    <t>Kabel 1-CXKE-V 3x2,5(J) B2caS1d0 P60-R - montáž ve žlabu</t>
  </si>
  <si>
    <t>Pol71</t>
  </si>
  <si>
    <t>Kabel 1-CXKE-V 3x2,5(J) B2caS1d0 P60-R - montáž na příchytkách nebo pod omítkou</t>
  </si>
  <si>
    <t>R63</t>
  </si>
  <si>
    <t>Kabel 1-CXKE-V 5x10(J) B2caS1d0 P60-R - dodávka</t>
  </si>
  <si>
    <t>Pol72</t>
  </si>
  <si>
    <t>Kabel 1-CXKE-V 5x10(J) B2caS1d0 P60-R - montáž ve žlabu</t>
  </si>
  <si>
    <t>Pol73</t>
  </si>
  <si>
    <t>Kabel 1-CXKE-V 5x10(J) B2caS1d0 P60-R - montáž na příchytkách nebo pod omítkou</t>
  </si>
  <si>
    <t>R64</t>
  </si>
  <si>
    <t>Topný kabel na potrubí s termostatem 10m/136W - dodávka</t>
  </si>
  <si>
    <t>Pol74</t>
  </si>
  <si>
    <t>Topný kabel na potrubí s termostatem 10m/136W - montáž</t>
  </si>
  <si>
    <t>R65</t>
  </si>
  <si>
    <t>Topný kabel na potrubí s termostatem 15m/152W - dodávka</t>
  </si>
  <si>
    <t>Pol75</t>
  </si>
  <si>
    <t>Topný kabel na potrubí s termostatem 15m/152W - montáž</t>
  </si>
  <si>
    <t>R66</t>
  </si>
  <si>
    <t>Vodič CY 6(z/žl) - dodávka</t>
  </si>
  <si>
    <t>R67</t>
  </si>
  <si>
    <t>Vodič CY 10(z/žl) - dodávka</t>
  </si>
  <si>
    <t>R68</t>
  </si>
  <si>
    <t>Vodič CY 16(z/žl) - dodávka</t>
  </si>
  <si>
    <t>R69</t>
  </si>
  <si>
    <t>Vodič CY 25(z/žl) - dodávka</t>
  </si>
  <si>
    <t>R70</t>
  </si>
  <si>
    <t>Vodič CY 70(z/žl) - dodávka</t>
  </si>
  <si>
    <t>R71</t>
  </si>
  <si>
    <t>Kabel JYTY 2x1 - dodávka</t>
  </si>
  <si>
    <t>R72</t>
  </si>
  <si>
    <t>Kabel JYTY 5x1 - dodávka</t>
  </si>
  <si>
    <t>R73</t>
  </si>
  <si>
    <t>Kabel CAT6A STP LSOH B2ca-s1,d1,a1 - dodávka</t>
  </si>
  <si>
    <t>Pol84</t>
  </si>
  <si>
    <t>Zapojení kabelů do rozvaděče (do 7x2,5 mm2)</t>
  </si>
  <si>
    <t>Pol85</t>
  </si>
  <si>
    <t>Zapojení kabelů do rozvaděče (do 4x95 mm2)</t>
  </si>
  <si>
    <t>Pol86</t>
  </si>
  <si>
    <t>Zapojení kabelů do rozvaděče (do 4x240 mm2)</t>
  </si>
  <si>
    <t>741122611</t>
  </si>
  <si>
    <t>Montáž kabel Cu plný kulatý žíla 3x1,5 až 6 mm2 uložený pevně (např. CYKY)</t>
  </si>
  <si>
    <t>741122641</t>
  </si>
  <si>
    <t>Montáž kabel Cu plný kulatý žíla 5x1,5 až 2,5 mm2 uložený pevně (např. CYKY)</t>
  </si>
  <si>
    <t>741122231</t>
  </si>
  <si>
    <t>Montáž kabel Cu plný kulatý žíla 5x1,5 až 2,5 mm2 uložený volně (např. CYKY)</t>
  </si>
  <si>
    <t>741122647</t>
  </si>
  <si>
    <t>Montáž kabel Cu plný kulatý žíla 7x1,5 až 2,5 mm2 uložený pevně (např. CYKY)</t>
  </si>
  <si>
    <t>741122237</t>
  </si>
  <si>
    <t>Montáž kabel Cu plný kulatý žíla 7x1,5 až 2,5 mm2 uložený volně (např. CYKY)</t>
  </si>
  <si>
    <t>741122642</t>
  </si>
  <si>
    <t>Montáž kabel Cu plný kulatý žíla 5x4 až 6 mm2 uložený pevně (např. CYKY)</t>
  </si>
  <si>
    <t>741122643</t>
  </si>
  <si>
    <t>Montáž kabel Cu plný kulatý žíla 5x10 mm2 uložený pevně (např. CYKY)</t>
  </si>
  <si>
    <t>741122644</t>
  </si>
  <si>
    <t>Montáž kabel Cu plný kulatý žíla 5x16 mm2 uložený pevně (např. CYKY)</t>
  </si>
  <si>
    <t>741122645</t>
  </si>
  <si>
    <t>Montáž kabel Cu plný kulatý žíla 5x25 až 35 mm2 uložený pevně (např. CYKY)</t>
  </si>
  <si>
    <t>741122138</t>
  </si>
  <si>
    <t>Montáž kabel Cu plný kulatý žíla 3x150 až 185 mm2, 3x120+50 až 150+70 mm2 zatažený v trubkách (např. CYKY)</t>
  </si>
  <si>
    <t>741122141</t>
  </si>
  <si>
    <t>Montáž kabel Cu plný kulatý žíla 3x185+95 až 240+120 mm2 zatažený v trubkách (např. CYKY)</t>
  </si>
  <si>
    <t>741120301</t>
  </si>
  <si>
    <t>Montáž vodič Cu izolovaný plný a laněný s PVC pláštěm žíla 0,55-16 mm2 pevně (např. CY, CHAH-V)</t>
  </si>
  <si>
    <t>741120303</t>
  </si>
  <si>
    <t>Montáž vodič Cu izolovaný plný a laněný s PVC pláštěm žíla 25-35 mm2 pevně (např. CY, CHAH-V)</t>
  </si>
  <si>
    <t>741120305</t>
  </si>
  <si>
    <t>Montáž vodič Cu izolovaný plný a laněný s PVC pláštěm žíla 50-70 mm2 pevně (např. CY, CHAH-V)</t>
  </si>
  <si>
    <t>Rozvaděče</t>
  </si>
  <si>
    <t>R74</t>
  </si>
  <si>
    <t>Úprava stávajícího rozvaděče RH2/B  - výzbroj a provedení viz v.č. 520</t>
  </si>
  <si>
    <t>R75</t>
  </si>
  <si>
    <t>Rozvaděč RE31 (původní značení HR3) - výzbroj a provedení viz v.č. 521</t>
  </si>
  <si>
    <t>R76</t>
  </si>
  <si>
    <t>Rozvaděč RE51 (původní značení RE61.1) - výzbroj a provedení viz v.č. 522</t>
  </si>
  <si>
    <t>R77</t>
  </si>
  <si>
    <t>Rozvaděč RE91 (Drážní Úřad) - výzbroj a provedení viz v.č. 523</t>
  </si>
  <si>
    <t>R78</t>
  </si>
  <si>
    <t>Podružný patrový rozvaděč RE51.A1 - výzbroj a provedení viz v.č. 524</t>
  </si>
  <si>
    <t>R79</t>
  </si>
  <si>
    <t>Podružný patrový rozvaděč RE51.A2 - výzbroj a provedení viz v.č. 525</t>
  </si>
  <si>
    <t>R80</t>
  </si>
  <si>
    <t>Podružný patrový rozvaděč RE51.A3 - výzbroj a provedení viz v.č. 526</t>
  </si>
  <si>
    <t>R81</t>
  </si>
  <si>
    <t>Podružný patrový rozvaděč RE51.A4 - výzbroj a provedení viz v.č. 527</t>
  </si>
  <si>
    <t>R82</t>
  </si>
  <si>
    <t>Podružný patrový rozvaděč RE51.A5 - výzbroj a provedení viz v.č. 528</t>
  </si>
  <si>
    <t>R83</t>
  </si>
  <si>
    <t>Podružný patrový rozvaděč RE51.A6 - výzbroj a provedení viz v.č. 529</t>
  </si>
  <si>
    <t>R84</t>
  </si>
  <si>
    <t>Podružný patrový rozvaděč RE51.A7 - výzbroj a provedení viz v.č. 530</t>
  </si>
  <si>
    <t>R85</t>
  </si>
  <si>
    <t>Podružný patrový rozvaděč RE51.A8 - výzbroj a provedení viz v.č. 531</t>
  </si>
  <si>
    <t>R86</t>
  </si>
  <si>
    <t>Podružný patrový rozvaděč RE51.A9 - výzbroj a provedení viz v.č. 532</t>
  </si>
  <si>
    <t>R87</t>
  </si>
  <si>
    <t>Podružný patrový rozvaděč RE51.A10 - výzbroj a provedení viz v.č. 533</t>
  </si>
  <si>
    <t>R88</t>
  </si>
  <si>
    <t>Podružný patrový rozvaděč RE51.A11 - výzbroj a provedení viz v.č. 534</t>
  </si>
  <si>
    <t>R89</t>
  </si>
  <si>
    <t>Podružný patrový rozvaděč RE51.A12 - výzbroj a provedení viz v.č. 535</t>
  </si>
  <si>
    <t>R90</t>
  </si>
  <si>
    <t>Podružný patrový rozvaděč RE51.B1 - výzbroj a provedení viz v.č. 536</t>
  </si>
  <si>
    <t>R91</t>
  </si>
  <si>
    <t>Podružný patrový rozvaděč RE51.B2 - výzbroj a provedení viz v.č. 537</t>
  </si>
  <si>
    <t>R92</t>
  </si>
  <si>
    <t>Podružný patrový rozvaděč RE51.B3 - výzbroj a provedení viz v.č. 538</t>
  </si>
  <si>
    <t>R93</t>
  </si>
  <si>
    <t>Podružný patrový rozvaděč RE51.B4 - výzbroj a provedení viz v.č. 539</t>
  </si>
  <si>
    <t>R94</t>
  </si>
  <si>
    <t>Podružný patrový rozvaděč RE51.B5 - výzbroj a provedení viz v.č. 540</t>
  </si>
  <si>
    <t>R95</t>
  </si>
  <si>
    <t>Podružný patrový rozvaděč RE51.B6 - výzbroj a provedení viz v.č. 541</t>
  </si>
  <si>
    <t>R96</t>
  </si>
  <si>
    <t>Podružný patrový rozvaděč RE51.B7 - výzbroj a provedení viz v.č. 542</t>
  </si>
  <si>
    <t>R97</t>
  </si>
  <si>
    <t>Podružný patrový rozvaděč RE51.B8 - výzbroj a provedení viz v.č. 543</t>
  </si>
  <si>
    <t>R98</t>
  </si>
  <si>
    <t>Podružný patrový rozvaděč RE51.B9 - výzbroj a provedení viz v.č. 544</t>
  </si>
  <si>
    <t>R99</t>
  </si>
  <si>
    <t>Podružný patrový rozvaděč RE51.B10 - výzbroj a provedení viz v.č. 545</t>
  </si>
  <si>
    <t>R100</t>
  </si>
  <si>
    <t>Podružný patrový rozvaděč RE51.B11 - výzbroj a provedení viz v.č. 546</t>
  </si>
  <si>
    <t>R101</t>
  </si>
  <si>
    <t>Podružný patrový rozvaděč RE51.B12 - výzbroj a provedení viz v.č. 547</t>
  </si>
  <si>
    <t>R102</t>
  </si>
  <si>
    <t>Podružný patrový rozvaděč RE51.B13 - výzbroj a provedení viz v.č. 548</t>
  </si>
  <si>
    <t>R103</t>
  </si>
  <si>
    <t>Podružný patrový rozvaděč RE51.B14 - výzbroj a provedení viz v.č. 549</t>
  </si>
  <si>
    <t>R104</t>
  </si>
  <si>
    <t>Podružný patrový rozvaděč RE51.B15 - výzbroj a provedení viz v.č. 550</t>
  </si>
  <si>
    <t>R105</t>
  </si>
  <si>
    <t>Podružný patrový rozvaděč RE51.B16 - výzbroj a provedení viz v.č. 551</t>
  </si>
  <si>
    <t>R106</t>
  </si>
  <si>
    <t>Podružný patrový rozvaděč RE51.B17 - výzbroj a provedení viz v.č. 552</t>
  </si>
  <si>
    <t>R107</t>
  </si>
  <si>
    <t>Podružný patrový rozvaděč RE51.B18 - výzbroj a provedení viz v.č. 553</t>
  </si>
  <si>
    <t>R108</t>
  </si>
  <si>
    <t>Podružný patrový rozvaděč RE51.1 - výzbroj a provedení viz v.č. 554</t>
  </si>
  <si>
    <t>R109</t>
  </si>
  <si>
    <t>Podružný patrový rozvaděč RE51.B19 - výzbroj a provedení viz v.č. 555</t>
  </si>
  <si>
    <t>Podružný patrový rozvaděč RE51.7 - výzbroj a provedení viz v.č. 556</t>
  </si>
  <si>
    <t>Podružný patrový rozvaděč RE51.50 - výzbroj a provedení viz v.č. 557</t>
  </si>
  <si>
    <t>Podružný patrový rozvaděč RE51.8 - výzbroj a provedení viz v.č. 558</t>
  </si>
  <si>
    <t>Podružný patrový rozvaděč RE51.9 - výzbroj a provedení viz v.č. 559</t>
  </si>
  <si>
    <t>Podružný patrový rozvaděč RE61.5 - výzbroj a provedení viz v.č. 560</t>
  </si>
  <si>
    <t>Podružný patrový rozvaděč RE61.7 - výzbroj a provedení viz v.č. 561</t>
  </si>
  <si>
    <t>Podružný patrový rozvaděč RE61.9 - výzbroj a provedení viz v.č. 562</t>
  </si>
  <si>
    <t>Podružný patrový rozvaděč RE61.10 - výzbroj a provedení viz v.č. 563</t>
  </si>
  <si>
    <t>Podružný patrový rozvaděč RE61.11 - výzbroj a provedení viz v.č. 564</t>
  </si>
  <si>
    <t>R119</t>
  </si>
  <si>
    <t>Podružný patrový rozvaděč RE61.13 - výzbroj a provedení viz v.č. 565</t>
  </si>
  <si>
    <t>R120</t>
  </si>
  <si>
    <t>Podružný patrový rozvaděč RE61.14 - výzbroj a provedení viz v.č. 566</t>
  </si>
  <si>
    <t>R121</t>
  </si>
  <si>
    <t>Podružný patrový rozvaděč RE61.15 - výzbroj a provedení viz v.č. 567</t>
  </si>
  <si>
    <t>R122</t>
  </si>
  <si>
    <t>Podružný patrový rozvaděč RE61.17 - výzbroj a provedení viz v.č. 568</t>
  </si>
  <si>
    <t>R123</t>
  </si>
  <si>
    <t>Podružný patrový rozvaděč RE61.5.1 - výzbroj a provedení viz v.č. 569</t>
  </si>
  <si>
    <t>R124</t>
  </si>
  <si>
    <t>Podružný patrový rozvaděč RE31.10 - výzbroj a provedení viz v.č. 570</t>
  </si>
  <si>
    <t>R125</t>
  </si>
  <si>
    <t>Podružný patrový rozvaděč RE31.11 - výzbroj a provedení viz v.č. 571</t>
  </si>
  <si>
    <t>R126</t>
  </si>
  <si>
    <t>Podružný patrový rozvaděč RE31.12 - výzbroj a provedení viz v.č. 572</t>
  </si>
  <si>
    <t>R127</t>
  </si>
  <si>
    <t>Podružný patrový rozvaděč RE31.13 - výzbroj a provedení viz v.č. 573</t>
  </si>
  <si>
    <t>R128</t>
  </si>
  <si>
    <t>Podružný patrový rozvaděč RE31.14 - výzbroj a provedení viz v.č. 574</t>
  </si>
  <si>
    <t>R129</t>
  </si>
  <si>
    <t>Podružný patrový rozvaděč RE31.15 - výzbroj a provedení viz v.č. 575</t>
  </si>
  <si>
    <t>R130</t>
  </si>
  <si>
    <t>Podružný patrový rozvaděč RE31.16 - výzbroj a provedení viz v.č. 576</t>
  </si>
  <si>
    <t>R131</t>
  </si>
  <si>
    <t>Podružný patrový rozvaděč RE31.17 - výzbroj a provedení viz v.č. 577</t>
  </si>
  <si>
    <t>R132</t>
  </si>
  <si>
    <t>Podružný patrový rozvaděč RE31.34 - výzbroj a provedení viz v.č. 578</t>
  </si>
  <si>
    <t>R133</t>
  </si>
  <si>
    <t>Podružný patrový rozvaděč RE71.15 - výzbroj a provedení viz v.č. 580</t>
  </si>
  <si>
    <t>R134</t>
  </si>
  <si>
    <t>Podružný patrový rozvaděč RE71.24 - výzbroj a provedení viz v.č. 581</t>
  </si>
  <si>
    <t>R135</t>
  </si>
  <si>
    <t>Podružný patrový rozvaděč RE71.17 - výzbroj a provedení viz v.č. 582</t>
  </si>
  <si>
    <t>R136</t>
  </si>
  <si>
    <t>Podružný patrový rozvaděč RE71.18 - výzbroj a provedení viz v.č. 583</t>
  </si>
  <si>
    <t>R137</t>
  </si>
  <si>
    <t>Podružný patrový rozvaděč RE71.19 - výzbroj a provedení viz v.č. 584</t>
  </si>
  <si>
    <t>R138</t>
  </si>
  <si>
    <t>Podružný patrový rozvaděč RE71.20 - výzbroj a provedení viz v.č. 585</t>
  </si>
  <si>
    <t>R139</t>
  </si>
  <si>
    <t>Podružný patrový rozvaděč RE71.21 - výzbroj a provedení viz v.č. 586</t>
  </si>
  <si>
    <t>R140</t>
  </si>
  <si>
    <t>Podružný patrový rozvaděč RE71.22 - výzbroj a provedení viz v.č. 587</t>
  </si>
  <si>
    <t>R141</t>
  </si>
  <si>
    <t>Podružný patrový rozvaděč RE71.23 - výzbroj a provedení viz v.č. 588</t>
  </si>
  <si>
    <t>R142</t>
  </si>
  <si>
    <t>Podružný patrový rozvaděč RE71.25 - výzbroj a provedení viz v.č. 589</t>
  </si>
  <si>
    <t>R143</t>
  </si>
  <si>
    <t>Podružný patrový rozvaděč RE91.1 - výzbroj a provedení viz v.č. 590</t>
  </si>
  <si>
    <t>R144</t>
  </si>
  <si>
    <t>Podružný patrový rozvaděč RE91.2 - výzbroj a provedení viz v.č. 591</t>
  </si>
  <si>
    <t>R145</t>
  </si>
  <si>
    <t>Podružný patrový rozvaděč RE91.3 - výzbroj a provedení viz v.č. 592</t>
  </si>
  <si>
    <t>R146</t>
  </si>
  <si>
    <t>Podružný patrový rozvaděč RE91.4 - výzbroj a provedení viz v.č. 593</t>
  </si>
  <si>
    <t>R147</t>
  </si>
  <si>
    <t>Podružný patrový rozvaděč RE91.5 - výzbroj a provedení viz v.č. 594</t>
  </si>
  <si>
    <t>R148</t>
  </si>
  <si>
    <t>Podružný patrový rozvaděč RE91.6 - výzbroj a provedení viz v.č. 595</t>
  </si>
  <si>
    <t>R149</t>
  </si>
  <si>
    <t>Podružný patrový rozvaděč RE91.7 - výzbroj a provedení viz v.č. 596</t>
  </si>
  <si>
    <t>R150</t>
  </si>
  <si>
    <t>Podružný patrový rozvaděč RE91.8 - výzbroj a provedení viz v.č. 597</t>
  </si>
  <si>
    <t>R151</t>
  </si>
  <si>
    <t>Podružný patrový rozvaděč RE91.9 - výzbroj a provedení viz v.č. 598</t>
  </si>
  <si>
    <t>R152</t>
  </si>
  <si>
    <t>Podružný patrový rozvaděč RE91.10 - výzbroj a provedení viz v.č. 599</t>
  </si>
  <si>
    <t>R153</t>
  </si>
  <si>
    <t>Podružný patrový rozvaděč RE91.11 - výzbroj a provedení viz v.č. 600</t>
  </si>
  <si>
    <t>R154</t>
  </si>
  <si>
    <t>Podružný patrový rozvaděč RE91.12 - výzbroj a provedení viz v.č. 601</t>
  </si>
  <si>
    <t>R155</t>
  </si>
  <si>
    <t>Podružný patrový rozvaděč RE91.13 - výzbroj a provedení viz v.č. 602</t>
  </si>
  <si>
    <t>R156</t>
  </si>
  <si>
    <t>Podružný patrový rozvaděč RE91.14 - výzbroj a provedení viz v.č. 603</t>
  </si>
  <si>
    <t>R157</t>
  </si>
  <si>
    <t>Podružný patrový rozvaděč RE91.15 - výzbroj a provedení viz v.č. 604</t>
  </si>
  <si>
    <t>R158</t>
  </si>
  <si>
    <t>Podružný patrový rozvaděč RE91.16 - výzbroj a provedení viz v.č. 605</t>
  </si>
  <si>
    <t>R159</t>
  </si>
  <si>
    <t>Podružný patrový rozvaděč RE91.17 - výzbroj a provedení viz v.č. 606</t>
  </si>
  <si>
    <t>R160</t>
  </si>
  <si>
    <t>Podružný patrový rozvaděč RE91.18 - výzbroj a provedení viz v.č. 607</t>
  </si>
  <si>
    <t>R161</t>
  </si>
  <si>
    <t>Podružný patrový rozvaděč RE91.19 - výzbroj a provedení viz v.č. 608</t>
  </si>
  <si>
    <t>R162</t>
  </si>
  <si>
    <t>Podružný patrový rozvaděč RE91.20 - výzbroj a provedení viz v.č. 609</t>
  </si>
  <si>
    <t>R163</t>
  </si>
  <si>
    <t>Podružný patrový rozvaděč RE91.21 - výzbroj a provedení viz v.č. 610</t>
  </si>
  <si>
    <t>R164</t>
  </si>
  <si>
    <t>Podružný patrový rozvaděč RE91.22 - výzbroj a provedení viz v.č. 611</t>
  </si>
  <si>
    <t>R165</t>
  </si>
  <si>
    <t>Podružný patrový rozvaděč RE91.23 - výzbroj a provedení viz v.č. 612</t>
  </si>
  <si>
    <t>R166</t>
  </si>
  <si>
    <t>Podružný patrový rozvaděč RE91.24 - výzbroj a provedení viz v.č. 613</t>
  </si>
  <si>
    <t>R167</t>
  </si>
  <si>
    <t>Podružný patrový rozvaděč RE91.25 - výzbroj a provedení viz v.č. 614</t>
  </si>
  <si>
    <t>R168</t>
  </si>
  <si>
    <t>Podružný patrový rozvaděč RE52 - výzbroj a provedení viz v.č. 615</t>
  </si>
  <si>
    <t>R169</t>
  </si>
  <si>
    <t>Podružný patrový rozvaděč RE51.B19.1 - výzbroj a provedení viz v.č. 616</t>
  </si>
  <si>
    <t>R170</t>
  </si>
  <si>
    <t>Podružný patrový rozvaděč RE91.25.1 - výzbroj a provedení viz v.č. 617</t>
  </si>
  <si>
    <t>R171</t>
  </si>
  <si>
    <t>Podružný patrový rozvaděč RE91.26 - výzbroj a provedení viz v.č. 618</t>
  </si>
  <si>
    <t>R172</t>
  </si>
  <si>
    <t>Úprava stávajícího rozvaděče RE51.2 (původní značení  RE61.1.1) - výzbroj a provedení viz v.č. 619</t>
  </si>
  <si>
    <t>R173</t>
  </si>
  <si>
    <t>Požární rozvaděč RE89.4 - výzbroj a provedení viz v.č. 620</t>
  </si>
  <si>
    <t>R174</t>
  </si>
  <si>
    <t>Požární rozvaděč RE69.5 - výzbroj a provedení viz v.č. 621</t>
  </si>
  <si>
    <t>R175</t>
  </si>
  <si>
    <t>Stávající ovládací rozvodnice RO51.1 - výzbroj a provedení viz v.č. 554</t>
  </si>
  <si>
    <t>R176</t>
  </si>
  <si>
    <t>Stávající ovládací rozvodnice RO - výzbroj a provedení viz v.č. 524</t>
  </si>
  <si>
    <t>Úprava stávajícího rozvaděče RH1/B  - výzbroj a provedení viz v.č. 519</t>
  </si>
  <si>
    <t>Centrální bateriový systém pro nouzové osvětlení</t>
  </si>
  <si>
    <t>R177</t>
  </si>
  <si>
    <t>CBS - centrální bateriový systém pro nouzové osvětlení - ddodávka</t>
  </si>
  <si>
    <t>R178</t>
  </si>
  <si>
    <t>Monitoring světelných okruhů v podružných rozvaděčích RE - ddodávka + montáž</t>
  </si>
  <si>
    <t>R179</t>
  </si>
  <si>
    <t>Karta pro rozšíření systému CP 4x2A</t>
  </si>
  <si>
    <t>Pol87</t>
  </si>
  <si>
    <t>Zprovoznění systému CBS - montáž</t>
  </si>
  <si>
    <t>Ochrana proti blesku</t>
  </si>
  <si>
    <t>R180</t>
  </si>
  <si>
    <t>Plochý vodič FeZn 30/4mm - dodávka</t>
  </si>
  <si>
    <t>Pol88</t>
  </si>
  <si>
    <t>Plochý vodič FeZn 30/4mm - montáž</t>
  </si>
  <si>
    <t>Pol89</t>
  </si>
  <si>
    <t>Svár 100 mm jednostranný.</t>
  </si>
  <si>
    <t>Pol90</t>
  </si>
  <si>
    <t>Zemní práce pro uložení plochého vodiče FeZn 30/4mm ve volném terénu</t>
  </si>
  <si>
    <t>R181</t>
  </si>
  <si>
    <t>Svorka pro připojení plochého vodiče - dodávka</t>
  </si>
  <si>
    <t>Pol91</t>
  </si>
  <si>
    <t>svorka zemnící se 4 šrouby - montáž</t>
  </si>
  <si>
    <t>Řídící systém AMX</t>
  </si>
  <si>
    <t>R182</t>
  </si>
  <si>
    <t>R183</t>
  </si>
  <si>
    <t>Zprovoznění systému AMX</t>
  </si>
  <si>
    <t xml:space="preserve">  SO 07-71-07.0.7</t>
  </si>
  <si>
    <t>Měření a regulace</t>
  </si>
  <si>
    <t>SO 07-71-07.0.7</t>
  </si>
  <si>
    <t>Rozváděče</t>
  </si>
  <si>
    <t>Rozváděč RE51.39</t>
  </si>
  <si>
    <t>Rozváděč RE51.40</t>
  </si>
  <si>
    <t>Rozváděč RE61.19</t>
  </si>
  <si>
    <t>Doplnění rozváděče RE81.2.3   - doplnění MaR větve chlazení</t>
  </si>
  <si>
    <t>R4.1</t>
  </si>
  <si>
    <t>RE81.2.3.IRC: rozváděč - systémový koncentrátor připojení regulátorů IRC II.et.</t>
  </si>
  <si>
    <t>R4.2</t>
  </si>
  <si>
    <t>RE61.19.IRC: (u RS-D) rozváděč - systémový koncentrátor připojení regulátorů IRC II.et.</t>
  </si>
  <si>
    <t>R4.3</t>
  </si>
  <si>
    <t>RE51.39.IRC</t>
  </si>
  <si>
    <t>Přístrojová skříňka pro připojení  2 až 3 FC jednotky,</t>
  </si>
  <si>
    <t>Regulátor IRC s uživatelským  rozhraním HMI a snímáním prostorové teploty</t>
  </si>
  <si>
    <t>Periferie - snímače, čidla, reg.armatury, aktory</t>
  </si>
  <si>
    <t>R6.1</t>
  </si>
  <si>
    <t>Snímač tlaku vody pro TV, a CHV</t>
  </si>
  <si>
    <t>Snímač prostorové teploty interiérový</t>
  </si>
  <si>
    <t>R8a</t>
  </si>
  <si>
    <t>Snímač prostorové teploty pro technické místnosti / snímač venkovní teploty</t>
  </si>
  <si>
    <t>Snímač teploty příložný</t>
  </si>
  <si>
    <t>Snímač teploty jímový; l=100mm</t>
  </si>
  <si>
    <t>R10a</t>
  </si>
  <si>
    <t>Snímač teploty jímový; l=200mm</t>
  </si>
  <si>
    <t>Snímač teploty do VZT kanálu</t>
  </si>
  <si>
    <t>R11a</t>
  </si>
  <si>
    <t>Snímač teploty do podlahy (kabelový)</t>
  </si>
  <si>
    <t>Hlídač zaplavení</t>
  </si>
  <si>
    <t>Klapkový pohon 0..90°; uzavírací; s hav.funkcí a pom.kontaktem</t>
  </si>
  <si>
    <t>Klapkový pohon 0..90°; uzavírací; s pom.kontaktem</t>
  </si>
  <si>
    <t>Klapkový pohon 0..90°; spojitě řízený</t>
  </si>
  <si>
    <t>Měřič tepla a chladu; 0,6m3/h</t>
  </si>
  <si>
    <t>R16a</t>
  </si>
  <si>
    <t>Měřič tepla a chladu; 1,0m3/h</t>
  </si>
  <si>
    <t>Měřič tepla a chladu; 1,5m3/h</t>
  </si>
  <si>
    <t>Měřič tepla a chladu; 2,5m3/h</t>
  </si>
  <si>
    <t>Měřič tepla a chladu; 6,0m3/h</t>
  </si>
  <si>
    <t>R20.1</t>
  </si>
  <si>
    <t>Měřič tepla a chladu; 10,0m3/h</t>
  </si>
  <si>
    <t>Měřič tepla a chladu; 40,0m3/h</t>
  </si>
  <si>
    <t>Regulátor dif.tlaku pro detekci chodu ventilátoru a zanesení filtu</t>
  </si>
  <si>
    <t>Regulátor teploty kapilárový - mrazová ochrana</t>
  </si>
  <si>
    <t>Regulační ventil trojcestný ; kvs=1,6; DN__; vč.pohonu</t>
  </si>
  <si>
    <t>R30.1</t>
  </si>
  <si>
    <t>Regulační ventil trojcestný ; kvs=2,5; DN__; vč.pohonu</t>
  </si>
  <si>
    <t>Regulační ventil trojcestný ; kvs=6,3; DN__; vč.pohonu</t>
  </si>
  <si>
    <t>Regulační ventil trojcestný ; kvs=10; DN__; vč.pohonu</t>
  </si>
  <si>
    <t>Regulační ventil trojcestný ; kvs=25; DN__; vč.pohonu</t>
  </si>
  <si>
    <t>R35a</t>
  </si>
  <si>
    <t>Regulační ventil trojcestný ; kvs=30; DN__; vč.pohonu</t>
  </si>
  <si>
    <t>Servisní vypínač trojpólový; s  pom.kontaktem; 3x10A</t>
  </si>
  <si>
    <t>R37a</t>
  </si>
  <si>
    <t>Servisní vypínač trojpólový; s  pom.kontaktem, 3x32A</t>
  </si>
  <si>
    <t>topný kabel  pro  2x potrubí DN150 délky 47m</t>
  </si>
  <si>
    <t>Připojení cizího zařízení s kom.linkou M-BUS</t>
  </si>
  <si>
    <t>Připojení motoru čerpadla, 1x230V;do 0,5kW;</t>
  </si>
  <si>
    <t>Připojení motoru čerpadla, 3x230/400V; 22kW; s EC/Frekv.měničem</t>
  </si>
  <si>
    <t>R42a</t>
  </si>
  <si>
    <t>Připojení motoru ventilátoru/čerpadla, 3x230/400V;do 5kW; s EC/Frekv.měničem</t>
  </si>
  <si>
    <t>Připojení bezpot.kontaktu (chod/porucha) do systému MaR (sum.porucha SPLIT,Dv.clona,…)</t>
  </si>
  <si>
    <t>R55128080</t>
  </si>
  <si>
    <t>Mezipřírubová klapka DN150 pro okruhy vytápění a chlazení -10..+90`C; s elektrickým pohonem 230V~; 3P; IP67 - zapojení  pohonu klapky do ŘS chladící jednotky kl</t>
  </si>
  <si>
    <t>Mezipřírubová klapka DN150 pro okruhy vytápění a chlazení -10..+90`C; s elektrickým pohonem 230V~; 3P; IP67 - zapojení  pohonu klapky do ŘS chladící jednotky klapka s pohonem je součástí dodávky profe</t>
  </si>
  <si>
    <t>Kabely a trasy</t>
  </si>
  <si>
    <t>34111254</t>
  </si>
  <si>
    <t>kabel silový oheň retardující bezhalogenový bez funkční schopnosti při požáru jádro Cu 0,6/1kV (N2XH) 2x1,5mm2</t>
  </si>
  <si>
    <t>34111123</t>
  </si>
  <si>
    <t>kabel silový oheň retardující bezhalogenový bez funkční schopnosti při požáru třída reakce na oheň B2cas1d1a1 jádro Cu 0,6/1kV (1-CXKH-R B2) 3x1,5mm2</t>
  </si>
  <si>
    <t>34143189</t>
  </si>
  <si>
    <t>kabel ovládací flexibilní stíněný Cu opletením jádro Cu lanované izolace PVC plášť PVC 300/500V (CMFM) 4x1,50mm2</t>
  </si>
  <si>
    <t>34111162</t>
  </si>
  <si>
    <t>kabel silový oheň retardující bezhalogenový bez funkční schopnosti při požáru třída reakce na oheň B2cas1d1a1 jádro Cu 0,6/1kV (1-CXKH-R B2) 5x1,5mm2</t>
  </si>
  <si>
    <t>34111177</t>
  </si>
  <si>
    <t>kabel silový oheň retardující bezhalogenový bez funkční schopnosti při požáru třída reakce na oheň B2cas1d1a1 jádro Cu 0,6/1kV (1-CXKH-R B2) 7x1,5mm2</t>
  </si>
  <si>
    <t>PKB.727018</t>
  </si>
  <si>
    <t>PRAFlaSafe X-J 4x6 RE</t>
  </si>
  <si>
    <t>KM</t>
  </si>
  <si>
    <t>PKB.723686</t>
  </si>
  <si>
    <t>PRAFlaCom F 1x2x0,8</t>
  </si>
  <si>
    <t>PKB.724232</t>
  </si>
  <si>
    <t>PRAFlaCom F 2x2x0,8</t>
  </si>
  <si>
    <t>PKB.723688</t>
  </si>
  <si>
    <t>PRAFlaCom F 3x2x0,8</t>
  </si>
  <si>
    <t>741122201</t>
  </si>
  <si>
    <t>Montáž kabel Cu plný kulatý žíla 2x1,5 až 6 mm2 uložený volně (např. CYKY)</t>
  </si>
  <si>
    <t>741122011</t>
  </si>
  <si>
    <t>Montáž kabel Cu bez ukončení uložený pod omítku plný kulatý 2x1,5 až 2,5 mm2 (např. CYKY)</t>
  </si>
  <si>
    <t>210813071</t>
  </si>
  <si>
    <t>Montáž kabelu Cu plného nebo laněného do 1 kV žíly 7x1,5 až 2,5 mm2 (např. CYKY) bez ukončení uloženého pevně</t>
  </si>
  <si>
    <t>34575491</t>
  </si>
  <si>
    <t>žlab kabelový pozinkovaný 2m/ks 50x62</t>
  </si>
  <si>
    <t>34575492</t>
  </si>
  <si>
    <t>žlab kabelový pozinkovaný 2m/ks 50x125</t>
  </si>
  <si>
    <t>34575494</t>
  </si>
  <si>
    <t>žlab kabelový pozinkovaný 2m/ks 50x250</t>
  </si>
  <si>
    <t>34575002</t>
  </si>
  <si>
    <t>víko žlabu pozinkované 2m/ks š 62mm</t>
  </si>
  <si>
    <t>34575003</t>
  </si>
  <si>
    <t>víko žlabu pozinkované 2m/ks š 125mm</t>
  </si>
  <si>
    <t>34575004</t>
  </si>
  <si>
    <t>víko žlabu pozinkované 2m/ks š 250mm</t>
  </si>
  <si>
    <t>R15441042.1</t>
  </si>
  <si>
    <t>konzola nosného roštu A60 pozink</t>
  </si>
  <si>
    <t>R15441045.1</t>
  </si>
  <si>
    <t>konzola nosného roštu A120 pozink</t>
  </si>
  <si>
    <t>R15441057.1</t>
  </si>
  <si>
    <t>konzola nosného roštu A250 pozink</t>
  </si>
  <si>
    <t>767491001</t>
  </si>
  <si>
    <t>Montáž konzol roštu fasád a stěn do zdiva nebo lehčeného betonu tvaru "A" pro uchycení vodorovného profilu roštu</t>
  </si>
  <si>
    <t>Montáž kabelového žlabu pro slaboproud šířky do 150 mm</t>
  </si>
  <si>
    <t>742110104</t>
  </si>
  <si>
    <t>Montáž kabelového žlabu pro slaboproud šířky přes 150 do 250 mm</t>
  </si>
  <si>
    <t>34571051</t>
  </si>
  <si>
    <t>trubka elektroinstalační ohebná EN 500 86-1141 (chránička) D 22,9/28,5mm</t>
  </si>
  <si>
    <t>741920114.HLT</t>
  </si>
  <si>
    <t>Ucpávka prostupu tmel CP 611A kabelové chráničky D přes 30 do 40 mm stěnou tl 100 mm požární odolnost EI 90</t>
  </si>
  <si>
    <t>Atesty a revize</t>
  </si>
  <si>
    <t>091960002R</t>
  </si>
  <si>
    <t>R015631.907.999</t>
  </si>
  <si>
    <t>Demontáž/vybourání stávajících zařízení pro měření a regulaci</t>
  </si>
  <si>
    <t xml:space="preserve">  SO 07-71-07.01</t>
  </si>
  <si>
    <t>Architektonicko-stavební řešení</t>
  </si>
  <si>
    <t>SO 07-71-07.01</t>
  </si>
  <si>
    <t>113106022</t>
  </si>
  <si>
    <t>Rozebrání dlažeb při překopech komunikací pro pěší z kamenných dlaždic ručně</t>
  </si>
  <si>
    <t>dle tabulky kamenických výrobků - KA/19 31*2 =62.000 [A] 
Celkem 62=62.000 [B]</t>
  </si>
  <si>
    <t>113106061</t>
  </si>
  <si>
    <t>Rozebrání dlažeb při překopech vozovek z drobných kostek s ložem z kameniva ručně</t>
  </si>
  <si>
    <t>dle tabulky kamenických výrobků - KA/20 20*2*2.25 =90.000 [A] 
Celkem 90=90.000 [B]</t>
  </si>
  <si>
    <t>113107112</t>
  </si>
  <si>
    <t>Odstranění podkladu z kameniva těženého tl přes 100 do 200 mm ručně</t>
  </si>
  <si>
    <t>dle tabulky kamenických výrobků - KA/19 31*2 =62.000 [A] 
dle tabulky kamenických výrobků - KA/20 20*2 =40.000 [B] 
''Součet  
Celkem 102=102.000 [C]</t>
  </si>
  <si>
    <t>113107125</t>
  </si>
  <si>
    <t>Odstranění podkladu z kameniva drceného tl přes 400 do 500 mm ručně</t>
  </si>
  <si>
    <t>113107131</t>
  </si>
  <si>
    <t>Odstranění podkladu z betonu prostého tl přes 100 do 150 mm ručně</t>
  </si>
  <si>
    <t>113107136</t>
  </si>
  <si>
    <t>Odstranění podkladu z betonu vyztuženého sítěmi tl přes 100 do 150 mm ručně</t>
  </si>
  <si>
    <t>''dle tabulky skladeb - bouraných konstrukcí - SB/07' SB07*0,24  
dle tabulky kamenických výrobků - KA/19 31*2*(2.25-0.18-0.47-0.15*2)-31*1.15*1.15 =39.603 [A] 
dle tabulky kamenických výrobků - KA/20 20*2*(2.25-0.12-0.53-0.15*2)-20*1.15*1.15 =25.550 [B] 
odkop pro osazení hlav mikropilot 28*0.5*0.5*1.35 =9.450 [C] 
''záklpas+zákldes  
''Součet  
Celkem 138.74=138.740 [D]</t>
  </si>
  <si>
    <t>''přemístění výkopku vnitrostaveništní' vykopvni*5  
Celkem 693.7=693.700 [A]</t>
  </si>
  <si>
    <t>171251201</t>
  </si>
  <si>
    <t>Uložení sypaniny na skládky nebo meziskládky</t>
  </si>
  <si>
    <t>''Evidenční položka. Neoceňovat v objektu SO/PS, položka se oceňuje pouze v objektu SO 90-90' odvoz  
Celkem 138.74=138.740 [A]</t>
  </si>
  <si>
    <t>Zakládání</t>
  </si>
  <si>
    <t>13611248</t>
  </si>
  <si>
    <t>plech ocelový hladký jakost S235JR tl 20mm tabule</t>
  </si>
  <si>
    <t>vrty pro mikropiloty vtahových šachet - dle tabulky mikropilot 28*0.25*0.25*0.157 =0.275 [A] 
Celkem 0.275=0.275 [B]</t>
  </si>
  <si>
    <t>14011080</t>
  </si>
  <si>
    <t>trubka ocelová bezešvá hladká jakost 11 353 108x20mm</t>
  </si>
  <si>
    <t>vrty pro mikropiloty vtahových šachet - dle tabulky mikropilot 8*(7.5-5)+8*(7-4.5)+12*(8.5-5) =82.000 [A] 
82*1.1 Přepočtené koeficientem množství =90.200 [B] 
Celkem 90.2=90.200 [C]</t>
  </si>
  <si>
    <t>136*1.1 Přepočtené koeficientem množství =149.600 [A] 
Celkem 149.6=149.600 [B]</t>
  </si>
  <si>
    <t>225511112</t>
  </si>
  <si>
    <t>Vrty maloprofilové jádrové D přes 195 do 245 mm úklon do 45° hl 0 až 25 m hornina I a II</t>
  </si>
  <si>
    <t>vrty pro mikropiloty vtahových šachet - dle tabulky mikropilot 8*7.5+8*7+12*8.5 =218.000 [A] 
Celkem 218=218.000 [B]</t>
  </si>
  <si>
    <t>273321411</t>
  </si>
  <si>
    <t>Základové desky ze ŽB bez zvýšených nároků na prostředí tř. C 20/25</t>
  </si>
  <si>
    <t>výtahové šachty 0.1*(2.3*2.15+2.769*2.506+3.18*2.486) =1.979 [A] 
dle výkresu základů (4.83-4.73)*(4.12*4.85+3.3*4.82+3.3*6.62+3.89*7.07+6.33*7.06+3.89*7.07+3.3*7.06+4.35*5.15+6.3*5.7+3.86*5.7+3.3*5.7) =27.985 [B] 
''Součet  
Celkem 29.964=29.964 [C]</t>
  </si>
  <si>
    <t>273351121</t>
  </si>
  <si>
    <t>Zřízení bednění základových desek</t>
  </si>
  <si>
    <t>dle výkresu základů (4.83-4.73)*(4.12*2+4.85*2+3.3*2+4.82*2+3.3*2+6.62*2+3.89*2+7.07*2) =7.594 [A] 
(4.83-4.73)*(6.33*2+7.06*2+3.89*2+7.07*2+3.3*2+7.06*2+4.35*2+5.15*2+6.3*2+5.7*2+3.86*2+5.7*2+3.3*2+5.7*2) =14.954 [B] 
''Součet  
Celkem 22.548=22.548 [C]</t>
  </si>
  <si>
    <t>273351122</t>
  </si>
  <si>
    <t>Odstranění bednění základových desek</t>
  </si>
  <si>
    <t>273362021</t>
  </si>
  <si>
    <t>Výztuž základových desek svařovanými sítěmi Kari</t>
  </si>
  <si>
    <t>dle výkresu základů (4.12*4.85+3.3*4.82+3.3*6.62+3.89*7.07+6.33*7.06+3.89*7.07+3.3*7.06+4.35*5.15+6.3*5.7+3.86*5.7+3.3*5.7)*1.98*0.001 =0.554 [A] 
Celkem 0.554=0.554 [B]</t>
  </si>
  <si>
    <t>274321411</t>
  </si>
  <si>
    <t>Základové pasy ze ŽB bez zvýšených nároků na prostředí tř. C 20/25</t>
  </si>
  <si>
    <t>dle výkresu základů (4.9-4.59)*1.11*0.455+(5.49-4.59)*(0.92*3.95+2.75*1.15+1.485*0.91+0.8*4.825)+(5.32-4.66)*(0.7*3.62*4+0.94*4.12) =20.209 [A] 
(5.4-4.74)*(0.7*3.62*5+0.645*3.62)+(5.19-4.59)*(0.8*3.1*2+0.8*4.02) =14.809 [B] 
''Součet  
Celkem 35.018=35.018 [C]</t>
  </si>
  <si>
    <t>274351121</t>
  </si>
  <si>
    <t>Zřízení bednění základových pasů rovného</t>
  </si>
  <si>
    <t>dle výkresu základů (4.9-4.59)*(1.11*2+0.455*2)+(5.49-4.59)*(0.92*2+3.95*2+2.75*2+1.15*2+1.485*2+0.91*2+0.8*2+4.825*2) =31.192 [A] 
(5.32-4.66)*((0.7*2+3.62*2)*4+0.94*2+4.12*2) =29.489 [B] 
(5.4-4.74)*((0.7*2+3.62*2)*5+0.645*2+3.62*2)+(5.19-4.59)*((0.8*2+3.1*2)*2+0.8*2+4.02*2) =49.286 [C] 
''Součet  
Celkem 109.967=109.967 [D]</t>
  </si>
  <si>
    <t>274351122</t>
  </si>
  <si>
    <t>Odstranění bednění základových pasů rovného</t>
  </si>
  <si>
    <t>274361821</t>
  </si>
  <si>
    <t>Výztuž základových pasů betonářskou ocelí 10 505 (R)</t>
  </si>
  <si>
    <t>'záklpas*0,1  
Celkem 3.502=3.502 [A]</t>
  </si>
  <si>
    <t>278311214</t>
  </si>
  <si>
    <t>Zálivka kotevních otvorů z cementové zálivkové malty obj přes 0,25 m3</t>
  </si>
  <si>
    <t>vrty pro mikropiloty vtahových šachet - dle tabulky mikropilot (8*2.5+8*2.5+12*3.5)*3.14*0.125*0.125 =4.023 [A] 
Celkem 4.023=4.023 [B]</t>
  </si>
  <si>
    <t>279113141</t>
  </si>
  <si>
    <t>Základová zeď tl 150 mm z tvárnic ztraceného bednění včetně výplně z betonu tř. C 20/25</t>
  </si>
  <si>
    <t>výtahové šachty 1.36*(3.18+2.486) =7.706 [A] 
Celkem 7.706=7.706 [B]</t>
  </si>
  <si>
    <t>279113144</t>
  </si>
  <si>
    <t>Základová zeď tl přes 250 do 300 mm z tvárnic ztraceného bednění včetně výplně z betonu tř. C 20/25</t>
  </si>
  <si>
    <t>výtahové šachty 1.33*2.769 =3.683 [A] 
Celkem 3.683=3.683 [B]</t>
  </si>
  <si>
    <t>282604113</t>
  </si>
  <si>
    <t>Injektování aktivovanými směsmi vysokotlaké vzestupné tlakem přes 2 do 4,5 MPa</t>
  </si>
  <si>
    <t>vrty pro mikropiloty vtahových šachet - dle tabulky mikropilot (8*7.5+8*7+12*8.5)*0.15 =32.700 [A] 
Celkem 32.7=32.700 [B]</t>
  </si>
  <si>
    <t>282604129</t>
  </si>
  <si>
    <t>Příplatek za injektování aktivovanými směsmi v podzemí</t>
  </si>
  <si>
    <t>283111113</t>
  </si>
  <si>
    <t>Zřízení trubkových mikropilot svislých část hladká D přes 105 do 115 mm</t>
  </si>
  <si>
    <t>vrty pro mikropiloty vtahových šachet - dle tabulky mikropilot 8*(7.5-5)+8*(7-4.5)+12*(8.5-5) =82.000 [A] 
Celkem 82=82.000 [B]</t>
  </si>
  <si>
    <t>283111123</t>
  </si>
  <si>
    <t>Zřízení trubkových mikropilot svislých část manžetová D přes 105 do 115 mm</t>
  </si>
  <si>
    <t>vrty pro mikropiloty vtahových šachet - dle tabulky mikropilot 8*5+8*4.5+12*5 =136.000 [A] 
Celkem 136=136.000 [B]</t>
  </si>
  <si>
    <t>283131113</t>
  </si>
  <si>
    <t>Zřízení hlavy mikropilot namáhaných tlakem i tahem D přes 105 do 115 mm</t>
  </si>
  <si>
    <t>vrty pro mikropiloty vtahových šachet - dle tabulky mikropilot 28 =28.000 [A] 
Celkem 28=28.000 [B]</t>
  </si>
  <si>
    <t>5339510R</t>
  </si>
  <si>
    <t>manžeta trubky injektážní D 108</t>
  </si>
  <si>
    <t>vrty pro mikropiloty vtahových šachet - dle tabulky mikropilot - etáže 0,5 m 136*2 =272.000 [A] 
Celkem 272=272.000 [B]</t>
  </si>
  <si>
    <t>58128450</t>
  </si>
  <si>
    <t>bentonit aktivovaný mletý pro vrty, injektáže a těsnění vodních staveb VL</t>
  </si>
  <si>
    <t>vrty pro mikropiloty vtahových šachet - dle tabulky mikropilot (8*5+8*4.5+12*5)*12*2*0.001*1.5 =4.896 [A] 
Celkem 4.896=4.896 [B]</t>
  </si>
  <si>
    <t>Svislé a kompletní konstrukce</t>
  </si>
  <si>
    <t>13010404</t>
  </si>
  <si>
    <t>úhelník ocelový rovnostranný jakost S235JR (11 375) 30x30x3mm</t>
  </si>
  <si>
    <t>1.NP - př. 13 2*1.3*1.36*0.001 =0.004 [A] 
2.NP - př. 13 2*1.3*1.36*0.001 =0.004 [B] 
4.NP - př. 51 2*1.6*1.36*0.001 =0.004 [C] 
''Součet  
Celkem 0.012=0.012 [D]</t>
  </si>
  <si>
    <t>13010414</t>
  </si>
  <si>
    <t>úhelník ocelový rovnostranný jakost S235JR (11 375) 40x40x4mm</t>
  </si>
  <si>
    <t>1.PP - př. 12 2*2*1.3*2.5*0.001 =0.013 [A] 
1.NP - př. 01 3*2*1.2*2.5*0.001 =0.018 [B] 
1.NP - př. 02 3*2*1*2.5*0.001 =0.015 [C] 
1.NP - př. 12 2*2*1.3*2.5*0.001 =0.013 [D] 
1-2.NP - př. 01 5*2*1.2*2.5*0.001 =0.030 [E] 
2.NP - př. 01 3*2*1.2*2.5*0.001 =0.018 [F] 
2.NP - př. 12 2*2*1.3*2.5*0.001 =0.013 [G] 
3.NP - př. 01 2*1.2*2.5*0.001 =0.006 [H] 
3.NP - př. 12 2*1.3*2.5*0.001 =0.007 [I] 
4.NP - př. 12 2*2*1.3*2.5*0.001 =0.013 [J] 
5.NP - př. 01 2*2*1.2*2.5*0.001 =0.012 [K] 
5.NP - př. 12 8*2*1.3*2.5*0.001 =0.052 [L] 
5.NP - př. 55 2*2.25*2.5*0.001 =0.011 [M] 
5.NP - př. 56 2*2*1.1*2.5*0.001 =0.011 [N] 
''Součet  
Celkem 0.232=0.232 [O]</t>
  </si>
  <si>
    <t>13010424</t>
  </si>
  <si>
    <t>úhelník ocelový rovnostranný jakost S235JR (11 375) 60x60x6mm</t>
  </si>
  <si>
    <t>2.NP - př. 37 2*1.6*5.47*0.001 =0.018 [A] 
Celkem 0.018=0.018 [B]</t>
  </si>
  <si>
    <t>13010440</t>
  </si>
  <si>
    <t>úhelník ocelový rovnostranný jakost S235JR (11 375) 100x100x8mm</t>
  </si>
  <si>
    <t>2.NP - př. 32 2*1.7*12.18*0.001 =0.041 [A] 
Celkem 0.041=0.041 [B]</t>
  </si>
  <si>
    <t>13010446</t>
  </si>
  <si>
    <t>úhelník ocelový rovnostranný jakost S235JR (11 375) 140x140x10mm</t>
  </si>
  <si>
    <t>1-2.NP - př. 24 1*1.3*21.7*0.001 =0.028 [A] 
Celkem 0.028=0.028 [B]</t>
  </si>
  <si>
    <t>13010740</t>
  </si>
  <si>
    <t>ocel profilová jakost S235JR (11 375) průřez IPE 80</t>
  </si>
  <si>
    <t>1.NP - př. 100 13*0.8*6.1*0.001 =0.063 [A] 
1-2.NP - př. 100 14*0.8*6.1*0.001 =0.068 [B] 
2.NP - př. 100 18*0.8*6.1*0.001 =0.088 [C] 
3.NP - př. 100 18*0.8*6.1*0.001 =0.088 [D] 
4.NP - př. 100 14*0.8*6.1*0.001 =0.068 [E] 
5.NP - př. 100 11*0.8*6.1*0.001 =0.054 [F] 
6.NP - př. 100 5*0.8*6.1*0.001 =0.024 [G] 
''Součet  
Celkem 0.453=0.453 [H]</t>
  </si>
  <si>
    <t>13010742</t>
  </si>
  <si>
    <t>ocel profilová jakost S235JR (11 375) průřez IPE 100</t>
  </si>
  <si>
    <t>2.NP - př. 59 7*1.4*8.5*0.001 =0.083 [A] 
2.NP - př. 103 3*1.3*11.1*0.001 =0.043 [B] 
2.NP - př. 104 3*1.5*11.1*0.001 =0.050 [C] 
2.NP - př. 105 6*1.4*8.5*0.001 =0.071 [D] 
3.NP - př. 68 6*1.5*8.5*0.001 =0.077 [E] 
3.NP - př. 69 6*1.2*8.5*0.001 =0.061 [F] 
4.NP - př. 53 6*1.4*8.5*0.001 =0.071 [G] 
4.NP - př. 133 2*6*1.5*8.5*0.001 =0.153 [H] 
5.NP - př. 54 6*1.4*8.5*0.001 =0.071 [I] 
5.NP - př. 109 2*6*1.6*8.5*0.001 =0.163 [J] 
5.NP - př. 110 3*1.4*8.5*0.001 =0.036 [K] 
5.NP - př. 134 3*1.65*8.5*0.001 =0.042 [L] 
''Součet  
Celkem 0.921=0.921 [M]</t>
  </si>
  <si>
    <t>13010744</t>
  </si>
  <si>
    <t>ocel profilová jakost S235JR (11 375) průřez IPE 120</t>
  </si>
  <si>
    <t>1-2.NP - př. 22 3*1.5*11.1*0.001 =0.050 [A] 
1-2.NP - př. 23 1*1.5*11.1*0.001 =0.017 [B] 
2.NP - př. 26 4*1.35*11.1*0.001 =0.060 [C] 
2.NP - př. 103 3*1.3*11.1*0.001 =0.043 [D] 
2.NP - př. 104 3*1.5*11.1*0.001 =0.050 [E] 
4.NP - př. 54 4*1.4*11.1*0.001 =0.062 [F] 
''Součet  
Celkem 0.282=0.282 [G]</t>
  </si>
  <si>
    <t>13010746</t>
  </si>
  <si>
    <t>ocel profilová jakost S235JR (11 375) průřez IPE 140</t>
  </si>
  <si>
    <t>1.PP - př. 111 2*2.3*14.4*0.001 =0.066 [A] 
1.PP - př. 112 3*2.4*14.4*0.001 =0.104 [B] 
1.NP - př. 07 4*1.6*14.4*0.001 =0.092 [C] 
1.NP - př. 99 4*1.65*14.4*0.001 =0.095 [D] 
1.NP - př. 113 6*1.3*14.4*0.001 =0.112 [E] 
1-2.NP - př. 63 6*2.7*14.4*0.001 =0.233 [F] 
1-2.NP - př. 64 4*2.5*14.4*0.001 =0.144 [G] 
1-2.NP - př. 117 2*1.9*14.4*0.001 =0.055 [H] 
1-2.NP - př. 118 2*1.6*14.4*0.001 =0.046 [I] 
2.NP - př. 60 4*2*2*14.4*0.001 =0.230 [J] 
2.NP - př. 61 4*2.3*2*14.4*0.001 =0.265 [K] 
2.NP - př. 97 6*2.1*14.4*0.001 =0.181 [L] 
2.NP - př. 114 2*2*14.4*0.001 =0.058 [M] 
3.NP - př. 67 6*2.1*14.4*0.001 =0.181 [N] 
4.NP - př. 108 6*3.1*14.4*0.001 =0.268 [O] 
5.NP - př. 88 6*2.2*14.4*0.001 =0.190 [P] 
''Součet  
Celkem 2.32=2.320 [Q]</t>
  </si>
  <si>
    <t>13010748</t>
  </si>
  <si>
    <t>ocel profilová jakost S235JR (11 375) průřez IPE 160</t>
  </si>
  <si>
    <t>1.NP - př. 09 2*2.3*18*0.001 =0.083 [A] 
1.NP - př. 106 2*1.85*18*0.001 =0.067 [B] 
1.NP - př. 131 2*2*18*0.001 =0.072 [C] 
3.NP - př. 43 6*4*2.55*18*0.001 =1.102 [D] 
3.NP - př. 65 4*2.75*18*0.001 =0.198 [E] 
3.NP - př. 116 2*2.55*18*0.001 =0.092 [F] 
4.NP - př. 43 3*4*2.55*18*0.001 =0.551 [G] 
4.NP - př. 70 2*3.15*18*0.001 =0.113 [H] 
''Součet  
Celkem 2.278=2.278 [I]</t>
  </si>
  <si>
    <t>13010750</t>
  </si>
  <si>
    <t>ocel profilová jakost S235JR (11 375) průřez IPE 180</t>
  </si>
  <si>
    <t>2.NP - př. 115 2.565*19.3*0.001 =0.050 [A] 
Celkem 0.05=0.050 [B]</t>
  </si>
  <si>
    <t>13010752</t>
  </si>
  <si>
    <t>ocel profilová jakost S235JR (11 375) průřez IPE 200</t>
  </si>
  <si>
    <t>1.PP - př. 130 6*3.4*26.3*0.001 =0.537 [A] 
1-2.NP - př. 62 6*3.6*26.3*0.001 =0.568 [B] 
''Součet  
Celkem 1.105=1.105 [C]</t>
  </si>
  <si>
    <t>13010754</t>
  </si>
  <si>
    <t>ocel profilová jakost S235JR (11 375) průřez IPE 220</t>
  </si>
  <si>
    <t>1.NP - př. 93 4*3*31.1*0.001 =0.373 [A] 
3.NP - př. 66 4*3.62*31.1*0.001 =0.450 [B] 
4.NP - př. 66 4*3.62*31.1*0.001 =0.450 [C] 
5.NP - př. 66 4*3.62*31.1*0.001 =0.450 [D] 
''Součet  
Celkem 1.723=1.723 [E]</t>
  </si>
  <si>
    <t>13010756</t>
  </si>
  <si>
    <t>ocel profilová jakost S235JR (11 375) průřez IPE 240</t>
  </si>
  <si>
    <t>1-2.NP - př. 107 2*3.4*36.2*0.001 =0.246 [A] 
2.NP - př. 29 4*3.6*36.2*0.001 =0.521 [B] 
2.NP - př. 96 2*4*3.7*36.2*0.001 =1.072 [C] 
3.NP - př. 96 2*4*3.7*36.2*0.001 =1.072 [D] 
4.NP - př. 96 2*4*3.7*36.2*0.001 =1.072 [E] 
''Součet  
Celkem 3.983=3.983 [F]</t>
  </si>
  <si>
    <t>13010758</t>
  </si>
  <si>
    <t>ocel profilová jakost S235JR (11 375) průřez IPE 270</t>
  </si>
  <si>
    <t>1.NP - př. 08 2*4.1*37*0.001 =0.303 [A] 
1-2.NP - př. 19 2*4.8*37*0.001 =0.355 [B] 
''Součet  
Celkem 0.658=0.658 [C]</t>
  </si>
  <si>
    <t>13431006</t>
  </si>
  <si>
    <t>úhelník ocelový rovnostranný jakost S235JR (11 375) 150x150x12mm</t>
  </si>
  <si>
    <t>2.NP - př. 30 2*1.6*27.3*0.001 =0.087 [A] 
Celkem 0.087=0.087 [B]</t>
  </si>
  <si>
    <t>310238211</t>
  </si>
  <si>
    <t>Zazdívka otvorů pl přes 0,25 do 1 m2 ve zdivu nadzákladovém cihlami pálenými na MVC</t>
  </si>
  <si>
    <t>1.-2.NP 0.915*0.67*0.76 =0.466 [A] 
2.NP 0.465*0.43*1 =0.200 [B] 
3.NP 0.47*0.4*2.55+0.62*0.485*0.86 =0.738 [C] 
4.NP 0.645*0.7*1.3 =0.587 [D] 
''Součet  
Celkem 1.991=1.991 [E]</t>
  </si>
  <si>
    <t>310239211</t>
  </si>
  <si>
    <t>Zazdívka otvorů pl přes 1 do 4 m2 ve zdivu nadzákladovém cihlami pálenými na MVC</t>
  </si>
  <si>
    <t>1.PP 0.71*(2.485*2.34+2.925*3.82)+0.565*2.11*2.62+0.58*1.07*3+0.9*(1.97*2.5-1.05*2)+0.93*1.37*2.38+0.75*0.6*1.68 =23.378 [A] 
1.NP 0.48*(1.765*2.16+1.325*2.16)+0.655*(2.065*2.9*2+2.05*2.9)+0.775*1.34*2.06+0.78*1.305*2.06+0.67*1.325*2.07+0.46*1.465*3.01+0.42*1.66*3.59 =25.548 [B] 
0.635*0.85*2.11+0.135*1.88*2.03+0.14*4.03*(0.22+0.95*2+0.85+0.235*2+0.95+0.24)+0.175*0.61*3.51*2+0.525*(1.66*2.95+1.14*2.05)+0.535*1.14*2.05 =10.064 [C] 
0.17*1.42*2.49+0.77*1.155*2.02+0.085*1.99*4.38+0.48*1.41*2.5+0.31*1.52*3.21+0.48*(2.05*3.22-0.9*2.1)+0.55*0.78*2.05+0.25*2.08*3.15+0.77*0.95*2.05 =12.621 [D] 
1.44*0.48*2.48+0.42*0.69*2.15 =2.337 [E] 
1.-2.NP 0.32*1.18*2.5+0.31*(2.06*2.44-0.8*2.1)+0.495*0.72*2.15+0.355*0.31*2.15+0.92*1.14*2.19+0.75*0.525*2.5+0.485*1.11*2.19+0.3*0.82*1.4 =7.789 [F] 
0.915*0.815*2+0.48*(1.765*2.16+1.325*2.16)+0.775*(1.25*1.68+1.255*1.56)+4.14*0.16*(0.215+0.95*3+0.225+0.235+0.23)+4.14*0.17*9.53+0.165*0.95*2.14 =17.370 [G] 
0.135*(2.7*2.01+0.9*2.02*2)+0.14*0.9*2.02*2 =1.733 [H] 
2.NP 0.58*(1.575*2.27+2.285*0.96)+0.77*0.975*2.15+0.765*1.01*2.11+0.16*(1.88*2.5-1.22*2.39)+0.18*(2.095*3.62-1.2*2.35)+0.29*0.605*2.6+0.1*0.605*2=8.310 [I] 
0.33*2.43*3.4+0.66*1.825*2.05+0.18*1.2*2.4+0.525*0.79*2.11+0.265*0.94*3+0.17*(2.565*3.06-1.2*2.4)+0.615*1.09*2.4+0.2*11.91*1.7+0.105*0.9*2.02 =14.030 [J] 
0.235*0.75*3.5+0.305*1.56*2.2+0.1*1.4*3.2 =2.112 [K] 
3.NP 0.18*0.7*2.29+0.16*0.7*2.38+0.18*1.2*2.42+0.63*1.42*2.22+0.635*0.925*3.29+0.355*(3.5*2.4-1.2*2.18) =7.050 [L] 
4.NP 0.17*0.83*2.05+0.48*1.29*3.6+0.295*0.64*2.4+0.18*1.23*2.4+0.145*(1.2*2.4+1.2*2.38)+0.45*0.7*3.625+0.63*1.04*3.01+0.36*(2.4*3.4-1.2*2.18) =9.444 [M] 
5.NP 0.48*2.42*3.05+0.5*0.2*3.1+0.1*0.9*2.02+0.47*0.95*1.86+0.19*1.2*2.04+0.1*0.9*2.02+0.47*1*1.77 =6.344 [N] 
''Součet  
Celkem 148.167=148.167 [O]</t>
  </si>
  <si>
    <t>311235101</t>
  </si>
  <si>
    <t>Zdivo jednovrstvé z cihel broušených do P10 na tenkovrstvou maltu tl 175 mm</t>
  </si>
  <si>
    <t>''2.NP'  
3.76*3.855-1.4*2.4 =11.135 [A] 
'''3.NP'  
4.07*5.185-1.2*2.42+4*2.105-1.2*2.4 =23.739 [B] 
'''4.NP'  
3.6*4.905-1.2*2.39+3.61*5.34-1.2*2.4 =31.187 [C] 
''Součet  
Celkem 66.061=66.061 [D]</t>
  </si>
  <si>
    <t>311235131</t>
  </si>
  <si>
    <t>Zdivo jednovrstvé z cihel broušených do P10 na tenkovrstvou maltu tl 240 mm</t>
  </si>
  <si>
    <t>1.NP 3.11*2.88-0.9*2.1 =7.067 [A] 
1.-2.NP 7.19*4.465+7.31*4.96 =68.361 [B] 
''Součet  
Celkem 75.428=75.428 [C]</t>
  </si>
  <si>
    <t>311236301</t>
  </si>
  <si>
    <t>Zdivo jednovrstvé zvukově izolační na tenkovrstvou maltu z cihel děrovaných broušených do P15 tl 190 mm</t>
  </si>
  <si>
    <t>''1.NP'  
7.22*(1.93+1.89)-1.19*2.2 =24.962 [A] 
3.NP 3.8*2.92-0.9*2.4 =8.936 [B] 
4.06*4.585-1.2*2.42 =15.711 [C] 
''Součet  
Celkem 49.609=49.609 [D]</t>
  </si>
  <si>
    <t>311321411</t>
  </si>
  <si>
    <t>Nosná zeď ze ŽB tř. C 25/30 bez výztuže</t>
  </si>
  <si>
    <t>výtahová šachta V1 0.25*((2.4*2+1.95*2)*9.39-1.05*2.18*2) =19.279 [A] 
výtahová šachta V2 (0.25*2.68+0.2*(2.68+2.425*2))*24.65-0.2*2.425*16.33-0.2*1.2*2.18*2 =44.672 [B] 
výtahová šachta V3 včetně skladu 0.25*(2.49+2.38+1.65*2+0.045)*15.3-0.25*1.29*2.18*4 =28.610 [C] 
''Součet  
Celkem 92.561=92.561 [D]</t>
  </si>
  <si>
    <t>311351311</t>
  </si>
  <si>
    <t>Zřízení jednostranného bednění nosných nadzákladových zdí</t>
  </si>
  <si>
    <t>výtahová šachta V1 (2.4*2+2.45*2+1.95*2+1.9*2)*9.39+0.25*(1.05+2.18*2)*2 =166.091 [A] 
výtahová šachta V2 (2.68*2+2.68*2+1.8*2+2.425+0.175*2)*24.65-(0.175+1.8)*16.33+0.2*(1.2+2.18*2)*2 =391.364 [B] 
výtahová šachta V3 včetně skladu (2.49*2+2.15*2+1.65*2+1.8*2)*15.3+4*0.25*(1.2+2.18*2) =253.114 [C] 
''Součet  
Celkem 810.569=810.569 [D]</t>
  </si>
  <si>
    <t>311351312</t>
  </si>
  <si>
    <t>Odstranění jednostranného bednění nosných nadzákladových zdí</t>
  </si>
  <si>
    <t>311361821</t>
  </si>
  <si>
    <t>Výztuž nosných zdí betonářskou ocelí 10 505</t>
  </si>
  <si>
    <t>dle výkazu výztuže výtahových šachet 10.686 =10.686 [A] 
Celkem 10.686=10.686 [B]</t>
  </si>
  <si>
    <t>317168051</t>
  </si>
  <si>
    <t>Překlad keramický vysoký v 238 mm dl 1000 mm</t>
  </si>
  <si>
    <t>1.NP - př. 14 1 =1.000 [A] 
1-2.NP - př. 90 2 =2.000 [B] 
2.NP - př. 89 1 =1.000 [C] 
2.NP - př. 90 2*2 =4.000 [D] 
3.NP - př. 71 1 =1.000 [E] 
3.NP - př. 90 2*2 =4.000 [F] 
4.NP - př. 90 2 =2.000 [G] 
4.NP - př. 92 1 =1.000 [H] 
5.NP - př. 89 1 =1.000 [I] 
6.NP - př. 90 1 =1.000 [J] 
''Součet  
Celkem 18=18.000 [K]</t>
  </si>
  <si>
    <t>317168052</t>
  </si>
  <si>
    <t>Překlad keramický vysoký v 238 mm dl 1250 mm</t>
  </si>
  <si>
    <t>1.PP - př. 05 1 =1.000 [A] 
1.PP - př. 10 1 =1.000 [B] 
1.PP - př. 28 1 =1.000 [C] 
1.PP - př. 45 2 =2.000 [D] 
1.PP - př. 95 2*2 =4.000 [E] 
1.NP - př. 03 3 =3.000 [F] 
1.NP - př. 04 3 =3.000 [G] 
1.NP - př. 05 7 =7.000 [H] 
1.NP - př. 10 4 =4.000 [I] 
1.NP - př. 11 2 =2.000 [J] 
1-2.NP - př. 10 5 =5.000 [K] 
1-2.NP - př. 11 2 =2.000 [L] 
1-2.NP - př. 17 2 =2.000 [M] 
1-2.NP - př. 18 7 =7.000 [N] 
2.NP - př. 04 3 =3.000 [O] 
2.NP - př. 05 3 =3.000 [P] 
2.NP - př. 10 4 =4.000 [Q] 
2.NP - př. 11 11 =11.000 [R] 
2.NP - př. 14 1 =1.000 [S] 
2.NP - př. 17 3 =3.000 [T] 
2.NP - př. 28 1 =1.000 [U] 
2.NP - př. 36 1 =1.000 [V] 
2.NP - př. 38 1 =1.000 [W] 
2.NP - př. 98 1 =1.000 [X] 
3.NP - př. 04 1 =1.000 [Y] 
3.NP - př. 05 5 =5.000 [Z] 
3.NP - př. 10 7 =7.000 [AA] 
3.NP - př. 11 1 =1.000 [AB] 
3.NP - př. 17 1 =1.000 [AC] 
3.NP - př. 44 2 =2.000 [AD] 
3.NP - př. 45 1 =1.000 [AE] 
3.NP - př. 46 2*2 =4.000 [AF] 
3.NP - př. 135 6 =6.000 [AG] 
4.NP - př. 04 1 =1.000 [AH] 
4.NP - př. 05 1 =1.000 [AI] 
4.NP - př. 11 1 =1.000 [AJ] 
4.NP - př. 45 1 =1.000 [AK] 
5.NP - př. 05 1 =1.000 [AL] 
5.NP - př. 10 1 =1.000 [AM] 
5.NP - př. 17 1 =1.000 [AN] 
6.NP - př. 04 1 =1.000 [AO] 
6.NP - př. 05 1 =1.000 [AP] 
''Součet  
Celkem 110=110.000 [AQ]</t>
  </si>
  <si>
    <t>317168053</t>
  </si>
  <si>
    <t>Překlad keramický vysoký v 238 mm dl 1500 mm</t>
  </si>
  <si>
    <t>1.NP - př. 06 1 =1.000 [A] 
2.NP - př. 35 1 =1.000 [B] 
4.NP - př. 52 1 =1.000 [C] 
''Součet  
Celkem 3=3.000 [D]</t>
  </si>
  <si>
    <t>317168054</t>
  </si>
  <si>
    <t>Překlad keramický vysoký v 238 mm dl 1750 mm</t>
  </si>
  <si>
    <t>1.PP - př. 85 1 =1.000 [A] 
1-2.NP - př. 20 2 =2.000 [B] 
1-2.NP - př. 21 1 =1.000 [C] 
2.NP - př. 21 1 =1.000 [D] 
2.NP - př. 27 2 =2.000 [E] 
2.NP - př. 33 7 =7.000 [F] 
2.NP - př. 34 2 =2.000 [G] 
2.NP - př. 40 4 =4.000 [H] 
2.NP - př. 41 2 =2.000 [I] 
2.NP - př. 132 2 =2.000 [J] 
3.NP - př. 33 2 =2.000 [K] 
3.NP - př. 37 2 =2.000 [L] 
3.NP - př. 47 2 =2.000 [M] 
3.NP - př. 48 2 =2.000 [N] 
4.NP - př. 21 2 =2.000 [O] 
4.NP - př. 37 2 =2.000 [P] 
4.NP - př. 47 1 =1.000 [Q] 
4.NP - př. 91 1 =1.000 [R] 
''Součet  
Celkem 38=38.000 [S]</t>
  </si>
  <si>
    <t>317168056</t>
  </si>
  <si>
    <t>Překlad keramický vysoký v 238 mm dl 2250 mm</t>
  </si>
  <si>
    <t>1.NP - př. 16 1 =1.000 [A] 
1-2.NP - př. 25 1 =1.000 [B] 
2.NP - př. 31 1 =1.000 [C] 
2.NP - př. 39 1 =1.000 [D] 
2.NP - př. 42 1 =1.000 [E] 
2.NP - př. 73 1 =1.000 [F] 
3.NP - př. 50 1 =1.000 [G] 
5.NP - př. 25 1 =1.000 [H] 
5.NP - př. 58 1 =1.000 [I] 
''Součet  
Celkem 9=9.000 [J]</t>
  </si>
  <si>
    <t>317168057</t>
  </si>
  <si>
    <t>Překlad keramický vysoký v 238 mm dl 2500 mm</t>
  </si>
  <si>
    <t>1.PP - př. 94 2 =2.000 [A] 
1.PP - př. 101 1 =1.000 [B] 
''Součet  
Celkem 3=3.000 [C]</t>
  </si>
  <si>
    <t>317168060</t>
  </si>
  <si>
    <t>Překlad keramický vysoký v 238 mm dl 3250 mm</t>
  </si>
  <si>
    <t>3.NP - př. 49 1 =1.000 [A] 
Celkem 1=1.000 [B]</t>
  </si>
  <si>
    <t>317168061</t>
  </si>
  <si>
    <t>Překlad keramický vysoký v 238 mm dl 3500 mm</t>
  </si>
  <si>
    <t>1.NP - př. 15 1 =1.000 [A] 
1-2.NP - př. 15 1 =1.000 [B] 
''Součet  
Celkem 2=2.000 [C]</t>
  </si>
  <si>
    <t>317941121</t>
  </si>
  <si>
    <t>Osazování ocelových válcovaných nosníků na zdivu I, IE, U, UE nebo L do č. 12 nebo výšky do 120 mm</t>
  </si>
  <si>
    <t>1.PP - př. 12 2*2*1.3*2.5*0.001 =0.013 [A] 
1.NP - př. 01 3*2*1.2*2.5*0.001 =0.018 [B] 
1.NP - př. 02 3*2*1*2.5*0.001 =0.015 [C] 
1.NP - př. 12 2*2*1.3*2.5*0.001 =0.013 [D] 
1.NP - př. 13 2*1.3*1.36*0.001 =0.004 [E] 
1.NP - př. 100 13*0.8*6.1*0.001 =0.063 [F] 
1-2.NP - př. 01 5*2*1.2*2.5*0.001 =0.030 [G] 
1-2.NP - př. 22 3*1.5*11.1*0.001 =0.050 [H] 
1-2.NP - př. 23 1*1.5*11.1*0.001 =0.017 [I] 
1-2.NP - př. 100 14*0.8*6.1*0.001 =0.068 [J] 
2.NP - př. 01 3*2*1.2*2.5*0.001 =0.018 [K] 
2.NP - př. 12 2*2*1.3*2.5*0.001 =0.013 [L] 
2.NP - př. 13 2*1.3*1.36*0.001 =0.004 [M] 
2.NP - př. 26 4*1.35*11.1*0.001 =0.060 [N] 
2.NP - př. 32 2*1.7*12.18*0.001 =0.041 [O] 
2.NP - př. 37 2*1.6*5.47*0.001 =0.018 [P] 
2.NP - př. 59 7*1.4*8.5*0.001 =0.083 [Q] 
2.NP - př. 100 18*0.8*6.1*0.001 =0.088 [R] 
2.NP - př. 103 3*1.3*11.1*0.001 =0.043 [S] 
2.NP - př. 104 3*1.5*11.1*0.001 =0.050 [T] 
2.NP - př. 105 6*1.4*8.5*0.001 =0.071 [U] 
3.NP - př. 01 2*1.2*2.5*0.001 =0.006 [V] 
3.NP - př. 12 2*1.3*2.5*0.001 =0.007 [W] 
3.NP - př. 68 6*1.5*8.5*0.001 =0.077 [X] 
3.NP - př. 69 6*1.2*8.5*0.001 =0.061 [Y] 
3.NP - př. 100 18*0.8*6.1*0.001 =0.088 [Z] 
4.NP - př. 12 2*2*1.3*2.5*0.001 =0.013 [AA] 
4.NP - př. 51 2*1.6*1.36*0.001 =0.004 [AB] 
4.NP - př. 53 6*1.4*8.5*0.001 =0.071 [AC] 
4.NP - př. 54 4*1.4*11.1*0.001 =0.062 [AD] 
4.NP - př. 100 14*0.8*6.1*0.001 =0.068 [AE] 
4.NP - př. 133 2*6*1.5*8.5*0.001 =0.153 [AF] 
5.NP - př. 01 2*2*1.2*2.5*0.001 =0.012 [AG] 
5.NP - př. 12 8*2*1.3*2.5*0.001 =0.052 [AH] 
5.NP - př. 54 6*1.4*8.5*0.001 =0.071 [AI] 
5.NP - př. 55 2*2.25*2.5*0.001 =0.011 [AJ] 
5.NP - př. 56 2*2*1.1*2.5*0.001 =0.011 [AK] 
5.NP - př. 100 11*0.8*6.1*0.001 =0.054 [AL] 
5.NP - př. 109 2*6*1.6*8.5*0.001 =0.163 [AM] 
5.NP - př. 110 3*1.4*8.5*0.001 =0.036 [AN] 
5.NP - př. 134 3*1.65*8.5*0.001 =0.042 [AO] 
6.NP - př. 100 5*0.8*6.1*0.001 =0.024 [AP] 
''Součet  
Celkem 1.866=1.866 [AQ]</t>
  </si>
  <si>
    <t>317941123</t>
  </si>
  <si>
    <t>Osazování ocelových válcovaných nosníků na zdivu I, IE, U, UE nebo L přes č. 14 do č. 22 nebo výšky do 220 mm</t>
  </si>
  <si>
    <t>1.PP - př. 111 2*2.3*14.4*0.001 =0.066 [A] 
1.PP - př. 112 3*2.4*14.4*0.001 =0.104 [B] 
1.PP - př. 130 6*3.4*26.3*0.001 =0.537 [C] 
1.NP - př. 07 4*1.6*14.4*0.001 =0.092 [D] 
1.NP - př. 09 2*2.3*18*0.001 =0.083 [E] 
1.NP - př. 93 4*3*31.1*0.001 =0.373 [F] 
1.NP - př. 99 4*1.65*14.4*0.001 =0.095 [G] 
1.NP - př. 106 2*1.85*18*0.001 =0.067 [H] 
1.NP - př. 113 6*1.3*14.4*0.001 =0.112 [I] 
1.NP - př. 131 2*2*18*0.001 =0.072 [J] 
1-2.NP - př. 24 1*1.3*21.7*0.001 =0.028 [K] 
1-2.NP - př. 62 6*3.6*26.3*0.001 =0.568 [L] 
1-2.NP - př. 63 6*2.7*14.4*0.001 =0.233 [M] 
1-2.NP - př. 64 4*2.5*14.4*0.001 =0.144 [N] 
1-2.NP - př. 117 2*1.9*14.4*0.001 =0.055 [O] 
1-2.NP - př. 118 2*1.6*14.4*0.001 =0.046 [P] 
2.NP - př. 30 2*1.6*27.3*0.001 =0.087 [Q] 
2.NP - př. 60 4*2*2*14.4*0.001 =0.230 [R] 
2.NP - př. 61 4*2.3*2*14.4*0.001 =0.265 [S] 
2.NP - př. 97 6*2.1*14.4*0.001 =0.181 [T] 
2.NP - př. 114 2*2*14.4*0.001 =0.058 [U] 
2.NP - př. 115 2.565*19.3*0.001 =0.050 [V] 
3.NP - př. 43 6*4*2.55*18*0.001 =1.102 [W] 
3.NP - př. 65 4*2.75*18*0.001 =0.198 [X] 
3.NP - př. 66 4*3.62*31.1*0.001 =0.450 [Y] 
3.NP - př. 67 6*2.1*14.4*0.001 =0.181 [Z] 
3.NP - př. 116 2*2.55*18*0.001 =0.092 [AA] 
4.NP - př. 43 3*4*2.55*18*0.001 =0.551 [AB] 
4.NP - př. 66 4*3.62*31.1*0.001 =0.450 [AC] 
4.NP - př. 70 2*3.15*18*0.001 =0.113 [AD] 
4.NP - př. 108 6*3.1*14.4*0.001 =0.268 [AE] 
5.NP - př. 66 4*3.62*31.1*0.001 =0.450 [AF] 
5.NP - př. 88 6*2.2*14.4*0.001 =0.190 [AG] 
''Součet  
Celkem 7.591=7.591 [AH]</t>
  </si>
  <si>
    <t>317941125</t>
  </si>
  <si>
    <t>Osazování ocelových válcovaných nosníků na zdivu I, IE, U, UE nebo L č 24 a vyšší nebo výšky přes 220 mm</t>
  </si>
  <si>
    <t>1.NP - př. 08 2*4.1*37*0.001 =0.303 [A] 
1-2.NP - př. 19 2*4.8*37*0.001 =0.355 [B] 
1-2.NP - př. 107 2*3.4*36.2*0.001 =0.246 [C] 
2.NP - př. 29 4*3.6*36.2*0.001 =0.521 [D] 
2.NP - př. 96 2*4*3.7*36.2*0.001 =1.072 [E] 
3.NP - př. 96 2*4*3.7*36.2*0.001 =1.072 [F] 
4.NP - př. 96 2*4*3.7*36.2*0.001 =1.072 [G] 
''Součet  
Celkem 4.641=4.641 [H]</t>
  </si>
  <si>
    <t>317998130</t>
  </si>
  <si>
    <t>Tepelná izolace mezi překlady v 24 cm z XPS tl do 30 mm</t>
  </si>
  <si>
    <t>2.NP - př. 27 1*1.75 =1.750 [A] 
2.NP - př. 38 1*1.25 =1.250 [B] 
3.NP - př. 135 1*1.25 =1.250 [C] 
''Součet  
Celkem 4.25=4.250 [D]</t>
  </si>
  <si>
    <t>317998131</t>
  </si>
  <si>
    <t>Tepelná izolace mezi překlady v 24 cm z XPS tl přes 30 do 50 mm</t>
  </si>
  <si>
    <t>1.PP - př. 05 1*1.25 =1.250 [A] 
1.PP - př. 10 1*1.25 =1.250 [B] 
1.PP - př. 85 1*1.75 =1.750 [C] 
1.PP - př. 101 1*2.5 =2.500 [D] 
1.NP - př. 05 7*1.25 =8.750 [E] 
1.NP - př. 06 1*1.5 =1.500 [F] 
1.NP - př. 10 4*1.25 =5.000 [G] 
1.NP - př. 11 2*1.25 =2.500 [H] 
1-2.NP - př. 10 5*1.25 =6.250 [I] 
1-2.NP - př. 11 2*1.25 =2.500 [J] 
1-2.NP - př. 90 1*1 =1.000 [K] 
2.NP - př. 05 3*1.25 =3.750 [L] 
2.NP - př. 10 4*1.25 =5.000 [M] 
2.NP - př. 11 11*1.25 =13.750 [N] 
2.NP - př. 21 1*1.75 =1.750 [O] 
2.NP - př. 33 7*1.75 =12.250 [P] 
2.NP - př. 34 2*1.75 =3.500 [Q] 
2.NP - př. 40 4*1.75 =7.000 [R] 
2.NP - př. 41 1*1.75 =1.750 [S] 
2.NP - př. 73 1*2.25 =2.250 [T] 
2.NP - př. 89 1*1 =1.000 [U] 
2.NP - př. 90 2*1 =2.000 [V] 
2.NP - př. 132 1*1.75 =1.750 [W] 
3.NP - př. 05 5*1.25 =6.250 [X] 
3.NP - př. 10 7*1.25 =8.750 [Y] 
3.NP - př. 11 1*1.25 =1.250 [Z] 
3.NP - př. 33 2*1.75 =3.500 [AA] 
3.NP - př. 37 2*1.75 =3.500 [AB] 
3.NP - př. 44 1*1.25 =1.250 [AC] 
3.NP - př. 46 2*1.25 =2.500 [AD] 
3.NP - př. 48 1*1.75 =1.750 [AE] 
4.NP - př. 05 1*1.25 =1.250 [AF] 
4.NP - př. 11 1*1.25 =1.250 [AG] 
4.NP - př. 21 2*1.75 =3.500 [AH] 
4.NP - př. 37 2*1.75 =3.500 [AI] 
5.NP - př. 05 1*1.25 =1.250 [AJ] 
5.NP - př. 10 1*1.25 =1.250 [AK] 
5.NP - př. 89 1*1 =1.000 [AL] 
6.NP - př. 05 1*1.25 =1.250 [AM] 
''Součet  
Celkem 133=133.000 [AN]</t>
  </si>
  <si>
    <t>317998132</t>
  </si>
  <si>
    <t>Tepelná izolace mezi překlady v 24 cm z XPS tl přes 50 do 70 mm</t>
  </si>
  <si>
    <t>1.PP - př. 45 2*1.25 =2.500 [A] 
1-2.NP - př. 20 2*1.75 =3.500 [B] 
1-2.NP - př. 21 1*1.75 =1.750 [C] 
3.NP - př. 45 1*1.25 =1.250 [D] 
3.NP - př. 47 2*1.75 =3.500 [E] 
4.NP - př. 45 1*1.25 =1.250 [F] 
4.NP - př. 47 1*1.75 =1.750 [G] 
4.NP - př. 52 1*1.5 =1.500 [H] 
''Součet  
Celkem 17=17.000 [I]</t>
  </si>
  <si>
    <t>317998135</t>
  </si>
  <si>
    <t>Tepelná izolace mezi překlady v 24 cm z XPS tl 100 mm</t>
  </si>
  <si>
    <t>1-2.NP - př. 18 1*1.25 =1.250 [A] 
3.NP - př. 90 2*1 =2.000 [B] 
4.NP - př. 90 2*1 =2.000 [C] 
6.NP - př. 90 1*1 =1.000 [D] 
''Součet  
Celkem 6.25=6.250 [E]</t>
  </si>
  <si>
    <t>319202115</t>
  </si>
  <si>
    <t>Dodatečná izolace zdiva tl přes 600 do 900 mm nízkotlakou injektáží silikonovou mikroemulzí</t>
  </si>
  <si>
    <t>342244201</t>
  </si>
  <si>
    <t>Příčka z cihel broušených na tenkovrstvou maltu tloušťky 80 mm</t>
  </si>
  <si>
    <t>1.PP 3*1.615 =4.845 [A] 
1.NP 2.6*2-0.8*2.1+2.6*1.3*2+3.3*(3.045+1.18+1.98)-0.7*2.1*5+2.6*1.3+3.3*1.9+2.6*2.025*3-0.7*2.1*2+2.6*1.705 =50.345 [B] 
1.-2.NP 2.6*(3.07+1.23)-0.7*2.1*3+2.6*(2.05+1.23+1.31)-0.7*2.1*2+2.9*(2.415+0.25)+2.6*(3.25+3.045)-0.8*2*2 =36.660 [C] 
2.NP 2.6*(1.94+1.1*2)-0.7*2.1*2+3.4*(2.42+0.25)+3.33*(2.87+2.98-0.9)-0.8*2.1+2.6*(2.725+2.675+1.2*2)-0.7*2.1*2+3.2*(3.66+1.11)-(0.9*2.1+0.8*2.1) =60.740 [D] 
2.6*1.86*2-(0.7*2.1+0.94*2.2)+3.3*2.355-0.7*2.1*2+2.6*1.63+2.6*2.15*3-0.7*2.1*2 =29.034 [E] 
4.17*3.855-0.8*2.1+1.4*4-0.8*2.1+3.61*0.995+3.75*1.73+3.38*3.78-1.22*2.44 =38.194 [F] 
3.NP 2.6*(2.49+1.135+2.13*2+1.05+0.93)-0.7*2.1*2+3.48*2.935-0.7*2.1*3+3.5*3.215-0.8*2.1+2.8*(1.41+0.99)-0.7*2.1+2.3*(2.115*2+2)-0.9*2.2 =55.684 [G] 
(0.32+2.5)/2*2.125*2+2.5*3-0.9*2.2+(0.32+2.5)/2*2.115*2+2.5*3-0.9*2.2 =22.997 [H] 
4.1*1.13 =4.633 [I] 
4.NP 3.4*2.435+3.375*(6.26-1.535)-0.7*2.1+2.6*0.945-0.7*2.1+3.4*(1.86+1.13)+3.4*2.3 =41.729 [J] 
5.NP 3.05*(0.67+1.75+0.25)+3.37*(3.16+2.895+1.1*2)-(0.8*2.1+0.7*2.1*2)+3.38*(2.98-0.92+2.71+1.1+1.96)-0.7*2.1*3 =53.398 [K] 
2.95*(1.01+0.995+1.1+1.105+0.14+0.145)-(0.7*1.8+0.9*1.85)+3.89*1.25 =15.198 [L] 
'''odpočet ŽB věnců' -věnec80/0,08  
''Součet  
Celkem 388.232=388.232 [M]</t>
  </si>
  <si>
    <t>342244211</t>
  </si>
  <si>
    <t>Příčka z cihel broušených na tenkovrstvou maltu tloušťky 115 mm</t>
  </si>
  <si>
    <t>1.PP 2.5*3.195-0.8*2.1 =6.308 [A] 
3.6*(2.095+2.8+2.28)+3.39*(2.285+2.3)-0.9*2.1+3.92*(4.315+1.565)-0.8*2.1 =60.853 [B] 
1.NP 3.3*(4.1+2.61)-0.9*2.1*2+3.3*1.62-0.8*2.1+3.3*(2.485*2+3.87)-0.7*2.1*2+2.6*(1.1*2+1.805*2)-0.7*2*4 =57.767 [C] 
1.24*2.5-0.9*2.45+3.62*(3.215+1.375+2)-(1.1*2.1+0.7*2.1)+1.47*2.5-0.9*2.4+3.73*7.845-0.9*2.4+3.66*4.81-0.8*2 =65.592 [D] 
1.-2.NP 3*(2.3+4.68)-0.9*2+2.9*1.81-0.9*2.1+2.6*1.41+2.9*1.97-0.9*2.1 =29.988 [E] 
1.385*2.54+1.49*2.38-0.8*2.1+3.15*(1.22+2.35)-1*2.1+3.08*(4.69+0.65)-0.9*2.1+3.15*5.275-1.22*2.34+3.37*(4.355+2.1*2)-0.9*2.1+3.15*7.4 =93.099 [F] 
6.57*(1.93+1.815) =24.605 [G] 
2.NP 2.6*(1.685+3.055)-0.7*2.1+3.4*6.285-0.7*2.1+3.2*1.61*2-0.9*2.4+3*1.32+3.5*(5.47+2)-0.8*2.1*2+2.6*2+3.3*(6.04+2.68+2.355)-0.8*2.1*2+3.76*7.16=130.951 [H] 
-1.4*2.4+3.3*(4.93+2.055)-0.8*2.1*2+2.6*2.725-0.8*2.1 =21.736 [I] 
3.76*3.045+3.55*4.55-1.2*2.38+3.52*4.77-1.22*2.4+3.52*(4.67+5.175)-(1.22*2.4+0.8*2.1)+3.47*(3.18+5.725)-(1.22*2.4+0.8*2.1)+4.17*(8.09+3.305*2) =156.246 [J] 
-(0.9*2.2+0.9*2.18)+1.305*2.46-0.9*2.3+4.05*5.705-0.9*2.4+4.44*1.52-1.35*2+3.75*1.69-0.8*2.1+4.1*7.43+3.3*2.575-1.2*2.4+4.1*(15.75+5.735)-1.2*2.4*4=139.499 [K] 
4.13*(3.87+4.975)-1.2*2.4+4.1*7.35-1.2*2.4*2 =58.025 [L] 
3.NP 3*(4.21+1.61*2)-0.7*2.1*2+3.5*1.12-0.7*2.1+3*1.36+3.5*1.355-0.9*2.1+4.03*6.33-0.7*2.1+3.48*3.135-0.8*2.1+3.5*(3.12+1.41)-0.9*2.1 =75.967 [M] 
3.86*(0.625+0.8+1.005+4.59+4.21)-0.9*2.1+5.03*5-0.9*2.4+4.05*(5.84+3.745)-(0.9*2.1+1.2*2.4)+4.06*5.795-1.2*2.39 =119.157 [N] 
4.NP 3.4*6.26+3.45*6.26-0.7*2.1+3.4*0.25+2.6*1.02 =44.913 [O] 
3.6*3.955+3.58*(1.305+10.26+5.9)-(1.2*2.4+1.2*2.38) =71.027 [P] 
5.NP 3.4*6.315-0.7*2.1 =20.001 [Q] 
3.89*0.34+(0.96+2.46)/2*2.7-0.9*1.72+(0.96+3.15)/2*3.89+2.34*2.195+1.82*1.435+2*2.575 =25.284 [R] 
'''odpočet ŽB věnců' -věnec115/0,115  
''Součet  
Celkem 1144.263=1 144.263 [S]</t>
  </si>
  <si>
    <t>342244221</t>
  </si>
  <si>
    <t>Příčka z cihel broušených na tenkovrstvou maltu tloušťky 140 mm</t>
  </si>
  <si>
    <t>1.PP 3.02*(2.53+2.75)-0.9*2.1*2 =12.166 [A] 
'''1.-2.NP'  
3.13*(4.68+5.16)-1.225*2.4*2 =24.919 [B] 
'''2.NP'  
4.44*1.03 =4.573 [C] 
3.NP 3.5*1.92-0.9*2.4 =4.560 [D] 
4.07*4.145-1.2*2.38+4*5.33-1.2*2.4 =32.454 [E] 
'''4.NP'  
1.5*2.54-1.22*2.4+1.5*2.54-1.2*2.4+3.58*5.17-(0.95*2.05+0.9*2.12)+3.6*5.37-1.2*2.4 =32.917 [F] 
'''odpočet ŽB věnců' -věnec140/0,14  
''Součet  
Celkem 105.489=105.489 [G]</t>
  </si>
  <si>
    <t>346481111</t>
  </si>
  <si>
    <t>Zaplentování rýh, potrubí, výklenků nebo nik ve stěnách rabicovým pletivem</t>
  </si>
  <si>
    <t>'I 80  
1.NP - př. 100 13*0.8*0.08*2 =1.664 [A] 
1-2.NP - př. 100 14*0.8*0.08*2 =1.792 [B] 
2.NP - př. 100 18*0.8*0.08*2 =2.304 [C] 
3.NP - př. 100 18*0.8*0.08*2 =2.304 [D] 
4.NP - př. 100 14*0.8*0.08*2 =1.792 [E] 
5.NP - př. 100 11*0.8*0.08*2 =1.408 [F] 
6.NP - př. 100 5*0.8*0.08*2 =0.640 [G] 
''I 100  
2.NP - př. 59 7*1.4*0.1*2 =1.960 [H] 
2.NP - př. 103 3*1.3*0.1*2 =0.780 [I] 
2.NP - př. 104 3*1.5*0.1*2 =0.900 [J] 
2.NP - př. 105 6*1.4*0.1*2 =1.680 [K] 
3.NP - př. 68 6*1.5*0.1*2 =1.800 [L] 
3.NP - př. 69 6*1.2*0.1*2 =1.440 [M] 
4.NP - př. 53 6*1.4*0.1*2 =1.680 [N] 
4.NP - př. 133 2*1.5*0.1*2 =0.600 [O] 
5.NP - př. 54 6*1.4*0.1*2 =1.680 [P] 
5.NP - př. 109 2*1.6*0.1*2 =0.640 [Q] 
5.NP - př. 110 3*1.4*0.1*2 =0.840 [R] 
5.NP - př. 134 3*1.65*0.1*2 =0.990 [S] 
''I 120  
1-2.NP - př. 22 3*1.5*0.12*2 =1.080 [T] 
1-2.NP - př. 23 1*1.5*0.12*2 =0.360 [U] 
2.NP - př. 26 4*1.35*0.12*2 =1.296 [V] 
2.NP - př. 103 3*1.3*0.12*2 =0.936 [W] 
2.NP - př. 104 3*1.5*0.12*2 =1.080 [X] 
4.NP - př. 54 4*1.4*0.12*2 =1.344 [Y] 
''I 140  
1.PP - př. 111 2*2.3*0.14*2 =1.288 [Z] 
1.PP - př. 112 3*2.4*0.14*2 =2.016 [AA] 
1.NP - př. 07 4*1.6*0.14*2 =1.792 [AB] 
1.NP - př. 99 4*1.65*0.14*2 =1.848 [AC] 
1.NP - př. 113 6*1.3*0.14*2 =2.184 [AD] 
1-2.NP - př. 63 6*2.7*0.14*2 =4.536 [AE] 
1-2.NP - př. 64 4*2.5*0.14*2 =2.800 [AF] 
1-2.NP - př. 117 2*1.9*0.14*2 =1.064 [AG] 
1-2.NP - př. 118 2*1.6*0.14*2 =0.896 [AH] 
2.NP - př. 60 4*2*0.14*2 =2.240 [AI] 
2.NP - př. 61 4*2.3*2*0.14*2 =5.152 [AJ] 
2.NP - př. 97 6*2.1*0.14*2 =3.528 [AK] 
2.NP - př. 114 2*2*0.14*2 =1.120 [AL] 
3.NP - př. 67 6*2.1*0.14*2 =3.528 [AM] 
4.NP - př. 108 6*3.1*0.14*2 =5.208 [AN] 
5.NP - př. 88 6*2.2*0.14*2 =3.696 [AO] 
''I 160  
1.NP - př. 09 2*2.3*0.16*2 =1.472 [AP] 
1.NP - př. 106 2*1.85*0.16*2 =1.184 [AQ] 
1.NP - př. 131 2*2*0.16*2 =1.280 [AR] 
3.NP - př. 43 6*2.55*0.16*2 =4.896 [AS] 
3.NP - př. 65 4*2.75*0.16*2 =3.520 [AT] 
3.NP - př. 116 2*2.55*0.16*2 =1.632 [AU] 
4.NP - př. 43 3*2.55*0.16*2 =2.448 [AV] 
4.NP - př. 70 2*3.15*0.16*2 =2.016 [AW] 
''I 180  
2.NP - př. 115 2.565*0.18*2 =0.923 [AX] 
''I 200  
1.PP - př. 130 6*3.4*0.2*2 =8.160 [AY] 
1-2.NP - př. 62 6*3.6*0.2*2 =8.640 [AZ] 
''I 220  
1.NP - př. 93 4*3*0.22*2 =5.280 [BA] 
3.NP - př. 66 4*3.62*0.22*2 =6.371 [BB] 
4.NP - př. 66 4*3.62*0.22*2 =6.371 [BC] 
5.NP - př. 66 4*3.62*0.22*2 =6.371 [BD] 
''I 240  
1-2.NP - př. 107 2*3.4*0.24*2 =3.264 [BE] 
2.NP - př. 29 4*3.6*0.24*2 =6.912 [BF] 
2.NP - př. 96 2*3.7*0.24*2 =3.552 [BG] 
3.NP - př. 96 2*3.7*0.24*2 =3.552 [BH] 
4.NP - př. 96 2*3.7*0.24*2 =3.552 [BI] 
''I 270  
1.NP - př. 08 2*4.1*0.27*2 =4.428 [BJ] 
1-2.NP - př. 19 2*4.8*0.27*2 =5.184 [BK] 
''Součet  
Celkem 166.894=166.894 [BL]</t>
  </si>
  <si>
    <t>380326342</t>
  </si>
  <si>
    <t>Nosná zeď ze ŽB pohledového tř. C 30/37 bez výztuže</t>
  </si>
  <si>
    <t>Nadzákladové zdi z betonu železového (bez výztuže) nosné pohledového (v přírodní barvě drtí a přísad) tř. C 30/37</t>
  </si>
  <si>
    <t>výtahové šachty 0.3*(2.15*2.3+2.506*2.769+3.18*2.486)+0.25*(1.03*(2.769*2+1.9)+1.06*(3.18+2.22*2))+0.569*2.506*1.03+0.45*3.18*1.06 =12.857 [A] 
Celkem 12.857=12.857 [B]</t>
  </si>
  <si>
    <t>380356211</t>
  </si>
  <si>
    <t>Zřízení oboustranného bednění nosných nadzákladových zdí</t>
  </si>
  <si>
    <t>Bednění nadzákladových zdí nosných rovné oboustranné za každou stranu zřízení</t>
  </si>
  <si>
    <t>výtahové šachty 0.3*(2.15*2+2.3*2+2.506*2+2.769*2+3.18*2+2.486*2)+1.03*(1.92*2+1.95*2+2.769*2+2.506*2)+1.06*(2.486*2+3.18*2+1.65*2+1.8*2) =47.399 [A] 
Celkem 47.399=47.399 [B]</t>
  </si>
  <si>
    <t>380356212</t>
  </si>
  <si>
    <t>Odstranění oboustranného bednění nosných nadzákladových zdí</t>
  </si>
  <si>
    <t>Bednění nadzákladových zdí nosných rovné oboustranné za každou stranu odstranění</t>
  </si>
  <si>
    <t>Vodorovné konstrukce</t>
  </si>
  <si>
    <t>13010242</t>
  </si>
  <si>
    <t>tyč ocelová plochá jakost S235JR (11 375) 60x6mm</t>
  </si>
  <si>
    <t>dle výkazu ocelových kcí - 1.PP - pásek P6 (33.9+31.7+22.6)*0.001*1.15 =0.101 [A] 
dle výkazu ocelových kcí - 1.-2.NP - pásek P6 (28.3+27.1)*0.001*1.15 =0.064 [B] 
''Součet  
Celkem 0.165=0.165 [C]</t>
  </si>
  <si>
    <t>1301024R</t>
  </si>
  <si>
    <t>úpalek jakost S235JR (11 375) 60x135mm</t>
  </si>
  <si>
    <t>dle výkazu ocelových kcí - 1.NP - úpalek P 60 11.6*0.001 =0.012 [A] 
Celkem 0.012=0.012 [B]</t>
  </si>
  <si>
    <t>13010290</t>
  </si>
  <si>
    <t>tyč ocelová plochá jakost S235JR (11 375) 100x12mm</t>
  </si>
  <si>
    <t>dle výkazu ocelových kcí - 1.-2.NP - výztuha P12 3.8*0.001*1.15 =0.004 [A] 
Celkem 0.004=0.004 [B]</t>
  </si>
  <si>
    <t>13010444</t>
  </si>
  <si>
    <t>úhelník ocelový rovnostranný jakost S235JR (11 375) 120x120x10mm</t>
  </si>
  <si>
    <t>dle výkazu ocelových kcí - 1.PP - L120/10 (138.4+147.9)*0.001*1.15 =0.329 [A] 
dle výkazu ocelových kcí - 1.-2.NP - L120/10 (204+11.3+434.2+23.3)*0.001*1.15 =0.774 [B] 
''Součet  
Celkem 1.103=1.103 [C]</t>
  </si>
  <si>
    <t>13010514</t>
  </si>
  <si>
    <t>úhelník ocelový nerovnostranný jakost S235JR (11 375) 80x60x6mm</t>
  </si>
  <si>
    <t>dle výkazu ocelových kcí - 1.PP - L80/60/6 34.6*0.001*1.15 =0.040 [A] 
dle výkazu ocelových kcí - 1.NP - L80/60/6 (1210.1+75.9+64.4+60.1+63.7)*0.001*1.15 =1.695 [B] 
dle výkazu ocelových kcí - 1.-2.NP - L80/60/6 (189.1+126.1+41.6+75.5+64.4+56.9+58.6)*0.001*1.15 =0.704 [C] 
dle výkazu ocelových kcí - 2.NP - L80/60/6 (238.7+39.6+22.2+308.1+79.6+68.5)*0.001*1.15 =0.870 [D] 
dle výkazu ocelových kcí - 3.NP - L80/60/6 (558.8+39.9+24.7+79.6+68)*0.001*1.15 =0.887 [E] 
dle výkazu ocelových kcí - 4.NP - L80/60/6 (555.3+39.9+24.2+79.6+68)*0.001*1.15 =0.882 [F] 
dle výkazu ocelových kcí - 5NP - L80/60/6 (561.5+80.2+64.9)*0.001*1.15 =0.813 [G] 
předpoklad špatného stavu stávajících stropů - L80/60/6 5*1.15 =5.750 [H] 
''Součet  
Celkem 11.641=11.641 [I]</t>
  </si>
  <si>
    <t>dle výkazu ocelových kcí - 1.NP - IPE 100 19.9*0.001*1.15 =0.023 [A] 
dle výkazu ocelových kcí - 1.-2.NP - IPE 100 19.9*0.001*1.15 =0.023 [B] 
dle výkazu ocelových kcí - 2.NP - IPE 100 (16.1+19.9)*0.001*1.15 =0.041 [C] 
dle výkazu ocelových kcí - 3.NP - IPE 100 (16.1+19.9)*0.001*1.15 =0.041 [D] 
dle výkazu ocelových kcí - 4.NP - IPE 100 (16.1+19.9)*0.001*1.15 =0.041 [E] 
dle výkazu ocelových kcí - 5.NP - IPE 100 19.9*0.001*1.15 =0.023 [F] 
''Součet  
Celkem 0.192=0.192 [G]</t>
  </si>
  <si>
    <t>dle výkazu ocelových kcí - 1.-2.NP - IPE 140 24.8*0.001*1.15 =0.029 [A] 
Celkem 0.029=0.029 [B]</t>
  </si>
  <si>
    <t>dle výkazu ocelových kcí - 1.PP - IPE 180 95.9*0.001*1.15 =0.110 [A] 
dle výkazu ocelových kcí - 1.NP - IPE 180 (122.2+101.5)*0.001*1.15 =0.257 [B] 
dle výkazu ocelových kcí - 1.-2.NP - IPE 180 (120.3+103.4)*0.001*1.15 =0.257 [C] 
dle výkazu ocelových kcí - 2.NP - IPE 180 (126+45.1)*0.001*1.15 =0.197 [D] 
dle výkazu ocelových kcí - 3.NP - IPE 180 126*0.001*1.15 =0.145 [E] 
dle výkazu ocelových kcí - 4.NP - IPE 180 126*0.001*1.15 =0.145 [F] 
dle výkazu ocelových kcí - 5.NP - IPE 180 122.2*0.001*1.15 =0.141 [G] 
dle výkazu ocelových kcí - 7.NP - IPE 180 176.7*0.001*1.15 =0.203 [H] 
''Součet  
Celkem 1.455=1.455 [I]</t>
  </si>
  <si>
    <t>dle výkazu ocelových kcí - 1.NP - IPE 240 304*0.001*1.15 =0.350 [A] 
dle výkazu ocelových kcí - 1.-2.NP - IPE 240 (280.8+497.4+113.6+307.1)*0.001*1.15 =1.379 [B] 
''Součet  
Celkem 1.729=1.729 [C]</t>
  </si>
  <si>
    <t>dle výkazu ocelových kcí - 1.NP - IPE 270 155.1*0.001*1.15 =0.178 [A] 
dle výkazu ocelových kcí - 1.-2.NP - IPE 270 779*0.001*1.15 =0.896 [B] 
''Součet  
Celkem 1.074=1.074 [C]</t>
  </si>
  <si>
    <t>13010760</t>
  </si>
  <si>
    <t>ocel profilová jakost S235JR (11 375) průřez IPE 300</t>
  </si>
  <si>
    <t>dle výkazu ocelových kcí - 1.NP - IPE 300 549.2*0.001*1.15 =0.632 [A] 
dle výkazu ocelových kcí - 1.-2.NP - IPE 300 557.6*0.001*1.15 =0.641 [B] 
dle výkazu ocelových kcí - 2.NP - IPE 300 (868.1+1404.6+582.9)*0.001*1.15 =3.284 [C] 
dle výkazu ocelových kcí - 3.NP - IPE 300 (2331.8+582.9)*0.001*1.15 =3.352 [D] 
dle výkazu ocelových kcí - 4.NP - IPE 300 (2314.9+582.9)*0.001*1.15 =3.332 [E] 
dle výkazu ocelových kcí - 5.NP - IPE 300 (2331.8+582.9)*0.001*1.15 =3.352 [F] 
předpoklad špatného stavu stávajících stropů - IPE 300 15*1.15 =17.250 [G] 
''Součet  
Celkem 31.843=31.843 [H]</t>
  </si>
  <si>
    <t>13010762</t>
  </si>
  <si>
    <t>ocel profilová jakost S235JR (11 375) průřez IPE 330</t>
  </si>
  <si>
    <t>dle výkazu ocelových kcí - 1.-2.NP - IPE 330 491.5*0.001*1.15 =0.565 [A] 
Celkem 0.565=0.565 [B]</t>
  </si>
  <si>
    <t>13010970</t>
  </si>
  <si>
    <t>ocel profilová jakost S235JR (11 375) průřez HEB 100</t>
  </si>
  <si>
    <t>dle výkazu ocelových kcí - 1.PP - HEB 100 177.8*0.001*1.15 =0.204 [A] 
dle výkazu ocelových kcí - 1.NP - HEB 100 141*0.001*1.15 =0.162 [B] 
dle výkazu ocelových kcí - 2.NP - HEB 100 128.8*0.001*1.15 =0.148 [C] 
''Součet  
Celkem 0.514=0.514 [D]</t>
  </si>
  <si>
    <t>13010978</t>
  </si>
  <si>
    <t>ocel profilová jakost S235JR (11 375) průřez HEB 180</t>
  </si>
  <si>
    <t>dle výkazu ocelových kcí - 1.PP - HEB 180 (222.8+230.5+15.4)*0.001*1.15 =0.539 [A] 
dle výkazu ocelových kcí - 1.NP - HEB 180 5660.1*0.001*1.15 =6.509 [B] 
''Součet  
Celkem 7.048=7.048 [C]</t>
  </si>
  <si>
    <t>13010980</t>
  </si>
  <si>
    <t>ocel profilová jakost S235JR (11 375) průřez HEB 200</t>
  </si>
  <si>
    <t>dle výkazu ocelových kcí - 1.PP - HEB 200 269.7*0.001*1.15 =0.310 [A] 
Celkem 0.31=0.310 [B]</t>
  </si>
  <si>
    <t>13010986</t>
  </si>
  <si>
    <t>ocel profilová jakost S235JR (11 375) průřez HEB 260</t>
  </si>
  <si>
    <t>dle výkazu ocelových kcí - 1.PP - HEB 260 506.7*0.001*1.15 =0.583 [A] 
dle výkazu ocelových kcí - 2.NP - HEB 260 1190.1*0.001*1.15 =1.369 [B] 
''Součet  
Celkem 1.952=1.952 [C]</t>
  </si>
  <si>
    <t>13010988</t>
  </si>
  <si>
    <t>ocel profilová jakost S235JR (11 375) průřez HEB 280</t>
  </si>
  <si>
    <t>dle výkazu ocelových kcí - 1.NP - HEB 280 1385.9*0.001*1.15 =1.594 [A] 
Celkem 1.594=1.594 [B]</t>
  </si>
  <si>
    <t>13011003</t>
  </si>
  <si>
    <t>ocel profilová jakost S235JR (11 375) průřez HEA 340</t>
  </si>
  <si>
    <t>dle výkazu ocelových kcí - 2.NP - HEB 340 1781.2*0.001*1.15 =2.048 [A] 
Celkem 2.048=2.048 [B]</t>
  </si>
  <si>
    <t>13011008</t>
  </si>
  <si>
    <t>ocel profilová jakost S235JR (11 375) průřez HEB 320</t>
  </si>
  <si>
    <t>dle výkazu ocelových kcí - 1.NP - HEB 320 1682*0.001*1.15 =1.934 [A] 
Celkem 1.934=1.934 [B]</t>
  </si>
  <si>
    <t>13011012</t>
  </si>
  <si>
    <t>ocel profilová jakost S235JR (11 375) průřez HEB 450</t>
  </si>
  <si>
    <t>dle výkazu ocelových kcí - 1.NP - HEB 450 2012.4*0.001*1.15 =2.314 [A] 
Celkem 2.314=2.314 [B]</t>
  </si>
  <si>
    <t>13011016</t>
  </si>
  <si>
    <t>ocel profilová jakost S235JR (11 375) průřez IPE 360</t>
  </si>
  <si>
    <t>dle výkazu ocelových kcí - 2.NP - IPE 360 391.1*0.001*1.15 =0.450 [A] 
dle výkazu ocelových kcí - 3.NP - IPE 360 393.9*0.001*1.15 =0.453 [B] 
dle výkazu ocelových kcí - 4.NP - IPE 360 391.1*0.001*1.15 =0.450 [C] 
''Součet  
Celkem 1.353=1.353 [D]</t>
  </si>
  <si>
    <t>13011017</t>
  </si>
  <si>
    <t>ocel profilová jakost S235JR (11 375) průřez IPE 400</t>
  </si>
  <si>
    <t>dle výkazu ocelových kcí - 1.-2.NP - IPE 400 1060.9*0.001*1.15 =1.220 [A] 
Celkem 1.22=1.220 [B]</t>
  </si>
  <si>
    <t>13611218</t>
  </si>
  <si>
    <t>plech ocelový hladký jakost S235JR tl 5mm tabule</t>
  </si>
  <si>
    <t>dle výkazu ocelových kcí - 7.NP - P5 2.5*0.001*1.15 =0.003 [A] 
Celkem 0.003=0.003 [B]</t>
  </si>
  <si>
    <t>13611228</t>
  </si>
  <si>
    <t>plech ocelový hladký jakost S235JR tl 10mm tabule</t>
  </si>
  <si>
    <t>dle výkazu ocelových kcí - 7.NP - P10 (3.5+1)*0.001*1.15 =0.005 [A] 
Celkem 0.005=0.005 [B]</t>
  </si>
  <si>
    <t>13611238</t>
  </si>
  <si>
    <t>plech ocelový hladký jakost S235JR tl 15mm tabule</t>
  </si>
  <si>
    <t>dle výkazu ocelových kcí - 1.NP - výztuhy P 15 (18.8+108)*0.001*1.15 =0.146 [A] 
dle výkazu ocelových kcí - 2.NP - výztuhy P 15 81.1*0.001*1.15 =0.093 [B] 
''Součet  
Celkem 0.239=0.239 [C]</t>
  </si>
  <si>
    <t>dle výkazu ocelových kcí - 1.NP - patní a hlav. plechy P 20 (147.7+106.9+87.9)*0.001*1.15 =0.394 [A] 
dle výkazu ocelových kcí - 2.NP - patní a hlav. plechy P 20 119.3*0.001*1.15 =0.137 [B] 
''Součet  
Celkem 0.531=0.531 [C]</t>
  </si>
  <si>
    <t>14015022</t>
  </si>
  <si>
    <t>trubka ocelová bezešvá přesná jakost 11 353 32x3,0mm</t>
  </si>
  <si>
    <t>dle výkazu ocelových kcí - 7.NP - TR 32x3,0 348.1*1.15 =400.315 [A] 
Celkem 400.315=400.315 [B]</t>
  </si>
  <si>
    <t>14550317</t>
  </si>
  <si>
    <t>profil ocelový svařovaný jakost S235 průřez čtvercový 80x80x4mm</t>
  </si>
  <si>
    <t>dle výkazu ocelových kcí - 2.NP - jakl 80x4 (166.7+59.8+30.2)*0.001*1.15 =0.295 [A] 
dle výkazu ocelových kcí - 7.NP - jakl 80x4 (104.5+11.1)*0.001*1.15 =0.133 [B] 
''Součet  
Celkem 0.428=0.428 [C]</t>
  </si>
  <si>
    <t>14550319</t>
  </si>
  <si>
    <t>profil ocelový svařovaný jakost S235 průřez čtvercový 80x80x6mm</t>
  </si>
  <si>
    <t>dle výkazu ocelových kcí - 1.-2.NP - jakl 80x6 3.3*0.001*1.15 =0.004 [A] 
Celkem 0.004=0.004 [B]</t>
  </si>
  <si>
    <t>14550336</t>
  </si>
  <si>
    <t>profil ocelový svařovaný jakost S235 průřez obdelníkový 80x40x4mm</t>
  </si>
  <si>
    <t>dle výkazu ocelových kcí - 7.NP - jakl 80x40x4 21.7*0.001*1.15 =0.025 [A] 
Celkem 0.025=0.025 [B]</t>
  </si>
  <si>
    <t>1455042R</t>
  </si>
  <si>
    <t>profil ocelový svařovaný jakost S355 průřez obdelníkový 140x80x6mm</t>
  </si>
  <si>
    <t>dle výkazu ocelových kcí - 7.NP - jakl 140x80x6 (29.4+100.9+7.5)*0.001*1.15 =0.158 [A] 
Celkem 0.158=0.158 [B]</t>
  </si>
  <si>
    <t>1455043R</t>
  </si>
  <si>
    <t>profil ocelový svařovaný jakost S355 průřez obdelníkový 200x100x4mm</t>
  </si>
  <si>
    <t>dle výkazu ocelových kcí - 7.NP - jakl 200x100x4 55.4*0.001*1.15 =0.064 [A] 
Celkem 0.064=0.064 [B]</t>
  </si>
  <si>
    <t>1455044R</t>
  </si>
  <si>
    <t>profil ocelový svařovaný jakost S355 průřez obdelníkový 200x100x6mm</t>
  </si>
  <si>
    <t>dle výkazu ocelových kcí - 7.NP - jakl 200x100x6 503.8*0.001*1.15 =0.579 [A] 
Celkem 0.579=0.579 [B]</t>
  </si>
  <si>
    <t>1455045R</t>
  </si>
  <si>
    <t>profil ocelový svařovaný jakost S355 průřez obdelníkový 200x80x6mm</t>
  </si>
  <si>
    <t>dle výkazu ocelových kcí - 2.NP - jakl 200x80x6 127.3*0.001*1.15 =0.146 [A] 
Celkem 0.146=0.146 [B]</t>
  </si>
  <si>
    <t>411321515</t>
  </si>
  <si>
    <t>Stropy deskové ze ŽB tř. C 20/25</t>
  </si>
  <si>
    <t>''dle tabulky skladeb - stropy - ST/08' ST08*0,05  
'''dle tabulky skladeb - stropy - ST/09' ST09*0,05  
výtahová šachta V2 0.22*3.08*2.25 =1.525 [A] 
výtahová šachta V3 včetně skladu 0.25*2.3*2.15*2 =2.473 [B] 
předpoklad špatného stavu stávajících stropů 300*0.05 =15.000 [C] 
''Součet  
Celkem 34.275=34.275 [D]</t>
  </si>
  <si>
    <t>411351011</t>
  </si>
  <si>
    <t>Zřízení bednění stropů deskových tl přes 5 do 25 cm bez podpěrné kce</t>
  </si>
  <si>
    <t>výtahová šachta V2 0.22*(3.08*2+2.25*2)+1.8*2.68 =7.169 [A] 
výtahová šachta V3 včetně skladu 0.25*(2.3*2+2.15*2)+1.65*1.8 =5.195 [B] 
''Součet  
Celkem 12.364=12.364 [C]</t>
  </si>
  <si>
    <t>411351012</t>
  </si>
  <si>
    <t>Odstranění bednění stropů deskových tl přes 5 do 25 cm bez podpěrné kce</t>
  </si>
  <si>
    <t>411354219</t>
  </si>
  <si>
    <t>Bednění stropů ztracené z hraněných trapézových vln v 60 mm plech lesklý tl 1,0 mm</t>
  </si>
  <si>
    <t>''dle tabulky skladeb - stropy - ST/08' ST08  
'''dle tabulky skladeb - stropy - ST/09' ST09  
předpoklad špatného stavu stávajících stropů 300 =300.000 [A] 
''Součet  
Celkem 605.53=605.530 [B]</t>
  </si>
  <si>
    <t>411354331</t>
  </si>
  <si>
    <t>Zřízení podpěrné konstrukce stropů výšky přes 4 do 6 m tl přes 5 do 15 cm</t>
  </si>
  <si>
    <t>'ST08+ST09  
výtahová šachta V3 včetně skladu 1.65*1.8 =2.970 [A] 
předpoklad špatného stavu stávajících stropů 300 =300.000 [B] 
''Součet  
Celkem 608.5=608.500 [C]</t>
  </si>
  <si>
    <t>411354332</t>
  </si>
  <si>
    <t>Odstranění podpěrné konstrukce stropů výšky přes 4 do 6 m tl přes 5 do 15 cm</t>
  </si>
  <si>
    <t>411362021</t>
  </si>
  <si>
    <t>Výztuž stropů svařovanými sítěmi Kari</t>
  </si>
  <si>
    <t>''dle tabulky skladeb - stropy - ST/08' ST08*4,44*0,001  
'''dle tabulky skladeb - stropy - ST/09' ST09*4,44*0,001  
výtahová šachta V2 3.08*2.25*4.44*0.001 =0.031 [A] 
výtahová šachta V3 včetně skladu 2.3*2.15*2*4.44*0.001 =0.044 [B] 
předpoklad špatného stavu stávajících stropů 300*4.44*0.001 =1.332 [C] 
''Součet  
Celkem 2.764=2.764 [D]</t>
  </si>
  <si>
    <t>413941121</t>
  </si>
  <si>
    <t>Osazování ocelových válcovaných nosníků stropů I, IE, U, UE nebo L do č.12 nebo výšky do 120 mm</t>
  </si>
  <si>
    <t>dle výkazu ocelových kcí - 1.PP - L120/10 (138.4+147.9)*0.001 =0.286 [A] 
dle výkazu ocelových kcí - 1.PP - pásek P6 (33.9+31.7+22.6)*0.001 =0.088 [B] 
dle výkazu ocelových kcí - 1.PP - L80/60/6 34.6*0.001 =0.035 [C] 
dle výkazu ocelových kcí - 1.NP - L80/60/6 (1210.1+75.9+64.4+60.1+63.7)*0.001 =1.474 [D] 
dle výkazu ocelových kcí - 1.NP - IPE 100 19.9*0.001 =0.020 [E] 
dle výkazu ocelových kcí - 1.NP - úpalek P 60 11.6*0.001 =0.012 [F] 
dle výkazu ocelových kcí - 1.NP - patní a hlav. plechy P 20 (147.7+106.9+87.9)*0.001 =0.343 [G] 
dle výkazu ocelových kcí - 1.NP - výztuhy P 15 (18.8+108)*0.001 =0.127 [H] 
dle výkazu ocelových kcí - 1.-2.NP - L80/60/6 (189.1+126.1+41.6+75.5+64.4+56.9+58.6)*0.001 =0.612 [I] 
dle výkazu ocelových kcí - 1.-2.NP - IPE 100 19.9*0.001 =0.020 [J] 
dle výkazu ocelových kcí - 1.-2.NP - L120/10 (204+11.3+434.2+23.3)*0.001 =0.673 [K] 
dle výkazu ocelových kcí - 1.-2.NP - pásek P6 (28.3+27.1)*0.001 =0.055 [L] 
dle výkazu ocelových kcí - 1.-2.NP - výztuha P12 3.8*0.001 =0.004 [M] 
dle výkazu ocelových kcí - 1.-2.NP - jakl 80x6 3.3*0.001 =0.003 [N] 
dle výkazu ocelových kcí - 2.NP - L80/60/6 (238.7+39.6+22.2+308.1+79.6+68.5)*0.001 =0.757 [O] 
dle výkazu ocelových kcí - 2.NP - IPE 100 (16.1+19.9)*0.001 =0.036 [P] 
dle výkazu ocelových kcí - 2.NP - jakl 80x4 (166.7+59.8+30.2)*0.001 =0.257 [Q] 
dle výkazu ocelových kcí - 2.NP - výztuhy P 15 81.1*0.001 =0.081 [R] 
dle výkazu ocelových kcí - 2.NP - patní a hlav. plechy P 20 119.3*0.001 =0.119 [S] 
dle výkazu ocelových kcí - 3.NP - L80/60/6 (558.8+39.9+24.7+79.6+68)*0.001 =0.771 [T] 
dle výkazu ocelových kcí - 3.NP - IPE 100 (16.1+19.9)*0.001 =0.036 [U] 
dle výkazu ocelových kcí - 4.NP - L80/60/6 (555.3+39.9+24.2+79.6+68)*0.001 =0.767 [V] 
dle výkazu ocelových kcí - 4.NP - IPE 100 (16.1+19.9)*0.001 =0.036 [W] 
dle výkazu ocelových kcí - 5NP - L80/60/6 (561.5+80.2+64.9)*0.001 =0.707 [X] 
dle výkazu ocelových kcí - 5.NP - IPE 100 19.9*0.001 =0.020 [Y] 
dle výkazu ocelových kcí - 7.NP - jakl 80x4 (104.5+11.1)*0.001 =0.116 [Z] 
dle výkazu ocelových kcí - 7.NP - jakl 80x40x4 21.7*0.001 =0.022 [AA] 
dle výkazu ocelových kcí - 7.NP - P10 (3.5+1)*0.001 =0.005 [AB] 
dle výkazu ocelových kcí - 7.NP - P5 2.5*0.001 =0.003 [AC] 
dle výkazu ocelových kcí - 7.NP - TR 32x3,0 747*0.001 =0.747 [AD] 
předpoklad špatného stavu stávajících stropů - L80/60/6 5 =5.000 [AE] 
''Součet  
Celkem 13.232=13.232 [AF]</t>
  </si>
  <si>
    <t>413941123</t>
  </si>
  <si>
    <t>Osazování ocelových válcovaných nosníků stropů I, IE, U, UE nebo L č. 14 až 22 nebo výšky přes 120 do 220 mm</t>
  </si>
  <si>
    <t>dle výkazu ocelových kcí - 1.PP - IPE 180 95.9*0.001 =0.096 [A] 
dle výkazu ocelových kcí - 1.NP - IPE 180 (122.2+101.5)*0.001 =0.224 [B] 
dle výkazu ocelových kcí - 1.-2.NP - IPE 140 24.8*0.001 =0.025 [C] 
dle výkazu ocelových kcí - 1.-2.NP - IPE 180 (120.3+103.4)*0.001 =0.224 [D] 
dle výkazu ocelových kcí - 2.NP - IPE 180 (126+45.1)*0.001 =0.171 [E] 
dle výkazu ocelových kcí - 2.NP - jakl 200x100x6 (1147+104.5)*0.001 =1.252 [F] 
dle výkazu ocelových kcí - 2.NP - jakl 200x80x6 127.3*0.001 =0.127 [G] 
dle výkazu ocelových kcí - 3.NP - IPE 180 126*0.001 =0.126 [H] 
dle výkazu ocelových kcí - 4.NP - IPE 180 126*0.001 =0.126 [I] 
dle výkazu ocelových kcí - 5.NP - IPE 180 122.2*0.001 =0.122 [J] 
dle výkazu ocelových kcí - 7.NP - IPE 180 176.7*0.001 =0.177 [K] 
dle výkazu ocelových kcí - 7.NP - jakl 200x100x6 503.8*0.001 =0.504 [L] 
dle výkazu ocelových kcí - 7.NP - jakl 200x100x4 55.4*0.001 =0.055 [M] 
dle výkazu ocelových kcí - 7.NP - jakl 140x80x6 (29.4+100.9+7.5)*0.001 =0.138 [N] 
''Součet  
Celkem 3.367=3.367 [O]</t>
  </si>
  <si>
    <t>413941125</t>
  </si>
  <si>
    <t>Osazování ocelových válcovaných nosníků stropů I, IE, U, UE nebo L č. 24 a výše nebo výšky přes 220 mm</t>
  </si>
  <si>
    <t>dle výkazu ocelových kcí - 1.NP - IPE 300 549.2*0.001 =0.549 [A] 
dle výkazu ocelových kcí - 1.NP - IPE 240 304*0.001 =0.304 [B] 
dle výkazu ocelových kcí - 1.NP - IPE 270 155.1*0.001 =0.155 [C] 
dle výkazu ocelových kcí - 1.-2.NP - IPE 330 491.5*0.001 =0.492 [D] 
dle výkazu ocelových kcí - 1.-2.NP - IPE 240 (280.8+497.4+113.6+307.1)*0.001 =1.199 [E] 
dle výkazu ocelových kcí - 1.-2.NP - IPE 270 779*0.001 =0.779 [F] 
dle výkazu ocelových kcí - 1.-2.NP - IPE 300 557.6*0.001 =0.558 [G] 
dle výkazu ocelových kcí - 1.-2.NP - IPE 400 1060.9*0.001 =1.061 [H] 
dle výkazu ocelových kcí - 2.NP - IPE 360 391.1*0.001 =0.391 [I] 
dle výkazu ocelových kcí - 2.NP - IPE 300 (868.1+1404.6+582.9)*0.001 =2.856 [J] 
dle výkazu ocelových kcí - 3.NP - IPE 360 393.9*0.001 =0.394 [K] 
dle výkazu ocelových kcí - 3.NP - IPE 300 (2331.8+582.9)*0.001 =2.915 [L] 
dle výkazu ocelových kcí - 4.NP - IPE 360 391.1*0.001 =0.391 [M] 
dle výkazu ocelových kcí - 4.NP - IPE 300 (2314.9+582.9)*0.001 =2.898 [N] 
dle výkazu ocelových kcí - 5.NP - IPE 300 (2331.8+582.9)*0.001 =2.915 [O] 
předpoklad špatného stavu stávajících stropů - IPE 300 15 =15.000 [P] 
''Součet  
Celkem 32.857=32.857 [Q]</t>
  </si>
  <si>
    <t>413941131</t>
  </si>
  <si>
    <t>Osazování ocelových válcovaných nosníků stropů HEA nebo HEB výšky do 120 mm</t>
  </si>
  <si>
    <t>dle výkazu ocelových kcí - 1.PP - HEB 100 177.8*0.001 =0.178 [A] 
dle výkazu ocelových kcí - 1.NP - HEB 100 141*0.001 =0.141 [B] 
dle výkazu ocelových kcí - 2.NP - HEB 100 128.8*0.001 =0.129 [C] 
''Součet  
Celkem 0.448=0.448 [D]</t>
  </si>
  <si>
    <t>413941133</t>
  </si>
  <si>
    <t>Osazování ocelových válcovaných nosníků stropů HEA nebo HEB výšky přes 120 do do 220 mm</t>
  </si>
  <si>
    <t>dle výkazu ocelových kcí - 1.PP - HEB 180 (222.8+230.5+15.4)*0.001 =0.469 [A] 
dle výkazu ocelových kcí - 1.PP - HEB 200 269.7*0.001 =0.270 [B] 
dle výkazu ocelových kcí - 1.NP - HEB 180 5660.1*0.001 =5.660 [C] 
''Součet  
Celkem 6.399=6.399 [D]</t>
  </si>
  <si>
    <t>413941135</t>
  </si>
  <si>
    <t>Osazování ocelových válcovaných nosníků stropů HEA nebo HEB výšky přes 220 mm</t>
  </si>
  <si>
    <t>dle výkazu ocelových kcí - 1.PP - HEB 260 506.7*0.001 =0.507 [A] 
dle výkazu ocelových kcí - 1.NP - HEB 450 2012.4*0.001 =2.012 [B] 
dle výkazu ocelových kcí - 1.NP - HEB 320 1682*0.001 =1.682 [C] 
dle výkazu ocelových kcí - 1.NP - HEB 280 1385.9*0.001 =1.386 [D] 
dle výkazu ocelových kcí - 2.NP - HEB 340 1781.2*0.001 =1.781 [E] 
dle výkazu ocelových kcí - 2.NP - HEB 260 1190.1*0.001 =1.190 [F] 
''Součet  
Celkem 8.558=8.558 [G]</t>
  </si>
  <si>
    <t>417321414</t>
  </si>
  <si>
    <t>Ztužující pásy a věnce ze ŽB tř. C 20/25</t>
  </si>
  <si>
    <t>'ŽB věnec nových příček  
''příčky 80  
1.PP 0.08*0.15*1.615 =0.019 [A] 
1.NP 0.08*0.15*(2+1.3*2+3.045+1.18+1.98+1.3+1.9+2.025*3+1.705) =0.261 [B] 
1.-2.NP 0.08*0.15*(3.07+1.23+2.05+1.23+1.31+2.415+0.25+3.25+3.045) =0.214 [C] 
2.NP 0.08*0.15*(1.94+1.1*2+2.42+0.25+2.87+2.98-0.9+2.725+2.675+1.2*2+3.66+1.11+1.86*2+2.355+1.63+2.15*3+3.855+0.995+1.73+3.78) =0.586 [D] 
3.NP 0.08*0.15*(2.49+1.135+2.13*2+1.05+0.93+2.935+3.215+1.41+0.99+2.115*2+2+2.125*2+3+2.115*2+3+1.13) =0.483 [E] 
4.NP 0.08*0.15*(2.435+6.26-1.535+0.945+1.86+1.13+2.3) =0.161 [F] 
5.NP 0.08*0.15*(0.67+1.75+0.25+3.16+2.895+1.1*2+2.98-0.92+2.71+1.1+1.96+1.01+0.995+1.1+1.105+0.14+0.145+1.25) =0.294 [G] 
''Mezisoučet  
''příčky 115  
1.PP 0.115*0.15*(3.195+2.095+2.8+2.28+2.285+2.3+4.315+1.565) =0.359 [H] 
1.NP 0.115*0.15*(4.1+2.61+1.62+2.485*2+3.87+1.1*2+1.805*2+3.215+1.375+2+7.845+4.81) =0.728 [I] 
1.-2.NP 0.115*0.15*(2.3+4.68+1.81+1.41+1.97+2.54+1.22+2.35+4.69+0.65+5.275+4.355+2.1*2+7.4+1.93+1.815) =0.838 [J] 
'''2.NP' 0,115*0,15*(1,685+3,055+6,285+1,61*2+1,32+5,47+2+2+6,04+2,68+2,355+7,165+4,93+2,055+2,725+3,045+4,55+4,77+4,67+5,175+3,18+5,725+8,09+3,305*2 
0.115*0.15*(5.705+1.52+1.69+7.43+2.575+15.75+5.735+3.87+4.975+7.35) =0.976 [K] 
3.NP 0.115*0.15*(4.21+1.61*2+1.12+1.36+1.355+6.33+3.135+3.12+1.41+0.625+0.8+1.005+4.59+4.21+5+5.84+3.745+5.795) =0.981 [L] 
4.NP 0.115*0.15*(6.26+6.26+0.25+1.02+3.955+1.305+10.26+5.9) =0.607 [M] 
5.NP 0.115*0.15*(6.315+0.34+2.7+3.89+2.195+1.435+2.575) =0.336 [N] 
''Mezisoučet  
''příčky 140  
1.PP 0.14*0.15*(2.53+2.75) =0.111 [O] 
1.-2.NP 0.14*0.15*(4.68+5.16) =0.207 [P] 
2.NP 0.14*0.15*1.03 =0.022 [Q] 
3.NP 0.14*0.15*(1.92+4.145+5.33) =0.239 [R] 
4.NP 0.14*0.15*(2.54+5.17+5.37) =0.275 [S] 
''Mezisoučet  
''Součet  
Celkem 9.401=9.401 [T]</t>
  </si>
  <si>
    <t>417351115</t>
  </si>
  <si>
    <t>Zřízení bednění ztužujících věnců</t>
  </si>
  <si>
    <t>'věnec80/0,08*2+věnec115/0,115*2+věnec140/0,14*2  
Celkem 176.198=176.198 [A]</t>
  </si>
  <si>
    <t>417351116</t>
  </si>
  <si>
    <t>Odstranění bednění ztužujících věnců</t>
  </si>
  <si>
    <t>417361821</t>
  </si>
  <si>
    <t>Výztuž ztužujících pásů a věnců betonářskou ocelí 10 505</t>
  </si>
  <si>
    <t>'(věnec80+věnec115+věnec140)*0,1  
Celkem 0.94=0.940 [A]</t>
  </si>
  <si>
    <t>430321414</t>
  </si>
  <si>
    <t>Schodišťová konstrukce a rampa ze ŽB tř. C 25/30</t>
  </si>
  <si>
    <t>únikové schodiště 15*0.2 =3.000 [A] 
Celkem 3=3.000 [B]</t>
  </si>
  <si>
    <t>430361821</t>
  </si>
  <si>
    <t>Výztuž schodišťové konstrukce a rampy betonářskou ocelí 10 505</t>
  </si>
  <si>
    <t>únikové schodiště - dle schéma výztuže 1.508 =1.508 [A] 
Celkem 1.508=1.508 [B]</t>
  </si>
  <si>
    <t>431351125</t>
  </si>
  <si>
    <t>Zřízení bednění podest schodišť a ramp křivočarých v do 4 m</t>
  </si>
  <si>
    <t>únikové schodiště 15+5 =20.000 [A] 
Celkem 20=20.000 [B]</t>
  </si>
  <si>
    <t>431351126</t>
  </si>
  <si>
    <t>Odstranění bednění podest schodišť a ramp křivočarých v do 4 m</t>
  </si>
  <si>
    <t>431351128</t>
  </si>
  <si>
    <t>Příplatek ke zřízení bednění podest schodišť za podpěrnou konstrukci přes 4 do 6 m</t>
  </si>
  <si>
    <t>únikové schodiště - dle schéma výztuže 15 =15.000 [A] 
Celkem 15=15.000 [B]</t>
  </si>
  <si>
    <t>431351129</t>
  </si>
  <si>
    <t>Příplatek k odstranění bednění podest schodišť za podpěrnou konstrukci přes 4 do 6 m</t>
  </si>
  <si>
    <t>434311115</t>
  </si>
  <si>
    <t>Schodišťové stupně dusané na terén z betonu tř. C 20/25 bez potěru</t>
  </si>
  <si>
    <t>únikové schodiště 40*1.105 =44.200 [A] 
Celkem 44.2=44.200 [B]</t>
  </si>
  <si>
    <t>434351145</t>
  </si>
  <si>
    <t>Zřízení bednění stupňů křivočarých schodišť</t>
  </si>
  <si>
    <t>únikové schodiště 40*1.105*0.184+40*2*0.184*0.263 =12.004 [A] 
Celkem 12.004=12.004 [B]</t>
  </si>
  <si>
    <t>434351146</t>
  </si>
  <si>
    <t>Odstranění bednění stupňů křivočarých schodišť</t>
  </si>
  <si>
    <t>Komunikace pozemní</t>
  </si>
  <si>
    <t>58381011</t>
  </si>
  <si>
    <t>kostka řezanoštípaná dlažební žula 8x8x6cm</t>
  </si>
  <si>
    <t>40*1.02 Přepočtené koeficientem množství =40.800 [A] 
Celkem 40.8=40.800 [B]</t>
  </si>
  <si>
    <t>591211111</t>
  </si>
  <si>
    <t>Kladení dlažby z kostek drobných z kamene do lože z kameniva těženého tl 50 mm</t>
  </si>
  <si>
    <t>dle tabulky kamenických výrobků - KA/20 20*2 =40.000 [A] 
Celkem 40=40.000 [B]</t>
  </si>
  <si>
    <t>Úpravy povrchů, podlahy a osazování výplní</t>
  </si>
  <si>
    <t>55331001</t>
  </si>
  <si>
    <t>zárubeň skrytá jednokřídlá kovová tl stěny přes 75mm rozměru 700/1970, 2100mm</t>
  </si>
  <si>
    <t>dle tabulky dveří nových - DN/104 4 =4.000 [A] 
dle tabulky dveří nových - DN/106 1 =1.000 [B] 
''Součet  
Celkem 5=5.000 [C]</t>
  </si>
  <si>
    <t>55331003</t>
  </si>
  <si>
    <t>zárubeň skrytá jednokřídlá kovová tl stěny přes 75mm rozměru 900/1970, 2100mm</t>
  </si>
  <si>
    <t>dle tabulky dveří nových - DN/110 1 =1.000 [A] 
Celkem 1=1.000 [B]</t>
  </si>
  <si>
    <t>55331436</t>
  </si>
  <si>
    <t>zárubeň jednokřídlá ocelová pro dodatečnou montáž tl stěny 110-150mm rozměru 700/1970, 2100mm</t>
  </si>
  <si>
    <t>dle tabulky dveří nových - DN/86 1 =1.000 [A] 
dle tabulky dveří nových - DN/129 1 =1.000 [B] 
''Součet  
Celkem 2=2.000 [C]</t>
  </si>
  <si>
    <t>55331437</t>
  </si>
  <si>
    <t>zárubeň jednokřídlá ocelová pro dodatečnou montáž tl stěny 110-150mm rozměru 800/1970, 2100mm</t>
  </si>
  <si>
    <t>dle tabulky dveří nových - DN/85 3 =3.000 [A] 
dle tabulky dveří nových - DN/87 1 =1.000 [B] 
dle tabulky dveří nových - DN/155 1 =1.000 [C] 
''Součet  
Celkem 5=5.000 [D]</t>
  </si>
  <si>
    <t>55331438</t>
  </si>
  <si>
    <t>zárubeň jednokřídlá ocelová pro dodatečnou montáž tl stěny 110-150mm rozměru 900/1970, 2100mm</t>
  </si>
  <si>
    <t>dle tabulky dveří nových - DN/88 1 =1.000 [A] 
dle tabulky dveří nových - DN/89 1 =1.000 [B] 
dle tabulky dveří nových - DN/103 2 =2.000 [C] 
''Součet  
Celkem 4=4.000 [D]</t>
  </si>
  <si>
    <t>55331439</t>
  </si>
  <si>
    <t>zárubeň jednokřídlá ocelová pro dodatečnou montáž tl stěny 110-150mm rozměru 1100/1970, 2100mm</t>
  </si>
  <si>
    <t>dle tabulky dveří nových - DN/91 1 =1.000 [A] 
dle tabulky dveří nových - DN/128 2 =2.000 [B] 
''Součet  
Celkem 3=3.000 [C]</t>
  </si>
  <si>
    <t>55331560</t>
  </si>
  <si>
    <t>zárubeň jednokřídlá ocelová pro zdění s protipožární úpravou tl stěny 110-150mm rozměru 600/1970, 2100mm</t>
  </si>
  <si>
    <t>dle tabulky dveří nových - DN/127 1 =1.000 [A] 
Celkem 1=1.000 [B]</t>
  </si>
  <si>
    <t>55331562</t>
  </si>
  <si>
    <t>zárubeň jednokřídlá ocelová pro zdění s protipožární úpravou tl stěny 110-150mm rozměru 800/1970, 2100mm</t>
  </si>
  <si>
    <t>dle tabulky dveří nových - DN/92 2 =2.000 [A] 
dle tabulky dveří nových - DN/124 1 =1.000 [B] 
''Součet  
Celkem 3=3.000 [C]</t>
  </si>
  <si>
    <t>55331563</t>
  </si>
  <si>
    <t>zárubeň jednokřídlá ocelová pro zdění s protipožární úpravou tl stěny 110-150mm rozměru 900/1970, 2100mm</t>
  </si>
  <si>
    <t>dle tabulky dveří nových - DN/102 1 =1.000 [A] 
dle tabulky dveří nových - DN/125 1 =1.000 [B] 
dle tabulky dveří nových - DN/126 1 =1.000 [C] 
''Součet  
Celkem 3=3.000 [D]</t>
  </si>
  <si>
    <t>55331564</t>
  </si>
  <si>
    <t>zárubeň jednokřídlá ocelová pro zdění s protipožární úpravou tl stěny 110-150mm rozměru 1100/1970, 2100mm</t>
  </si>
  <si>
    <t>dle tabulky dveří nových - DN/90 1 =1.000 [A] 
Celkem 1=1.000 [B]</t>
  </si>
  <si>
    <t>55331612</t>
  </si>
  <si>
    <t>pouzdro stavební posuvných dveří jednopouzdrové 800mm standardní rozměr</t>
  </si>
  <si>
    <t>611311131</t>
  </si>
  <si>
    <t>Potažení vnitřních rovných stropů vápenným štukem tloušťky do 3 mm</t>
  </si>
  <si>
    <t>''dle tabulky skladeb - stropy - ST/03' ST03  
Celkem 5217.63=5 217.630 [A]</t>
  </si>
  <si>
    <t>611311133</t>
  </si>
  <si>
    <t>Vápenný štuk vnitřních kleneb nebo skořepin tloušťky do 3 mm</t>
  </si>
  <si>
    <t>chodba 1.032c 346.33*1.2 =415.596 [A] 
příjezdová hala 1.060 264*1.2 =316.800 [B] 
''Součet  
Celkem 732.396=732.396 [C]</t>
  </si>
  <si>
    <t>611315413</t>
  </si>
  <si>
    <t>Oprava vnitřní vápenné hladké omítky stropů v rozsahu plochy přes 30 do 50 %</t>
  </si>
  <si>
    <t>611321111</t>
  </si>
  <si>
    <t>Vápenocementová omítka hrubá jednovrstvá zatřená vnitřních stropů rovných nanášená ručně</t>
  </si>
  <si>
    <t>'Stropy ST03 - 1.PP  
dle tabulky skladeb - stropy - ST/03 56.34+3+22.37+5.4 =87.110 [A] 
''Stropy ST03 - MP  
12.33+16.59+30.55+12.57+8.7+11.57+28.5+30.18+31.67+57.66+26.43+9.76+29.25+25.69+30.03+12.98+14.22+31.46+27.99 =448.130 [B] 
30.63+41.86+28.16+12.26+28.11+13.32+25.78+21.19+11.89+21.65+11.92 =246.770 [C] 
''Stropy ST03 - 1.NP  
12.2+31.81+29.57+17.14+26.48+10.33+2.15+8.4+5.3+7.73+20.1+25.28+59.67+49.32+33.61+25.19+22.42+11.86+12.04+20.54+3.83+1.48+20.07+23.78+5.72+3.5+305.=794.520 [D] 
''Stropy ST03 - 2.NP  
28.25+28.18+13.23+17.44+14.38+13.71+13.61+24.89+32.4+15.77+12.7+16.22+12.72+12.75+11.31+11.49+24.83+23.17+29.39+25.61+24.29+23.72+10.66+32.25+21.38=494.350 [E] 
24.5+5.12+1.57+19.03+14+18.88+17.94+96+27.64+28+21.52+22.16+23.12+20.85+20.78+20.55+6.76+33.27+29.41+29.75+12.99+40.63+30.22+27.97+26.27+26.94+29.6=675.470 [F] 
23.44+27.7+23.11+28.99+27.79+23.85+10.66 =165.540 [G] 
''Stropy ST03 - 3.NP  
8.75+29.55+14.46+17.47+14.93+29.44+37.42+28.63+27.93+28.15+20.07+37.31+23.57+20.09+21.04+56.64+20.16+10.03+9.85+20.33+7.02+7.14+27.28+19.4+19.96+31=587.620 [H] 
24.12+42.56+21.94+34.87+31.42+24.17+30.64+27+30.45+30.34+29.28+23.4+19.43+29.44+16.04 =415.100 [I] 
''Stropy ST03 - 4.NP  
16.55+8.71+0.94+8.94+16.65+14.66+29.32+17.01+14.89+37.01+26.62+28.47+28.71+28.07+27.38+36.79+24.18+20.27+2.18+21.15+20.7+10.81+60.9+20.72+11.17+26.=558.800 [J] 
31.57+25.72+42.49+30.5+29.64+30.34+28.72+24.77+17.33+30.68+24.45+29.74+23.86 =369.810 [K] 
''Stropy ST03 - 5.NP  
17.52+20.68+15.08+9.71+1.03+1.15+8.77+12.92+23.87+12.39+9.83+58.04+20.42+46.08+4.09 =261.580 [L] 
''Stropy ST03 - 6.NP  
23.01+20.93+28.9 =72.840 [M] 
''Stropy ST03 - 7.NP  
16.02+10.96+11.06 =38.040 [N] 
''Mezisoučet  
''Stropy ST07 - 1.NP  
dle tabulky skladeb - stropy - ST/07 114.27+37.19+11.98+43.47+87.66+17.63+32.07+85.92+9.21+17.27 =456.670 [O] 
''Mezisoučet  
''Součet  
Celkem 5674.3=5 674.300 [P]</t>
  </si>
  <si>
    <t>612311131</t>
  </si>
  <si>
    <t>Potažení vnitřních stěn vápenným štukem tloušťky do 3 mm</t>
  </si>
  <si>
    <t>''dle tabulky skladeb - stěny - S/01' S01  
'''dle tabulky skladeb - stěny - S/07' S07  
'''dle tabulky skladeb - stěny - S/15' S15  
'''dle tabulky skladeb - stěny - S/19' S19  
chodba 1.032c (7-1.6)*47.76*2 =515.808 [A] 
příjezdová hala 1.060 543.2 =543.200 [B] 
''Součet  
Celkem 23224.909=23 224.909 [C]</t>
  </si>
  <si>
    <t>612315413</t>
  </si>
  <si>
    <t>Oprava vnitřní vápenné hladké omítky stěn v rozsahu plochy přes 30 do 50 %</t>
  </si>
  <si>
    <t>chodba 1.032c (7-1.6)*47.76*2 =515.808 [A] 
příjezdová hala 1.060 543.2 =543.200 [B] 
''Součet  
Celkem 1059.008=1 059.008 [C]</t>
  </si>
  <si>
    <t>612321111</t>
  </si>
  <si>
    <t>Vápenocementová omítka hrubá jednovrstvá zatřená vnitřních stěn nanášená ručně</t>
  </si>
  <si>
    <t>612321141</t>
  </si>
  <si>
    <t>Vápenocementová omítka štuková dvouvrstvá vnitřních stěn nanášená ručně</t>
  </si>
  <si>
    <t>'skladba - stěny - S/02 - 1.PP  
dle tabulky skladeb - stěny - S/02 4.35*(15.2*2+2.94+0.85*3.39*4+0.85*3.6*4)-(2.11*2.62+2.485*2.34+3.39*(2.3+2.28)+3.6*(2.8+2.095)) =203.920 [A] 
2.5*(8.985)-0.82*2.02*2+3*(0.85+(0.61*2+0.745*2)*2+1.08*2+1.255*2+1.185*2+1.255*2+1.235)+3*(2.52*2+3.85*2)-(0.8*2.1+2.055*2) =102.745 [B] 
(3-2.4)*(3.26*2+2.52*2)+(3-2.4)*(2.71*2+1.69*2)+(3-2.4)*(1.375*2+2.795*2)+(3-2.4)*(11.13*2+4.185+1.78)+(3-2.4)*(1.83*2+1.615*2) =38.289 [C] 
(3.02-2.4)*(2.77+3.08+1.52*2+0.115+2.91+2.255+1.09+3.545+0.115+0.61*2+1.9+0.545+1.71*2+3.18+0.92+2.305) =20.094 [D] 
(3.02-2.4)*(2+1.935+1.11+2.435+0.795*2+0.12+4.24+3.44+1.705*2+0.12+2.33+0.745+1.07+0.245+0.97)+2.5*(0.92*2+3.195)+4.32*(3.53*2+1.33*2)-0.9*2 =68.749 [E] 
2.88*(3.82*2+5.84*2)-0.8*1.97 =54.066 [F] 
''Mezisoučet  
''skladba - stěny - S/18 - 1.PP  
dle tabulky skladeb - stěny - S/18 2.11*2.62+2.485*2.34+3.39*(2.3+2.28)+3.6*(2.8+2.095)-0.9*2.1+2.055*2+(3-2.4)*(1.735*2+1.255*2)+(3.02-2.4)*2.78=52.023 [G] 
2.5*3.195-0.8*2.1 =6.308 [H] 
''Mezisoučet  
''Součet  
Celkem 546.194=546.194 [I]</t>
  </si>
  <si>
    <t>612321191</t>
  </si>
  <si>
    <t>Příplatek k vápenocementové omítce vnitřních stěn za každých dalších 5 mm tloušťky ručně</t>
  </si>
  <si>
    <t>''dle tabulky skladeb - stěny - S/14' S14*4  
'''dle tabulky skladeb - stěny - S/18' S18*4  
'''dle tabulky skladeb - stěny - S/19' S19*4  
'''dle tabulky skladeb - stěny - S/20' S20*4  
'''dle tabulky skladeb - stěny - S/21' S21*4  
'''dle tabulky skladeb - stěny - S/22' S22*4  
'''dle tabulky skladeb - stěny - S/23' S23*4  
'''dle tabulky skladeb - stěny - S/29' S29*4  
'''dle tabulky skladeb - stěny - S/31' S31*4  
''Součet  
Celkem 17283.372=17 283.372 [A]</t>
  </si>
  <si>
    <t>6123211AK</t>
  </si>
  <si>
    <t>Akustická omítka hrubá jednovrstvá tl. 30 mm vnitřních stěn nanášená ručně</t>
  </si>
  <si>
    <t>'skladba - stěny - S/15 - 1.NP  
dle tabulky skladeb - stěny - S/15 (7-1.6)*(23.25*2+5.34*2+0.14+0.15*2+0.145*2+0.15*2+0.465*2+0.15*4+0.46*2+0.59*2+0.58*2)-4.23*(3.49-1.6) =332.205 [A] 
-(2.765*5.6+2.77*5.59+2.77*5.58+2.795*4.84+2.79*4.84+2.81*4.74-1.6*(5.6+5.59+5.58+4.84*2+4.74)) =-36.872 [B] 
(13.98-1.6)*15.26*2-(1.5*(3.17-1.6)+1.58*(2.95-1.6)) =373.350 [C] 
''Součet  
Celkem 668.683=668.683 [D]</t>
  </si>
  <si>
    <t>612326121</t>
  </si>
  <si>
    <t>Sanační omítka jednovrstvá vnitřních stěn nanášená ručně</t>
  </si>
  <si>
    <t>odsolení zdiva 568=568.000 [A] 
Celkem 568=568.000 [B]</t>
  </si>
  <si>
    <t>612331111</t>
  </si>
  <si>
    <t>Cementová omítka hrubá jednovrstvá zatřená vnitřních stěn nanášená ručně</t>
  </si>
  <si>
    <t>'skladba - stěny - S/06 - 1.PP  
dle tabulky skladeb - stěny - S/06 3*(1.08*2+0.85+4.155+1.52+1.095+1.22+1.23+0.94+0.53+0.76+3.37+7.4)+2.5*(3.22+7.53+0.39+1.46)-(0.9*2+0.82*2*2) =102.110 [A] 
2.5*(4.04+1.3+0.92+0.87+1.42)+2*0.9*2 =24.975 [B] 
''Mezisoučet  
''skladba - stěny - S/28 - 1.PP  
dle tabulky skladeb - stěny - S/28 3*(3.755-0.76+1.94+2.285+2.795+2.095)-(0.9*2.1+0.8*2.1)+3*1.565+2.5*3.195-0.8*2.1 =43.763 [C] 
''Součet  
Celkem 170.848=170.848 [D]</t>
  </si>
  <si>
    <t>612331191</t>
  </si>
  <si>
    <t>Příplatek k cementové omítce vnitřních stěn za každých dalších 5 mm tloušťky ručně</t>
  </si>
  <si>
    <t>''dle tabulky skladeb - stěny - S/28' S28*4  
Celkem 175.052=175.052 [A]</t>
  </si>
  <si>
    <t>612341121</t>
  </si>
  <si>
    <t>Sádrová nebo vápenosádrová omítka hladká jednovrstvá vnitřních stěn nanášená ručně</t>
  </si>
  <si>
    <t>'skladba - stěny - S/07 - 1.PP  
dle tabulky skladeb - stěny - S/07 1.94*(1.8*2+1.65*2)-0.9*1.84 =11.730 [A] 
''skladba - stěny - S/07 - 1.NP  
3.3*(2.43+2.21)-1.2*2.18+(2.6-1.05)*3+3.3*4.04-(1.2*2.18+0.8*2.1) =26.382 [B] 
''skladba - stěny - S/07 - 1-2.NP  
2.6*(2.4+2.15)-1.2*2.18+2.9*(3.7+1.55)-1.1*2.18 =22.041 [C] 
''skladba - stěny - S/07 - 2.NP  
3.4*(3.545+1.55)-1.2*2.18+4.13*(2.23+2.2)-1.2*2.18 =30.387 [D] 
''skladba - stěny - S/07 - 3.NP  
3.5*4.25 =14.875 [E] 
''skladba - stěny - S/07 - 4.NP  
3.4*(3.57+1.55)-1.2*2.18 =14.792 [F] 
''skladba - stěny - S/07 - 5.NP  
3.05*(1.55+3.69)-1.2*2.18 =13.366 [G] 
''Mezisoučet  
''skladba - stěny - S/27 - 1.NP  
dle tabulky skladeb - stěny - S/27 1.05*3 =3.150 [H] 
''Součet  
Celkem 136.723=136.723 [I]</t>
  </si>
  <si>
    <t>612341191</t>
  </si>
  <si>
    <t>Příplatek k sádrové omítce vnitřních stěn za každých dalších 5 mm tloušťky ručně</t>
  </si>
  <si>
    <t>''dle tabulky skladeb - stěny - S/07' S07*4  
'''dle tabulky skladeb - stěny - S/27' S27*4  
''Součet  
Celkem 546.892=546.892 [A]</t>
  </si>
  <si>
    <t>619345131</t>
  </si>
  <si>
    <t>Vytažení sádrových fabionů, hran nebo koutů</t>
  </si>
  <si>
    <t>'Stropy ST01 - 1.PP  
3.28*2+1.69*2+1.69*2+2.7*2+1.06*2+2.77*2+1.735*2+1.255*2+1.615*2+1.83*2+2.77*2+3.8*2+3.57*2+4.86*2+2.78*2+2.83*2+2.45*2+4.32*2+3.54*2+4.23*2 =109.550 [A] 
''Stropy ST01 - 1.NP  
''1,565*2+0,78*2+2,15*2+0,945*2+1,4*2+0,84*2+4,46*2+4,75*2+3,04*2+2,66*2+1,1*6+0,975*2+0,96*2+0,97*2+3,94*2+3,02*2+1,1*4+0,95*4+1,61*2+1,9*2+1,875*2* 
0.905*2+0.9*2*2+0.925*2+0.97*2+1.705*2+0.93*2+1.705*2+1.69*2+1.705*2+0.915*2+1.705*2+1.1*6+1.54*2*2+1.2*2 =45.070 [B] 
''Stropy ST01 - 1-2.NP  
1.875*2+3.25*2+1.81*2+1.93*2*2+0.9*2+0.995*2+1.21*2+1.15*4+0.94*4+2.96*2+2.16*2+1.8*2+1.65*2+0.91*2+0.94*2+0.955*2+1.11*6+2.94*2+2.02*2+2.025*2+0.8=80.340 [C] 
2.03*2+1.79*2 =7.640 [D] 
''Stropy ST01 - 2.NP  
2.065*2+0.87*4+2.69*2+0.9*2+0.885*2+2.76*2+1.81*2+0.885*2+1.4*2+0.915*2+3.09*2+1.03*2+1.86*8+1.9*2+2.36*2+1.48*2*2+1.13*2+1.135*2+1.63*2+0.9*2+0.88=80.130 [E] 
1.93*2*2+0.915*2+3.03*2+1.575*2+19.84*2+2.1*2 =62.640 [F] 
''Stropy ST01 - 3.NP  
2*2+1.045*2+1.025*2+3.04*2+2.25*2+1.54*2+1.06*2+1.43*2+3.3*2+0.99*2+1.02*2+1.38*2+1.8*2+2.47*2+0.99*2+1.57*2+0.92*2*2+1.9*2*2+1.01*2*2+1.75*2*2 =76.140 [G] 
1.955*2+1.75*2 =7.410 [H] 
''Stropy ST01 - 4.NP  
1.975*2+1.02*2+3.055*2+1.03*2+1.995*2+1.03*4+3.05*2+1.415*2+0.99*2+2.385*2+1.845*2+1.77*2+1.15*2+1.51*2+0.95*2+1.765*2+0.985*2*2+3.7*2+2.245*2+1.02=72.780 [I] 
1.02*2+1.435*2+1.8*2+0.835*2 =10.180 [J] 
''Stropy ST01 - 5.NP  
3.14*2+2.72*2+1.56*2+2.09*2+1.25*2+1.02*2+1.075*2+2.11*2+1.27*2+0.875*2+0.94*2+2.23*2+2.055*2+1.05*2+2.095*2+1.1*2 =53.160 [K] 
''Stropy ST01 - 6.NP  
1.19*2+3.78*2+0.99*2+3.65*2+1.82*2+2.08*2 =27.020 [L] 
''Stropy ST02 - 1.PP  
4.34*2+13.58*2+10.92*2+24*2+3.28*2+2.5*2+11.1*2+4.25*2+0.92*2+3.195*2+3.16*2+3.24*2 =168.970 [M] 
''Stropy ST02 - 1.NP  
2*2+1.26*2+1.395*2+2.18*2+10.38*2+7.16*2+4.92*2+4.55*2+5.13*2+3.02*2+4.69*2+2.86*2+4.83*2+2.65*2+3.025*2+2.65*2+2.32*2+2.68*2 =135.400 [N] 
''Stropy ST02 - 1-2.NP  
3.045*2+1.615*2+4.795*2+3.76*2+10.48*2+2.2*2+4.975*2+3.58*2+4.975*2+3.83*2+3.54*2+4.975*2+7.54*2+2.23*2+4.96*2+3.265*2+4.96*2+4.135*2+4.96*2+3.35*2=174.340 [O] 
2.35*2+1.105*2+10.35*2+1.955*2+4.69*2+2.15*2+4.495*2+1.36*2+2.69*2+2.67*2 =67.630 [P] 
''Stropy ST02 - 2.NP  
6.275*2+1.76*2+21.49*2+2.15*2+2.255*2+3.36*2+1.61*4+3.81*2+4.2*2+2.22*2+1.32*4+2.125*2+4.2*2+3.795*2+0.76*2+0.86*2+2.59*2+3.68*2+3.855*2+3.11*2+2*2=160.710 [Q] 
1.11*4+1.58*2+10.15*2+1.18*2+1.21*2+5.47*2+11.87*2+1.54*2+10.35+15.66+14.3+3.66+10.35*2+6.33*2+4.79*2+4.93*2+2.15+1.71*2+0.8*2+2.05*4+1.12*2+0.94*2=186.700 [R] 
1.955*2+5.435*2+1.85*2+7.715*2+2.025*2+1.53*2+0.985*2+2.655*2+1.685*2+1.94*2+1.72*2+1.1*4+0.915*2+0.91*2+3.055*2+1.09*2 =75.330 [S] 
''Stropy ST02 - 3.NP  
''3,315*2+4,935*2+0,805*2+1,195*2+3,99*2+2,65*2+6,575*2+3,875*2+2,65*2+3,98*2+4,635*2+2,085*2+0,885*2+1,41*4+2,13*2+1,1*2+0,99*2+3,12*2+3,25*2+7,965* 
''4,63*2+2,235*2+3,335*2+4,575*2+2,07*2+4,59*2+4,185*2+2,67*2+4,58*2+4,06*2+2,37*2+0,975*2+1,8*2+2,08*2+2,1*2+2,1*2+4,64*2+2,675*2+2,16*2+3*2+2,01*2+ 
2*2+7.7*2+1.64*2+3.4*2+1.92*2+1.9*2+1.36*2+1.92*2+1.31*2+3.49*2+1.355*2+2.455*2+1.36*2+21.5*2+2.11*2+2*2*2 =118.840 [T] 
''Stropy ST02 - 4.NP  
''1,21*2+0,785*2+4*2+1,21*2+1,48*2+2,67*2+4,04*2+2,7*2+1,21*2+1,53*2+4,66*2+4,16*2+2,175*2+4,66*2+4,65*2+2,095*2+2,05*2+6,925*2+4,595*2+2,08*2+4,575* 
4.18*2+4.6*2+2.67*2+2.385*2+2.46*2+2.08*2+5.76*2+0.955*2+2.07*2+2.655*2+2.15*2+3.735*2+1.21*2+5*2+1.75*2+21.33*2+2.11*2+21.75*2+2.26*2+2.3*2+1.82*2=190.460 [U] 
2.3*2+3.105*2 =10.810 [V] 
''Stropy ST02 - 5.NP  
4.74*2+5.67*2+5.605*2+4.775*2+4.01*2+6.145*2+4.02*2+1.52*2+1.27*2*3+2.24*2+3.055*2+1.07*2+4.045*2+1.505*2+6.14*2+3.99*2+4.105*2+7.695*2+4.63*2+2.67=160.210 [W] 
4.64*2+3.8*2+4.12*2+7.76*2+4.945*2+8.54*2+2.7*2+3.02*2+5.46*2+2.705*2+5.15*2+1.05*2+5.66*2+1.59*2+8.5*2+7.78*2+5.77*2+4.12*2+4.12*2+1.935*2+4.59*2 =195.910 [X] 
6.58*2+1.955*2+4.08*2+4.17*2+5.765*2+4.42*2+7.59*2+7.88*2+3.87*2+4.2*2+7.77*2+5.215*2+3.48*2+2.73*2+4.98*2+3.615*2+3.89*2+4.945*2+8.22*2+4.965*2 =200.640 [Y] 
5.03*2+4.97*2+5*2+5.11*2+4.99*2+24*2+1.5*2+21.3*2+1.5*2+5.165*2+5*2+5.055*2+4.99*2+5.04*2+5*2+3.8*2+4.99*2+3.745*2+5*2+3.45*2+4.37*2+3.55*2+3.94*2 =272.990 [Z] 
''Stropy ST02 - 6.NP  
3.895*2+7.57*2+3.34*2+4.63*2*2+4.12*2+9.26*2+2.66*2+9.47*2+2.685*2+4.04*2+5.72*2 =124.040 [AA] 
''Stropy ST03 - 1-2.NP  
8.34*2+1.965*2 =20.610 [AB] 
''Stropy ST08 - 2.NP  
3*2+1.62*2+2.675*2+1.685*2+0.9*2+0.91*2+1*4+1.6*2+2.98*2+1.6*2+1.96*2+1.105*4+0.945*2*2+2.725*2+0.935*2 =57.380 [AC] 
''Stropy ST08 - 3.NP  
2.935*2+2.47*2+0.94*2+0.92*2+1.84*2*2+0.915*2+1.385*2+0.93*2+1.41*2+1.135*2*2+1.96*2+2.49*2 =44.610 [AD] 
''Stropy ST08 - 4.NP  
1.865*2+2.46*2+2.36*2+0.945*2+3.135*2+1.8*2+1.86*2+1.91*2+1.885*2+3.63*2+1.1*2+0.945*2+2.215*2+0.945*2 =54.110 [AE] 
''Stropy ST08 - 5.NP  
3.16*2+1.69*2+2.695*2+1.97*2+0.94*2*2+1.1*2*2+3*2+1.71*2+1.53*2+1.96*2+0.94*2*2+1.1*2*2+2.71*2+0.935*2 =59.040 [AF] 
''Stropy ST09 - 1.NP  
2.86*2+4.04*2 =13.800 [AG] 
''Stropy ST09 - 1-2.NP  
2.285*2+2.87*2+5.98*2+1.64*2+1.94*2+1.97*2 =33.370 [AH] 
''Stropy ST09 - 2.NP  
4.07*2+6.27*2+3.53*2+6.28*2 =40.300 [AI] 
''Stropy ST09 - 3.NP  
2.41*2+2.66*2+1.83*2+6.28*2+3.56*2+6.3*2 =46.080 [AJ] 
''Stropy ST09 - 4.NP  
2.675*2+2.435*2+1.62*2+6.28*2+3.135*2+1.91*2+3.35*2+6.27*2 =55.350 [AK] 
''Stropy ST09 - 5.NP  
2.555*2+2.42*2+1.69*2+6.28*2+6.315*2+4*2 =46.520 [AL] 
''Stropy ST13 - 1.NP  
1.95*2+4.96*2+3.64*2+4.97*2 =31.040 [AM] 
''Součet  
Celkem 3868.95=3 868.950 [AN]</t>
  </si>
  <si>
    <t>619996117</t>
  </si>
  <si>
    <t>Ochrana podlahy obedněním z OSB desek</t>
  </si>
  <si>
    <t>1.NP 29.41+26.62+11.33+25.32+32.12 =124.800 [A] 
1-2.NP 39.87+23.34+20.6 =83.810 [B] 
2.NP 96.81 =96.810 [C] 
''Součet  
Celkem 305.42=305.420 [D]</t>
  </si>
  <si>
    <t>619996137</t>
  </si>
  <si>
    <t>Ochrana samostatných konstrukcí a prvků obedněním z OSB desek</t>
  </si>
  <si>
    <t>chodba 1.032c 300 =300.000 [A] 
příjezdová hala 1.060 320 =320.000 [B] 
chodba 1.080a,b,c 80 =80.000 [C] 
salonky 1.081 a 1.082 120 =120.000 [D] 
''Součet  
Celkem 820=820.000 [E]</t>
  </si>
  <si>
    <t>619996145</t>
  </si>
  <si>
    <t>Ochrana samostatných konstrukcí a prvků obalením geotextilií</t>
  </si>
  <si>
    <t>chodba 1.032c 450 =450.000 [A] 
příjezdová hala 1.060 380 =380.000 [B] 
chodba 1.080a,b,c 150 =150.000 [C] 
salonky 1.081 a 1.082 180 =180.000 [D] 
''Součet  
Celkem 1160=1 160.000 [E]</t>
  </si>
  <si>
    <t>622311131</t>
  </si>
  <si>
    <t>Potažení vnějších stěn vápenným štukem tloušťky do 3 mm</t>
  </si>
  <si>
    <t>''dle tabulky skladeb - stěny - S/13' S13  
Celkem 831.822=831.822 [A]</t>
  </si>
  <si>
    <t>622321111</t>
  </si>
  <si>
    <t>Vápenocementová omítka hrubá jednovrstvá zatřená vnějších stěn nanášená ručně</t>
  </si>
  <si>
    <t>'skladba - stěny - S/13  
'''dle tabulky skladeb - stěny - S/13' 19,23*(8,225*2+6,275*2)-(1,58*1,36*4+1,8*2,49*4+0,8*1,97*3+1*2,34*2+1,96*2,5+1,91*2,5+1,84*2,5*2+1,53*2,5*4+1, 
15.24*(6.97*2+6.595*2)-(1.85*2.92+1.86*2.97+1.605*2.36+1.595*2.36+1.21*2.41+1.64*2.55+1.65*2.55+6.965*3.3+1.1*2.19+1.2*2.2+1.4*1.97+1.69*2.1*2) =345.788 [A] 
''Součet  
Celkem 831.822=831.822 [B]</t>
  </si>
  <si>
    <t>631311115</t>
  </si>
  <si>
    <t>Mazanina tl přes 50 do 80 mm z betonu prostého bez zvýšených nároků na prostředí tř. C 20/25</t>
  </si>
  <si>
    <t>''dle tabulky skladeb - podlahy - P/01' P01*0,05  
'''dle tabulky skladeb - podlahy - P/02' P02*0,05  
'''dle tabulky skladeb - podlahy - P/03' P03*0,05  
'''dle tabulky skladeb - podlahy - P/06a' P06a*0,05  
'''dle tabulky skladeb - podlahy - P/17' P17*0,06  
'''dle tabulky skladeb - podlahy - P/18' P18*0,05  
'''dle tabulky skladeb - podlahy - P/18a' P18a*0,05  
'''dle tabulky skladeb - podlahy - P/19' P19*0,05  
'''dle tabulky skladeb - podlahy - P/20' P20*0,05  
'''dle tabulky skladeb - podlahy - P/25' P25*0,05  
'''dle tabulky skladeb - podlahy - P/25a' P25a*0,05  
'''dle tabulky skladeb - podlahy - P/26' P26*0,05  
'''dle tabulky skladeb - podlahy - P/29' P29*0,06  
'''dle tabulky skladeb - podlahy - P/54' P54*0,05  
'''dle tabulky skladeb - podlahy - P/55' P55*0,05  
''Součet  
Celkem 66.138=66.138 [A]</t>
  </si>
  <si>
    <t>631311135</t>
  </si>
  <si>
    <t>Mazanina tl přes 120 do 240 mm z betonu prostého bez zvýšených nároků na prostředí tř. C 20/25</t>
  </si>
  <si>
    <t>dle tabulky kamenických výrobků - KA/19 31*2*0.15*2 =18.600 [A] 
dle tabulky kamenických výrobků - KA/20 20*2*0.15 =6.000 [B] 
''Součet  
Celkem 24.6=24.600 [C]</t>
  </si>
  <si>
    <t>631362021</t>
  </si>
  <si>
    <t>Výztuž mazanin svařovanými sítěmi Kari</t>
  </si>
  <si>
    <t>''dle tabulky skladeb - podlahy - P/01' P01*1,98*0,001  
'''dle tabulky skladeb - podlahy - P/02' P02*1,98*0,001  
'''dle tabulky skladeb - podlahy - P/03' P03*1,98*0,001  
'''dle tabulky skladeb - podlahy - P/04 - do potěru' P04*3,03*0,001  
'''dle tabulky skladeb - podlahy - P/05 - do potěru' P05*1,98*0,001  
'''dle tabulky skladeb - podlahy - P/06a' P06a*1,98*0,001  
'''dle tabulky skladeb - podlahy - P/08 - do potěru' P08*1,98*0,001  
'''dle tabulky skladeb - podlahy - P/09 - do potěru' P09*1,98*0,001  
'''dle tabulky skladeb - podlahy - P/10 - do potěru' (P10+P10sch)*1,98*0,001  
'''dle tabulky skladeb - podlahy - P/12 - do potěru' P12*1,98*0,001  
'''dle tabulky skladeb - podlahy - P/13 - do potěru' P13*1,98*0,001  
'''dle tabulky skladeb - podlahy - P/14 - do potěru' P14*1,98*0,001  
'''dle tabulky skladeb - podlahy - P/15 - do potěru' P15*1,98*0,001  
'''dle tabulky skladeb - podlahy - P/16 - do potěru' P16*1,98*0,001  
'''dle tabulky skladeb - podlahy - P/17' P17*1,98*0,001  
'''dle tabulky skladeb - podlahy - P/18' P18*1,98*0,001*2  
'''dle tabulky skladeb - podlahy - P/18a' P18a*1,98*0,001*2  
'''dle tabulky skladeb - podlahy - P/19' P19*1,98*0,001  
'''dle tabulky skladeb - podlahy - P/21 - do potěru' P21*1,98*0,001  
'''dle tabulky skladeb - podlahy - P/22 - do potěru' P22*1,98*0,001  
'''dle tabulky skladeb - podlahy - P/23 - do potěru' P23*1,98*0,001  
'''dle tabulky skladeb - podlahy - P/24 - do potěru' P24*1,98*0,001  
'''dle tabulky skladeb - podlahy - P/25' P25*1,98*0,001*2  
'''dle tabulky skladeb - podlahy - P/25a' P25a*1,98*0,001*2  
'''dle tabulky skladeb - podlahy - P/26' P26*1,98*0,001*2  
'''dle tabulky skladeb - podlahy - P/26a - do potěru' P26a*1,98*0,001*2  
'''dle tabulky skladeb - podlahy - P/27 - do potěru' P27*1,98*0,001  
'''dle tabulky skladeb - podlahy - P/28 - do potěru' P28*1,98*0,001  
'''dle tabulky skladeb - podlahy - P/29' P29*1,98*0,001  
'''dle tabulky skladeb - podlahy - P/30 - do potěru' P30*1,98*0,001  
'''dle tabulky skladeb - podlahy - P/31 - do potěru' P31*1,98*0,001  
'''dle tabulky skladeb - podlahy - P/32 - do potěru' P32*1,98*0,001  
'''dle tabulky skladeb - podlahy - P/33 - do potěru' P33*1,98*0,001  
'''dle tabulky skladeb - podlahy - P/34 - do potěru' P34*1,98*0,001  
'''dle tabulky skladeb - podlahy - P/35 - do potěru' P35*1,98*0,001  
'''dle tabulky skladeb - podlahy - P/36 - do potěru' P36*1,98*0,001  
'''dle tabulky skladeb - podlahy - P/37 - do potěru' P37*1,98*0,001*2  
'''dle tabulky skladeb - podlahy - P/38 - do potěru' P38*1,98*0,001  
'''dle tabulky skladeb - podlahy - P/39 - do potěru' P39*1,98*0,001  
'''dle tabulky skladeb - podlahy - P/41 - do potěru' P41*1,98*0,001  
'''dle tabulky skladeb - podlahy - P/42 - do potěru' P42*1,98*0,001  
'''dle tabulky skladeb - podlahy - P/43 - do potěru' P43*1,98*0,001  
'''dle tabulky skladeb - podlahy - P/44 - do potěru' P44*1,98*0,001  
'''dle tabulky skladeb - podlahy - P/45 - do potěru' P45*1,98*0,001  
'''dle tabulky skladeb - podlahy - P/46 - do potěru' P46*1,98*0,001  
'''dle tabulky skladeb - podlahy - P/47 - do potěru' P47*1,98*0,001  
'''dle tabulky skladeb - podlahy - P/48 - do potěru' P48*1,98*0,001  
'''dle tabulky skladeb - podlahy - P/49 - do potěru' P49*1,98*0,001  
'''dle tabulky skladeb - podlahy - P/50 - do potěru' P50*1,98*0,001  
'''dle tabulky skladeb - podlahy - P/51 - do potěru' P51*1,98*0,001  
'''dle tabulky skladeb - podlahy - P/52 - do potěru' P52*1,98*0,001  
'''dle tabulky skladeb - podlahy - P/55' P55*1,98*0,001  
dle tabulky kamenických výrobků - KA/19 31*2*4.44*0.001 =0.275 [A] 
''Součet  
Celkem 16.344=16.344 [B]</t>
  </si>
  <si>
    <t>632451234</t>
  </si>
  <si>
    <t>Potěr cementový samonivelační litý C25 tl přes 45 do 50 mm</t>
  </si>
  <si>
    <t>''dle tabulky skladeb - podlahy - P/04' P04  
'''dle tabulky skladeb - podlahy - P/05' P05  
'''dle tabulky skladeb - podlahy - P/08' P08  
'''dle tabulky skladeb - podlahy - P/09' P09  
'''dle tabulky skladeb - podlahy - P/10' P10+P10sch  
'''dle tabulky skladeb - podlahy - P/12' P12  
'''dle tabulky skladeb - podlahy - P/13' P13  
'''dle tabulky skladeb - podlahy - P/14' P14  
'''dle tabulky skladeb - podlahy - P/15' P15  
'''dle tabulky skladeb - podlahy - P/16' P16  
'''dle tabulky skladeb - podlahy - P/18' P18  
'''dle tabulky skladeb - podlahy - P/18a' P18a  
'''dle tabulky skladeb - podlahy - P/21' P21  
'''dle tabulky skladeb - podlahy - P/22' P22  
'''dle tabulky skladeb - podlahy - P/23' P23  
'''dle tabulky skladeb - podlahy - P/24' P24  
'''dle tabulky skladeb - podlahy - P/25' P25  
'''dle tabulky skladeb - podlahy - P/25a' P25a  
'''dle tabulky skladeb - podlahy - P/26' P26  
'''dle tabulky skladeb - podlahy - P/26a' P26a*2  
'''dle tabulky skladeb - podlahy - P/27' P27  
'''dle tabulky skladeb - podlahy - P/28' P28  
'''dle tabulky skladeb - podlahy - P/30' P30  
'''dle tabulky skladeb - podlahy - P/31' P31  
'''dle tabulky skladeb - podlahy - P/32' P32  
'''dle tabulky skladeb - podlahy - P/33' P33  
'''dle tabulky skladeb - podlahy - P/34' P34  
'''dle tabulky skladeb - podlahy - P/35' P35  
'''dle tabulky skladeb - podlahy - P/36' P36  
'''dle tabulky skladeb - podlahy - P/37' P37*2  
'''dle tabulky skladeb - podlahy - P/38' P38  
'''dle tabulky skladeb - podlahy - P/39' P39  
'''dle tabulky skladeb - podlahy - P/40' P40  
'''dle tabulky skladeb - podlahy - P/41' P41  
'''dle tabulky skladeb - podlahy - P/42' P42  
'''dle tabulky skladeb - podlahy - P/43' P43  
'''dle tabulky skladeb - podlahy - P/44' P44  
'''dle tabulky skladeb - podlahy - P/45' P45  
'''dle tabulky skladeb - podlahy - P/46' P46  
'''dle tabulky skladeb - podlahy - P/47' P47  
'''dle tabulky skladeb - podlahy - P/48' P48  
'''dle tabulky skladeb - podlahy - P/49' P49  
'''dle tabulky skladeb - podlahy - P/50' P50  
'''dle tabulky skladeb - podlahy - P/51' P51  
'''dle tabulky skladeb - podlahy - P/52' P52  
''Součet  
Celkem 7118.55=7 118.550 [A]</t>
  </si>
  <si>
    <t>632451292</t>
  </si>
  <si>
    <t>Příplatek k cementovému samonivelačnímu litému potěru C25 ZKD 5 mm tl přes 50 mm</t>
  </si>
  <si>
    <t>''dle tabulky skladeb - podlahy - P/05' P05*2  
'''dle tabulky skladeb - podlahy - P/08' P08*2  
'''dle tabulky skladeb - podlahy - P/09' P09*4  
'''dle tabulky skladeb - podlahy - P/10' (P10+P10sch)*2  
'''dle tabulky skladeb - podlahy - P/12' P12*2  
'''dle tabulky skladeb - podlahy - P/13' P13*2  
'''dle tabulky skladeb - podlahy - P/14' P14*2  
'''dle tabulky skladeb - podlahy - P/15' P15*2  
'''dle tabulky skladeb - podlahy - P/16' P16*2  
'''dle tabulky skladeb - podlahy - P/21' P21*2  
'''dle tabulky skladeb - podlahy - P/22' P22*4  
'''dle tabulky skladeb - podlahy - P/23' P23*2  
'''dle tabulky skladeb - podlahy - P/24' P24*2  
'''dle tabulky skladeb - podlahy - P/27' P27*2  
'''dle tabulky skladeb - podlahy - P/28' P28*2  
'''dle tabulky skladeb - podlahy - P/30' P30*2  
'''dle tabulky skladeb - podlahy - P/31' P31*2  
'''dle tabulky skladeb - podlahy - P/32' P32*2  
'''dle tabulky skladeb - podlahy - P/33' P33*2  
'''dle tabulky skladeb - podlahy - P/34' P34*2  
'''dle tabulky skladeb - podlahy - P/35' P35*2  
'''dle tabulky skladeb - podlahy - P/36' P36*2  
'''dle tabulky skladeb - podlahy - P/37' P37*2*2  
'''dle tabulky skladeb - podlahy - P/38' P38*2  
'''dle tabulky skladeb - podlahy - P/39' P39*2  
'''dle tabulky skladeb - podlahy - P/41' P41*2  
'''dle tabulky skladeb - podlahy - P/42' P42*2  
'''dle tabulky skladeb - podlahy - P/43' P43*2  
'''dle tabulky skladeb - podlahy - P/44' P44*2  
'''dle tabulky skladeb - podlahy - P/45' P45*2  
'''dle tabulky skladeb - podlahy - P/46' P46*2  
'''dle tabulky skladeb - podlahy - P/47' P47*2  
'''dle tabulky skladeb - podlahy - P/48' P48*2  
'''dle tabulky skladeb - podlahy - P/49' P49*2  
'''dle tabulky skladeb - podlahy - P/50' P50*2  
'''dle tabulky skladeb - podlahy - P/51' P51*2  
'''dle tabulky skladeb - podlahy - P/52' P52*2  
''Součet  
Celkem 12402.96=12 402.960 [A]</t>
  </si>
  <si>
    <t>635111132</t>
  </si>
  <si>
    <t>Násyp pod podlahy z drobného kameniva 0-4 s udusáním</t>
  </si>
  <si>
    <t>dle tabulky kamenických výrobků - KA/19 31*2*(1.15+0.15) =80.600 [A] 
dle tabulky kamenických výrobků - KA/20 20*2*(1.15*0.15) =6.900 [B] 
''Součet  
Celkem 87.5=87.500 [C]</t>
  </si>
  <si>
    <t>635111142</t>
  </si>
  <si>
    <t>Násyp pod podlahy z hrubého kameniva 16-32 s udusáním</t>
  </si>
  <si>
    <t>dle tabulky kamenických výrobků - KA/19 31*2*0.47 =29.140 [A] 
dle tabulky kamenických výrobků - KA/20 20*2*0.53 =21.200 [B] 
''Součet  
Celkem 50.34=50.340 [C]</t>
  </si>
  <si>
    <t>635321121</t>
  </si>
  <si>
    <t>Násyp pod podlahy ze skleněného recyklátu (pěnového skla) s udusáním</t>
  </si>
  <si>
    <t>''dle tabulky skladeb - podlahy - P/08' P08*(0,1+0,5)/2  
'''dle tabulky skladeb - podlahy - P/09' P09*(0,1+0,5)/2  
'''dle tabulky skladeb - podlahy - P/10' (P10+P10sch)*0,135  
'''dle tabulky skladeb - podlahy - P/12' P12*(0,1+0,5)/2  
'''dle tabulky skladeb - podlahy - P/13' P13*0,23  
'''dle tabulky skladeb - podlahy - P/14' P14*(0,1+0,5)/2  
'''dle tabulky skladeb - podlahy - P/15' P15*0,13  
'''dle tabulky skladeb - podlahy - P/18a' P18a*0,05  
'''dle tabulky skladeb - podlahy - P/22' P22*0,11  
'''dle tabulky skladeb - podlahy - P/23' P23*0,11  
'''dle tabulky skladeb - podlahy - P/24' P24*0,11  
'''dle tabulky skladeb - podlahy - P/25a' P25a*0,05  
'''dle tabulky skladeb - podlahy - P/26a' P26a*0,05  
'''dle tabulky skladeb - podlahy - P/27' P27*0,13  
'''dle tabulky skladeb - podlahy - P/29' P29*0,135  
'''dle tabulky skladeb - podlahy - P/30' P30*0,125  
'''dle tabulky skladeb - podlahy - P/31' P31*0,11  
'''dle tabulky skladeb - podlahy - P/32' P32*0,08  
'''dle tabulky skladeb - podlahy - P/33' P33*0,17  
'''dle tabulky skladeb - podlahy - P/34' P34*0,095  
'''dle tabulky skladeb - podlahy - P/35' P35*0,1  
'''dle tabulky skladeb - podlahy - P/36' P36*0,1  
'''dle tabulky skladeb - podlahy - P/37' P37*0,12  
'''dle tabulky skladeb - podlahy - P/38' P38*0,185  
'''dle tabulky skladeb - podlahy - P/39' P39*0,19  
'''dle tabulky skladeb - podlahy - P/41' P41*0,165  
'''dle tabulky skladeb - podlahy - P/42' P42*0,17  
'''dle tabulky skladeb - podlahy - P/43' P43*0,245  
'''dle tabulky skladeb - podlahy - P/44' P44*0,25  
'''dle tabulky skladeb - podlahy - P/45' P45*0,25  
'''dle tabulky skladeb - podlahy - P/46' P46*0,19  
'''dle tabulky skladeb - podlahy - P/47' P47*0,22  
'''dle tabulky skladeb - podlahy - P/48' P48*0,215  
'''dle tabulky skladeb - podlahy - P/49' P49*0,222  
'''dle tabulky skladeb - podlahy - P/50' P50*0,145  
'''dle tabulky skladeb - podlahy - P/51' P51*0,15  
'''dle tabulky skladeb - podlahy - P/52' P52*0,152  
'''dle tabulky skladeb - podlahy - P/54' P54*0,03  
''Součet  
Celkem 1154.889=1 154.889 [A]</t>
  </si>
  <si>
    <t>642942951</t>
  </si>
  <si>
    <t>Osazování zárubní dveřních skrytých do 2,5 m2</t>
  </si>
  <si>
    <t>dle tabulky dveří nových - DN/104 4 =4.000 [A] 
dle tabulky dveří nových - DN/106 1 =1.000 [B] 
dle tabulky dveří nových - DN/110 1 =1.000 [C] 
''Součet  
Celkem 6=6.000 [D]</t>
  </si>
  <si>
    <t>642944121</t>
  </si>
  <si>
    <t>Osazování ocelových zárubní dodatečné pl do 2,5 m2</t>
  </si>
  <si>
    <t>dle tabulky dveří nových - DN/85 3 =3.000 [A] 
dle tabulky dveří nových - DN/86 1 =1.000 [B] 
dle tabulky dveří nových - DN/87 1 =1.000 [C] 
dle tabulky dveří nových - DN/88 1 =1.000 [D] 
dle tabulky dveří nových - DN/89 1 =1.000 [E] 
dle tabulky dveří nových - DN/91 1 =1.000 [F] 
dle tabulky dveří nových - DN/103 2 =2.000 [G] 
dle tabulky dveří nových - DN/128 2 =2.000 [H] 
dle tabulky dveří nových - DN/129 1 =1.000 [I] 
dle tabulky dveří nových - DN/155 1 =1.000 [J] 
''Součet  
Celkem 14=14.000 [K]</t>
  </si>
  <si>
    <t>642945111</t>
  </si>
  <si>
    <t>Osazování protipožárních nebo protiplynových zárubní dveří jednokřídlových do 2,5 m2</t>
  </si>
  <si>
    <t>dle tabulky dveří nových - DN/90 1 =1.000 [A] 
dle tabulky dveří nových - DN/92 2 =2.000 [B] 
dle tabulky dveří nových - DN/102 1 =1.000 [C] 
dle tabulky dveří nových - DN/124 1 =1.000 [D] 
dle tabulky dveří nových - DN/125 1 =1.000 [E] 
dle tabulky dveří nových - DN/126 1 =1.000 [F] 
dle tabulky dveří nových - DN/127 1 =1.000 [G] 
''Součet  
Celkem 8=8.000 [H]</t>
  </si>
  <si>
    <t>642946111</t>
  </si>
  <si>
    <t>Osazování pouzdra posuvných dveří s jednou kapsou pro jedno křídlo š do 800 mm do zděné příčky</t>
  </si>
  <si>
    <t>dle tabulky dveří nových - DN/148 1 =1.000 [A] 
Celkem 1=1.000 [B]</t>
  </si>
  <si>
    <t>711</t>
  </si>
  <si>
    <t>Izolace proti vodě, vlhkosti a plynům</t>
  </si>
  <si>
    <t>62853004</t>
  </si>
  <si>
    <t>pás asfaltový natavitelný modifikovaný SBS s vložkou ze skleněné tkaniny a spalitelnou PE fólií nebo jemnozrnným minerálním posypem na horním povrchu tl 4,0mm</t>
  </si>
  <si>
    <t>''dle tabulky skladeb - podlahy - P/01' P01  
'''dle tabulky skladeb - podlahy - P/03' P03  
'''dle tabulky skladeb - podlahy - P/04' P04  
'''dle tabulky skladeb - podlahy - P/05' P05  
'''dle tabulky skladeb - podlahy - P/06' P06  
'''dle tabulky skladeb - podlahy - P/06a' P06a  
'''dle tabulky skladeb - podlahy - P/16' P16 
'''dle tabulky skladeb - podlahy - P/18' P18  
'''dle tabulky skladeb - podlahy - P/18a' P18a  
'''dle tabulky skladeb - podlahy - P/20' P20  
'''dle tabulky skladeb - podlahy - P/25' P25  
'''dle tabulky skladeb - podlahy - P/26' P26  
'''dle tabulky skladeb - podlahy - P/26a' P26a  
'''dle tabulky skladeb - podlahy - P/37' P37  
''Součet  
1221.85*1.1655 Přepočtené koeficientem množství =1 424.066 [A] 
Celkem 1424.066=1 424.066 [B]</t>
  </si>
  <si>
    <t>62856011</t>
  </si>
  <si>
    <t>pás asfaltový natavitelný modifikovaný SBS s vložkou z hliníkové fólie s textilií a spalitelnou PE fólií nebo jemnozrnným minerálním posypem na horním povrchu t</t>
  </si>
  <si>
    <t>pás asfaltový natavitelný modifikovaný SBS s vložkou z hliníkové fólie s textilií a spalitelnou PE fólií nebo jemnozrnným minerálním posypem na horním povrchu tl 4,0mm</t>
  </si>
  <si>
    <t>''dle tabulky skladeb - podlahy - P/01' P01  
'''dle tabulky skladeb - podlahy - P/03' P03  
'''dle tabulky skladeb - podlahy - P/04' P04  
'''dle tabulky skladeb - podlahy - P/05' P05  
'''dle tabulky skladeb - podlahy - P/06' P06  
'''dle tabulky skladeb - podlahy - P/06a' P06a  
'''dle tabulky skladeb - podlahy - P/16' P16 
'''dle tabulky skladeb - podlahy - P/20' P20  
''Součet  
666.89*1.1655 Přepočtené koeficientem množství =777.260 [A] 
Celkem 777.26=777.260 [B]</t>
  </si>
  <si>
    <t>711131811</t>
  </si>
  <si>
    <t>Odstranění izolace proti zemní vlhkosti vodorovné</t>
  </si>
  <si>
    <t>''dle tabulky skladeb - bouraných konstrukcí - SB/01' SB01  
'''dle tabulky skladeb - bouraných konstrukcí - SB/03' SB03  
'''dle tabulky skladeb - bouraných konstrukcí - SB/04' SB04  
'''dle tabulky skladeb - bouraných konstrukcí - SB/06' SB06  
'''dle tabulky skladeb - bouraných konstrukcí - SB/07' SB07  
'''dle tabulky skladeb - bouraných konstrukcí - SB/08' SB08  
'''dle tabulky skladeb - bouraných konstrukcí - SB/09' SB09  
'''dle tabulky skladeb - bouraných konstrukcí - SB/20' SB20  
'''dle tabulky skladeb - bouraných konstrukcí - SB/24' SB24  
''Součet  
Celkem 1135.344=1 135.344 [A]</t>
  </si>
  <si>
    <t>711141559</t>
  </si>
  <si>
    <t>Provedení izolace proti zemní vlhkosti pásy přitavením vodorovné NAIP</t>
  </si>
  <si>
    <t>''dle tabulky skladeb - podlahy - P/01' P01*2  
'''dle tabulky skladeb - podlahy - P/03' P03*2  
'''dle tabulky skladeb - podlahy - P/04' P04*2  
'''dle tabulky skladeb - podlahy - P/05' P05*2  
'''dle tabulky skladeb - podlahy - P/06' P06*2  
'''dle tabulky skladeb - podlahy - P/06a' P06a*2  
'''dle tabulky skladeb - podlahy - P/16' P16*2  
'''dle tabulky skladeb - podlahy - P/18' P18  
'''dle tabulky skladeb - podlahy - P/18a' P18a  
'''dle tabulky skladeb - podlahy - P/20' P20*2  
'''dle tabulky skladeb - podlahy - P/25' P25  
'''dle tabulky skladeb - podlahy - P/26' P26  
'''dle tabulky skladeb - podlahy - P/26a' P26a  
'''dle tabulky skladeb - podlahy - P/37' P37  
''Součet  
Celkem 1888.74=1 888.740 [A]</t>
  </si>
  <si>
    <t>711161115</t>
  </si>
  <si>
    <t>Izolace proti zemní vlhkosti nopovou fólií vodorovná, nopek v 20,0 mm, tl do 1,0 mm</t>
  </si>
  <si>
    <t>''dle tabulky skladeb - podlahy - P/18' P18  
'''dle tabulky skladeb - podlahy - P/25' P25  
'''dle tabulky skladeb - podlahy - P/26' P26  
'''dle tabulky skladeb - podlahy - P/26a' P26a  
'''dle tabulky skladeb - podlahy - P/37' P37  
''Součet  
Celkem 551.15=551.150 [A]</t>
  </si>
  <si>
    <t>711493112</t>
  </si>
  <si>
    <t>Izolace proti podpovrchové a tlakové vodě vodorovná těsnicí stěrkou jednosložkovou na bázi cementu</t>
  </si>
  <si>
    <t>''dle tabulky skladeb - podlahy - P/05' P05  
'''dle tabulky skladeb - podlahy - P/09' P09  
'''dle tabulky skladeb - podlahy - P/14' P14  
'''dle tabulky skladeb - podlahy - P/15' P15  
'''dle tabulky skladeb - podlahy - P/16' P16 
'''dle tabulky skladeb - podlahy - P/17' P17  
'''dle tabulky skladeb - podlahy - P/18a' P18a  
'''dle tabulky skladeb - podlahy - P/21' P21  
'''dle tabulky skladeb - podlahy - P/22' P22  
'''dle tabulky skladeb - podlahy - P/29' P29  
'''dle tabulky skladeb - podlahy - P/32' P32  
'''dle tabulky skladeb - podlahy - P/42' P42  
'''dle tabulky skladeb - podlahy - P/44' P44  
'''dle tabulky skladeb - podlahy - P/46' P46  
'''dle tabulky skladeb - podlahy - P/49' P49  
'''dle tabulky skladeb - podlahy - P/52' P52  
''Součet  
Celkem 1443.69=1 443.690 [A]</t>
  </si>
  <si>
    <t>711493122</t>
  </si>
  <si>
    <t>Izolace proti podpovrchové a tlakové vodě svislá těsnicí stěrkou jednosložkovou na bázi cementu</t>
  </si>
  <si>
    <t>'obklad1  
Celkem 1219.001=1 219.001 [A]</t>
  </si>
  <si>
    <t>998711103</t>
  </si>
  <si>
    <t>Přesun hmot tonážní pro izolace proti vodě, vlhkosti a plynům v objektech v přes 12 do 60 m</t>
  </si>
  <si>
    <t>1127</t>
  </si>
  <si>
    <t>711111001</t>
  </si>
  <si>
    <t>Provedení izolace proti zemní vlhkosti vodorovné za studena nátěrem penetračním</t>
  </si>
  <si>
    <t>Provedení izolace proti zemní vlhkosti natěradly a tmely za studena na ploše vodorovné V nátěrem penetračním</t>
  </si>
  <si>
    <t>1128</t>
  </si>
  <si>
    <t>11163150</t>
  </si>
  <si>
    <t>lak penetrační asfaltový</t>
  </si>
  <si>
    <t>1129</t>
  </si>
  <si>
    <t>711493121</t>
  </si>
  <si>
    <t>Izolace proti podpovrchové a tlakové vodě svislá těsnicí hmotou dvousložkovou na bázi cementu</t>
  </si>
  <si>
    <t>Izolace proti podpovrchové a tlakové vodě - ostatní na ploše svislé S dvousložkovou na bázi cementu</t>
  </si>
  <si>
    <t>propojení izolace injektáží 284*0.5*2=284.000 [A]</t>
  </si>
  <si>
    <t>713</t>
  </si>
  <si>
    <t>Izolace tepelné</t>
  </si>
  <si>
    <t>28329334</t>
  </si>
  <si>
    <t>fólie PE vyztužená Al vrstvou pro parotěsnou vrstvu 105g/m2</t>
  </si>
  <si>
    <t>59.67*1.265 Přepočtené koeficientem množství =75.483 [A] 
Celkem 75.483=75.483 [B]</t>
  </si>
  <si>
    <t>28375908</t>
  </si>
  <si>
    <t>deska EPS 150 pro konstrukce s vysokým zatížením ?=0,035 tl 40mm</t>
  </si>
  <si>
    <t>''dle tabulky skladeb - podlahy - P/03' P03  
'''dle tabulky skladeb - podlahy - P/04' P04  
''Součet  
364.57*1.05 Přepočtené koeficientem množství =382.799 [A] 
Celkem 382.799=382.799 [B]</t>
  </si>
  <si>
    <t>28375909</t>
  </si>
  <si>
    <t>deska EPS 150 pro konstrukce s vysokým zatížením ?=0,035 tl 50mm</t>
  </si>
  <si>
    <t>''dle tabulky skladeb - podlahy - P/06a' P06a  
35.12*1.05 Přepočtené koeficientem množství =36.876 [A] 
Celkem 36.876=36.876 [B]</t>
  </si>
  <si>
    <t>28375911</t>
  </si>
  <si>
    <t>deska EPS 150 pro konstrukce s vysokým zatížením ?=0,035 tl 70mm</t>
  </si>
  <si>
    <t>''dle tabulky skladeb - podlahy - P/05' P05  
'''dle tabulky skladeb - podlahy - P/20' P20  
''Součet  
234.43*1.05 Přepočtené koeficientem množství =246.152 [A] 
Celkem 246.152=246.152 [B]</t>
  </si>
  <si>
    <t>28375914</t>
  </si>
  <si>
    <t>deska EPS 150 pro konstrukce s vysokým zatížením ?=0,035 tl 100mm</t>
  </si>
  <si>
    <t>''dle tabulky skladeb - podlahy - P/01' P01  
'''dle tabulky skladeb - podlahy - P/16' P16  
12.98*1.05 Přepočtené koeficientem množství =13.629 [A] 
Celkem  13.629=13.629 [B]</t>
  </si>
  <si>
    <t>713120821</t>
  </si>
  <si>
    <t>Odstranění tepelné izolace podlah volně kladené z polystyrenu suchého tl do 100 mm</t>
  </si>
  <si>
    <t>''dle tabulky skladeb - bouraných konstrukcí - SB/01' SB01  
'''dle tabulky skladeb - bouraných konstrukcí - SB/07' SB07  
'''dle tabulky skladeb - bouraných konstrukcí - SB/08' SB08  
'''dle tabulky skladeb - bouraných konstrukcí - SB/09' SB09  
''Součet  
Celkem 295.837=295.837 [A]</t>
  </si>
  <si>
    <t>713121111</t>
  </si>
  <si>
    <t>Montáž izolace tepelné podlah volně kladenými rohožemi, pásy, dílci, deskami 1 vrstva</t>
  </si>
  <si>
    <t>''dle tabulky skladeb - podlahy - P/01' P01  
'''dle tabulky skladeb - podlahy - P/03' P03  
'''dle tabulky skladeb - podlahy - P/04' P04  
'''dle tabulky skladeb - podlahy - P/05' P05  
'''dle tabulky skladeb - podlahy - P/06a' P06a  
'''dle tabulky skladeb - podlahy - P/16' P16 
'''dle tabulky skladeb - podlahy - P/20' P20  
''Součet  
Celkem 647.1=647.100 [A]</t>
  </si>
  <si>
    <t>713291333</t>
  </si>
  <si>
    <t>Montáž izolace tepelné parotěsné zábrany podlah folií</t>
  </si>
  <si>
    <t>''dle tabulky skladeb - podlahy - P/07' P07  
Celkem 59.67=59.670 [A]</t>
  </si>
  <si>
    <t>998713104</t>
  </si>
  <si>
    <t>Přesun hmot tonážní pro izolace tepelné v objektech v přes 24 do 36 m</t>
  </si>
  <si>
    <t>722</t>
  </si>
  <si>
    <t>Zdravotechnika - vnitřní vodovod</t>
  </si>
  <si>
    <t>722254116</t>
  </si>
  <si>
    <t>Hydrantová skříň vnitřní s výzbrojí C 52 polyesterová hadice</t>
  </si>
  <si>
    <t>dle tabulky ostatních výrobků - OV/04 11 =11.000 [A] 
dle tabulky ostatních výrobků - OV/24 1 =1.000 [B] 
''Součet  
Celkem 12=12.000 [C]</t>
  </si>
  <si>
    <t>08</t>
  </si>
  <si>
    <t>elektronická bezdotyková podomítková umyvadlová baterie s inračerveným senzorem, montáž na zeď, minimalistický design, napajení 230/24V transformátorem.</t>
  </si>
  <si>
    <t>sifon pro umyvadla, DN32.</t>
  </si>
  <si>
    <t>sifon umyvadlový celokovový, prostorově úsporný, určený pro bezbariérové koupelny, na odpadní trubku O32mm</t>
  </si>
  <si>
    <t>5549OV13</t>
  </si>
  <si>
    <t>sprchová zástěna včetně dveří - dle specifikace v PD - OV/13</t>
  </si>
  <si>
    <t>dle tabulky ostatních výrobků - OV/13 1 =1.000 [A] 
Celkem 1=1.000 [B]</t>
  </si>
  <si>
    <t>5549OV14</t>
  </si>
  <si>
    <t>sprchová zástěna včetně dveří - dle specifikace v PD - OV/14</t>
  </si>
  <si>
    <t>dle tabulky ostatních výrobků - OV/14 1 =1.000 [A] 
Celkem 1=1.000 [B]</t>
  </si>
  <si>
    <t>5549OV17</t>
  </si>
  <si>
    <t>sprchová zástěna včetně dveří - dle specifikace v PD - OV/17</t>
  </si>
  <si>
    <t>dle tabulky ostatních výrobků - OV/17 1 =1.000 [A] 
Celkem 1=1.000 [B]</t>
  </si>
  <si>
    <t>5549OV18</t>
  </si>
  <si>
    <t>sprchová zástěna včetně dveří - dle specifikace v PD - OV/18</t>
  </si>
  <si>
    <t>dle tabulky ostatních výrobků - OV/18 1 =1.000 [A] 
Celkem 1=1.000 [B]</t>
  </si>
  <si>
    <t>5549OV43</t>
  </si>
  <si>
    <t>sprchová zástěna včetně dveří - dle specifikace v PD - OV/43</t>
  </si>
  <si>
    <t>dle tabulky ostatních výrobků - OV/43 1 =1.000 [A] 
Celkem 1=1.000 [B]</t>
  </si>
  <si>
    <t>725110811</t>
  </si>
  <si>
    <t>Demontáž klozetů splachovací s nádrží</t>
  </si>
  <si>
    <t>1.PP 18 =18.000 [A] 
1.NP 1+1+2+1+1+2+4 =12.000 [B] 
1-2.NP 2+1+5+2+1+1 =12.000 [C] 
2.NP 3+10+5 =18.000 [D] 
3.NP 1+5+6 =12.000 [E] 
4.NP 3+4 =7.000 [F] 
5.NP 3+6 =9.000 [G] 
6.NP 2 =2.000 [H] 
''Součet  
Celkem 90=90.000 [I]</t>
  </si>
  <si>
    <t>725122813</t>
  </si>
  <si>
    <t>Demontáž pisoárových stání s nádrží a jedním záchodkem</t>
  </si>
  <si>
    <t>1.PP 5 =5.000 [A] 
1.NP 2 =2.000 [B] 
2.NP 3 =3.000 [C] 
5.NP 1+1 =2.000 [D] 
''Součet  
Celkem 12=12.000 [E]</t>
  </si>
  <si>
    <t>725210821</t>
  </si>
  <si>
    <t>Demontáž umyvadel bez výtokových armatur</t>
  </si>
  <si>
    <t>1.PP 16 =16.000 [A] 
1.NP 1+1+1+2+1+1+1+1+1+1+2+4 =17.000 [B] 
1-2.NP 3+1+1+1+1+6+1+2+1 =17.000 [C] 
2.NP 4+11+10 =25.000 [D] 
3.NP 6+5 =11.000 [E] 
4.NP 5+8 =13.000 [F] 
5.NP 3+12+1 =16.000 [G] 
6.NP 2 =2.000 [H] 
''Součet  
Celkem 117=117.000 [I]</t>
  </si>
  <si>
    <t>725240812</t>
  </si>
  <si>
    <t>Demontáž vaniček sprchových bez výtokových armatur</t>
  </si>
  <si>
    <t>1.PP 2 =2.000 [A] 
1-2.NP 1 =1.000 [B] 
2.NP 2 =2.000 [C] 
3.NP 4 =4.000 [D] 
4.NP 2 =2.000 [E] 
5.NP 2+6 =8.000 [F] 
''Součet  
Celkem 19=19.000 [G]</t>
  </si>
  <si>
    <t>725244904</t>
  </si>
  <si>
    <t>Montáž sprchových dveří</t>
  </si>
  <si>
    <t>725244905</t>
  </si>
  <si>
    <t>Montáž zástěny sprchové bezdveřové</t>
  </si>
  <si>
    <t>725244906</t>
  </si>
  <si>
    <t>Montáž zástěny sprchové do niky</t>
  </si>
  <si>
    <t>dle tabulky ostatních výrobků - OV/13 1 =1.000 [A] 
dle tabulky ostatních výrobků - OV/14 1 =1.000 [B] 
dle tabulky ostatních výrobků - OV/17 1 =1.000 [C] 
dle tabulky ostatních výrobků - OV/18 1 =1.000 [D] 
dle tabulky ostatních výrobků - OV/43 1 =1.000 [E] 
''Součet  
Celkem 5=5.000 [F]</t>
  </si>
  <si>
    <t>725291668</t>
  </si>
  <si>
    <t>Montáž madla invalidního rovného</t>
  </si>
  <si>
    <t>725291670</t>
  </si>
  <si>
    <t>Montáž madla invalidního krakorcového sklopného</t>
  </si>
  <si>
    <t>725291673</t>
  </si>
  <si>
    <t>Montáž madla podpěrného do zdi</t>
  </si>
  <si>
    <t>725310821</t>
  </si>
  <si>
    <t>Demontáž dřez jednoduchý na ocelové konzole bez výtokových armatur</t>
  </si>
  <si>
    <t>1-2.NP 1+1 =2.000 [A] 
2.NP 2+1 =3.000 [B] 
4.NP 1 =1.000 [C] 
''Součet  
Celkem 6=6.000 [D]</t>
  </si>
  <si>
    <t>725330820</t>
  </si>
  <si>
    <t>Demontáž výlevka diturvitová</t>
  </si>
  <si>
    <t>2.NP 1 =1.000 [A] 
Celkem 1=1.000 [B]</t>
  </si>
  <si>
    <t>725829132</t>
  </si>
  <si>
    <t>Montáž baterie umyvadlové stojánkové automatické senzorové ostatní typ</t>
  </si>
  <si>
    <t>725869101</t>
  </si>
  <si>
    <t>Montáž zápachových uzávěrek umyvadlových do DN 40</t>
  </si>
  <si>
    <t>C_01</t>
  </si>
  <si>
    <t>Madlo nástěnné levé</t>
  </si>
  <si>
    <t>C_01L</t>
  </si>
  <si>
    <t>C_01P</t>
  </si>
  <si>
    <t>Madlo nástěnné pravé</t>
  </si>
  <si>
    <t>C_02</t>
  </si>
  <si>
    <t>Madlo pevné, nerez brus</t>
  </si>
  <si>
    <t>C_03</t>
  </si>
  <si>
    <t>Madlo pevné, nerez lesk</t>
  </si>
  <si>
    <t>C_04</t>
  </si>
  <si>
    <t>Madlo sklopné, nerez lesk</t>
  </si>
  <si>
    <t>C_13</t>
  </si>
  <si>
    <t>Dělící stěna pisoárů, lakované bezpečnostní sklo</t>
  </si>
  <si>
    <t>dodávka a montáž 9 =9.000 [A] 
Celkem  9=9.000 [B]</t>
  </si>
  <si>
    <t>C_19</t>
  </si>
  <si>
    <t>sprchové dveře otočné levé, bezrámové, atypický rozměr</t>
  </si>
  <si>
    <t>C_20</t>
  </si>
  <si>
    <t>Sada pro nouzovou signalizaci - signální tahové tlačítko FAP 3002</t>
  </si>
  <si>
    <t>dodávka a montáž 5=5.000 [A] 
Celkem 5=5.000 [B]</t>
  </si>
  <si>
    <t>C_21</t>
  </si>
  <si>
    <t>Sada pro nouzovou signalizaci - resetovací tlačítko FAP 2001</t>
  </si>
  <si>
    <t>C_23</t>
  </si>
  <si>
    <t>skleněné sanitární příčky z bezpečnostního skla tl. 10 mm s přední stěnou s dveřmi bez nožiček v kombinaci s hliníkovým kováním a profilací. Nosný hliníkový pro</t>
  </si>
  <si>
    <t>skleněné sanitární příčky z bezpečnostního skla tl. 10 mm s přední stěnou s dveřmi bez nožiček v kombinaci s hliníkovým kováním a profilací. Nosný hliníkový profil je skryt uvnitř kabinky. Barevnost s</t>
  </si>
  <si>
    <t>C_26</t>
  </si>
  <si>
    <t>madlo se zádovou opěrkou k WC, snímatelné.</t>
  </si>
  <si>
    <t>ovládací tlačítko WC, bezrámečkové, v úrovni obkladu, povlak easy-to-clean</t>
  </si>
  <si>
    <t>oddálené ovládání WC, bezrámečkové, v úrovni obkladu, povlak easy-to-clean</t>
  </si>
  <si>
    <t>726191011</t>
  </si>
  <si>
    <t>Ovládací tlačítko WC pro montáž do předstěnových konstrukcí</t>
  </si>
  <si>
    <t>1125</t>
  </si>
  <si>
    <t>R9517</t>
  </si>
  <si>
    <t>Ovládací tlačítko WC plastové</t>
  </si>
  <si>
    <t>761</t>
  </si>
  <si>
    <t>Konstrukce prosvětlovací</t>
  </si>
  <si>
    <t>76181111R</t>
  </si>
  <si>
    <t>Strop deskový skleněný pochozí - dle specifikace v PD</t>
  </si>
  <si>
    <t>'Stropy ST10 - 6.NP  
dle tabulky skladeb - stropy - ST/10 21.65 =21.650 [A] 
Celkem 21.65=21.650 [B]</t>
  </si>
  <si>
    <t>76181112R</t>
  </si>
  <si>
    <t>Strop deskový skleněný nepochozí - dle specifikace v PD</t>
  </si>
  <si>
    <t>'Stropy ST12 - 1.NP  
dle tabulky skladeb - stropy - ST/12 1.22*4.97 =6.063 [A] 
''Stropy ST12 - 2.NP  
6.19+17.87+20.24 =44.300 [B] 
''Stropy ST12 - 7.NP  
15.78 =15.780 [C] 
''Mezisoučet  
''Součet  
Celkem 66.143=66.143 [D]</t>
  </si>
  <si>
    <t>998761104</t>
  </si>
  <si>
    <t>Přesun hmot tonážní pro konstrukce prosvětlovací v objektech v přes 24 do 36 m</t>
  </si>
  <si>
    <t>762</t>
  </si>
  <si>
    <t>Konstrukce tesařské</t>
  </si>
  <si>
    <t>60722259</t>
  </si>
  <si>
    <t>deska dřevotřísková surová 2070x2800mm tl 38mm</t>
  </si>
  <si>
    <t>''dle tabulky skladeb - podlahy - P/07' P07  
59.67*1.08 Přepočtené koeficientem množství =64.444 [A] 
Celkem 64.444=64.444 [B]</t>
  </si>
  <si>
    <t>61223303</t>
  </si>
  <si>
    <t>I-nosník velký 60x100mm výška 240mm impregnovaný</t>
  </si>
  <si>
    <t>214.812*1.05 Přepočtené koeficientem množství =225.553 [A] 
Celkem 225.553=225.553 [B]</t>
  </si>
  <si>
    <t>762512245</t>
  </si>
  <si>
    <t>Montáž podlahové kce podkladové z desek dřevotřískových nebo cementotřískových šroubovaných na dřevo</t>
  </si>
  <si>
    <t>762512261</t>
  </si>
  <si>
    <t>Montáž podlahové kce podkladového roštu</t>
  </si>
  <si>
    <t>''dle tabulky skladeb - podlahy - P/07' P07*3,6  
Celkem 214.812=214.812 [A]</t>
  </si>
  <si>
    <t>762522811</t>
  </si>
  <si>
    <t>Demontáž podlah s polštáři z prken tloušťky do 32 mm</t>
  </si>
  <si>
    <t>''dle tabulky skladeb - bouraných konstrukcí - SB/18' SB18  
'''dle tabulky skladeb - bouraných konstrukcí - SB/56' SB56  
'''dle tabulky skladeb - bouraných konstrukcí - SB/56a' SB56a  
'''dle tabulky skladeb - bouraných konstrukcí - SB/57' SB57  
'''dle tabulky skladeb - bouraných konstrukcí - SB/57a' SB57a  
'''dle tabulky skladeb - bouraných konstrukcí - SB/58' SB58  
''skladba - bourání - SB/102 - 7.NP  
dle tabulky skladeb - bouraných konstrukcí - SB/102 16.02 =16.020 [A] 
''Součet  
Celkem 662.934=662.934 [B]</t>
  </si>
  <si>
    <t>762526811</t>
  </si>
  <si>
    <t>Demontáž podlah z dřevotřísky, překližky, sololitu tloušťky do 20 mm bez polštářů</t>
  </si>
  <si>
    <t>''dle tabulky skladeb - bouraných konstrukcí - SB/12' SB12  
dle tabulky skladeb - bouraných konstrukcí - SB/21 9.27-1.9*1.95 =5.565 [A] 
''skladba - bourání - SB/54 - 2.NP  
dle tabulky skladeb - bouraných konstrukcí - SB/54 136.55+22.25 =158.800 [B] 
''Součet  
Celkem 185.215=185.215 [C]</t>
  </si>
  <si>
    <t>998762104</t>
  </si>
  <si>
    <t>Přesun hmot tonážní pro kce tesařské v objektech v přes 24 do 36 m</t>
  </si>
  <si>
    <t>763</t>
  </si>
  <si>
    <t>Konstrukce suché výstavby</t>
  </si>
  <si>
    <t>59030714</t>
  </si>
  <si>
    <t>dvířka revizní jednokřídlá s automatickým zámkem 600x600mm</t>
  </si>
  <si>
    <t>763111311</t>
  </si>
  <si>
    <t>SDK příčka tl 75 mm profil CW+UW 50 desky 1xA 12,5 s izolací EI 30 Rw do 45 dB</t>
  </si>
  <si>
    <t>'skladba - stěny - S/17 - 2.NP  
dle tabulky skladeb - stěny - S/17 4.17*3.855-0.8*2.1 =14.395 [A] 
''skladba - stěny - S/17 - 5.NP  
(3.05-1.05)*(2.08+1.25+0.205+1.27+0.94)-0.6*(1.97-1.05) =10.938 [B] 
''Součet  
Celkem 25.333=25.333 [C]</t>
  </si>
  <si>
    <t>763111316</t>
  </si>
  <si>
    <t>SDK příčka tl 125 mm profil CW+UW 100 desky 1xA 12,5 s izolací EI 30 Rw do 48 dB</t>
  </si>
  <si>
    <t>'skladba - stěny - S/16 - 1.PP  
dle tabulky skladeb - stěny - S/16 3*(5.62+5.625)-0.9*2.1 =31.845 [A] 
''Mezisoučet  
''skladba - stěny - S/16 - 1.PP - dočasná  
dle tabulky skladeb - stěny - S/16 3*(1+3.9+3.3+4.05+3.3+2*2+4.6*2+1.7*2+3*2+2.3+1.6+3.1+3+14+1.6+8.6+3.4+3.4+4.8)-0.9*2.1*2+10.95*2.8+8.36*2.5 =299.630 [B] 
''skladba - stěny - S/16 - 1.NP - dočasná  
3*(0.8+3.1+1.6+1.6+1.1+1.4+1.2+1+0.8+1.1+1.2+1+1.2+1.1+1.6+1*2+1.3+1*2+1.3+1*2+1.2+0.7+1.3+1.1)-0.6*2.1*11 =84.240 [C] 
''skladba - stěny - S/16 - 1-2.NP - dočasná  
3*(1.3+1.1*2+0.5+1.2+1.6)-0.6*2.1*2 =17.880 [D] 
''skladba - stěny - S/16 - 3.NP - dočasná  
3*(2.55+6.05)-0.9*2.2 =23.820 [E] 
''Mezisoučet  
''Součet  
Celkem 457.415=457.415 [F]</t>
  </si>
  <si>
    <t>763111331</t>
  </si>
  <si>
    <t>SDK příčka tl 75 mm profil CW+UW 50 desky 1xH2 12,5 s izolací EI 30 Rw do 45 dB</t>
  </si>
  <si>
    <t>'skladba - stěny - S/34 - 5.NP  
dle tabulky skladeb - stěny - S/34 1.05*(2.08+1.25+0.205+1.27+0.94-0.6*2) =4.772 [A] 
Celkem 4.772=4.772 [B]</t>
  </si>
  <si>
    <t>763111717</t>
  </si>
  <si>
    <t>SDK příčka základní penetrační nátěr (oboustranně)</t>
  </si>
  <si>
    <t>''dle tabulky skladeb - stěny - S/34' S34  
Celkem 4.772=4.772 [A]</t>
  </si>
  <si>
    <t>763111771</t>
  </si>
  <si>
    <t>Příplatek k SDK příčce za rovinnost kvality Q3</t>
  </si>
  <si>
    <t>''dle tabulky skladeb - stěny - S/16' S16  
'''dle tabulky skladeb - stěny - S/17' S17  
''Součet  
Celkem 57.178=57.178 [A]</t>
  </si>
  <si>
    <t>763111811</t>
  </si>
  <si>
    <t>Demontáž SDK příčky s jednoduchou ocelovou nosnou konstrukcí opláštění jednoduché</t>
  </si>
  <si>
    <t>'skladba - stěny - S/16 - dočasná  
''S16doc  
1.NP 2.99*4.57+3.61*3.86 =27.599 [A] 
''Součet  
Celkem 453.169=453.169 [B]</t>
  </si>
  <si>
    <t>763113313</t>
  </si>
  <si>
    <t>SDK příčka instalační tl 155 - 650 mm zdvojený profil CW+UW 50 desky 2xA 12,5 s izolací EI 60 Rw do 54 dB</t>
  </si>
  <si>
    <t>1.-2.NP 3.15*2.75 =8.663 [A] 
Celkem 8.663=8.663 [B]</t>
  </si>
  <si>
    <t>763121465</t>
  </si>
  <si>
    <t>SDK stěna předsazená tl 75 mm profil CW+UW 50 desky 2xDFH2 12,5 s izolací EI 45</t>
  </si>
  <si>
    <t>'skladba - stěny - S/08 - 2.NP  
dle tabulky skladeb - stěny - S/08 1.05*(1.785+0.9+0.91)+1.05*1.6+1.05*(1.6+1.105) =8.295 [A] 
''skladba - stěny - S/08 - 3.NP  
1.05*0.92*2+1.05*(1.91+2.52)+1.05*(1.385+0.93) =9.014 [B] 
''skladba - stěny - S/08 - 5.NP  
1.05*1.69+1.05*0.94*2+1.05*1.71+1.05*(1.53+0.94*2+1.1)+1.05*0.735 =11.051 [C] 
''Mezisoučet  
''skladba - stěny - S/09 - 1.NP  
dle tabulky skladeb - stěny - S/09 1.2*(0.97+0.93+1.69+0.915)+1.2*(1.54*2+1.2) =10.542 [D] 
''skladba - stěny - S/10 - 1.NP  
dle tabulky skladeb - stěny - S/10 (2.6-1.2)*(0.97+0.93+1.69)+(3.3-1.2)*0.915+(2.6-1.2)*(1.54*2+1.2) =12.940 [E] 
''skladba - stěny - S/10 - 2.NP  
(3.3-1.05)*1.785+(2.6-1.05)*(0.9+0.91)+(3.3+1.05)*1.6+(2.6-1.05)*(1.6+1.105)+4.17*(2.59+0.53) =30.985 [F] 
''skladba - stěny - S/10 - 3.NP  
(2.6-1.05)*0.92*2+(3.48-1.05)*(1.91+2.52)+(2.6-1.05)*(1.385+0.93) =17.205 [G] 
''skladba - stěny - S/10 - 5.NP  
(3.37-1.05)*1.69+(3.37-1.05)*0.94*2+(3.38-1.05)*1.71+(3.38-1.05)*(1.53+0.94*2+1.1)+(3.38-1.05)*0.735 =24.488 [H] 
''Mezisoučet  
''Součet  
Celkem 124.52=124.520 [I]</t>
  </si>
  <si>
    <t>76312146R</t>
  </si>
  <si>
    <t>SDK stěna předsazená tl 100 mm profil CW+UW 75 desky 2xDFH2 12,5 bez izolace EI 45</t>
  </si>
  <si>
    <t>'skladba - stěny - S/24 - 1.PP  
dle tabulky skladeb - stěny - S/24 (3.02-2.4)*(1.13+1.53)+(3.02-2.4)*4.24 =4.278 [A] 
''skladba - stěny - S/24 - 1.NP  
(2.6-1.2)*0.78+(2.6-1.05)*0.945+(2.12-1.05)*0.84+(2.6-1.2)*(0.975+0.96+0.97)+(3.3-1.2)*(1.955+1.72)+(2.6-1.2)*(0.95*2+1.1)+(2.6-1.2)*(1.9+1.61) =24.354 [B] 
(2.6-1.2)*(0.905+0.9+0.9+0.925)+(3.66-1.2)*2.25+(2.6-1.2)*1.1*2+(3.35-2.25)*0.91+(3.63-2.25)*2.35+(3.62-2.25)*0.96 =19.256 [C] 
''skladba - stěny - S/24 - 1-2.NP  
(2.6-1.05)*1.875+(2.6-1.05)*2.74+(2.6-1.05)*(0.995+0.94+0.94+2.2)+(2.6-1.05)*1.8+(2.6-1.05)*(3.27+0.905+0.94+0.955)+(2.9-1.05)*0.85+(2.9-2.25)*0.72=29.259 [D] 
''skladba - stěny - S/24 - 2.NP  
(2.6-1.05)*1.685+(2.6-1.05)*(0.945*2+0.935)+(3.2-1.05)*0.87+(3.2-1.05)*0.9+(2.6-1.05)*0.885+(2.6-1.05)*(0.915+3.09+1.86)+(3.3-1.05)*2.38 =26.614 [E] 
(2.6-1.05)*(1.13+1.135)+(2.6-1.05)*(0.94+1.12+0.8)+(3.75-1.05)*1.745+(2.6-1.05)*(0.975+1.845)-(0.45*0.71+0.425*0.7+0.435*0.7+0.69*0.7) =15.622 [F] 
(2.6-1.05)*(0.915+0.91) =2.829 [G] 
''skladba - stěny - S/24 - 3.NP  
(3-1.05)*1.045+(3-1.05)*1.06+(2.6-1.05)*0.99+(3.5-1.05)*1.02+(3.5-1.05)*0.99+(3.8-1.05)*1.825+(2.6-1.05)*(0.94+0.92+0.915+1.135+1.96) =24.681 [H] 
''skladba - stěny - S/24 - 4.NP  
(3-1.05)*1.02+(3-1.05)*1.03+(2.6-1.05)*0.97+(3.3-1.05)*1.15+(3.375-1.05)*(1.865+1.885)+(2.6-1.05)*0.945*3+(3.4-1.05)*0.95+(2.6-2.38)*1.02 =23.658 [I] 
''skladba - stěny - S/24 - 5.NP  
(2.94-1.05)*2.08+(2.9-1.05)*0.85+(3.05-1.05)*1.17+(2.97-1.05)*0.875+(2.81-2.1)*0.935+(2.6-1.2)*1.235+(2.6-1.2)*0.925+(3.37-1.05)*1.97 =17.782 [J] 
''skladba - stěny - S/24 - 6.NP  
2.25*0.915+2.25*0.87 =4.016 [K] 
''Mezisoučet  
''skladba - stěny - S/25 - 1.NP  
dle tabulky skladeb - stěny - S/25 1.2*0.78+1.05*0.945+1.05*0.84+2.25*(0.91+2.35+0.96) =12.305 [L] 
''skladba - stěny - S/25 - 1-2.NP  
1.05*1.875+1.05*2.74+1.05*(0.995+0.94+0.94+2.2)+1.05*1.8+1.05*(3.27+0.905+0.94+0.955)+1.05*0.85+2.25*0.725 =20.962 [M] 
''skladba - stěny - S/25 - 2.NP  
1.05*1.685+1.05*(0.945*2+0.935)+1.05*0.87+1.05*0.9+1.05*0.885+1.05*(0.915+3.09+1.86)+1.05*(2.38+1.13+1.135)+1.05*(0.94+1.12+0.8) =21.562 [N] 
1.05*(1.745+0.975+1.845)+1.05*(0.915+0.91) =6.710 [O] 
''skladba - stěny - S/25 - 3.NP  
1.05*1.045+1.05*1.06+1.05*0.99+1.05*1.02+1.05*0.99+1.05*1.825+1.05*(0.94+0.92+0.915+1.135+1.96) =13.440 [P] 
''skladba - stěny - S/25 - 4.NP  
1.05*1.02+1.05*1.03+1.05*0.97+1.05*1.15+1.05*(1.865+1.885+0.945*3+0.95)+2.38*1.02 =14.718 [Q] 
''skladba - stěny - S/25 - 5.NP  
1.05*2.08+1.05*0.85+1.05*1.17+1.05*0.875+2.1*0.935+1.2*(1.235+0.925)+1.05*1.97+2.25*1.1 =14.323 [R] 
''skladba - stěny - S/25 - 6.NP  
1.905*1.82 =3.467 [S] 
''Mezisoučet  
''skladba - stěny - S/26 - 1.NP  
dle tabulky skladeb - stěny - S/26 1.2*(0.975+0.96+0.97)+1.2*(1.955+1.72+0.95*2+1.1)+1.2*(1.9+1.61)+1.2*(0.905+0.9+0.9+0.925)+1.2*2.25+1.2*1.1*2 =25.404 [T] 
''skladba - stěny - S/30 - 1.PP  
dle tabulky skladeb - stěny - S/30 2.4*(1.13+1.53)+2.4*4.24 =16.560 [U] 
''Součet  
Celkem 341.803=341.803 [V]</t>
  </si>
  <si>
    <t>763121714</t>
  </si>
  <si>
    <t>SDK stěna předsazená základní penetrační nátěr</t>
  </si>
  <si>
    <t>''dle tabulky skladeb - stěny - S/08' S08  
'''dle tabulky skladeb - stěny - S/09' S09  
'''dle tabulky skladeb - stěny - S/10' S10  
'''dle tabulky skladeb - stěny - S/25' S25  
'''dle tabulky skladeb - stěny - S/26' S26  
'''dle tabulky skladeb - stěny - S/30' S30  
''Součet  
Celkem 284.513=284.513 [A]</t>
  </si>
  <si>
    <t>763121761</t>
  </si>
  <si>
    <t>Příplatek k SDK stěně předsazené za rovinnost kvality Q3</t>
  </si>
  <si>
    <t>''dle tabulky skladeb - stěny - S/10' S10  
'''dle tabulky skladeb - stěny - S/24' S24  
''Součet  
Celkem 288.512=288.512 [A]</t>
  </si>
  <si>
    <t>763121811</t>
  </si>
  <si>
    <t>Demontáž SDK předsazené/šachtové stěny s jednoduchou nosnou kcí opláštění jednoduché</t>
  </si>
  <si>
    <t>1.PP 3*(5.52+3.08+2.33*2+4.21*2+1.51*2+3.165+1.505+1.59+1.51) =97.410 [A] 
Celkem 97.41=97.410 [B]</t>
  </si>
  <si>
    <t>763131441</t>
  </si>
  <si>
    <t>SDK podhled desky 2xDF 12,5 bez izolace dvouvrstvá spodní kce profil CD+UD REI 120</t>
  </si>
  <si>
    <t>'Stropy ST02 - 1.PP  
dle tabulky skladeb - stropy - ST/02 56.34+233.51+8.08+38.11+2.92+12.98 =351.940 [A] 
''Stropy ST02 - MP  
4.8+12.49+24.58+17.84+20.67+18.49+16.84+16.24+20.53+17.47+3.19+13.43+11.13+17.01+20.79+3.81+9+5.97+8.9 =263.180 [B] 
''Stropy ST02 - 1.NP  
2.52+3.56+14.97+74.96+42.17+16.83+12.71+1.85+2.68+8.4+1.62 =182.270 [C] 
''Stropy ST02 - 2.NP  
15.42+2.95+2.81+0.67+14.36+10.23+12.11+2.22+1.75+39.44+15.5+5.07+62.52+15.5+4.67+56+9.5+4.48+16.35+11.05+58.78+46.24+3.63+5.72+3.67 =420.640 [D] 
''Stropy ST02 - 3.NP  
16.6+0.98+15.61+28.98+13.57+11.13+3.02+10.59+37.6+15.66+7.78+10.61+19.97+13.8+10.94+2.08+12.51+4.89+6.86+6.03+6+12.55+7.98+6.61+4.73+3.47+3.28+42.1=335.930 [E] 
45.92+3.99 =49.910 [F] 
''Stropy ST02 - 4.NP  
0.95+15.41+15.64+20.3+10.21+36.17+19.83+13.74+6.37+12.6+1.99+5.71+2.86+5.02+56.21+47.91+4.18+7.29 =282.390 [G] 
''Stropy ST02 - 5.NP  
1.46+26.83+26.8+23.1+7.38+2.79+4.13+1.36+7.57+23.07+32.59+13.3+17.79+32.07+43.92+8.18+15.34+5.45+8.54+46.75+23.69+7.97+20.86+7.96+24.04+30.95+30.61=494.500 [H] 
30.51+18.19+13.73+40.96+25+24.9+25.56+36.86+32.38+25.9+25.13+25.19+19.71+19.67+15.69+16.07+14.11 =409.560 [I] 
''Stropy ST02 - 6.NP  
29.87+13.98+17.65+24.77+25.32+36.86+32.38+18.89 =199.720 [J] 
''Mezisoučet  
''Stropy ST09 - MP  
dle tabulky skladeb - stropy - ST/09 5.88+13.87 =19.750 [K] 
''Stropy ST09 - 1.NP  
15.87+12.63 =28.500 [L] 
''Stropy ST09 - 2.NP  
6.51+12.4+23.96 =42.870 [M] 
''Stropy ST09 - 3.NP  
5.74+11.54 =17.280 [N] 
''Stropy ST09 - 4.NP  
6.49+13.43+7.15+23.06 =50.130 [O] 
''Stropy ST09 - 5.NP  
6.21+14.1+25.35 =45.660 [P] 
''Mezisoučet  
''Stropy ST13 - 1.PP  
dle tabulky skladeb - stropy - ST/13 2.92 =2.920 [Q] 
''Stropy ST13 - MP  
18.84-1.22*4.97+18.01 =30.787 [R] 
''Mezisoučet  
''Součet  
Celkem 3227.967=3 227.967 [S]</t>
  </si>
  <si>
    <t>763131461</t>
  </si>
  <si>
    <t>SDK podhled desky 2xH2 12,5 bez izolace dvouvrstvá spodní kce profil CD+UD</t>
  </si>
  <si>
    <t>'Stropy ST01 - 1.PP  
dle tabulky skladeb - stropy - ST/01 6.72+4.14+3.56+2.79+2.96+8.53+17.96+8.09+12.31+14.99 =82.050 [A] 
''Stropy ST01 - MP  
4.45+1.56+1.7+1.42+1.73+1.2+6.94+1.08+1.08+2.97+6.42+1.12+1.03+1.05+1.54+3.86 =39.150 [B] 
''Stropy ST01 - 1.NP  
1.4+2.02+1.17+11.65+9.95+3.06+1.74+1.73+1.78+1.73+2.19+3.9+1.58+1.56+1.32+1.69+1.69 =50.160 [C] 
''Stropy ST01 - 2.NP  
1.88+2.36+2.49+1.9+1.24+1.66+3.13+2.51+2.04+4.9+1.68+1.68+2.3+1.84+1.64+1.47+1.72+1.75+1.5+5.44+3.34 =48.470 [D] 
''Stropy ST01 - 3.NP  
2.25+3.12+4.17+1.86+1.26+1.09+3.32+1.46+2.26+4.69+3.47+3.47 =32.420 [E] 
''Stropy ST01 - 4.NP  
1.92+3.14+3.15+1.99+1.43+4.2+2.01+2.29+1.55+3.64+2.28+1.47+1.73 =30.800 [F] 
''Stropy ST01 - 5.NP  
3.85+3.2+1.28+1.96+1.1+2.05+2.31+2.13 =17.880 [G] 
''Stropy ST01 - 6.NP  
5.74+5.03+2.73 =13.500 [H] 
''Mezisoučet  
''Součet  
Celkem 314.43=314.430 [I]</t>
  </si>
  <si>
    <t>763131471</t>
  </si>
  <si>
    <t>SDK podhled deska 1xDFH2 12,5 bez izolace dvouvrstvá spodní kce profil CD+UD REI do 90</t>
  </si>
  <si>
    <t>'Stropy ST05 - 1.NP  
dle tabulky skladeb - stropy - ST/05 1 =1.000 [A] 
''Mezisoučet  
''Stropy ST08 - 1.NP  
dle tabulky skladeb - stropy - ST/08 4.9 =4.900 [B] 
''Stropy ST08 - 2.NP  
5.68+6.46+5.29+5.33+3.09 =25.850 [C] 
''Stropy ST08 - 3.NP  
7.73+1.77+1.66+1.06+6.4+1.02+1.6+4.87 =26.110 [D] 
''Stropy ST08 - 4.NP  
5.16+2.23+7.37+2.09+1.04 =17.890 [E] 
''Stropy ST08 - 5.NP  
5.94+7.51+5.52+5.19+2.43 =26.590 [F] 
''Mezisoučet  
''Součet  
Celkem 102.34=102.340 [G]</t>
  </si>
  <si>
    <t>763131831</t>
  </si>
  <si>
    <t>Demontáž SDK podhledu s jednovrstvou nosnou kcí z ocelových profilů opláštění jednoduché</t>
  </si>
  <si>
    <t>'skladba - bourání - SB/02 - 1.PP  
dle tabulky skladeb - bouraných konstrukcí - SB/02 27.3+3.56+4.14+6.72+7.72+39.04+3.76+3.59+41.95 =137.780 [A] 
''skladba - bourání - SB/02 - 1.NP  
1.55+2.205*0.88+1.85*0.86+2.205*1.22+1.305*0.475+1.805*1.38+0.935*0.35+2.175*1.395+0.315*1.715 =14.784 [B] 
1.41+16.42+1.12*0.92+1.12*0.985+9.27+7.45+7.13+7.38+4.59 =55.784 [C] 
''skladba - bourání - SB/02 - 1-2.NP  
17.3+3.33+3.55+1.7 =25.880 [D] 
''skladba - bourání - SB/02 - 2.NP  
6.26+35.68+13.27+8.54+16.66+4.67+11.44+9.91+7.21 =113.640 [E] 
''skladba - bourání - SB/02 - 3.NP  
3.5+1.1+3.71 =8.310 [F] 
''skladba - bourání - SB/02 - 4.NP  
4.84+3.6+2.14+1.62+4.07 =16.270 [G] 
''skladba - bourání - SB/02 - 5.NP  
26.82+26.77+7.55+23.07+2.79+4.13+1.37+7.38+23.1+32.97+13.28+17.79+32.37+46.73+8.5+5.45+8.16+14.72+43.82+7.96+4.12*5.74+20.69+2.24+1.14+2.06+3.7+1+7=416.209 [H] 
24.04+30.53+30.62+30.95+3.86+18.18+9.2+14.58+36.3+9.03+2.43+2.33+8.58+4.01+15.41+37.76+24.95+25.9+25.2+16.25+2.9+25+25.55+25.16+16.12+2.99+24.7+2.7=495.230 [I] 
12.7+12.75+1.02+15.69+16.04+1.04+1.06+1.21+1.51 =63.020 [J] 
''skladba - bourání - SB/02 - 6.NP  
29.87+13.98+17.65+24.77+25.24+5.93+5.35 =122.790 [K] 
''Součet  
Celkem 1470.667=1 470.667 [L]</t>
  </si>
  <si>
    <t>76313500R</t>
  </si>
  <si>
    <t>Klenbový podhled ze sadrokartonových desek včetně závěsné konstrukce</t>
  </si>
  <si>
    <t>'Stropy ST11 - 1.NP  
dle tabulky skladeb - stropy - ST/11 40.8*1.2 =48.960 [A] 
Celkem 48.96=48.960 [B]</t>
  </si>
  <si>
    <t>763135821</t>
  </si>
  <si>
    <t>Demontáž podhledu sádrokartonového lamelového polozapuštěného</t>
  </si>
  <si>
    <t>'skladba - bourání - SB/02b - 1-2.NP  
dle tabulky skladeb - bouraných konstrukcí - SB/02b 8.6 =8.600 [A] 
''skladba - bourání - SB/02b - 1-2.NP  
6.67+8.55 =15.220 [B] 
''Součet  
Celkem 23.82=23.820 [C]</t>
  </si>
  <si>
    <t>763164531</t>
  </si>
  <si>
    <t>SDK obklad kcí tvaru L š do 0,8 m desky 1xA 12,5</t>
  </si>
  <si>
    <t>3.NP 2.05+2.58 =4.630 [A] 
Celkem 4.63=4.630 [B]</t>
  </si>
  <si>
    <t>763164731</t>
  </si>
  <si>
    <t>SDK obklad kcí uzavřeného tvaru š do 1,6 m desky 1xA 12,5</t>
  </si>
  <si>
    <t>dle tabulky skladeb - stěny - S/32 3.68*2 =7.360 [A] 
Celkem 7.36=7.360 [B]</t>
  </si>
  <si>
    <t>763172355</t>
  </si>
  <si>
    <t>Montáž dvířek revizních jednoplášťových SDK kcí vel. 600 x 600 mm pro podhledy</t>
  </si>
  <si>
    <t>dle tabulky ostatních výrobků - OV/25 22 =22.000 [A] 
Celkem 22=22.000 [B]</t>
  </si>
  <si>
    <t>763411811</t>
  </si>
  <si>
    <t>Demontáž sanitárních příček z desek</t>
  </si>
  <si>
    <t>1.PP 2*(4.24+1.5*3-0.6*4+5.52-0.6*5+1.5*4+2.93+1.22-0.6*2+3.16+1.7*2-0.6*3) =45.140 [A] 
1.NP 2.22*2.04+2.02*(5.355+3.485+3.835+0.26)-0.8*1.97*3+3.76*(0.65+1.36) =33.487 [B] 
''Součet  
Celkem 78.627=78.627 [C]</t>
  </si>
  <si>
    <t>763411821</t>
  </si>
  <si>
    <t>Demontáž dveří sanitárních příček</t>
  </si>
  <si>
    <t>1.PP 4+5+2+3 =14.000 [A] 
1.NP 3 =3.000 [B] 
''Součet  
Celkem 17=17.000 [C]</t>
  </si>
  <si>
    <t>763412211</t>
  </si>
  <si>
    <t>Dělící přepážky k pisoárům, desky laminované tl 12 mm</t>
  </si>
  <si>
    <t>dle tabulky ostatních výrobků - OV/19 4*0.4*2.1 =3.360 [A] 
Celkem 3.36=3.360 [B]</t>
  </si>
  <si>
    <t>763412214</t>
  </si>
  <si>
    <t>Dělící přepážky k pisoárům, desky laminované tl 32 mm</t>
  </si>
  <si>
    <t>dle tabulky ostatních výrobků - OV/06 2*0.6*2.1 =2.520 [A] 
Celkem 2.52=2.520 [B]</t>
  </si>
  <si>
    <t>763721801</t>
  </si>
  <si>
    <t>Demontáž dřevostaveb schodiště přímého s podstupnicemi šířky ramene do 1000 mm</t>
  </si>
  <si>
    <t>5.NP 3.24*2 =6.480 [A] 
Celkem 6.48=6.480 [B]</t>
  </si>
  <si>
    <t>998763304</t>
  </si>
  <si>
    <t>Přesun hmot tonážní pro sádrokartonové konstrukce v objektech v přes 24 do 36 m</t>
  </si>
  <si>
    <t>766</t>
  </si>
  <si>
    <t>Konstrukce truhlářské</t>
  </si>
  <si>
    <t>01</t>
  </si>
  <si>
    <t>umyvadlová deska z litého mramoru s integrovanými symetricky umístěnými kulatými umyvadly. Otvory na vhoz odpadků O200mm. Včetně čela výšky 250mm.</t>
  </si>
  <si>
    <t>umyvadlová deska z litého mramoru s integrovanými symetricky umístěnými kulatými umyvadly. Otvory na vhoz odpadků O200mm. Včetně čela výšky 250mm. hloubka desky 560mm výška čela 250mm průměr umyvadla 470mm délka různá dle umístění</t>
  </si>
  <si>
    <t>Místnost 1,064 – délka 3065 mm 
Místnost 1,065 – délka 1950 mm 
Místnost 1,088 – délka 2250 mm 
Místnost 1,095 – délka 2850 mm 
4=4.000 [A]</t>
  </si>
  <si>
    <t>umyvadlová deska z litého mramoru s integrovaným umyvadlem a otvorem O150mm na vhoz odpadků. Včetně čela výšky 250mm.</t>
  </si>
  <si>
    <t>umyvadlová deska z litého mramoru s integrovaným umyvadlem a otvorem O150mm na vhoz odpadků. Včetně čela výšky 250mm. hloubka desky 600mm výška čela 250mm průměr umyvadla 470mm</t>
  </si>
  <si>
    <t>Místnost 0,079 a– délka 1900 mm 
Místnost 0,079 b – délka 3080 mm 
Místnost 0,080a – délka 2330mm, 2560 mm 
4=4.000 [A]</t>
  </si>
  <si>
    <t>54914123</t>
  </si>
  <si>
    <t>kování rozetové klika/klika</t>
  </si>
  <si>
    <t>dle tabulky dveří nových - DN/05 2 =2.000 [A] 
dle tabulky dveří nových - DN/08 1 =1.000 [B] 
dle tabulky dveří nových - DN/09 2 =2.000 [C] 
dle tabulky dveří nových - DN/10 2 =2.000 [D] 
dle tabulky dveří nových - DN/15 1 =1.000 [E] 
dle tabulky dveří nových - DN/16 1 =1.000 [F] 
dle tabulky dveří nových - DN/17 1 =1.000 [G] 
dle tabulky dveří nových - DN/23 6 =6.000 [H] 
dle tabulky dveří nových - DN/26 1 =1.000 [I] 
dle tabulky dveří nových - DN/30 7 =7.000 [J] 
dle tabulky dveří nových - DN/33 2 =2.000 [K] 
dle tabulky dveří nových - DN/39 12 =12.000 [L] 
dle tabulky dveří nových - DN/54 4 =4.000 [M] 
dle tabulky dveří nových - DN/56 1 =1.000 [N] 
dle tabulky dveří nových - DN/57 2 =2.000 [O] 
dle tabulky dveří nových - DN/58 3 =3.000 [P] 
dle tabulky dveří nových - DN/59 16 =16.000 [Q] 
dle tabulky dveří nových - DN/70 1 =1.000 [R] 
dle tabulky dveří nových - DN/73 2 =2.000 [S] 
dle tabulky dveří nových - DN/74 1 =1.000 [T] 
dle tabulky dveří nových - DN/76 1 =1.000 [U] 
dle tabulky dveří nových - DN/77 1 =1.000 [V] 
dle tabulky dveří nových - DN/83 2 =2.000 [W] 
dle tabulky dveří nových - DN/84 2 =2.000 [X] 
dle tabulky dveří nových - DN/85 3 =3.000 [Y] 
dle tabulky dveří nových - DN/86 1 =1.000 [Z] 
dle tabulky dveří nových - DN/88 1 =1.000 [AA] 
dle tabulky dveří nových - DN/89 1 =1.000 [AB] 
dle tabulky dveří nových - DN/90 1 =1.000 [AC] 
dle tabulky dveří nových - DN/91 1 =1.000 [AD] 
dle tabulky dveří nových - DN/102 1 =1.000 [AE] 
dle tabulky dveří nových - DN/103 2 =2.000 [AF] 
dle tabulky dveří nových - DN/104 4 =4.000 [AG] 
dle tabulky dveří nových - DN/106 1 =1.000 [AH] 
dle tabulky dveří nových - DN/107 1 =1.000 [AI] 
dle tabulky dveří nových - DN/112 1 =1.000 [AJ] 
dle tabulky dveří nových - DN/113 1 =1.000 [AK] 
dle tabulky dveří nových - DN/114 1 =1.000 [AL] 
dle tabulky dveří nových - DN/115 1 =1.000 [AM] 
dle tabulky dveří nových - DN/118 4 =4.000 [AN] 
dle tabulky dveří nových - DN/127 1 =1.000 [AO] 
dle tabulky dveří nových - DN/128 2 =2.000 [AP] 
dle tabulky dveří nových - DN/129 1 =1.000 [AQ] 
dle tabulky dveří nových - DN/148 1 =1.000 [AR] 
dle tabulky dveří nových - DN/149 2 =2.000 [AS] 
dle tabulky dveří nových - DN/151 5 =5.000 [AT] 
dle tabulky dveří nových - DN/152 1 =1.000 [AU] 
''Součet  
Celkem 112=112.000 [AV]</t>
  </si>
  <si>
    <t>54917250</t>
  </si>
  <si>
    <t>samozavírač dveří hydraulický</t>
  </si>
  <si>
    <t>5491DN01</t>
  </si>
  <si>
    <t>dveřní klika, replika secesního kování - dle specifikace v PD - DN/01</t>
  </si>
  <si>
    <t>dle tabulky dveří nových - DN/01 7 =7.000 [A] 
Celkem 7=7.000 [B]</t>
  </si>
  <si>
    <t>5491DN02</t>
  </si>
  <si>
    <t>replika secesního kování - dle specifikace v PD - DN/02</t>
  </si>
  <si>
    <t>dle tabulky dveří nových - DN/02 1 =1.000 [A] 
Celkem 1=1.000 [B]</t>
  </si>
  <si>
    <t>5491DN03</t>
  </si>
  <si>
    <t>replika secesního kování - dle specifikace v PD - DN/03</t>
  </si>
  <si>
    <t>dle tabulky dveří nových - DN/03 1 =1.000 [A] 
Celkem 1=1.000 [B]</t>
  </si>
  <si>
    <t>5491DN04</t>
  </si>
  <si>
    <t>replika secesního kování - dle specifikace v PD - DN/04</t>
  </si>
  <si>
    <t>dle tabulky dveří nových - DN/04 2 =2.000 [A] 
Celkem 2=2.000 [B]</t>
  </si>
  <si>
    <t>5491DN06</t>
  </si>
  <si>
    <t>elektromechanický zámek s klikami - dle specifikace v PD - DN/06</t>
  </si>
  <si>
    <t>dle tabulky dveří nových - DN/06 1 =1.000 [A] 
Celkem 1=1.000 [B]</t>
  </si>
  <si>
    <t>5491DN07</t>
  </si>
  <si>
    <t>elektromechanický zámek s klikami - dle specifikace v PD - DN/07</t>
  </si>
  <si>
    <t>dle tabulky dveří nových - DN/07 1 =1.000 [A] 
Celkem 1=1.000 [B]</t>
  </si>
  <si>
    <t>5491DN10</t>
  </si>
  <si>
    <t>elektromechanický zámek s klikami - dle specifikace v PD - DN/10</t>
  </si>
  <si>
    <t>dle tabulky dveří nových - DN/10 1 =1.000 [A] 
Celkem 1=1.000 [B]</t>
  </si>
  <si>
    <t>5491DN100</t>
  </si>
  <si>
    <t>elektromechanický zámek s klikami - dle specifikace v PD - DN/100</t>
  </si>
  <si>
    <t>dle tabulky dveří nových - DN/100 1 =1.000 [A] 
Celkem 1=1.000 [B]</t>
  </si>
  <si>
    <t>5491DN101</t>
  </si>
  <si>
    <t>elektromechanický zámek s klikami - dle specifikace v PD - DN/101</t>
  </si>
  <si>
    <t>dle tabulky dveří nových - DN/101 1 =1.000 [A] 
Celkem 1=1.000 [B]</t>
  </si>
  <si>
    <t>5491DN105</t>
  </si>
  <si>
    <t>replika secesního kování - dle specifikace v PD - DN/105</t>
  </si>
  <si>
    <t>dle tabulky dveří nových - DN/105 1 =1.000 [A] 
Celkem 1=1.000 [B]</t>
  </si>
  <si>
    <t>5491DN108</t>
  </si>
  <si>
    <t>replika secesního kování - dle specifikace v PD - DN/108</t>
  </si>
  <si>
    <t>dle tabulky dveří nových - DN/108 1 =1.000 [A] 
Celkem 1=1.000 [B]</t>
  </si>
  <si>
    <t>5491DN109</t>
  </si>
  <si>
    <t>replika secesního kování - dle specifikace v PD - DN/109</t>
  </si>
  <si>
    <t>dle tabulky dveří nových - DN/109 1 =1.000 [A] 
Celkem 1=1.000 [B]</t>
  </si>
  <si>
    <t>5491DN11</t>
  </si>
  <si>
    <t>replika secesního kování - dle specifikace v PD - DN/11</t>
  </si>
  <si>
    <t>dle tabulky dveří nových - DN/11 1 =1.000 [A] 
Celkem 1=1.000 [B]</t>
  </si>
  <si>
    <t>5491DN111</t>
  </si>
  <si>
    <t>elektromechanický zámek s klikami - dle specifikace v PD - DN/111</t>
  </si>
  <si>
    <t>dle tabulky dveří nových - DN/111 1 =1.000 [A] 
Celkem 1=1.000 [B]</t>
  </si>
  <si>
    <t>5491DN116</t>
  </si>
  <si>
    <t>dveřní klika, replika secesního kování - dle specifikace v PD - DN/116</t>
  </si>
  <si>
    <t>dle tabulky dveří nových - DN/116 1 =1.000 [A] 
Celkem 1=1.000 [B]</t>
  </si>
  <si>
    <t>5491DN117</t>
  </si>
  <si>
    <t>dveřní klika, replika secesního kování - dle specifikace v PD - DN/117</t>
  </si>
  <si>
    <t>dle tabulky dveří nových - DN/117 1 =1.000 [A] 
Celkem 1=1.000 [B]</t>
  </si>
  <si>
    <t>5491DN119</t>
  </si>
  <si>
    <t>replika secesního kování - dle specifikace v PD - DN/119</t>
  </si>
  <si>
    <t>dle tabulky dveří nových - DN/119 1 =1.000 [A] 
Celkem 1=1.000 [B]</t>
  </si>
  <si>
    <t>5491DN12</t>
  </si>
  <si>
    <t>replika secesního kování - dle specifikace v PD - DN/12</t>
  </si>
  <si>
    <t>dle tabulky dveří nových - DN/12 1 =1.000 [A] 
Celkem 1=1.000 [B]</t>
  </si>
  <si>
    <t>5491DN120</t>
  </si>
  <si>
    <t>elektromechanický zámek s klikami - dle specifikace v PD - DN/120</t>
  </si>
  <si>
    <t>dle tabulky dveří nových - DN/120 1 =1.000 [A] 
Celkem 1=1.000 [B]</t>
  </si>
  <si>
    <t>5491DN123</t>
  </si>
  <si>
    <t>replika secesního kování - dle specifikace v PD - DN/123</t>
  </si>
  <si>
    <t>dle tabulky dveří nových - DN/123 1 =1.000 [A] 
Celkem 1=1.000 [B]</t>
  </si>
  <si>
    <t>5491DN124</t>
  </si>
  <si>
    <t>elektromechanický zámek s klikami - dle specifikace v PD - DN/124</t>
  </si>
  <si>
    <t>dle tabulky dveří nových - DN/124 1 =1.000 [A] 
Celkem 1=1.000 [B]</t>
  </si>
  <si>
    <t>5491DN125</t>
  </si>
  <si>
    <t>elektromechanický zámek s klikami - dle specifikace v PD - DN/125</t>
  </si>
  <si>
    <t>dle tabulky dveří nových - DN/125 1 =1.000 [A] 
Celkem 1=1.000 [B]</t>
  </si>
  <si>
    <t>5491DN126</t>
  </si>
  <si>
    <t>elektromechanický zámek s klikami - dle specifikace v PD - DN/126</t>
  </si>
  <si>
    <t>dle tabulky dveří nových - DN/126 1 =1.000 [A] 
Celkem 1=1.000 [B]</t>
  </si>
  <si>
    <t>5491DN13</t>
  </si>
  <si>
    <t>replika secesního kování - dle specifikace v PD - DN/13</t>
  </si>
  <si>
    <t>dle tabulky dveří nových - DN/13 1 =1.000 [A] 
Celkem 1=1.000 [B]</t>
  </si>
  <si>
    <t>5491DN130</t>
  </si>
  <si>
    <t>dveřní klika, replika secesního kování - dle specifikace v PD - DN/130</t>
  </si>
  <si>
    <t>dle tabulky dveří nových - DN/130 1 =1.000 [A] 
Celkem 1=1.000 [B]</t>
  </si>
  <si>
    <t>5491DN131</t>
  </si>
  <si>
    <t>elektromechanický zámek s klikami - dle specifikace v PD - DN/131</t>
  </si>
  <si>
    <t>dle tabulky dveří nových - DN/131 1 =1.000 [A] 
Celkem 1=1.000 [B]</t>
  </si>
  <si>
    <t>5491DN132</t>
  </si>
  <si>
    <t>dveřní klika, replika secesního kování - dle specifikace v PD - DN/132</t>
  </si>
  <si>
    <t>dle tabulky dveří nových - DN/132 2 =2.000 [A] 
Celkem 2=2.000 [B]</t>
  </si>
  <si>
    <t>5491DN133</t>
  </si>
  <si>
    <t>elektromechanický zámek s klikami - dle specifikace v PD - DN/133</t>
  </si>
  <si>
    <t>dle tabulky dveří nových - DN/133 2 =2.000 [A] 
Celkem 2=2.000 [B]</t>
  </si>
  <si>
    <t>5491DN134</t>
  </si>
  <si>
    <t>replika secesního kování - dle specifikace v PD - DN/134</t>
  </si>
  <si>
    <t>dle tabulky dveří nových - DN/134 3 =3.000 [A] 
Celkem 3=3.000 [B]</t>
  </si>
  <si>
    <t>5491DN135</t>
  </si>
  <si>
    <t>elektromechanický zámek s klikami - dle specifikace v PD - DN/135</t>
  </si>
  <si>
    <t>dle tabulky dveří nových - DN/135 2 =2.000 [A] 
Celkem 2=2.000 [B]</t>
  </si>
  <si>
    <t>5491DN136</t>
  </si>
  <si>
    <t>elektromechanický zámek s klikami - dle specifikace v PD - DN/136</t>
  </si>
  <si>
    <t>dle tabulky dveří nových - DN/136 2 =2.000 [A] 
Celkem 2=2.000 [B]</t>
  </si>
  <si>
    <t>5491DN137</t>
  </si>
  <si>
    <t>dveřní klika, replika secesního kování - dle specifikace v PD - DN/137</t>
  </si>
  <si>
    <t>dle tabulky dveří nových - DN/137 2 =2.000 [A] 
Celkem 2=2.000 [B]</t>
  </si>
  <si>
    <t>5491DN138</t>
  </si>
  <si>
    <t>elektromechanický zámek s klikami - dle specifikace v PD - DN/138</t>
  </si>
  <si>
    <t>dle tabulky dveří nových - DN/138 2 =2.000 [A] 
Celkem 2=2.000 [B]</t>
  </si>
  <si>
    <t>5491DN139</t>
  </si>
  <si>
    <t>elektromechanický zámek s klikami - dle specifikace v PD - DN/139</t>
  </si>
  <si>
    <t>dle tabulky dveří nových - DN/139 5 =5.000 [A] 
Celkem 5=5.000 [B]</t>
  </si>
  <si>
    <t>5491DN140</t>
  </si>
  <si>
    <t>replika secesního kování - dle specifikace v PD - DN/140</t>
  </si>
  <si>
    <t>dle tabulky dveří nových - DN/140 1 =1.000 [A] 
Celkem 1=1.000 [B]</t>
  </si>
  <si>
    <t>5491DN141</t>
  </si>
  <si>
    <t>dveřní klika, replika secesního kování - dle specifikace v PD - DN/141</t>
  </si>
  <si>
    <t>dle tabulky dveří nových - DN/141 1 =1.000 [A] 
Celkem 1=1.000 [B]</t>
  </si>
  <si>
    <t>5491DN143</t>
  </si>
  <si>
    <t>replika secesního kování - dle specifikace v PD - DN/143</t>
  </si>
  <si>
    <t>dle tabulky dveří nových - DN/143 2 =2.000 [A] 
Celkem 2=2.000 [B]</t>
  </si>
  <si>
    <t>5491DN144</t>
  </si>
  <si>
    <t>elektromechanický zámek s klikami - dle specifikace v PD - DN/144</t>
  </si>
  <si>
    <t>dle tabulky dveří nových - DN/144 4 =4.000 [A] 
Celkem 4=4.000 [B]</t>
  </si>
  <si>
    <t>5491DN145</t>
  </si>
  <si>
    <t>elektromechanický zámek s klikami - dle specifikace v PD - DN/145</t>
  </si>
  <si>
    <t>dle tabulky dveří nových - DN/145 1 =1.000 [A] 
Celkem 1=1.000 [B]</t>
  </si>
  <si>
    <t>5491DN146</t>
  </si>
  <si>
    <t>elektromechanický zámek s klikami - dle specifikace v PD - DN/146</t>
  </si>
  <si>
    <t>dle tabulky dveří nových - DN/146 4 =4.000 [A] 
Celkem 4=4.000 [B]</t>
  </si>
  <si>
    <t>5491DN147</t>
  </si>
  <si>
    <t>elektromechanický zámek s klikami - dle specifikace v PD - DN/147</t>
  </si>
  <si>
    <t>dle tabulky dveří nových - DN/147 1 =1.000 [A] 
Celkem 1=1.000 [B]</t>
  </si>
  <si>
    <t>5491DN15</t>
  </si>
  <si>
    <t>elektromechanický zámek s klikami - dle specifikace v PD - DN/15</t>
  </si>
  <si>
    <t>dle tabulky dveří nových - DN/15 1 =1.000 [A] 
Celkem 1=1.000 [B]</t>
  </si>
  <si>
    <t>5491DN153</t>
  </si>
  <si>
    <t>elektromechanický zámek s klikami - dle specifikace v PD - DN/153</t>
  </si>
  <si>
    <t>dle tabulky dveří nových - DN/153 1 =1.000 [A] 
Celkem 1=1.000 [B]</t>
  </si>
  <si>
    <t>5491DN16</t>
  </si>
  <si>
    <t>elektromechanický zámek s klikami - dle specifikace v PD - DN/16</t>
  </si>
  <si>
    <t>dle tabulky dveří nových - DN/16 1 =1.000 [A] 
Celkem 1=1.000 [B]</t>
  </si>
  <si>
    <t>5491DN17</t>
  </si>
  <si>
    <t>elektromechanický zámek s klikami - dle specifikace v PD - DN/17</t>
  </si>
  <si>
    <t>dle tabulky dveří nových - DN/17 1 =1.000 [A] 
Celkem 1=1.000 [B]</t>
  </si>
  <si>
    <t>5491DN18</t>
  </si>
  <si>
    <t>dveřní klika, replika secesního kování - dle specifikace v PD - DN/18</t>
  </si>
  <si>
    <t>dle tabulky dveří nových - DN/18 9 =9.000 [A] 
Celkem 9=9.000 [B]</t>
  </si>
  <si>
    <t>5491DN21</t>
  </si>
  <si>
    <t>replika secesního kování - dle specifikace v PD - DN/21</t>
  </si>
  <si>
    <t>dle tabulky dveří nových - DN/21 1 =1.000 [A] 
Celkem 1=1.000 [B]</t>
  </si>
  <si>
    <t>5491DN22</t>
  </si>
  <si>
    <t>replika secesního kování - dle specifikace v PD - DN/22</t>
  </si>
  <si>
    <t>dle tabulky dveří nových - DN/22 1 =1.000 [A] 
Celkem 1=1.000 [B]</t>
  </si>
  <si>
    <t>5491DN24</t>
  </si>
  <si>
    <t>replika secesního kování - dle specifikace v PD - DN/24</t>
  </si>
  <si>
    <t>dle tabulky dveří nových - DN/24 1 =1.000 [A] 
Celkem 1=1.000 [B]</t>
  </si>
  <si>
    <t>5491DN25</t>
  </si>
  <si>
    <t>replika secesního kování - dle specifikace v PD - DN/25</t>
  </si>
  <si>
    <t>dle tabulky dveří nových - DN/25 1 =1.000 [A] 
Celkem 1=1.000 [B]</t>
  </si>
  <si>
    <t>5491DN27</t>
  </si>
  <si>
    <t>replika secesního kování - dle specifikace v PD - DN/27</t>
  </si>
  <si>
    <t>dle tabulky dveří nových - DN/27 1 =1.000 [A] 
Celkem 1=1.000 [B]</t>
  </si>
  <si>
    <t>5491DN28</t>
  </si>
  <si>
    <t>dveřní klika, replika secesního kování - dle specifikace v PD - DN/28</t>
  </si>
  <si>
    <t>dle tabulky dveří nových - DN/28 8=8.000 [A] 
Celkem  8=8.000 [B]</t>
  </si>
  <si>
    <t>5491DN29</t>
  </si>
  <si>
    <t>dveřní klika, replika secesního kování - dle specifikace v PD - DN/29</t>
  </si>
  <si>
    <t>dle tabulky dveří nových - DN/29 7=7.000 [A] 
Celkem  7=7.000 [B]</t>
  </si>
  <si>
    <t>5491DN31</t>
  </si>
  <si>
    <t>dveřní klika, replika secesního kování - dle specifikace v PD - DN/31</t>
  </si>
  <si>
    <t>dle tabulky dveří nových - DN/31 4 =4.000 [A] 
Celkem 4=4.000 [B]</t>
  </si>
  <si>
    <t>5491DN32</t>
  </si>
  <si>
    <t>dveřní klika, replika secesního kování - dle specifikace v PD - DN/32</t>
  </si>
  <si>
    <t>dle tabulky dveří nových - DN/32 4 =4.000 [A] 
Celkem 4=4.000 [B]</t>
  </si>
  <si>
    <t>5491DN34</t>
  </si>
  <si>
    <t>replika secesního kování - dle specifikace v PD - DN/34</t>
  </si>
  <si>
    <t>dle tabulky dveří nových - DN/34 1 =1.000 [A] 
Celkem 1=1.000 [B]</t>
  </si>
  <si>
    <t>5491DN35</t>
  </si>
  <si>
    <t>replika secesního kování - dle specifikace v PD - DN/35</t>
  </si>
  <si>
    <t>dle tabulky dveří nových - DN/35 5 =5.000 [A] 
Celkem 5=5.000 [B]</t>
  </si>
  <si>
    <t>5491DN36</t>
  </si>
  <si>
    <t>elektromechanický zámek s klikami - dle specifikace v PD - DN/36</t>
  </si>
  <si>
    <t>dle tabulky dveří nových - DN/36 6 =6.000 [A] 
Celkem 6=6.000 [B]</t>
  </si>
  <si>
    <t>5491DN37</t>
  </si>
  <si>
    <t>replika secesního kování - dle specifikace v PD - DN/37</t>
  </si>
  <si>
    <t>dle tabulky dveří nových - DN/37 1 =1.000 [A] 
Celkem 1=1.000 [B]</t>
  </si>
  <si>
    <t>5491DN38</t>
  </si>
  <si>
    <t>elektromechanický zámek s klikami - dle specifikace v PD - DN/38</t>
  </si>
  <si>
    <t>dle tabulky dveří nových - DN/38 1 =1.000 [A] 
Celkem 1=1.000 [B]</t>
  </si>
  <si>
    <t>5491DN40</t>
  </si>
  <si>
    <t>replika secesního kování - dle specifikace v PD - DN/40</t>
  </si>
  <si>
    <t>dle tabulky dveří nových - DN/40 1 =1.000 [A] 
Celkem 1=1.000 [B]</t>
  </si>
  <si>
    <t>5491DN41</t>
  </si>
  <si>
    <t>replika secesního kování - dle specifikace v PD - DN/41</t>
  </si>
  <si>
    <t>dle tabulky dveří nových - DN/41 1 =1.000 [A] 
Celkem 1=1.000 [B]</t>
  </si>
  <si>
    <t>5491DN42</t>
  </si>
  <si>
    <t>dveřní klika, replika secesního kování - dle specifikace v PD - DN/42</t>
  </si>
  <si>
    <t>dle tabulky dveří nových - DN/42 1 =1.000 [A] 
Celkem 1=1.000 [B]</t>
  </si>
  <si>
    <t>5491DN43</t>
  </si>
  <si>
    <t>elektromechanický zámek s klikami - dle specifikace v PD - DN/43</t>
  </si>
  <si>
    <t>dle tabulky dveří nových - DN/43 2 =2.000 [A] 
Celkem 2=2.000 [B]</t>
  </si>
  <si>
    <t>5491DN44</t>
  </si>
  <si>
    <t>dveřní klika, replika secesního kování - dle specifikace v PD - DN/44</t>
  </si>
  <si>
    <t>dle tabulky dveří nových - DN/44 1 =1.000 [A] 
Celkem 1=1.000 [B]</t>
  </si>
  <si>
    <t>5491DN45</t>
  </si>
  <si>
    <t>dveřní klika, replika secesního kování - dle specifikace v PD - DN/45</t>
  </si>
  <si>
    <t>dle tabulky dveří nových - DN/45 1 =1.000 [A] 
Celkem 1=1.000 [B]</t>
  </si>
  <si>
    <t>5491DN46</t>
  </si>
  <si>
    <t>dveřní klika, replika secesního kování - dle specifikace v PD - DN/46</t>
  </si>
  <si>
    <t>dle tabulky dveří nových - DN/46 2 =2.000 [A] 
Celkem 2=2.000 [B]</t>
  </si>
  <si>
    <t>5491DN47</t>
  </si>
  <si>
    <t>elektromechanický zámek s klikami - dle specifikace v PD - DN/47</t>
  </si>
  <si>
    <t>dle tabulky dveří nových - DN/47 1 =1.000 [A] 
Celkem 1=1.000 [B]</t>
  </si>
  <si>
    <t>5491DN48</t>
  </si>
  <si>
    <t>replika secesního kování - dle specifikace v PD - DN/48</t>
  </si>
  <si>
    <t>dle tabulky dveří nových - DN/48 1 =1.000 [A] 
Celkem 1=1.000 [B]</t>
  </si>
  <si>
    <t>5491DN49</t>
  </si>
  <si>
    <t>replika secesního kování - dle specifikace v PD - DN/49</t>
  </si>
  <si>
    <t>dle tabulky dveří nových - DN/49 2 =2.000 [A] 
Celkem 2=2.000 [B]</t>
  </si>
  <si>
    <t>5491DN50</t>
  </si>
  <si>
    <t>replika secesního kování - dle specifikace v PD - DN/50</t>
  </si>
  <si>
    <t>dle tabulky dveří nových - DN/50 4 =4.000 [A] 
Celkem 4=4.000 [B]</t>
  </si>
  <si>
    <t>5491DN51</t>
  </si>
  <si>
    <t>replika secesního kování - dle specifikace v PD - DN/51</t>
  </si>
  <si>
    <t>dle tabulky dveří nových - DN/51 1 =1.000 [A] 
Celkem 1=1.000 [B]</t>
  </si>
  <si>
    <t>5491DN52</t>
  </si>
  <si>
    <t>dveřní klika, replika secesního kování - dle specifikace v PD - DN/52</t>
  </si>
  <si>
    <t>dle tabulky dveří nových - DN/52 1 =1.000 [A] 
Celkem 1=1.000 [B]</t>
  </si>
  <si>
    <t>5491DN53</t>
  </si>
  <si>
    <t>elektromechanický zámek s klikami - dle specifikace v PD - DN/53</t>
  </si>
  <si>
    <t>dle tabulky dveří nových - DN/53 1 =1.000 [A] 
Celkem 1=1.000 [B]</t>
  </si>
  <si>
    <t>5491DN55</t>
  </si>
  <si>
    <t>elektromechanický zámek s klikami - dle specifikace v PD - DN/55</t>
  </si>
  <si>
    <t>dle tabulky dveří nových - DN/55 8 =8.000 [A] 
Celkem 8=8.000 [B]</t>
  </si>
  <si>
    <t>5491DN60</t>
  </si>
  <si>
    <t>replika secesního kování - dle specifikace v PD - DN/60</t>
  </si>
  <si>
    <t>dle tabulky dveří nových - DN/60 1 =1.000 [A] 
Celkem 1=1.000 [B]</t>
  </si>
  <si>
    <t>5491DN61</t>
  </si>
  <si>
    <t>dveřní klika, replika secesního kování - dle specifikace v PD - DN/61</t>
  </si>
  <si>
    <t>dle tabulky dveří nových - DN/61 1 =1.000 [A] 
Celkem 1=1.000 [B]</t>
  </si>
  <si>
    <t>5491DN62</t>
  </si>
  <si>
    <t>replika secesního kování - dle specifikace v PD - DN/62</t>
  </si>
  <si>
    <t>dle tabulky dveří nových - DN/62 1 =1.000 [A] 
Celkem 1=1.000 [B]</t>
  </si>
  <si>
    <t>5491DN63</t>
  </si>
  <si>
    <t>dveřní klika, replika secesního kování - dle specifikace v PD - DN/63</t>
  </si>
  <si>
    <t>dle tabulky dveří nových - DN/63 1 =1.000 [A] 
Celkem 1=1.000 [B]</t>
  </si>
  <si>
    <t>5491DN64</t>
  </si>
  <si>
    <t>dveřní klika, replika secesního kování - dle specifikace v PD - DN/64</t>
  </si>
  <si>
    <t>dle tabulky dveří nových - DN/64 1 =1.000 [A] 
Celkem 1=1.000 [B]</t>
  </si>
  <si>
    <t>5491DN65</t>
  </si>
  <si>
    <t>elektromechanický zámek s klikami - dle specifikace v PD - DN/65</t>
  </si>
  <si>
    <t>dle tabulky dveří nových - DN/65 3 =3.000 [A] 
Celkem 3=3.000 [B]</t>
  </si>
  <si>
    <t>5491DN66</t>
  </si>
  <si>
    <t>elektromechanický zámek s klikami - dle specifikace v PD - DN/66</t>
  </si>
  <si>
    <t>dle tabulky dveří nových - DN/66 1 =1.000 [A] 
Celkem 1=1.000 [B]</t>
  </si>
  <si>
    <t>5491DN67</t>
  </si>
  <si>
    <t>elektromechanický zámek s klikami - dle specifikace v PD - DN/67</t>
  </si>
  <si>
    <t>dle tabulky dveří nových - DN/67 2 =2.000 [A] 
Celkem 2=2.000 [B]</t>
  </si>
  <si>
    <t>5491DN68</t>
  </si>
  <si>
    <t>elektromechanický zámek s klikami - dle specifikace v PD - DN/68</t>
  </si>
  <si>
    <t>dle tabulky dveří nových - DN/68 1 =1.000 [A] 
Celkem 1=1.000 [B]</t>
  </si>
  <si>
    <t>5491DN69</t>
  </si>
  <si>
    <t>replika secesního kování - dle specifikace v PD - DN/69</t>
  </si>
  <si>
    <t>dle tabulky dveří nových - DN/69 1 =1.000 [A] 
Celkem 1=1.000 [B]</t>
  </si>
  <si>
    <t>5491DN71</t>
  </si>
  <si>
    <t>elektromechanický zámek s klikami - dle specifikace v PD - DN/71</t>
  </si>
  <si>
    <t>dle tabulky dveří nových - DN/71 1 =1.000 [A] 
Celkem 1=1.000 [B]</t>
  </si>
  <si>
    <t>5491DN72</t>
  </si>
  <si>
    <t>elektromechanický zámek s klikami - dle specifikace v PD - DN/72</t>
  </si>
  <si>
    <t>dle tabulky dveří nových - DN/72 1 =1.000 [A] 
Celkem 1=1.000 [B]</t>
  </si>
  <si>
    <t>5491DN78</t>
  </si>
  <si>
    <t>elektromechanický zámek s klikami - dle specifikace v PD - DN/78</t>
  </si>
  <si>
    <t>dle tabulky dveří nových - DN/78 2 =2.000 [A] 
Celkem 2=2.000 [B]</t>
  </si>
  <si>
    <t>5491DN79</t>
  </si>
  <si>
    <t>dveřní klika, replika secesního kování - dle specifikace v PD - DN/79</t>
  </si>
  <si>
    <t>dle tabulky dveří nových - DN/79 1 =1.000 [A] 
Celkem 1=1.000 [B]</t>
  </si>
  <si>
    <t>5491DN80</t>
  </si>
  <si>
    <t>dveřní klika, replika secesního kování - dle specifikace v PD - DN/80</t>
  </si>
  <si>
    <t>dle tabulky dveří nových - DN/80 2 =2.000 [A] 
Celkem 2=2.000 [B]</t>
  </si>
  <si>
    <t>5491DN81</t>
  </si>
  <si>
    <t>dveřní klika, replika secesního kování - dle specifikace v PD - DN/81</t>
  </si>
  <si>
    <t>dle tabulky dveří nových - DN/81 2 =2.000 [A] 
Celkem 2=2.000 [B]</t>
  </si>
  <si>
    <t>5491DN82</t>
  </si>
  <si>
    <t>dveřní klika, replika secesního kování - dle specifikace v PD - DN/82</t>
  </si>
  <si>
    <t>dle tabulky dveří nových - DN/82 1 =1.000 [A] 
Celkem 1=1.000 [B]</t>
  </si>
  <si>
    <t>5491DN87</t>
  </si>
  <si>
    <t>elektromechanický zámek s klikami - dle specifikace v PD - DN/87</t>
  </si>
  <si>
    <t>dle tabulky dveří nových - DN/87 1 =1.000 [A] 
Celkem 1=1.000 [B]</t>
  </si>
  <si>
    <t>5491DN92</t>
  </si>
  <si>
    <t>elektromechanický zámek s klikami - dle specifikace v PD - DN/92</t>
  </si>
  <si>
    <t>dle tabulky dveří nových - DN/92 2 =2.000 [A] 
Celkem 2=2.000 [B]</t>
  </si>
  <si>
    <t>5491DN93</t>
  </si>
  <si>
    <t>elektromechanický zámek s klikami - dle specifikace v PD - DN/93</t>
  </si>
  <si>
    <t>dle tabulky dveří nových - DN/93 1 =1.000 [A] 
Celkem 1=1.000 [B]</t>
  </si>
  <si>
    <t>5491DN94</t>
  </si>
  <si>
    <t>dveřní klika, replika secesního kování - dle specifikace v PD - DN/94</t>
  </si>
  <si>
    <t>dle tabulky dveří nových - DN/94 1 =1.000 [A] 
Celkem 1=1.000 [B]</t>
  </si>
  <si>
    <t>5491DN95</t>
  </si>
  <si>
    <t>elektromechanický zámek s klikami - dle specifikace v PD - DN/95</t>
  </si>
  <si>
    <t>dle tabulky dveří nových - DN/95 1 =1.000 [A] 
Celkem 1=1.000 [B]</t>
  </si>
  <si>
    <t>5491DN96</t>
  </si>
  <si>
    <t>elektromechanický zámek s klikami - dle specifikace v PD - DN/96</t>
  </si>
  <si>
    <t>dle tabulky dveří nových - DN/96 1 =1.000 [A] 
Celkem 1=1.000 [B]</t>
  </si>
  <si>
    <t>5491DN97</t>
  </si>
  <si>
    <t>replika secesního kování - dle specifikace v PD - DN/97</t>
  </si>
  <si>
    <t>dle tabulky dveří nových - DN/97 1 =1.000 [A] 
Celkem 1=1.000 [B]</t>
  </si>
  <si>
    <t>5491DN98</t>
  </si>
  <si>
    <t>elektromechanický zámek s klikami - dle specifikace v PD - DN/98</t>
  </si>
  <si>
    <t>dle tabulky dveří nových - DN/98 1 =1.000 [A] 
Celkem 1=1.000 [B]</t>
  </si>
  <si>
    <t>5491DN99</t>
  </si>
  <si>
    <t>elektromechanický zámek s klikami - dle specifikace v PD - DN/99</t>
  </si>
  <si>
    <t>dle tabulky dveří nových - DN/99 1 =1.000 [A] 
Celkem 1=1.000 [B]</t>
  </si>
  <si>
    <t>6111ON01</t>
  </si>
  <si>
    <t>dřevěné dvojité špaletové okno se světlíkem - dle specifikace v PD - ON/01</t>
  </si>
  <si>
    <t>dle tabulky oken - ON/01 4*1.92*2.5 =19.200 [A] 
Celkem 19.2=19.200 [B]</t>
  </si>
  <si>
    <t>6111ON02</t>
  </si>
  <si>
    <t>dřevěné dvojité špaletové okno bez světlíku - dle specifikace v PD - ON/02</t>
  </si>
  <si>
    <t>dle tabulky oken - ON/02 2*1.7*1.7 =5.780 [A] 
Celkem 5.78=5.780 [B]</t>
  </si>
  <si>
    <t>6111ON03</t>
  </si>
  <si>
    <t>dřevěné dvojité špaletové okno bez světlíku - dle specifikace v PD - ON/03</t>
  </si>
  <si>
    <t>dle tabulky oken - ON/03 4*1.9*1.97 =14.972 [A] 
Celkem 14.972=14.972 [B]</t>
  </si>
  <si>
    <t>61161000</t>
  </si>
  <si>
    <t>dveře jednokřídlé voštinové povrch lakovaný plné 600x1970-2100mm</t>
  </si>
  <si>
    <t>dle tabulky dveří nových - DN/05 2 =2.000 [A] 
dle tabulky dveří nových - DN/09 2 =2.000 [B] 
dle tabulky dveří nových - DN/26 1 =1.000 [C] 
dle tabulky dveří nových - DN/150 8 =8.000 [D] 
dle tabulky dveří nových - DN/151 5 =5.000 [E] 
''Součet  
Celkem 18=18.000 [F]</t>
  </si>
  <si>
    <t>61161001</t>
  </si>
  <si>
    <t>dveře jednokřídlé voštinové povrch lakovaný plné 700x1970-2100mm</t>
  </si>
  <si>
    <t>dle tabulky dveří nových - DN/39 12 =12.000 [A] 
dle tabulky dveří nových - DN/56 1 =1.000 [B] 
dle tabulky dveří nových - DN/57 2 =2.000 [C] 
dle tabulky dveří nových - DN/59 16 =16.000 [D] 
''Součet  
Celkem 31=31.000 [E]</t>
  </si>
  <si>
    <t>61161002</t>
  </si>
  <si>
    <t>dveře jednokřídlé voštinové povrch lakovaný plné 800x1970-2100mm</t>
  </si>
  <si>
    <t>dle tabulky dveří nových - DN/10 3 =3.000 [A] 
dle tabulky dveří nových - DN/33 2 =2.000 [B] 
dle tabulky dveří nových - DN/54 4 =4.000 [C] 
dle tabulky dveří nových - DN/58 3 =3.000 [D] 
dle tabulky dveří nových - DN/70 1 =1.000 [E] 
dle tabulky dveří nových - DN/73 2 =2.000 [F] 
dle tabulky dveří nových - DN/112 1 =1.000 [G] 
dle tabulky dveří nových - DN/113 1 =1.000 [H] 
''Součet  
Celkem 17=17.000 [I]</t>
  </si>
  <si>
    <t>61161003</t>
  </si>
  <si>
    <t>dveře jednokřídlé voštinové povrch lakovaný plné 900x1970-2100mm</t>
  </si>
  <si>
    <t>dle tabulky dveří nových - DN/08 1 =1.000 [A] 
dle tabulky dveří nových - DN/23 6 =6.000 [B] 
dle tabulky dveří nových - DN/30 7 =7.000 [C] 
dle tabulky dveří nových - DN/107 1 =1.000 [D] 
dle tabulky dveří nových - DN/114 1 =1.000 [E] 
dle tabulky dveří nových - DN/149 2 =2.000 [F] 
''Součet  
Celkem  18=18.000 [G]</t>
  </si>
  <si>
    <t>61162073</t>
  </si>
  <si>
    <t>dveře jednokřídlé voštinové povrch laminátový plné 700x1970-2100mm</t>
  </si>
  <si>
    <t>dle tabulky dveří nových - DN/86 1 =1.000 [A] 
Celkem 1=1.000 [B]</t>
  </si>
  <si>
    <t>61162074</t>
  </si>
  <si>
    <t>dveře jednokřídlé voštinové povrch laminátový plné 800x1970-2100mm</t>
  </si>
  <si>
    <t>dle tabulky dveří nových - DN/85 3 =3.000 [A] 
dle tabulky dveří nových - DN/87 1 =1.000 [B] 
''Součet  
Celkem 4=4.000 [C]</t>
  </si>
  <si>
    <t>61162075</t>
  </si>
  <si>
    <t>dveře jednokřídlé voštinové povrch laminátový plné 900x1970-2100mm</t>
  </si>
  <si>
    <t>61162077</t>
  </si>
  <si>
    <t>dveře jednokřídlé voštinové povrch laminátový plné 1100x1970-2100mm</t>
  </si>
  <si>
    <t>dle tabulky dveří nových - DN/91 1 =1.000 [A] 
Celkem 1=1.000 [B]</t>
  </si>
  <si>
    <t>6116DN01</t>
  </si>
  <si>
    <t>dveře interiérové jednokřídlé 800 x 2100 mm - dle specifikace v PD - DN/01</t>
  </si>
  <si>
    <t>6116DN02</t>
  </si>
  <si>
    <t>dveře interiérové jednokřídlé 600 x 2100 mm - dle specifikace v PD - DN/02</t>
  </si>
  <si>
    <t>6116DN03</t>
  </si>
  <si>
    <t>dveře interiérové jednokřídlé 900 x 2100 mm - dle specifikace v PD - DN/03</t>
  </si>
  <si>
    <t>6116DN04</t>
  </si>
  <si>
    <t>dveře interiérové dvoukřídlé 2560 x 3040 mm - dle specifikace v PD - DN/04</t>
  </si>
  <si>
    <t>6116DN06</t>
  </si>
  <si>
    <t>dveře interiérové jednokřídlé 900 x 2450 mm - dle specifikace v PD - DN/06</t>
  </si>
  <si>
    <t>6116DN07</t>
  </si>
  <si>
    <t>dveře interiérové dvoukřídlé 1680 x 2400 mm - dle specifikace v PD - DN/07</t>
  </si>
  <si>
    <t>6116DN100</t>
  </si>
  <si>
    <t>dveře interiérové dvoukřídlé 3200 x 3380 mm - dle specifikace v PD - DN/100</t>
  </si>
  <si>
    <t>6116DN101</t>
  </si>
  <si>
    <t>dveře interiérové dvoukřídlé 3195 x 3380 mm - dle specifikace v PD - DN/101</t>
  </si>
  <si>
    <t>6116DN104</t>
  </si>
  <si>
    <t>dveře interiérové jednokřídlé 700 x 2100 mm - dle specifikace v PD - DN/104</t>
  </si>
  <si>
    <t>dle tabulky dveří nových - DN/104 4 =4.000 [A] 
Celkem 4=4.000 [B]</t>
  </si>
  <si>
    <t>6116DN105</t>
  </si>
  <si>
    <t>dveře interiérové jednokřídlé 700 x 1970 mm - dle specifikace v PD - DN/105</t>
  </si>
  <si>
    <t>6116DN106</t>
  </si>
  <si>
    <t>dveře interiérové jednokřídlé 700 x 1300 mm - dle specifikace v PD - DN/106</t>
  </si>
  <si>
    <t>dle tabulky dveří nových - DN/106 1 =1.000 [A] 
Celkem 1=1.000 [B]</t>
  </si>
  <si>
    <t>6116DN108</t>
  </si>
  <si>
    <t>dveře interiérové jednokřídlé 800 x 2100 mm - dle specifikace v PD - DN/108</t>
  </si>
  <si>
    <t>6116DN109</t>
  </si>
  <si>
    <t>dveře interiérové jednokřídlé 900 x 2100 mm - dle specifikace v PD - DN/109</t>
  </si>
  <si>
    <t>6116DN11</t>
  </si>
  <si>
    <t>dveře interiérové dvoukřídlé 1580 x 2950 mm - dle specifikace v PD - DN/11</t>
  </si>
  <si>
    <t>6116DN110</t>
  </si>
  <si>
    <t>dveře interiérové jednokřídlé 900 x 2100 mm - dle specifikace v PD - DN/110</t>
  </si>
  <si>
    <t>6116DN111</t>
  </si>
  <si>
    <t>dveře interiérové jednokřídlé 900 x 2100 mm - dle specifikace v PD - DN/111</t>
  </si>
  <si>
    <t>6116DN115</t>
  </si>
  <si>
    <t>dveře interiérové jednokřídlé 600 x 1780 mm - dle specifikace v PD - DN/115</t>
  </si>
  <si>
    <t>dle tabulky dveří nových - DN/115 1 =1.000 [A] 
Celkem 1=1.000 [B]</t>
  </si>
  <si>
    <t>420</t>
  </si>
  <si>
    <t>6116DN116</t>
  </si>
  <si>
    <t>dveře interiérové jednokřídlé 750 x 1970 mm - dle specifikace v PD - DN/116</t>
  </si>
  <si>
    <t>421</t>
  </si>
  <si>
    <t>6116DN117</t>
  </si>
  <si>
    <t>dveře interiérové jednokřídlé 700 x 2100 mm - dle specifikace v PD - DN/117</t>
  </si>
  <si>
    <t>422</t>
  </si>
  <si>
    <t>6116DN118</t>
  </si>
  <si>
    <t>dveře interiérové jednokřídlé 900 x 1970 mm - dle specifikace v PD - DN/118</t>
  </si>
  <si>
    <t>dle tabulky dveří nových - DN/118 4 =4.000 [A] 
Celkem 4=4.000 [B]</t>
  </si>
  <si>
    <t>423</t>
  </si>
  <si>
    <t>6116DN119</t>
  </si>
  <si>
    <t>dveře interiérové dvoukřídlé 3150 x 3840 mm - dle specifikace v PD - DN/119</t>
  </si>
  <si>
    <t>424</t>
  </si>
  <si>
    <t>6116DN12</t>
  </si>
  <si>
    <t>dveře interiérové dvoukřídlé 3555 x 3450 mm - dle specifikace v PD - DN/12</t>
  </si>
  <si>
    <t>425</t>
  </si>
  <si>
    <t>6116DN120</t>
  </si>
  <si>
    <t>dveře interiérové dvoukřídlé 1400 x 2400 mm - dle specifikace v PD - DN/120</t>
  </si>
  <si>
    <t>426</t>
  </si>
  <si>
    <t>6116DN123</t>
  </si>
  <si>
    <t>dveře interiérové jednokřídlé 1000 x 1970 mm - dle specifikace v PD - DN/123</t>
  </si>
  <si>
    <t>427</t>
  </si>
  <si>
    <t>6116DN124</t>
  </si>
  <si>
    <t>dveře interiérové jednokřídlé 800 x 1970 mm - dle specifikace v PD - DN/124</t>
  </si>
  <si>
    <t>428</t>
  </si>
  <si>
    <t>6116DN125</t>
  </si>
  <si>
    <t>dveře interiérové jednokřídlé 900 x 2000 mm - dle specifikace v PD - DN/125</t>
  </si>
  <si>
    <t>429</t>
  </si>
  <si>
    <t>6116DN126</t>
  </si>
  <si>
    <t>dveře interiérové jednokřídlé 900 x 2000 mm - dle specifikace v PD - DN/126</t>
  </si>
  <si>
    <t>430</t>
  </si>
  <si>
    <t>6116DN127</t>
  </si>
  <si>
    <t>dveře interiérové jednokřídlé 600 x 1500 mm - dle specifikace v PD - DN/127</t>
  </si>
  <si>
    <t>431</t>
  </si>
  <si>
    <t>6116DN128</t>
  </si>
  <si>
    <t>dveře interiérové jednokřídlé 1050 x 2220 mm - dle specifikace v PD - DN/128</t>
  </si>
  <si>
    <t>dle tabulky dveří nových - DN/128 2 =2.000 [A] 
Celkem 2=2.000 [B]</t>
  </si>
  <si>
    <t>432</t>
  </si>
  <si>
    <t>6116DN129</t>
  </si>
  <si>
    <t>dveře interiérové jednokřídlé 700 x 1800 mm - dle specifikace v PD - DN/129</t>
  </si>
  <si>
    <t>dle tabulky dveří nových - DN/129 1 =1.000 [A] 
Celkem 1=1.000 [B]</t>
  </si>
  <si>
    <t>433</t>
  </si>
  <si>
    <t>6116DN13</t>
  </si>
  <si>
    <t>dveře interiérové dvoukřídlé 1600 x 2450 mm - dle specifikace v PD - DN/13</t>
  </si>
  <si>
    <t>434</t>
  </si>
  <si>
    <t>6116DN130</t>
  </si>
  <si>
    <t>dveře interiérové jednokřídlé 900 x 2100 mm - dle specifikace v PD - DN/130</t>
  </si>
  <si>
    <t>435</t>
  </si>
  <si>
    <t>6116DN131</t>
  </si>
  <si>
    <t>dveře interiérové dvoukřídlé 1300 x 2400 mm - dle specifikace v PD - DN/131</t>
  </si>
  <si>
    <t>436</t>
  </si>
  <si>
    <t>6116DN132</t>
  </si>
  <si>
    <t>dveře interiérové jednokřídlé 900 x 2150 mm - dle specifikace v PD - DN/132</t>
  </si>
  <si>
    <t>437</t>
  </si>
  <si>
    <t>6116DN133</t>
  </si>
  <si>
    <t>dveře interiérové dvoukřídlé 1200 x 2400 mm - dle specifikace v PD - DN/133</t>
  </si>
  <si>
    <t>438</t>
  </si>
  <si>
    <t>6116DN134</t>
  </si>
  <si>
    <t>dveře interiérové dvoukřídlé 1200 x 2360 mm - dle specifikace v PD - DN/134</t>
  </si>
  <si>
    <t>439</t>
  </si>
  <si>
    <t>6116DN135</t>
  </si>
  <si>
    <t>dveře interiérové jednokřídlé 920 x 2100 mm - dle specifikace v PD - DN/135</t>
  </si>
  <si>
    <t>440</t>
  </si>
  <si>
    <t>6116DN136</t>
  </si>
  <si>
    <t>dveře interiérové jednokřídlé 920 x 2100 mm - dle specifikace v PD - DN/136</t>
  </si>
  <si>
    <t>441</t>
  </si>
  <si>
    <t>6116DN137</t>
  </si>
  <si>
    <t>dveře interiérové jednokřídlé 900 x 2300 mm - dle specifikace v PD - DN/137</t>
  </si>
  <si>
    <t>442</t>
  </si>
  <si>
    <t>6116DN138</t>
  </si>
  <si>
    <t>dveře interiérové dvoukřídlé 1200 x 2100 mm - dle specifikace v PD - DN/138</t>
  </si>
  <si>
    <t>443</t>
  </si>
  <si>
    <t>6116DN139</t>
  </si>
  <si>
    <t>dveře interiérové dvoukřídlé 1210 x 2410 mm - dle specifikace v PD - DN/139</t>
  </si>
  <si>
    <t>444</t>
  </si>
  <si>
    <t>6116DN140</t>
  </si>
  <si>
    <t>dveře interiérové dvoukřídlé 1220 x 2400 mm - dle specifikace v PD - DN/140</t>
  </si>
  <si>
    <t>445</t>
  </si>
  <si>
    <t>6116DN141</t>
  </si>
  <si>
    <t>dveře interiérové jednokřídlé 880 x 1970 mm - dle specifikace v PD - DN/141</t>
  </si>
  <si>
    <t>446</t>
  </si>
  <si>
    <t>6116DN143</t>
  </si>
  <si>
    <t>dveře interiérové dvoukřídlé 1210 x 2400 mm - dle specifikace v PD - DN/143</t>
  </si>
  <si>
    <t>447</t>
  </si>
  <si>
    <t>6116DN144</t>
  </si>
  <si>
    <t>dveře interiérové dvoukřídlé 1400 x 2420 mm - dle specifikace v PD - DN/144</t>
  </si>
  <si>
    <t>448</t>
  </si>
  <si>
    <t>6116DN145</t>
  </si>
  <si>
    <t>dveře interiérové jednokřídlé 800 x 1970 mm - dle specifikace v PD - DN/145</t>
  </si>
  <si>
    <t>449</t>
  </si>
  <si>
    <t>6116DN146</t>
  </si>
  <si>
    <t>dveře interiérové jednokřídlé 800 x 1970 mm - dle specifikace v PD - DN/146</t>
  </si>
  <si>
    <t>450</t>
  </si>
  <si>
    <t>6116DN147</t>
  </si>
  <si>
    <t>dveře interiérové jednokřídlé 800 x 1970 mm - dle specifikace v PD - DN/147</t>
  </si>
  <si>
    <t>451</t>
  </si>
  <si>
    <t>6116DN15</t>
  </si>
  <si>
    <t>dveře interiérové jednokřídlé 900 x 2400 mm - dle specifikace v PD - DN/15</t>
  </si>
  <si>
    <t>452</t>
  </si>
  <si>
    <t>6116DN152</t>
  </si>
  <si>
    <t>dveře interiérové jednokřídlé 900 x 2200 mm - dle specifikace v PD - DN/152</t>
  </si>
  <si>
    <t>dle tabulky dveří nových - DN/152 1 =1.000 [A] 
Celkem 1=1.000 [B]</t>
  </si>
  <si>
    <t>453</t>
  </si>
  <si>
    <t>6116DN153</t>
  </si>
  <si>
    <t>dveře interiérové jednokřídlé 900 x 1720 mm - dle specifikace v PD - DN/153</t>
  </si>
  <si>
    <t>454</t>
  </si>
  <si>
    <t>6116DN154</t>
  </si>
  <si>
    <t>dveře interiérové jednokřídlé shrnovací plastové - dle specifikace v PD - DN/154</t>
  </si>
  <si>
    <t>dle tabulky dveří nových - DN/154 3 =3.000 [A] 
Celkem 3=3.000 [B]</t>
  </si>
  <si>
    <t>455</t>
  </si>
  <si>
    <t>6116DN16</t>
  </si>
  <si>
    <t>dveře interiérové jednokřídlé 800 x 2400 mm - dle specifikace v PD - DN/16</t>
  </si>
  <si>
    <t>456</t>
  </si>
  <si>
    <t>6116DN17</t>
  </si>
  <si>
    <t>dveře interiérové jednokřídlé 900 x 2400 mm - dle specifikace v PD - DN/17</t>
  </si>
  <si>
    <t>457</t>
  </si>
  <si>
    <t>6116DN18</t>
  </si>
  <si>
    <t>dveře interiérové jednokřídlé 800 x 2100 mm - dle specifikace v PD - DN/18</t>
  </si>
  <si>
    <t>458</t>
  </si>
  <si>
    <t>6116DN21</t>
  </si>
  <si>
    <t>dveře interiérové jednokřídlé 800 x 1970 mm - dle specifikace v PD - DN/21</t>
  </si>
  <si>
    <t>459</t>
  </si>
  <si>
    <t>6116DN22</t>
  </si>
  <si>
    <t>dveře interiérové jednokřídlé 800 x 1970 mm - dle specifikace v PD - DN/22</t>
  </si>
  <si>
    <t>460</t>
  </si>
  <si>
    <t>6116DN24</t>
  </si>
  <si>
    <t>dveře interiérové jednokřídlé 800 x 2100 mm - dle specifikace v PD - DN/24</t>
  </si>
  <si>
    <t>461</t>
  </si>
  <si>
    <t>6116DN25</t>
  </si>
  <si>
    <t>dveře interiérové jednokřídlé 600 x 2100 mm - dle specifikace v PD - DN/25</t>
  </si>
  <si>
    <t>462</t>
  </si>
  <si>
    <t>6116DN27</t>
  </si>
  <si>
    <t>dveře interiérové jednokřídlé 600 x 2000 mm - dle specifikace v PD - DN/27</t>
  </si>
  <si>
    <t>463</t>
  </si>
  <si>
    <t>6116DN28</t>
  </si>
  <si>
    <t>dveře interiérové jednokřídlé 700 x 2100 mm - dle specifikace v PD - DN/28</t>
  </si>
  <si>
    <t>464</t>
  </si>
  <si>
    <t>6116DN29</t>
  </si>
  <si>
    <t>dveře interiérové jednokřídlé 700 x 2100 mm - dle specifikace v PD - DN/29</t>
  </si>
  <si>
    <t>465</t>
  </si>
  <si>
    <t>6116DN31</t>
  </si>
  <si>
    <t>dveře interiérové jednokřídlé 800 x 2100 mm - dle specifikace v PD - DN/31</t>
  </si>
  <si>
    <t>466</t>
  </si>
  <si>
    <t>6116DN32</t>
  </si>
  <si>
    <t>dveře interiérové jednokřídlé 800 x 2100 mm - dle specifikace v PD - DN/32</t>
  </si>
  <si>
    <t>467</t>
  </si>
  <si>
    <t>6116DN34</t>
  </si>
  <si>
    <t>dveře interiérové jednokřídlé 800 x 2000 mm - dle specifikace v PD - DN/34</t>
  </si>
  <si>
    <t>468</t>
  </si>
  <si>
    <t>6116DN35</t>
  </si>
  <si>
    <t>dveře interiérové jednokřídlé 800 x 2100 mm - dle specifikace v PD - DN/35</t>
  </si>
  <si>
    <t>469</t>
  </si>
  <si>
    <t>6116DN36</t>
  </si>
  <si>
    <t>dveře interiérové jednokřídlé 800 x 2100 mm - dle specifikace v PD - DN/36</t>
  </si>
  <si>
    <t>470</t>
  </si>
  <si>
    <t>6116DN37</t>
  </si>
  <si>
    <t>dveře interiérové jednokřídlé 800 x 2100 mm - dle specifikace v PD - DN/37</t>
  </si>
  <si>
    <t>471</t>
  </si>
  <si>
    <t>6116DN38</t>
  </si>
  <si>
    <t>dveře interiérové jednokřídlé 1000 x 2100 mm - dle specifikace v PD - DN/38</t>
  </si>
  <si>
    <t>472</t>
  </si>
  <si>
    <t>6116DN40</t>
  </si>
  <si>
    <t>dveře interiérové dvoukřídlé 1100 x 2370 mm - dle specifikace v PD - DN/40</t>
  </si>
  <si>
    <t>473</t>
  </si>
  <si>
    <t>6116DN41</t>
  </si>
  <si>
    <t>dveře interiérové jednokřídlé 900 x 2100 mm - dle specifikace v PD - DN/41</t>
  </si>
  <si>
    <t>474</t>
  </si>
  <si>
    <t>6116DN42</t>
  </si>
  <si>
    <t>dveře interiérové jednokřídlé 900 x 2100 mm - dle specifikace v PD - DN/42</t>
  </si>
  <si>
    <t>475</t>
  </si>
  <si>
    <t>6116DN43</t>
  </si>
  <si>
    <t>dveře interiérové jednokřídlé 900 x 2100 mm - dle specifikace v PD - DN/43</t>
  </si>
  <si>
    <t>476</t>
  </si>
  <si>
    <t>6116DN44</t>
  </si>
  <si>
    <t>dveře interiérové jednokřídlé 850 x 2100 mm - dle specifikace v PD - DN/44</t>
  </si>
  <si>
    <t>477</t>
  </si>
  <si>
    <t>6116DN45</t>
  </si>
  <si>
    <t>dveře interiérové jednokřídlé 850 x 2100 mm - dle specifikace v PD - DN/45</t>
  </si>
  <si>
    <t>478</t>
  </si>
  <si>
    <t>6116DN46</t>
  </si>
  <si>
    <t>dveře interiérové jednokřídlé 700 x 2100 mm - dle specifikace v PD - DN/46</t>
  </si>
  <si>
    <t>479</t>
  </si>
  <si>
    <t>6116DN47</t>
  </si>
  <si>
    <t>dveře interiérové jednokřídlé 900 x 2300 mm - dle specifikace v PD - DN/47</t>
  </si>
  <si>
    <t>480</t>
  </si>
  <si>
    <t>6116DN48</t>
  </si>
  <si>
    <t>dveře interiérové jednokřídlé 900 x 2400 mm - dle specifikace v PD - DN/48</t>
  </si>
  <si>
    <t>481</t>
  </si>
  <si>
    <t>6116DN49</t>
  </si>
  <si>
    <t>dveře interiérové dvoukřídlé 1400 x 2400 mm - dle specifikace v PD - DN/49</t>
  </si>
  <si>
    <t>482</t>
  </si>
  <si>
    <t>6116DN50</t>
  </si>
  <si>
    <t>dveře interiérové dvoukřídlé 1200 x 2400 mm - dle specifikace v PD - DN/50</t>
  </si>
  <si>
    <t>483</t>
  </si>
  <si>
    <t>6116DN51</t>
  </si>
  <si>
    <t>dveře interiérové dvoukřídlé 1200 x 2400 mm - dle specifikace v PD - DN/51</t>
  </si>
  <si>
    <t>484</t>
  </si>
  <si>
    <t>6116DN52</t>
  </si>
  <si>
    <t>dveře interiérové jednokřídlé 700 x 2100 mm - dle specifikace v PD - DN/52</t>
  </si>
  <si>
    <t>485</t>
  </si>
  <si>
    <t>6116DN53</t>
  </si>
  <si>
    <t>dveře interiérové jednokřídlé 900 x 2150 mm - dle specifikace v PD - DN/53</t>
  </si>
  <si>
    <t>486</t>
  </si>
  <si>
    <t>6116DN55</t>
  </si>
  <si>
    <t>dveře interiérové dvoukřídlé 1200 x 2400 mm - dle specifikace v PD - DN/55</t>
  </si>
  <si>
    <t>487</t>
  </si>
  <si>
    <t>6116DN60</t>
  </si>
  <si>
    <t>dveře interiérové jednokřídlé 900 x 2080 mm - dle specifikace v PD - DN/60</t>
  </si>
  <si>
    <t>488</t>
  </si>
  <si>
    <t>6116DN61</t>
  </si>
  <si>
    <t>dveře interiérové jednokřídlé 900 x 2100 mm - dle specifikace v PD - DN/61</t>
  </si>
  <si>
    <t>489</t>
  </si>
  <si>
    <t>6116DN62</t>
  </si>
  <si>
    <t>dveře interiérové jednokřídlé 600 x 1970 mm - dle specifikace v PD - DN/62</t>
  </si>
  <si>
    <t>490</t>
  </si>
  <si>
    <t>6116DN63</t>
  </si>
  <si>
    <t>dveře interiérové jednokřídlé 900 x 2200 mm - dle specifikace v PD - DN/63</t>
  </si>
  <si>
    <t>491</t>
  </si>
  <si>
    <t>6116DN64</t>
  </si>
  <si>
    <t>dveře interiérové jednokřídlé 900 x 2100 mm - dle specifikace v PD - DN/64</t>
  </si>
  <si>
    <t>492</t>
  </si>
  <si>
    <t>6116DN65</t>
  </si>
  <si>
    <t>dveře interiérové jednokřídlé 900 x 2200 mm - dle specifikace v PD - DN/65</t>
  </si>
  <si>
    <t>493</t>
  </si>
  <si>
    <t>6116DN66</t>
  </si>
  <si>
    <t>dveře interiérové jednokřídlé 900 x 2200 mm - dle specifikace v PD - DN/66</t>
  </si>
  <si>
    <t>494</t>
  </si>
  <si>
    <t>6116DN67</t>
  </si>
  <si>
    <t>dveře interiérové jednokřídlé 900 x 2400 mm - dle specifikace v PD - DN/67</t>
  </si>
  <si>
    <t>495</t>
  </si>
  <si>
    <t>6116DN68</t>
  </si>
  <si>
    <t>dveře interiérové jednokřídlé 900 x 2400 mm - dle specifikace v PD - DN/68</t>
  </si>
  <si>
    <t>496</t>
  </si>
  <si>
    <t>6116DN69</t>
  </si>
  <si>
    <t>dveře interiérové jednokřídlé 900 x 2100 mm - dle specifikace v PD - DN/69</t>
  </si>
  <si>
    <t>497</t>
  </si>
  <si>
    <t>6116DN71</t>
  </si>
  <si>
    <t>dveře interiérové jednokřídlé 900 x 2100 mm - dle specifikace v PD - DN/71</t>
  </si>
  <si>
    <t>498</t>
  </si>
  <si>
    <t>6116DN72</t>
  </si>
  <si>
    <t>dveře interiérové jednokřídlé 900 x 2100 mm - dle specifikace v PD - DN/72</t>
  </si>
  <si>
    <t>499</t>
  </si>
  <si>
    <t>6116DN74</t>
  </si>
  <si>
    <t>dveře interiérové jednokřídlé 650 x 1560 mm - dle specifikace v PD - DN/74</t>
  </si>
  <si>
    <t>dle tabulky dveří nových - DN/74 1 =1.000 [A] 
Celkem 1=1.000 [B]</t>
  </si>
  <si>
    <t>500</t>
  </si>
  <si>
    <t>6116DN76</t>
  </si>
  <si>
    <t>dveře interiérové jednokřídlé 650 x 1560 mm - dle specifikace v PD - DN/76</t>
  </si>
  <si>
    <t>dle tabulky dveří nových - DN/76 1 =1.000 [A] 
Celkem 1=1.000 [B]</t>
  </si>
  <si>
    <t>501</t>
  </si>
  <si>
    <t>6116DN77</t>
  </si>
  <si>
    <t>dveře interiérové jednokřídlé 700 x 1800 mm - dle specifikace v PD - DN/77</t>
  </si>
  <si>
    <t>dle tabulky dveří nových - DN/77 1 =1.000 [A] 
Celkem 1=1.000 [B]</t>
  </si>
  <si>
    <t>502</t>
  </si>
  <si>
    <t>6116DN78</t>
  </si>
  <si>
    <t>dveře interiérové jednokřídlé 900 x 2100 mm - dle specifikace v PD - DN/78</t>
  </si>
  <si>
    <t>503</t>
  </si>
  <si>
    <t>6116DN79</t>
  </si>
  <si>
    <t>dveře interiérové jednokřídlé 800 x 2000 mm - dle specifikace v PD - DN/79</t>
  </si>
  <si>
    <t>504</t>
  </si>
  <si>
    <t>6116DN80</t>
  </si>
  <si>
    <t>dveře interiérové jednokřídlé 700 x 2000 mm - dle specifikace v PD - DN/80</t>
  </si>
  <si>
    <t>505</t>
  </si>
  <si>
    <t>6116DN81</t>
  </si>
  <si>
    <t>dveře interiérové jednokřídlé 700 x 2000 mm - dle specifikace v PD - DN/81</t>
  </si>
  <si>
    <t>506</t>
  </si>
  <si>
    <t>6116DN82</t>
  </si>
  <si>
    <t>dveře interiérové jednokřídlé 800 x 2000 mm - dle specifikace v PD - DN/82</t>
  </si>
  <si>
    <t>507</t>
  </si>
  <si>
    <t>6116DN83</t>
  </si>
  <si>
    <t>dveře interiérové jednokřídlé 900 x 2100 mm - dle specifikace v PD - DN/83</t>
  </si>
  <si>
    <t>dle tabulky dveří nových - DN/83 2 =2.000 [A] 
Celkem 2=2.000 [B]</t>
  </si>
  <si>
    <t>508</t>
  </si>
  <si>
    <t>6116DN84</t>
  </si>
  <si>
    <t>dveře interiérové jednokřídlé 800 x 2100 mm - dle specifikace v PD - DN/84</t>
  </si>
  <si>
    <t>dle tabulky dveří nových - DN/84 2 =2.000 [A] 
Celkem 2=2.000 [B]</t>
  </si>
  <si>
    <t>509</t>
  </si>
  <si>
    <t>6116DN90</t>
  </si>
  <si>
    <t>dveře interiérové jednokřídlé 1100 x 2100 mm - dle specifikace v PD - DN/90</t>
  </si>
  <si>
    <t>510</t>
  </si>
  <si>
    <t>6116DN92</t>
  </si>
  <si>
    <t>dveře interiérové jednokřídlé 800 x 2100 mm - dle specifikace v PD - DN/92</t>
  </si>
  <si>
    <t>511</t>
  </si>
  <si>
    <t>6116DN93</t>
  </si>
  <si>
    <t>dveře interiérové jednokřídlé 900 x 2450 mm - dle specifikace v PD - DN/93</t>
  </si>
  <si>
    <t>512</t>
  </si>
  <si>
    <t>6116DN94</t>
  </si>
  <si>
    <t>dveře interiérové jednokřídlé 900 x 2100 mm - dle specifikace v PD - DN/94</t>
  </si>
  <si>
    <t>513</t>
  </si>
  <si>
    <t>6116DN95</t>
  </si>
  <si>
    <t>dveře interiérové dvoukřídlé 3220 x 3100 mm - dle specifikace v PD - DN/95</t>
  </si>
  <si>
    <t>514</t>
  </si>
  <si>
    <t>6116DN96</t>
  </si>
  <si>
    <t>dveře interiérové dvoukřídlé 3195 x 3100 mm - dle specifikace v PD - DN/96</t>
  </si>
  <si>
    <t>515</t>
  </si>
  <si>
    <t>6116DN97</t>
  </si>
  <si>
    <t>dveře interiérové jednokřídlé 900 x 2400 mm - dle specifikace v PD - DN/97</t>
  </si>
  <si>
    <t>516</t>
  </si>
  <si>
    <t>6116DN98</t>
  </si>
  <si>
    <t>dveře interiérové dvoukřídlé 3190 x 3800 mm - dle specifikace v PD - DN/98</t>
  </si>
  <si>
    <t>517</t>
  </si>
  <si>
    <t>6116DN99</t>
  </si>
  <si>
    <t>dveře interiérové dvoukřídlé 3180 x 3800 mm - dle specifikace v PD - DN/99</t>
  </si>
  <si>
    <t>518</t>
  </si>
  <si>
    <t>61182307</t>
  </si>
  <si>
    <t>zárubeň jednokřídlá obložková s laminátovým povrchem tl stěny 60-150mm rozměru 600-1100/1970, 2100mm</t>
  </si>
  <si>
    <t>dle tabulky dveří nových - DN/05 2 =2.000 [A] 
dle tabulky dveří nových - DN/08 1 =1.000 [B] 
dle tabulky dveří nových - DN/09 2 =2.000 [C] 
dle tabulky dveří nových - DN/10 3 =3.000 [D] 
dle tabulky dveří nových - DN/23 6 =6.000 [E] 
dle tabulky dveří nových - DN/26 1 =1.000 [F] 
dle tabulky dveří nových - DN/30 7 =7.000 [G] 
dle tabulky dveří nových - DN/33 2 =2.000 [H] 
dle tabulky dveří nových - DN/39 12 =12.000 [I] 
dle tabulky dveří nových - DN/54 4 =4.000 [J] 
dle tabulky dveří nových - DN/56 1 =1.000 [K] 
dle tabulky dveří nových - DN/57 2 =2.000 [L] 
dle tabulky dveří nových - DN/58 3 =3.000 [M] 
dle tabulky dveří nových - DN/59 16 =16.000 [N] 
dle tabulky dveří nových - DN/70 1 =1.000 [O] 
dle tabulky dveří nových - DN/73 2 =2.000 [P] 
dle tabulky dveří nových - DN/74 1 =1.000 [Q] 
dle tabulky dveří nových - DN/76 1 =1.000 [R] 
dle tabulky dveří nových - DN/77 1 =1.000 [S] 
dle tabulky dveří nových - DN/107 1 =1.000 [T] 
dle tabulky dveří nových - DN/112 1 =1.000 [U] 
dle tabulky dveří nových - DN/113 1 =1.000 [V] 
dle tabulky dveří nových - DN/114 1 =1.000 [W] 
dle tabulky dveří nových - DN/148 1 =1.000 [X] 
dle tabulky dveří nových - DN/149 2 =2.000 [Y] 
dle tabulky dveří nových - DN/150 8 =8.000 [Z] 
dle tabulky dveří nových - DN/151 5 =5.000 [AA] 
''Součet  
Celkem  88=88.000 [AB]</t>
  </si>
  <si>
    <t>519</t>
  </si>
  <si>
    <t>6118DN01</t>
  </si>
  <si>
    <t>zárubeň jednokřídlá obložková - dle specifikace v PD - DN/01</t>
  </si>
  <si>
    <t>520</t>
  </si>
  <si>
    <t>6118DN02</t>
  </si>
  <si>
    <t>zárubeň jednokřídlá obložková - dle specifikace v PD - DN/02</t>
  </si>
  <si>
    <t>521</t>
  </si>
  <si>
    <t>6118DN03</t>
  </si>
  <si>
    <t>zárubeň jednokřídlá obložková - dle specifikace v PD - DN/03</t>
  </si>
  <si>
    <t>522</t>
  </si>
  <si>
    <t>6118DN04</t>
  </si>
  <si>
    <t>zárubeň dvoukřídlá obložková - dle specifikace v PD - DN/04</t>
  </si>
  <si>
    <t>523</t>
  </si>
  <si>
    <t>6118DN06</t>
  </si>
  <si>
    <t>zárubeň jednokřídlá obložková - dle specifikace v PD - DN/06</t>
  </si>
  <si>
    <t>524</t>
  </si>
  <si>
    <t>6118DN07</t>
  </si>
  <si>
    <t>zárubeň dvoukřídlá obložková - dle specifikace v PD - DN/07</t>
  </si>
  <si>
    <t>525</t>
  </si>
  <si>
    <t>6118DN100</t>
  </si>
  <si>
    <t>zárubeň dvoukřídlá obložková - dle specifikace v PD - DN/100</t>
  </si>
  <si>
    <t>526</t>
  </si>
  <si>
    <t>6118DN101</t>
  </si>
  <si>
    <t>zárubeň dvoukřídlá obložková - dle specifikace v PD - DN/101</t>
  </si>
  <si>
    <t>527</t>
  </si>
  <si>
    <t>6118DN105</t>
  </si>
  <si>
    <t>zárubeň jednokřídlá obložková - dle specifikace v PD - DN/105</t>
  </si>
  <si>
    <t>528</t>
  </si>
  <si>
    <t>6118DN108</t>
  </si>
  <si>
    <t>zárubeň jednokřídlá obložková - dle specifikace v PD - DN/108</t>
  </si>
  <si>
    <t>529</t>
  </si>
  <si>
    <t>6118DN109</t>
  </si>
  <si>
    <t>zárubeň jednokřídlá obložková - dle specifikace v PD - DN/109</t>
  </si>
  <si>
    <t>530</t>
  </si>
  <si>
    <t>6118DN11</t>
  </si>
  <si>
    <t>zárubeň dvoukřídlá obložková - dle specifikace v PD - DN/11</t>
  </si>
  <si>
    <t>531</t>
  </si>
  <si>
    <t>6118DN111</t>
  </si>
  <si>
    <t>zárubeň jednokřídlá obložková - dle specifikace v PD - DN/111</t>
  </si>
  <si>
    <t>532</t>
  </si>
  <si>
    <t>6118DN116</t>
  </si>
  <si>
    <t>zárubeň jednokřídlá obložková - dle specifikace v PD - DN/116</t>
  </si>
  <si>
    <t>533</t>
  </si>
  <si>
    <t>6118DN117</t>
  </si>
  <si>
    <t>zárubeň jednokřídlá obložková - dle specifikace v PD - DN/117</t>
  </si>
  <si>
    <t>534</t>
  </si>
  <si>
    <t>6118DN118</t>
  </si>
  <si>
    <t>zárubeň jednokřídlá obložková - dle specifikace v PD - DN/118</t>
  </si>
  <si>
    <t>535</t>
  </si>
  <si>
    <t>6118DN119</t>
  </si>
  <si>
    <t>zárubeň dvoukřídlá obložková - dle specifikace v PD - DN/119</t>
  </si>
  <si>
    <t>536</t>
  </si>
  <si>
    <t>6118DN12</t>
  </si>
  <si>
    <t>zárubeň dvoukřídlá obložková - dle specifikace v PD - DN/12</t>
  </si>
  <si>
    <t>537</t>
  </si>
  <si>
    <t>6118DN120</t>
  </si>
  <si>
    <t>zárubeň dvoukřídlá obložková - dle specifikace v PD - DN/120</t>
  </si>
  <si>
    <t>538</t>
  </si>
  <si>
    <t>6118DN123</t>
  </si>
  <si>
    <t>zárubeň jednokřídlá obložková - dle specifikace v PD - DN/123</t>
  </si>
  <si>
    <t>539</t>
  </si>
  <si>
    <t>6118DN13</t>
  </si>
  <si>
    <t>zárubeň dvoukřídlá obložková - dle specifikace v PD - DN/13</t>
  </si>
  <si>
    <t>540</t>
  </si>
  <si>
    <t>6118DN130</t>
  </si>
  <si>
    <t>zárubeň jednokřídlá obložková - dle specifikace v PD - DN/130</t>
  </si>
  <si>
    <t>541</t>
  </si>
  <si>
    <t>6118DN131</t>
  </si>
  <si>
    <t>zárubeň dvoukřídlá obložková - dle specifikace v PD - DN/131</t>
  </si>
  <si>
    <t>542</t>
  </si>
  <si>
    <t>6118DN132</t>
  </si>
  <si>
    <t>zárubeň jednokřídlá obložková - dle specifikace v PD - DN/132</t>
  </si>
  <si>
    <t>543</t>
  </si>
  <si>
    <t>6118DN133</t>
  </si>
  <si>
    <t>zárubeň dvoukřídlá obložková - dle specifikace v PD - DN/133</t>
  </si>
  <si>
    <t>544</t>
  </si>
  <si>
    <t>6118DN134</t>
  </si>
  <si>
    <t>zárubeň dvoukřídlá obložková - dle specifikace v PD - DN/134</t>
  </si>
  <si>
    <t>545</t>
  </si>
  <si>
    <t>6118DN135</t>
  </si>
  <si>
    <t>zárubeň jednokřídlá obložková - dle specifikace v PD - DN/135</t>
  </si>
  <si>
    <t>546</t>
  </si>
  <si>
    <t>6118DN136</t>
  </si>
  <si>
    <t>zárubeň jednokřídlá obložková - dle specifikace v PD - DN/136</t>
  </si>
  <si>
    <t>547</t>
  </si>
  <si>
    <t>6118DN137</t>
  </si>
  <si>
    <t>zárubeň jednokřídlá obložková - dle specifikace v PD - DN/137</t>
  </si>
  <si>
    <t>548</t>
  </si>
  <si>
    <t>6118DN138</t>
  </si>
  <si>
    <t>zárubeň dvoukřídlá obložková - dle specifikace v PD - DN/138</t>
  </si>
  <si>
    <t>549</t>
  </si>
  <si>
    <t>6118DN139</t>
  </si>
  <si>
    <t>zárubeň dvoukřídlá obložková - dle specifikace v PD - DN/139</t>
  </si>
  <si>
    <t>550</t>
  </si>
  <si>
    <t>6118DN140</t>
  </si>
  <si>
    <t>zárubeň dvoukřídlá obložková - dle specifikace v PD - DN/140</t>
  </si>
  <si>
    <t>551</t>
  </si>
  <si>
    <t>6118DN141</t>
  </si>
  <si>
    <t>zárubeň jednokřídlá obložková - dle specifikace v PD - DN/141</t>
  </si>
  <si>
    <t>552</t>
  </si>
  <si>
    <t>6118DN143</t>
  </si>
  <si>
    <t>zárubeň dvoukřídlá obložková - dle specifikace v PD - DN/143</t>
  </si>
  <si>
    <t>553</t>
  </si>
  <si>
    <t>6118DN144</t>
  </si>
  <si>
    <t>zárubeň dvoukřídlá obložková - dle specifikace v PD - DN/144</t>
  </si>
  <si>
    <t>554</t>
  </si>
  <si>
    <t>6118DN145</t>
  </si>
  <si>
    <t>zárubeň jednokřídlá obložková - dle specifikace v PD - DN/145</t>
  </si>
  <si>
    <t>555</t>
  </si>
  <si>
    <t>6118DN146</t>
  </si>
  <si>
    <t>zárubeň jednokřídlá obložková - dle specifikace v PD - DN/146</t>
  </si>
  <si>
    <t>556</t>
  </si>
  <si>
    <t>6118DN147</t>
  </si>
  <si>
    <t>zárubeň jednokřídlá obložková - dle specifikace v PD - DN/147</t>
  </si>
  <si>
    <t>557</t>
  </si>
  <si>
    <t>6118DN15</t>
  </si>
  <si>
    <t>zárubeň jednokřídlá obložková - dle specifikace v PD - DN/15</t>
  </si>
  <si>
    <t>558</t>
  </si>
  <si>
    <t>6118DN153</t>
  </si>
  <si>
    <t>zárubeň jednokřídlá obložková - dle specifikace v PD - DN/153</t>
  </si>
  <si>
    <t>559</t>
  </si>
  <si>
    <t>6118DN16</t>
  </si>
  <si>
    <t>zárubeň jednokřídlá obložková - dle specifikace v PD - DN/16</t>
  </si>
  <si>
    <t>560</t>
  </si>
  <si>
    <t>6118DN17</t>
  </si>
  <si>
    <t>zárubeň jednokřídlá obložková - dle specifikace v PD - DN/17</t>
  </si>
  <si>
    <t>561</t>
  </si>
  <si>
    <t>6118DN18</t>
  </si>
  <si>
    <t>zárubeň jednokřídlá obložková - dle specifikace v PD - DN/18</t>
  </si>
  <si>
    <t>562</t>
  </si>
  <si>
    <t>6118DN21</t>
  </si>
  <si>
    <t>zárubeň jednokřídlá obložková - dle specifikace v PD - DN/21</t>
  </si>
  <si>
    <t>563</t>
  </si>
  <si>
    <t>6118DN22</t>
  </si>
  <si>
    <t>zárubeň jednokřídlá obložková - dle specifikace v PD - DN/22</t>
  </si>
  <si>
    <t>564</t>
  </si>
  <si>
    <t>6118DN24</t>
  </si>
  <si>
    <t>zárubeň jednokřídlá obložková - dle specifikace v PD - DN/24</t>
  </si>
  <si>
    <t>565</t>
  </si>
  <si>
    <t>6118DN25</t>
  </si>
  <si>
    <t>zárubeň jednokřídlá obložková - dle specifikace v PD - DN/25</t>
  </si>
  <si>
    <t>566</t>
  </si>
  <si>
    <t>6118DN27</t>
  </si>
  <si>
    <t>zárubeň jednokřídlá obložková - dle specifikace v PD - DN/27</t>
  </si>
  <si>
    <t>567</t>
  </si>
  <si>
    <t>6118DN28</t>
  </si>
  <si>
    <t>zárubeň jednokřídlá obložková - dle specifikace v PD - DN/28</t>
  </si>
  <si>
    <t>568</t>
  </si>
  <si>
    <t>6118DN29</t>
  </si>
  <si>
    <t>zárubeň jednokřídlá obložková - dle specifikace v PD - DN/29</t>
  </si>
  <si>
    <t>569</t>
  </si>
  <si>
    <t>6118DN31</t>
  </si>
  <si>
    <t>zárubeň jednokřídlá obložková - dle specifikace v PD - DN/31</t>
  </si>
  <si>
    <t>570</t>
  </si>
  <si>
    <t>6118DN32</t>
  </si>
  <si>
    <t>zárubeň jednokřídlá obložková - dle specifikace v PD - DN/32</t>
  </si>
  <si>
    <t>571</t>
  </si>
  <si>
    <t>6118DN34</t>
  </si>
  <si>
    <t>zárubeň jednokřídlá obložková - dle specifikace v PD - DN/34</t>
  </si>
  <si>
    <t>572</t>
  </si>
  <si>
    <t>6118DN36</t>
  </si>
  <si>
    <t>zárubeň jednokřídlá obložková - dle specifikace v PD - DN/36</t>
  </si>
  <si>
    <t>573</t>
  </si>
  <si>
    <t>6118DN37</t>
  </si>
  <si>
    <t>zárubeň jednokřídlá obložková - dle specifikace v PD - DN/37</t>
  </si>
  <si>
    <t>574</t>
  </si>
  <si>
    <t>6118DN38</t>
  </si>
  <si>
    <t>zárubeň jednokřídlá obložková - dle specifikace v PD - DN/38</t>
  </si>
  <si>
    <t>575</t>
  </si>
  <si>
    <t>6118DN40</t>
  </si>
  <si>
    <t>zárubeň dvoukřídlá obložková - dle specifikace v PD - DN/40</t>
  </si>
  <si>
    <t>576</t>
  </si>
  <si>
    <t>6118DN41</t>
  </si>
  <si>
    <t>zárubeň jednokřídlá obložková - dle specifikace v PD - DN/41</t>
  </si>
  <si>
    <t>577</t>
  </si>
  <si>
    <t>6118DN42</t>
  </si>
  <si>
    <t>zárubeň jednokřídlá obložková - dle specifikace v PD - DN/42</t>
  </si>
  <si>
    <t>578</t>
  </si>
  <si>
    <t>6118DN43</t>
  </si>
  <si>
    <t>zárubeň jednokřídlá obložková - dle specifikace v PD - DN/43</t>
  </si>
  <si>
    <t>579</t>
  </si>
  <si>
    <t>6118DN44</t>
  </si>
  <si>
    <t>zárubeň jednokřídlá obložková - dle specifikace v PD - DN/44</t>
  </si>
  <si>
    <t>580</t>
  </si>
  <si>
    <t>6118DN45</t>
  </si>
  <si>
    <t>zárubeň jednokřídlá obložková - dle specifikace v PD - DN/45</t>
  </si>
  <si>
    <t>581</t>
  </si>
  <si>
    <t>6118DN46</t>
  </si>
  <si>
    <t>zárubeň jednokřídlá obložková - dle specifikace v PD - DN/46</t>
  </si>
  <si>
    <t>582</t>
  </si>
  <si>
    <t>6118DN47</t>
  </si>
  <si>
    <t>zárubeň jednokřídlá obložková - dle specifikace v PD - DN/47</t>
  </si>
  <si>
    <t>583</t>
  </si>
  <si>
    <t>6118DN48</t>
  </si>
  <si>
    <t>zárubeň jednokřídlá obložková - dle specifikace v PD - DN/48</t>
  </si>
  <si>
    <t>584</t>
  </si>
  <si>
    <t>6118DN49</t>
  </si>
  <si>
    <t>zárubeň dvoukřídlá obložková - dle specifikace v PD - DN/49</t>
  </si>
  <si>
    <t>585</t>
  </si>
  <si>
    <t>6118DN50</t>
  </si>
  <si>
    <t>zárubeň dvoukřídlá obložková - dle specifikace v PD - DN/50</t>
  </si>
  <si>
    <t>586</t>
  </si>
  <si>
    <t>6118DN51</t>
  </si>
  <si>
    <t>zárubeň dvoukřídlá obložková - dle specifikace v PD - DN/51</t>
  </si>
  <si>
    <t>587</t>
  </si>
  <si>
    <t>6118DN52</t>
  </si>
  <si>
    <t>zárubeň jednokřídlá obložková - dle specifikace v PD - DN/52</t>
  </si>
  <si>
    <t>588</t>
  </si>
  <si>
    <t>6118DN53</t>
  </si>
  <si>
    <t>zárubeň jednokřídlá obložková - dle specifikace v PD - DN/53</t>
  </si>
  <si>
    <t>589</t>
  </si>
  <si>
    <t>6118DN55</t>
  </si>
  <si>
    <t>zárubeň dvoukřídlá obložková - dle specifikace v PD - DN/55</t>
  </si>
  <si>
    <t>590</t>
  </si>
  <si>
    <t>6118DN62</t>
  </si>
  <si>
    <t>zárubeň jednokřídlá obložková - dle specifikace v PD - DN/62</t>
  </si>
  <si>
    <t>591</t>
  </si>
  <si>
    <t>6118DN63</t>
  </si>
  <si>
    <t>zárubeň jednokřídlá obložková - dle specifikace v PD - DN/63</t>
  </si>
  <si>
    <t>592</t>
  </si>
  <si>
    <t>6118DN64</t>
  </si>
  <si>
    <t>zárubeň jednokřídlá obložková - dle specifikace v PD - DN/64</t>
  </si>
  <si>
    <t>593</t>
  </si>
  <si>
    <t>6118DN65</t>
  </si>
  <si>
    <t>zárubeň jednokřídlá obložková - dle specifikace v PD - DN/65</t>
  </si>
  <si>
    <t>594</t>
  </si>
  <si>
    <t>6118DN66</t>
  </si>
  <si>
    <t>zárubeň jednokřídlá obložková - dle specifikace v PD - DN/66</t>
  </si>
  <si>
    <t>595</t>
  </si>
  <si>
    <t>6118DN67</t>
  </si>
  <si>
    <t>zárubeň jednokřídlá obložková - dle specifikace v PD - DN/67</t>
  </si>
  <si>
    <t>596</t>
  </si>
  <si>
    <t>6118DN68</t>
  </si>
  <si>
    <t>zárubeň jednokřídlá obložková - dle specifikace v PD - DN/68</t>
  </si>
  <si>
    <t>597</t>
  </si>
  <si>
    <t>6118DN69</t>
  </si>
  <si>
    <t>zárubeň jednokřídlá obložková - dle specifikace v PD - DN/69</t>
  </si>
  <si>
    <t>598</t>
  </si>
  <si>
    <t>6118DN71</t>
  </si>
  <si>
    <t>zárubeň jednokřídlá obložková - dle specifikace v PD - DN/71</t>
  </si>
  <si>
    <t>599</t>
  </si>
  <si>
    <t>6118DN72</t>
  </si>
  <si>
    <t>zárubeň jednokřídlá obložková - dle specifikace v PD - DN/72</t>
  </si>
  <si>
    <t>600</t>
  </si>
  <si>
    <t>6118DN78</t>
  </si>
  <si>
    <t>zárubeň jednokřídlá obložková - dle specifikace v PD - DN/78</t>
  </si>
  <si>
    <t>601</t>
  </si>
  <si>
    <t>6118DN79</t>
  </si>
  <si>
    <t>zárubeň jednokřídlá obložková - dle specifikace v PD - DN/79</t>
  </si>
  <si>
    <t>602</t>
  </si>
  <si>
    <t>6118DN80</t>
  </si>
  <si>
    <t>zárubeň jednokřídlá obložková - dle specifikace v PD - DN/80</t>
  </si>
  <si>
    <t>603</t>
  </si>
  <si>
    <t>6118DN81</t>
  </si>
  <si>
    <t>zárubeň jednokřídlá obložková - dle specifikace v PD - DN/81</t>
  </si>
  <si>
    <t>604</t>
  </si>
  <si>
    <t>6118DN82</t>
  </si>
  <si>
    <t>zárubeň jednokřídlá obložková - dle specifikace v PD - DN/82</t>
  </si>
  <si>
    <t>605</t>
  </si>
  <si>
    <t>6118DN93</t>
  </si>
  <si>
    <t>zárubeň jednokřídlá obložková - dle specifikace v PD - DN/93</t>
  </si>
  <si>
    <t>606</t>
  </si>
  <si>
    <t>6118DN94</t>
  </si>
  <si>
    <t>zárubeň jednokřídlá obložková - dle specifikace v PD - DN/94</t>
  </si>
  <si>
    <t>607</t>
  </si>
  <si>
    <t>6118DN95</t>
  </si>
  <si>
    <t>zárubeň dvoukřídlá obložková - dle specifikace v PD - DN/95</t>
  </si>
  <si>
    <t>608</t>
  </si>
  <si>
    <t>6118DN96</t>
  </si>
  <si>
    <t>zárubeň dvoukřídlá obložková - dle specifikace v PD - DN/96</t>
  </si>
  <si>
    <t>609</t>
  </si>
  <si>
    <t>6118DN97</t>
  </si>
  <si>
    <t>zárubeň jednokřídlá obložková - dle specifikace v PD - DN/97</t>
  </si>
  <si>
    <t>610</t>
  </si>
  <si>
    <t>6118DN98</t>
  </si>
  <si>
    <t>zárubeň dvoukřídlá obložková - dle specifikace v PD - DN/98</t>
  </si>
  <si>
    <t>611</t>
  </si>
  <si>
    <t>6118DN99</t>
  </si>
  <si>
    <t>zárubeň dvoukřídlá obložková - dle specifikace v PD - DN/99</t>
  </si>
  <si>
    <t>612</t>
  </si>
  <si>
    <t>766121220</t>
  </si>
  <si>
    <t>Montáž stěn plných s výplní v přes 2,75 do 3,50 m</t>
  </si>
  <si>
    <t>montáž stěny po repasi - dle tabulky repasovaných dveří - DR/27 2.21*(2.7+2.99)/2 =6.287 [A] 
montáž stěny po repasi - dle tabulky repasovaných dveří - DR/28 3.22*(4.33+5.97)/2 =16.583 [B] 
''Součet  
Celkem 22.87=22.870 [C]</t>
  </si>
  <si>
    <t>613</t>
  </si>
  <si>
    <t>766211211</t>
  </si>
  <si>
    <t>Montáž madel schodišťových středových dřevených průběžných šířky do 150 mm</t>
  </si>
  <si>
    <t>montáž madla po repasi - dle tabulky zámečnických výrobků - Zi/03 9.72+6*3.68 =31.800 [A] 
montáž madla po repasi - dle tabulky zámečnických výrobků - Zi/08 4.22 =4.220 [B] 
montáž madla po repasi - dle tabulky zámečnických výrobků - Zi/21 38 =38.000 [C] 
montáž madla po repasi - dle tabulky zámečnických výrobků - Zi/22 38 =38.000 [D] 
montáž madla po repasi - dle tabulky zámečnických výrobků - Zi/23 31.2 =31.200 [E] 
''Součet  
Celkem 143.22=143.220 [F]</t>
  </si>
  <si>
    <t>614</t>
  </si>
  <si>
    <t>766411811.</t>
  </si>
  <si>
    <t>Demontáž truhlářského obložení stěn z panelů plochy do 1,5 m2 se zachováním demontovaného materiálu</t>
  </si>
  <si>
    <t>demontáž deštění pro repasi - dle tabulky truhlářských výrobků - T/02 0.47*2.25 =1.058 [A] 
demontáž deštění pro repasi - dle tabulky truhlářských výrobků - T/03 2*0.53*2.25 =2.385 [B] 
demontáž deštění pro repasi - dle tabulky truhlářských výrobků - T/06 4*0.3*2.25 =2.700 [C] 
''Součet  
Celkem 6.143=6.143 [D]</t>
  </si>
  <si>
    <t>615</t>
  </si>
  <si>
    <t>766411812.</t>
  </si>
  <si>
    <t>Demontáž truhlářského obložení stěn z panelů plochy přes 1,5 m2 se zachováním demontovaného materiálu</t>
  </si>
  <si>
    <t>demontáž deštění pro repasi - dle tabulky truhlářských výrobků - T/03 2*1.04*2.25 =4.680 [A] 
demontáž deštění pro repasi - dle tabulky truhlářských výrobků - T/07 4.68*1.82 =8.518 [B] 
demontáž deštění pro repasi - dle tabulky truhlářských výrobků - T/08 8.42*2.25 =18.945 [C] 
''Součet  
Celkem 32.143=32.143 [D]</t>
  </si>
  <si>
    <t>616</t>
  </si>
  <si>
    <t>766411821</t>
  </si>
  <si>
    <t>Demontáž truhlářského obložení stěn z palubek</t>
  </si>
  <si>
    <t>1.NP 1.04*5.3 =5.512 [A] 
Celkem 5.512=5.512 [B]</t>
  </si>
  <si>
    <t>617</t>
  </si>
  <si>
    <t>766414232</t>
  </si>
  <si>
    <t>Montáž obložení stěn pl do 5 m2 panely dýhovanými přes 0,60 do 1,50 m2</t>
  </si>
  <si>
    <t>montáž deštění po repasi - dle tabulky truhlářských výrobků - T/02 0.47*2.25 =1.058 [A] 
montáž deštění po repasi - dle tabulky truhlářských výrobků - T/03 2*0.53*2.25 =2.385 [B] 
montáž deštění po repasi - dle tabulky truhlářských výrobků - T/06 4*0.3*2.25 =2.700 [C] 
''Součet  
Celkem 6.143=6.143 [D]</t>
  </si>
  <si>
    <t>618</t>
  </si>
  <si>
    <t>766414233</t>
  </si>
  <si>
    <t>Montáž obložení stěn pl do 5 m2 panely dýhovanými přes 1,50 m2</t>
  </si>
  <si>
    <t>montáž deštění po repasi - dle tabulky truhlářských výrobků - T/03 2*1.04*2.25 =4.680 [A] 
montáž deštění po repasi - dle tabulky truhlářských výrobků - T/07 4.68*1.82 =8.518 [B] 
montáž deštění po repasi - dle tabulky truhlářských výrobků - T/08 8.42*2.25 =18.945 [C] 
''Součet  
Celkem 32.143=32.143 [D]</t>
  </si>
  <si>
    <t>619</t>
  </si>
  <si>
    <t>766431821</t>
  </si>
  <si>
    <t>Demontáž truhlářského obložení sloupů a pilířů z palubek</t>
  </si>
  <si>
    <t>1.NP 1.18*3.14*0.78*3 =8.670 [A] 
Celkem 8.67=8.670 [B]</t>
  </si>
  <si>
    <t>620</t>
  </si>
  <si>
    <t>766621112</t>
  </si>
  <si>
    <t>Montáž dřevěných oken plochy přes 1 m2 špaletových výšky do 2,5 m s rámem do zdiva</t>
  </si>
  <si>
    <t>dle tabulky oken - ON/01 4*1.92*2.5 =19.200 [A] 
dle tabulky oken - ON/02 2*1.7*1.7 =5.780 [B] 
dle tabulky oken - ON/03 4*1.9*1.97 =14.972 [C] 
montáž okna po repasi - dle tabulky repasovaných oken - OR/05 2*1.7*2.4 =8.160 [D] 
montáž okna po repasi - dle tabulky repasovaných oken - OR/06 1.7*2.4 =4.080 [E] 
montáž okna po repasi - dle tabulky repasovaných oken - OR/07 1.7*2.4 =4.080 [F] 
montáž okna po repasi - dle tabulky repasovaných oken - OR/09 2*1.69*2.38 =8.044 [G] 
montáž okna po repasi - dle tabulky repasovaných oken - OR/11 3*1.7*2.4 =12.240 [H] 
montáž okna po repasi - dle tabulky repasovaných oken - OR/12 2*0.8*2.13 =3.408 [I] 
montáž okna po repasi - dle tabulky repasovaných oken - OR/13 1.7*2.4 =4.080 [J] 
montáž okna po repasi - dle tabulky repasovaných oken - OR/14 2*1.7*2.4 =8.160 [K] 
montáž okna po repasi - dle tabulky repasovaných oken - OR/15 2*1.69*2.1 =7.098 [L] 
montáž okna po repasi - dle tabulky repasovaných oken - OR/18 2*1.2*2 =4.800 [M] 
montáž okna po repasi - dle tabulky repasovaných oken - OR/21 3*0.66*1.56 =3.089 [N] 
montáž okna po repasi - dle tabulky repasovaných oken - OR/22 0.67*1.7 =1.139 [O] 
''Součet  
Celkem 108.33=108.330 [P]</t>
  </si>
  <si>
    <t>621</t>
  </si>
  <si>
    <t>766621211</t>
  </si>
  <si>
    <t>Montáž dřevěných oken plochy přes 1 m2 otevíravých výšky do 1,5 m s rámem do zdiva</t>
  </si>
  <si>
    <t>montáž okna po repasi - dle tabulky repasovaných oken - OR/01 1.4*1.4 =1.960 [A] 
montáž okna po repasi - dle tabulky repasovaných oken - OR/02 2*1.33*1.33 =3.538 [B] 
montáž okna po repasi - dle tabulky repasovaných oken - OR/20 1.75*1.15 =2.013 [C] 
''Součet  
Celkem 7.511=7.511 [D]</t>
  </si>
  <si>
    <t>622</t>
  </si>
  <si>
    <t>766621212</t>
  </si>
  <si>
    <t>Montáž dřevěných oken plochy přes 1 m2 otevíravých výšky do 2,5 m s rámem do zdiva</t>
  </si>
  <si>
    <t>montáž okna po repasi - dle tabulky repasovaných oken - OR/08 2*2.27 =4.540 [A] 
Celkem 4.54=4.540 [B]</t>
  </si>
  <si>
    <t>623</t>
  </si>
  <si>
    <t>766621602</t>
  </si>
  <si>
    <t>Montáž dřevěných oken plochy do 1 m2 jednoduchých pevných do zdiva</t>
  </si>
  <si>
    <t>montáž okna po repasi - dle tabulky repasovaných oken - OR/10 1 =1.000 [A] 
montáž okna po repasi - dle tabulky repasovaných oken - OR/16 3 =3.000 [B] 
montáž okna po repasi - dle tabulky repasovaných oken - OR/17 1 =1.000 [C] 
''Součet  
Celkem 5=5.000 [D]</t>
  </si>
  <si>
    <t>624</t>
  </si>
  <si>
    <t>766621612</t>
  </si>
  <si>
    <t>Montáž dřevěných oken plochy do 1 m2 špaletových do zdiva</t>
  </si>
  <si>
    <t>montáž okna po repasi - dle tabulky repasovaných oken - OR/03 2 =2.000 [A] 
Celkem 2=2.000 [B]</t>
  </si>
  <si>
    <t>625</t>
  </si>
  <si>
    <t>766621622</t>
  </si>
  <si>
    <t>Montáž dřevěných oken plochy do 1 m2 zdvojených otevíravých do zdiva</t>
  </si>
  <si>
    <t>montáž okna po repasi - dle tabulky repasovaných oken - OR/04 2 =2.000 [A] 
Celkem 2=2.000 [B]</t>
  </si>
  <si>
    <t>626</t>
  </si>
  <si>
    <t>766624T01</t>
  </si>
  <si>
    <t>Repase nárožníku - dle specifikace v PD - T/01</t>
  </si>
  <si>
    <t>včetně demontáže a opětovné montáže - dle tabulky truhlářských výrobků - T01 140 =140.000 [A] 
Celkem 140=140.000 [B]</t>
  </si>
  <si>
    <t>627</t>
  </si>
  <si>
    <t>766624T02</t>
  </si>
  <si>
    <t>Repase deštění stěny - dle specifikace v PD - T/02</t>
  </si>
  <si>
    <t>dle tabulky truhlářských výrobků - T02 0.47*2.25 =1.058 [A] 
Celkem 1.058=1.058 [B]</t>
  </si>
  <si>
    <t>628</t>
  </si>
  <si>
    <t>766624T03</t>
  </si>
  <si>
    <t>Repase deštění stěny - dle specifikace v PD - T/03</t>
  </si>
  <si>
    <t>dle tabulky truhlářských výrobků - T03 2*0.53*2.25 =2.385 [A] 
Celkem 2.385=2.385 [B]</t>
  </si>
  <si>
    <t>629</t>
  </si>
  <si>
    <t>766624T04</t>
  </si>
  <si>
    <t>Repase deštění stěny - dle specifikace v PD - T/04</t>
  </si>
  <si>
    <t>dle tabulky truhlářských výrobků - T04 2*1.04*2.25 =4.680 [A] 
Celkem 4.68=4.680 [B]</t>
  </si>
  <si>
    <t>630</t>
  </si>
  <si>
    <t>766624T05</t>
  </si>
  <si>
    <t>Repase zrcadla v secesním rámu - dle specifikace v PD - T/05</t>
  </si>
  <si>
    <t>včetně demontáže a opětovné montáže - dle tabulky truhlářských výrobků - T05 1 =1.000 [A] 
Celkem 1=1.000 [B]</t>
  </si>
  <si>
    <t>631</t>
  </si>
  <si>
    <t>766624T06</t>
  </si>
  <si>
    <t>Repase deštění stěny - dle specifikace v PD - T/06</t>
  </si>
  <si>
    <t>dle tabulky truhlářských výrobků - T06 4*0.3*2.25 =2.700 [A] 
Celkem 2.7=2.700 [B]</t>
  </si>
  <si>
    <t>632</t>
  </si>
  <si>
    <t>766624T07</t>
  </si>
  <si>
    <t>Repase deštění stěny - dle specifikace v PD - T/07</t>
  </si>
  <si>
    <t>dle tabulky truhlářských výrobků - T07 4.68*1.82 =8.518 [A] 
Celkem 8.518=8.518 [B]</t>
  </si>
  <si>
    <t>633</t>
  </si>
  <si>
    <t>766624T08</t>
  </si>
  <si>
    <t>Repase zrcadla v secesním rámu - dle specifikace v PD - T/08</t>
  </si>
  <si>
    <t>včetně demontáže a opětovné montáže - dle tabulky truhlářských výrobků - T08 1 =1.000 [A] 
Celkem 1=1.000 [B]</t>
  </si>
  <si>
    <t>634</t>
  </si>
  <si>
    <t>766624T09</t>
  </si>
  <si>
    <t>Repase deštění stěny - dle specifikace v PD - T/09</t>
  </si>
  <si>
    <t>dle tabulky truhlářských výrobků - T09 8.42*2.25 =18.945 [A] 
Celkem 18.945=18.945 [B]</t>
  </si>
  <si>
    <t>635</t>
  </si>
  <si>
    <t>766624T10</t>
  </si>
  <si>
    <t>Repase zrcadla v secesním rámu - dle specifikace v PD - T/10</t>
  </si>
  <si>
    <t>včetně demontáže a opětovné montáže - dle tabulky truhlářských výrobků - T10 1 =1.000 [A] 
Celkem 1=1.000 [B]</t>
  </si>
  <si>
    <t>636</t>
  </si>
  <si>
    <t>766624T11</t>
  </si>
  <si>
    <t>Repase dveřního nástavce - dle specifikace v PD - T/11</t>
  </si>
  <si>
    <t>dle tabulky truhlářských výrobků - T11 1 =1.000 [A] 
Celkem 1=1.000 [B]</t>
  </si>
  <si>
    <t>637</t>
  </si>
  <si>
    <t>766624T13</t>
  </si>
  <si>
    <t>Opláštění lávky - dle specifikace v PD - T/13</t>
  </si>
  <si>
    <t>dle tabulky truhlářských výrobků - T13 1 =1.000 [A] 
Celkem 1=1.000 [B]</t>
  </si>
  <si>
    <t>638</t>
  </si>
  <si>
    <t>766624T14</t>
  </si>
  <si>
    <t>Repase nárožníku - dle specifikace v PD - T/14</t>
  </si>
  <si>
    <t>včetně demontáže a opětovné montáže - dle tabulky truhlářských výrobků - T14 4 =4.000 [A] 
Celkem 4=4.000 [B]</t>
  </si>
  <si>
    <t>639</t>
  </si>
  <si>
    <t>766624T15</t>
  </si>
  <si>
    <t>Repase nárožníku - dle specifikace v PD - T/15</t>
  </si>
  <si>
    <t>včetně demontáže a opětovné montáže - dle tabulky truhlářských výrobků - T15 11 =11.000 [A] 
Celkem 11=11.000 [B]</t>
  </si>
  <si>
    <t>640</t>
  </si>
  <si>
    <t>76662DN121</t>
  </si>
  <si>
    <t>Dveře interiérové jednokřídlé prosklené bezrámové včetně kování - dle specifikace v PD - DN/121</t>
  </si>
  <si>
    <t>dle tabulky dveří nových - DN/121 1 =1.000 [A] 
Celkem 1=1.000 [B]</t>
  </si>
  <si>
    <t>641</t>
  </si>
  <si>
    <t>76662DN122</t>
  </si>
  <si>
    <t>Dveře interiérové jednokřídlé prosklené bezrámové včetně kování - dle specifikace v PD - DN/122</t>
  </si>
  <si>
    <t>dle tabulky dveří nových - DN/122 1 =1.000 [A] 
Celkem 1=1.000 [B]</t>
  </si>
  <si>
    <t>642</t>
  </si>
  <si>
    <t>76662DN60</t>
  </si>
  <si>
    <t>Repase dřevěné zárubně - dle specifikace v PD - DN/60</t>
  </si>
  <si>
    <t>643</t>
  </si>
  <si>
    <t>76662DN61</t>
  </si>
  <si>
    <t>Repase dřevěné zárubně - dle specifikace v PD - DN/61</t>
  </si>
  <si>
    <t>644</t>
  </si>
  <si>
    <t>76662DN75</t>
  </si>
  <si>
    <t>Dveře interiérové jednokřídlé celoskleněné bezrámové včetně kování - dle specifikace v PD - DN/75</t>
  </si>
  <si>
    <t>dle tabulky dveří nových - DN/75 1 =1.000 [A] 
Celkem 1=1.000 [B]</t>
  </si>
  <si>
    <t>645</t>
  </si>
  <si>
    <t>76662DR01</t>
  </si>
  <si>
    <t>Repase interiérových dveří - dle specifikace v PD - DR/01</t>
  </si>
  <si>
    <t>dle navrhovaných úprav a všech požadavků v tabulce repasovaných dveří - DR/01 - včetně dopravy na dílnu a zpět 1 =1.000 [A] 
Celkem 1=1.000 [B]</t>
  </si>
  <si>
    <t>646</t>
  </si>
  <si>
    <t>76662DR02</t>
  </si>
  <si>
    <t>Repase interiérových dveří - dle specifikace v PD - DR/02</t>
  </si>
  <si>
    <t>dle navrhovaných úprav a všech požadavků v tabulce repasovaných dveří - DR/02 - včetně dopravy na dílnu a zpět 1 =1.000 [A] 
Celkem 1=1.000 [B]</t>
  </si>
  <si>
    <t>647</t>
  </si>
  <si>
    <t>76662DR03</t>
  </si>
  <si>
    <t>Repase interiérových dveří - dle specifikace v PD - DR/03</t>
  </si>
  <si>
    <t>dle navrhovaných úprav a všech požadavků v tabulce repasovaných dveří - DR/03 - včetně dopravy na dílnu a zpět 2 =2.000 [A] 
Celkem 2=2.000 [B]</t>
  </si>
  <si>
    <t>648</t>
  </si>
  <si>
    <t>76662DR05</t>
  </si>
  <si>
    <t>Repase interiérových dveří - dle specifikace v PD - DR/05</t>
  </si>
  <si>
    <t>dle navrhovaných úprav a všech požadavků v tabulce repasovaných dveří - DR/05 - včetně dopravy na dílnu a zpět 1 =1.000 [A] 
Celkem 1=1.000 [B]</t>
  </si>
  <si>
    <t>649</t>
  </si>
  <si>
    <t>76662DR06</t>
  </si>
  <si>
    <t>Repase interiérových dveří - dle specifikace v PD - DR/06</t>
  </si>
  <si>
    <t>dle navrhovaných úprav a všech požadavků v tabulce repasovaných dveří - DR/06 - včetně dopravy na dílnu a zpět 1 =1.000 [A] 
Celkem 1=1.000 [B]</t>
  </si>
  <si>
    <t>650</t>
  </si>
  <si>
    <t>76662DR07</t>
  </si>
  <si>
    <t>Repase interiérových dveří - dle specifikace v PD - DR/07</t>
  </si>
  <si>
    <t>dle navrhovaných úprav a všech požadavků v tabulce repasovaných dveří - DR/07 - včetně dopravy na dílnu a zpět 1 =1.000 [A] 
Celkem 1=1.000 [B]</t>
  </si>
  <si>
    <t>651</t>
  </si>
  <si>
    <t>76662DR08</t>
  </si>
  <si>
    <t>Repase interiérových dveří - dle specifikace v PD - DR/08</t>
  </si>
  <si>
    <t>dle navrhovaných úprav a všech požadavků v tabulce repasovaných dveří - DR/08 - včetně dopravy na dílnu a zpět 1 =1.000 [A] 
Celkem 1=1.000 [B]</t>
  </si>
  <si>
    <t>652</t>
  </si>
  <si>
    <t>76662DR09</t>
  </si>
  <si>
    <t>Repase interiérových dveří - dle specifikace v PD - DR/09</t>
  </si>
  <si>
    <t>dle navrhovaných úprav a všech požadavků v tabulce repasovaných dveří - DR/09 - včetně dopravy na dílnu a zpět 1 =1.000 [A] 
Celkem 1=1.000 [B]</t>
  </si>
  <si>
    <t>653</t>
  </si>
  <si>
    <t>76662DR10</t>
  </si>
  <si>
    <t>Repase interiérových dveří - dle specifikace v PD - DR/10</t>
  </si>
  <si>
    <t>dle navrhovaných úprav a všech požadavků v tabulce repasovaných dveří - DR/10 - včetně dopravy na dílnu a zpět 1 =1.000 [A] 
Celkem 1=1.000 [B]</t>
  </si>
  <si>
    <t>654</t>
  </si>
  <si>
    <t>76662DR100</t>
  </si>
  <si>
    <t>Repase interiérových dveří - dle specifikace v PD - DR/100</t>
  </si>
  <si>
    <t>dle navrhovaných úprav a všech požadavků v tabulce repasovaných dveří - DR/100 1 =1.000 [A] 
Celkem 1=1.000 [B]</t>
  </si>
  <si>
    <t>655</t>
  </si>
  <si>
    <t>76662DR101</t>
  </si>
  <si>
    <t>Repase interiérových dveří - dle specifikace v PD - DR/101</t>
  </si>
  <si>
    <t>dle navrhovaných úprav a všech požadavků v tabulce repasovaných dveří - DR/101 3 =3.000 [A] 
Celkem 3=3.000 [B]</t>
  </si>
  <si>
    <t>656</t>
  </si>
  <si>
    <t>76662DR102</t>
  </si>
  <si>
    <t>Repase interiérových dveří - dle specifikace v PD - DR/102</t>
  </si>
  <si>
    <t>dle navrhovaných úprav a všech požadavků v tabulce repasovaných dveří - DR/102 2 =2.000 [A] 
Celkem 2=2.000 [B]</t>
  </si>
  <si>
    <t>657</t>
  </si>
  <si>
    <t>76662DR103</t>
  </si>
  <si>
    <t>Repase interiérových dveří - dle specifikace v PD - DR/103</t>
  </si>
  <si>
    <t>dle navrhovaných úprav a všech požadavků v tabulce repasovaných dveří - DR/103 1 =1.000 [A] 
Celkem 1=1.000 [B]</t>
  </si>
  <si>
    <t>658</t>
  </si>
  <si>
    <t>76662DR104</t>
  </si>
  <si>
    <t>Repase interiérových dveří - dle specifikace v PD - DR/104</t>
  </si>
  <si>
    <t>dle navrhovaných úprav a všech požadavků v tabulce repasovaných dveří - DR/104 1 =1.000 [A] 
Celkem 1=1.000 [B]</t>
  </si>
  <si>
    <t>659</t>
  </si>
  <si>
    <t>76662DR105</t>
  </si>
  <si>
    <t>Repase interiérových dveří - dle specifikace v PD - DR/105</t>
  </si>
  <si>
    <t>dle navrhovaných úprav a všech požadavků v tabulce repasovaných dveří - DR/105 2 =2.000 [A] 
Celkem 2=2.000 [B]</t>
  </si>
  <si>
    <t>660</t>
  </si>
  <si>
    <t>76662DR107</t>
  </si>
  <si>
    <t>Repase interiérových dveří - dle specifikace v PD - DR/107</t>
  </si>
  <si>
    <t>dle navrhovaných úprav a všech požadavků v tabulce repasovaných dveří - DR/107 2 =2.000 [A] 
Celkem 2=2.000 [B]</t>
  </si>
  <si>
    <t>661</t>
  </si>
  <si>
    <t>76662DR108</t>
  </si>
  <si>
    <t>Repase dřevěné stěny - dle specifikace v PD - DR/108</t>
  </si>
  <si>
    <t>dle navrhovaných úprav a všech požadavků v tabulce repasovaných dveří - DR/108 - včetně dopravy na dílnu a zpět 1 =1.000 [A] 
Celkem 1=1.000 [B]</t>
  </si>
  <si>
    <t>662</t>
  </si>
  <si>
    <t>76662DR11</t>
  </si>
  <si>
    <t>Repase interiérových dveří - dle specifikace v PD - DR/11</t>
  </si>
  <si>
    <t>dle navrhovaných úprav a všech požadavků v tabulce repasovaných dveří - DR/11 - včetně dopravy na dílnu a zpět 1 =1.000 [A] 
Celkem 1=1.000 [B]</t>
  </si>
  <si>
    <t>663</t>
  </si>
  <si>
    <t>76662DR110</t>
  </si>
  <si>
    <t>Repase interiérových dveří - dle specifikace v PD - DR/110</t>
  </si>
  <si>
    <t>dle navrhovaných úprav a všech požadavků v tabulce repasovaných dveří - DR/110 2 =2.000 [A] 
Celkem 2=2.000 [B]</t>
  </si>
  <si>
    <t>664</t>
  </si>
  <si>
    <t>76662DR111</t>
  </si>
  <si>
    <t>Repase dvířek - dle specifikace v PD - DR/111</t>
  </si>
  <si>
    <t>dle navrhovaných úprav a všech požadavků v tabulce repasovaných dveří - DR/111 1 =1.000 [A] 
Celkem 1=1.000 [B]</t>
  </si>
  <si>
    <t>665</t>
  </si>
  <si>
    <t>76662DR114</t>
  </si>
  <si>
    <t>Repase dvířek - dle specifikace v PD - DR/114</t>
  </si>
  <si>
    <t>dle navrhovaných úprav a všech požadavků v tabulce repasovaných dveří - DR/114 1 =1.000 [A] 
Celkem 1=1.000 [B]</t>
  </si>
  <si>
    <t>666</t>
  </si>
  <si>
    <t>76662DR117</t>
  </si>
  <si>
    <t>Repase interiérových dveří - dle specifikace v PD - DR/117</t>
  </si>
  <si>
    <t>dle navrhovaných úprav a všech požadavků v tabulce repasovaných dveří - DR/117 1 =1.000 [A] 
Celkem 1=1.000 [B]</t>
  </si>
  <si>
    <t>667</t>
  </si>
  <si>
    <t>76662DR119</t>
  </si>
  <si>
    <t>Repase interiérových dveří - dle specifikace v PD - DR/119</t>
  </si>
  <si>
    <t>dle navrhovaných úprav a všech požadavků v tabulce repasovaných dveří - DR/119 1 =1.000 [A] 
Celkem 1=1.000 [B]</t>
  </si>
  <si>
    <t>668</t>
  </si>
  <si>
    <t>76662DR12</t>
  </si>
  <si>
    <t>Repase interiérových dveří - dle specifikace v PD - DR/12</t>
  </si>
  <si>
    <t>dle navrhovaných úprav a všech požadavků v tabulce repasovaných dveří - DR/12 - včetně dopravy na dílnu a zpět 2 =2.000 [A] 
Celkem 2=2.000 [B]</t>
  </si>
  <si>
    <t>669</t>
  </si>
  <si>
    <t>76662DR122</t>
  </si>
  <si>
    <t>Repase interiérových dveří - dle specifikace v PD - DR/122</t>
  </si>
  <si>
    <t>dle navrhovaných úprav a všech požadavků v tabulce repasovaných dveří - DR/122 1 =1.000 [A] 
Celkem 1=1.000 [B]</t>
  </si>
  <si>
    <t>670</t>
  </si>
  <si>
    <t>76662DR123</t>
  </si>
  <si>
    <t>Repase interiérových dveří - dle specifikace v PD - DR/123</t>
  </si>
  <si>
    <t>dle navrhovaných úprav a všech požadavků v tabulce repasovaných dveří - DR/123 2 =2.000 [A] 
Celkem 2=2.000 [B]</t>
  </si>
  <si>
    <t>671</t>
  </si>
  <si>
    <t>76662DR126</t>
  </si>
  <si>
    <t>Repase interiérových dveří - dle specifikace v PD - DR/126</t>
  </si>
  <si>
    <t>dle navrhovaných úprav a všech požadavků v tabulce repasovaných dveří - DR/126 1 =1.000 [A] 
Celkem 1=1.000 [B]</t>
  </si>
  <si>
    <t>672</t>
  </si>
  <si>
    <t>76662DR129</t>
  </si>
  <si>
    <t>Repase interiérových dveří - dle specifikace v PD - DR/129</t>
  </si>
  <si>
    <t>dle navrhovaných úprav a všech požadavků v tabulce repasovaných dveří - DR/129 5 =5.000 [A] 
Celkem 5=5.000 [B]</t>
  </si>
  <si>
    <t>673</t>
  </si>
  <si>
    <t>76662DR13</t>
  </si>
  <si>
    <t>Repase interiérových dveří - dle specifikace v PD - DR/13</t>
  </si>
  <si>
    <t>dle navrhovaných úprav a všech požadavků v tabulce repasovaných dveří - DR/13 - včetně dopravy na dílnu a zpět 1 =1.000 [A] 
Celkem 1=1.000 [B]</t>
  </si>
  <si>
    <t>674</t>
  </si>
  <si>
    <t>76662DR130</t>
  </si>
  <si>
    <t>Repase interiérových dveří - dle specifikace v PD - DR/130</t>
  </si>
  <si>
    <t>dle navrhovaných úprav a všech požadavků v tabulce repasovaných dveří - DR/130 1 =1.000 [A] 
Celkem 1=1.000 [B]</t>
  </si>
  <si>
    <t>675</t>
  </si>
  <si>
    <t>76662DR131</t>
  </si>
  <si>
    <t>Repase interiérových dveří - dle specifikace v PD - DR/131</t>
  </si>
  <si>
    <t>dle navrhovaných úprav a všech požadavků v tabulce repasovaných dveří - DR/131 1 =1.000 [A] 
Celkem 1=1.000 [B]</t>
  </si>
  <si>
    <t>676</t>
  </si>
  <si>
    <t>76662DR132</t>
  </si>
  <si>
    <t>Repase interiérových dveří - dle specifikace v PD - DR/132</t>
  </si>
  <si>
    <t>dle navrhovaných úprav a všech požadavků v tabulce repasovaných dveří - DR/132 2 =2.000 [A] 
Celkem 2=2.000 [B]</t>
  </si>
  <si>
    <t>677</t>
  </si>
  <si>
    <t>76662DR135</t>
  </si>
  <si>
    <t>Repase interiérových dveří - dle specifikace v PD - DR/135</t>
  </si>
  <si>
    <t>dle navrhovaných úprav a všech požadavků v tabulce repasovaných dveří - DR/135 2 =2.000 [A] 
Celkem 2=2.000 [B]</t>
  </si>
  <si>
    <t>678</t>
  </si>
  <si>
    <t>76662DR136</t>
  </si>
  <si>
    <t>Repase interiérových dveří - dle specifikace v PD - DR/136</t>
  </si>
  <si>
    <t>dle navrhovaných úprav a všech požadavků v tabulce repasovaných dveří - DR/136 12 =12.000 [A] 
Celkem 12=12.000 [B]</t>
  </si>
  <si>
    <t>679</t>
  </si>
  <si>
    <t>76662DR137</t>
  </si>
  <si>
    <t>Repase interiérových dveří - dle specifikace v PD - DR/137</t>
  </si>
  <si>
    <t>dle navrhovaných úprav a všech požadavků v tabulce repasovaných dveří - DR/137 3 =3.000 [A] 
Celkem 3=3.000 [B]</t>
  </si>
  <si>
    <t>680</t>
  </si>
  <si>
    <t>76662DR138</t>
  </si>
  <si>
    <t>Repase interiérových dveří - dle specifikace v PD - DR/138</t>
  </si>
  <si>
    <t>dle navrhovaných úprav a všech požadavků v tabulce repasovaných dveří - DR/138 1 =1.000 [A] 
Celkem 1=1.000 [B]</t>
  </si>
  <si>
    <t>681</t>
  </si>
  <si>
    <t>76662DR139</t>
  </si>
  <si>
    <t>Repase interiérových dveří - dle specifikace v PD - DR/139</t>
  </si>
  <si>
    <t>dle navrhovaných úprav a všech požadavků v tabulce repasovaných dveří - DR/139 1 =1.000 [A] 
Celkem 1=1.000 [B]</t>
  </si>
  <si>
    <t>682</t>
  </si>
  <si>
    <t>76662DR14</t>
  </si>
  <si>
    <t>Repase interiérových dveří - dle specifikace v PD - DR/14</t>
  </si>
  <si>
    <t>dle navrhovaných úprav a všech požadavků v tabulce repasovaných dveří - DR/14 - včetně dopravy na dílnu a zpět 2 =2.000 [A] 
Celkem 2=2.000 [B]</t>
  </si>
  <si>
    <t>683</t>
  </si>
  <si>
    <t>76662DR140</t>
  </si>
  <si>
    <t>Repase interiérových dveří - dle specifikace v PD - DR/140</t>
  </si>
  <si>
    <t>dle navrhovaných úprav a všech požadavků v tabulce repasovaných dveří - DR/140 1 =1.000 [A] 
Celkem 1=1.000 [B]</t>
  </si>
  <si>
    <t>684</t>
  </si>
  <si>
    <t>76662DR141</t>
  </si>
  <si>
    <t>Repase interiérových dveří - dle specifikace v PD - DR/141</t>
  </si>
  <si>
    <t>dle navrhovaných úprav a všech požadavků v tabulce repasovaných dveří - DR/141 1 =1.000 [A] 
Celkem 1=1.000 [B]</t>
  </si>
  <si>
    <t>685</t>
  </si>
  <si>
    <t>76662DR142</t>
  </si>
  <si>
    <t>Repase interiérových dveří - dle specifikace v PD - DR/142</t>
  </si>
  <si>
    <t>dle navrhovaných úprav a všech požadavků v tabulce repasovaných dveří - DR/142 2 =2.000 [A] 
Celkem 2=2.000 [B]</t>
  </si>
  <si>
    <t>686</t>
  </si>
  <si>
    <t>76662DR143</t>
  </si>
  <si>
    <t>Repase interiérových dveří - dle specifikace v PD - DR/143</t>
  </si>
  <si>
    <t>dle navrhovaných úprav a všech požadavků v tabulce repasovaných dveří - DR/143 1 =1.000 [A] 
Celkem 1=1.000 [B]</t>
  </si>
  <si>
    <t>687</t>
  </si>
  <si>
    <t>76662DR145</t>
  </si>
  <si>
    <t>Repase interiérových dveří - dle specifikace v PD - DR/145</t>
  </si>
  <si>
    <t>dle navrhovaných úprav a všech požadavků v tabulce repasovaných dveří - DR/145 1 =1.000 [A] 
Celkem 1=1.000 [B]</t>
  </si>
  <si>
    <t>688</t>
  </si>
  <si>
    <t>76662DR146</t>
  </si>
  <si>
    <t>Repase interiérových dveří - dle specifikace v PD - DR/146</t>
  </si>
  <si>
    <t>dle navrhovaných úprav a všech požadavků v tabulce repasovaných dveří - DR/146 1 =1.000 [A] 
Celkem 1=1.000 [B]</t>
  </si>
  <si>
    <t>689</t>
  </si>
  <si>
    <t>76662DR147</t>
  </si>
  <si>
    <t>Repase interiérových dveří - dle specifikace v PD - DR/147</t>
  </si>
  <si>
    <t>dle navrhovaných úprav a všech požadavků v tabulce repasovaných dveří - DR/147 1 =1.000 [A] 
Celkem 1=1.000 [B]</t>
  </si>
  <si>
    <t>690</t>
  </si>
  <si>
    <t>76662DR149</t>
  </si>
  <si>
    <t>Repase interiérových dveří - dle specifikace v PD - DR/149</t>
  </si>
  <si>
    <t>dle navrhovaných úprav a všech požadavků v tabulce repasovaných dveří - DR/149 2 =2.000 [A] 
Celkem 2=2.000 [B]</t>
  </si>
  <si>
    <t>691</t>
  </si>
  <si>
    <t>76662DR15</t>
  </si>
  <si>
    <t>Repase interiérových dveří - dle specifikace v PD - DR/15</t>
  </si>
  <si>
    <t>dle navrhovaných úprav a všech požadavků v tabulce repasovaných dveří - DR/15 - včetně dopravy na dílnu a zpět 1 =1.000 [A] 
Celkem 1=1.000 [B]</t>
  </si>
  <si>
    <t>692</t>
  </si>
  <si>
    <t>76662DR150</t>
  </si>
  <si>
    <t>Repase interiérových dveří - dle specifikace v PD - DR/150</t>
  </si>
  <si>
    <t>dle navrhovaných úprav a všech požadavků v tabulce repasovaných dveří - DR/150 1 =1.000 [A] 
Celkem 1=1.000 [B]</t>
  </si>
  <si>
    <t>693</t>
  </si>
  <si>
    <t>76662DR152</t>
  </si>
  <si>
    <t>Repase interiérových dveří - dle specifikace v PD - DR/152</t>
  </si>
  <si>
    <t>dle navrhovaných úprav a všech požadavků v tabulce repasovaných dveří - DR/152 1 =1.000 [A] 
Celkem 1=1.000 [B]</t>
  </si>
  <si>
    <t>694</t>
  </si>
  <si>
    <t>76662DR153</t>
  </si>
  <si>
    <t>Repase interiérových dveří - dle specifikace v PD - DR/153</t>
  </si>
  <si>
    <t>dle navrhovaných úprav a všech požadavků v tabulce repasovaných dveří - DR/153 4 =4.000 [A] 
Celkem 4=4.000 [B]</t>
  </si>
  <si>
    <t>695</t>
  </si>
  <si>
    <t>76662DR154</t>
  </si>
  <si>
    <t>Repase interiérových dveří - dle specifikace v PD - DR/154</t>
  </si>
  <si>
    <t>dle navrhovaných úprav a všech požadavků v tabulce repasovaných dveří - DR/154 1 =1.000 [A] 
Celkem 1=1.000 [B]</t>
  </si>
  <si>
    <t>696</t>
  </si>
  <si>
    <t>76662DR155</t>
  </si>
  <si>
    <t>Repase interiérových dveří - dle specifikace v PD - DR/155</t>
  </si>
  <si>
    <t>dle navrhovaných úprav a všech požadavků v tabulce repasovaných dveří - DR/155 1 =1.000 [A] 
Celkem 1=1.000 [B]</t>
  </si>
  <si>
    <t>697</t>
  </si>
  <si>
    <t>76662DR156</t>
  </si>
  <si>
    <t>Repase interiérových dveří - dle specifikace v PD - DR/156</t>
  </si>
  <si>
    <t>dle navrhovaných úprav a všech požadavků v tabulce repasovaných dveří - DR/156 1 =1.000 [A] 
Celkem 1=1.000 [B]</t>
  </si>
  <si>
    <t>698</t>
  </si>
  <si>
    <t>76662DR16</t>
  </si>
  <si>
    <t>Repase interiérových dveří - dle specifikace v PD - DR/16</t>
  </si>
  <si>
    <t>dle navrhovaných úprav a všech požadavků v tabulce repasovaných dveří - DR/16 - včetně dopravy na dílnu a zpět 1 =1.000 [A] 
Celkem 1=1.000 [B]</t>
  </si>
  <si>
    <t>699</t>
  </si>
  <si>
    <t>76662DR17</t>
  </si>
  <si>
    <t>Repase interiérových dveří - dle specifikace v PD - DR/17</t>
  </si>
  <si>
    <t>dle navrhovaných úprav a všech požadavků v tabulce repasovaných dveří - DR/17 - včetně dopravy na dílnu a zpět 1 =1.000 [A] 
Celkem 1=1.000 [B]</t>
  </si>
  <si>
    <t>700</t>
  </si>
  <si>
    <t>76662DR18</t>
  </si>
  <si>
    <t>Repase interiérových dveří - dle specifikace v PD - DR/18</t>
  </si>
  <si>
    <t>dle navrhovaných úprav a všech požadavků v tabulce repasovaných dveří - DR/18 - včetně dopravy na dílnu a zpět 1 =1.000 [A] 
Celkem 1=1.000 [B]</t>
  </si>
  <si>
    <t>701</t>
  </si>
  <si>
    <t>76662DR19</t>
  </si>
  <si>
    <t>Repase interiérových dveří - dle specifikace v PD - DR/19</t>
  </si>
  <si>
    <t>dle navrhovaných úprav a všech požadavků v tabulce repasovaných dveří - DR/19 - včetně dopravy na dílnu a zpět 1 =1.000 [A] 
Celkem 1=1.000 [B]</t>
  </si>
  <si>
    <t>702</t>
  </si>
  <si>
    <t>76662DR20</t>
  </si>
  <si>
    <t>Repase interiérových dveří - dle specifikace v PD - DR/20</t>
  </si>
  <si>
    <t>dle navrhovaných úprav a všech požadavků v tabulce repasovaných dveří - DR/20 - včetně dopravy na dílnu a zpět 1 =1.000 [A] 
Celkem 1=1.000 [B]</t>
  </si>
  <si>
    <t>703</t>
  </si>
  <si>
    <t>76662DR21</t>
  </si>
  <si>
    <t>Repase interiérových dveří - dle specifikace v PD - DR/21</t>
  </si>
  <si>
    <t>dle navrhovaných úprav a všech požadavků v tabulce repasovaných dveří - DR/21 - včetně dopravy na dílnu a zpět 1 =1.000 [A] 
Celkem 1=1.000 [B]</t>
  </si>
  <si>
    <t>704</t>
  </si>
  <si>
    <t>76662DR22</t>
  </si>
  <si>
    <t>Repase interiérových dveří - dle specifikace v PD - DR/22</t>
  </si>
  <si>
    <t>dle navrhovaných úprav a všech požadavků v tabulce repasovaných dveří - DR/22 - včetně dopravy na dílnu a zpět 1 =1.000 [A] 
Celkem 1=1.000 [B]</t>
  </si>
  <si>
    <t>705</t>
  </si>
  <si>
    <t>76662DR23</t>
  </si>
  <si>
    <t>Repase interiérových dveří - dle specifikace v PD - DR/23</t>
  </si>
  <si>
    <t>dle navrhovaných úprav a všech požadavků v tabulce repasovaných dveří - DR/23 - včetně dopravy na dílnu a zpět 1 =1.000 [A] 
Celkem 1=1.000 [B]</t>
  </si>
  <si>
    <t>706</t>
  </si>
  <si>
    <t>76662DR24</t>
  </si>
  <si>
    <t>Repase interiérových dveří - dle specifikace v PD - DR/24</t>
  </si>
  <si>
    <t>dle navrhovaných úprav a všech požadavků v tabulce repasovaných dveří - DR/24 - včetně dopravy na dílnu a zpět 1 =1.000 [A] 
Celkem 1=1.000 [B]</t>
  </si>
  <si>
    <t>707</t>
  </si>
  <si>
    <t>76662DR25</t>
  </si>
  <si>
    <t>Repase interiérových dveří - dle specifikace v PD - DR/25</t>
  </si>
  <si>
    <t>dle navrhovaných úprav a všech požadavků v tabulce repasovaných dveří - DR/25 - včetně dopravy na dílnu a zpět 1 =1.000 [A] 
Celkem 1=1.000 [B]</t>
  </si>
  <si>
    <t>708</t>
  </si>
  <si>
    <t>76662DR26</t>
  </si>
  <si>
    <t>Repase interiérových dveří - dle specifikace v PD - DR/26</t>
  </si>
  <si>
    <t>dle navrhovaných úprav a všech požadavků v tabulce repasovaných dveří - DR/26 - včetně dopravy na dílnu a zpět 4 =4.000 [A] 
Celkem 4=4.000 [B]</t>
  </si>
  <si>
    <t>709</t>
  </si>
  <si>
    <t>76662DR27</t>
  </si>
  <si>
    <t>Repase dřevěné stěny - dle specifikace v PD - DR/27</t>
  </si>
  <si>
    <t>dle navrhovaných úprav a všech požadavků v tabulce repasovaných dveří - DR/27 - včetně dopravy na dílnu a zpět 1 =1.000 [A] 
Celkem 1=1.000 [B]</t>
  </si>
  <si>
    <t>710</t>
  </si>
  <si>
    <t>76662DR28</t>
  </si>
  <si>
    <t>Repase dřevěné stěny - dle specifikace v PD - DR/28</t>
  </si>
  <si>
    <t>dle navrhovaných úprav a všech požadavků v tabulce repasovaných dveří - DR/28 - včetně dopravy na dílnu a zpět 1 =1.000 [A] 
Celkem 1=1.000 [B]</t>
  </si>
  <si>
    <t>76662DR29</t>
  </si>
  <si>
    <t>Repase interiérových dveří - dle specifikace v PD - DR/29</t>
  </si>
  <si>
    <t>dle navrhovaných úprav a všech požadavků v tabulce repasovaných dveří - DR/29 1 =1.000 [A] 
Celkem 1=1.000 [B]</t>
  </si>
  <si>
    <t>712</t>
  </si>
  <si>
    <t>76662DR30</t>
  </si>
  <si>
    <t>Repase interiérových dveří - dle specifikace v PD - DR/30</t>
  </si>
  <si>
    <t>dle navrhovaných úprav a všech požadavků v tabulce repasovaných dveří - DR/30 1 =1.000 [A] 
Celkem 1=1.000 [B]</t>
  </si>
  <si>
    <t>76662DR32</t>
  </si>
  <si>
    <t>Repase interiérových dveří - dle specifikace v PD - DR/32</t>
  </si>
  <si>
    <t>dle navrhovaných úprav a všech požadavků v tabulce repasovaných dveří - DR/32 1 =1.000 [A] 
Celkem 1=1.000 [B]</t>
  </si>
  <si>
    <t>714</t>
  </si>
  <si>
    <t>76662DR33</t>
  </si>
  <si>
    <t>Repase interiérových dveří - dle specifikace v PD - DR/33</t>
  </si>
  <si>
    <t>dle navrhovaných úprav a všech požadavků v tabulce repasovaných dveří - DR/33 2 =2.000 [A] 
Celkem 2=2.000 [B]</t>
  </si>
  <si>
    <t>715</t>
  </si>
  <si>
    <t>76662DR34</t>
  </si>
  <si>
    <t>Repase interiérových dveří - dle specifikace v PD - DR/34</t>
  </si>
  <si>
    <t>dle navrhovaných úprav a všech požadavků v tabulce repasovaných dveří - DR/34 1 =1.000 [A] 
Celkem 1=1.000 [B]</t>
  </si>
  <si>
    <t>716</t>
  </si>
  <si>
    <t>76662DR35</t>
  </si>
  <si>
    <t>Repase interiérových dveří - dle specifikace v PD - DR/35</t>
  </si>
  <si>
    <t>dle navrhovaných úprav a všech požadavků v tabulce repasovaných dveří - DR/35 1 =1.000 [A] 
Celkem 1=1.000 [B]</t>
  </si>
  <si>
    <t>717</t>
  </si>
  <si>
    <t>76662DR36</t>
  </si>
  <si>
    <t>Repase interiérových dveří - dle specifikace v PD - DR/36</t>
  </si>
  <si>
    <t>dle navrhovaných úprav a všech požadavků v tabulce repasovaných dveří - DR/36 1 =1.000 [A] 
Celkem 1=1.000 [B]</t>
  </si>
  <si>
    <t>718</t>
  </si>
  <si>
    <t>76662DR37</t>
  </si>
  <si>
    <t>Repase interiérových dveří - dle specifikace v PD - DR/37</t>
  </si>
  <si>
    <t>dle navrhovaných úprav a všech požadavků v tabulce repasovaných dveří - DR/37 - včetně dopravy na dílnu a zpět 2 =2.000 [A] 
Celkem 2=2.000 [B]</t>
  </si>
  <si>
    <t>719</t>
  </si>
  <si>
    <t>76662DR44</t>
  </si>
  <si>
    <t>Repase interiérových dveří - dle specifikace v PD - DR/44</t>
  </si>
  <si>
    <t>dle navrhovaných úprav a všech požadavků v tabulce repasovaných dveří - DR/44 2 =2.000 [A] 
Celkem 2=2.000 [B]</t>
  </si>
  <si>
    <t>720</t>
  </si>
  <si>
    <t>76662DR45</t>
  </si>
  <si>
    <t>Repase interiérových dveří - dle specifikace v PD - DR/45</t>
  </si>
  <si>
    <t>dle navrhovaných úprav a všech požadavků v tabulce repasovaných dveří - DR/45 1 =1.000 [A] 
Celkem 1=1.000 [B]</t>
  </si>
  <si>
    <t>76662DR46</t>
  </si>
  <si>
    <t>Repase interiérových dveří - dle specifikace v PD - DR/46</t>
  </si>
  <si>
    <t>dle navrhovaných úprav a všech požadavků v tabulce repasovaných dveří - DR/46 1 =1.000 [A] 
Celkem 1=1.000 [B]</t>
  </si>
  <si>
    <t>76662DR47</t>
  </si>
  <si>
    <t>Repase interiérových dveří - dle specifikace v PD - DR/47</t>
  </si>
  <si>
    <t>dle navrhovaných úprav a všech požadavků v tabulce repasovaných dveří - DR/47 - včetně dopravy na dílnu a zpět 2 =2.000 [A] 
Celkem 2=2.000 [B]</t>
  </si>
  <si>
    <t>723</t>
  </si>
  <si>
    <t>76662DR50</t>
  </si>
  <si>
    <t>Repase interiérových dveří - dle specifikace v PD - DR/50</t>
  </si>
  <si>
    <t>dle navrhovaných úprav a všech požadavků v tabulce repasovaných dveří - DR/50 2 =2.000 [A] 
Celkem 2=2.000 [B]</t>
  </si>
  <si>
    <t>724</t>
  </si>
  <si>
    <t>76662DR51</t>
  </si>
  <si>
    <t>Repase interiérových dveří - dle specifikace v PD - DR/51</t>
  </si>
  <si>
    <t>dle navrhovaných úprav a všech požadavků v tabulce repasovaných dveří - DR/51 1 =1.000 [A] 
Celkem 1=1.000 [B]</t>
  </si>
  <si>
    <t>76662DR52</t>
  </si>
  <si>
    <t>Repase interiérových dveří - dle specifikace v PD - DR/52</t>
  </si>
  <si>
    <t>dle navrhovaných úprav a všech požadavků v tabulce repasovaných dveří - DR/52 3 =3.000 [A] 
Celkem 3=3.000 [B]</t>
  </si>
  <si>
    <t>76662DR53</t>
  </si>
  <si>
    <t>Repase interiérových dveří - dle specifikace v PD - DR/53</t>
  </si>
  <si>
    <t>dle navrhovaných úprav a všech požadavků v tabulce repasovaných dveří - DR/53 11 =11.000 [A] 
Celkem 11=11.000 [B]</t>
  </si>
  <si>
    <t>727</t>
  </si>
  <si>
    <t>76662DR54</t>
  </si>
  <si>
    <t>Repase interiérových dveří - dle specifikace v PD - DR/54</t>
  </si>
  <si>
    <t>dle navrhovaných úprav a všech požadavků v tabulce repasovaných dveří - DR/54 1 =1.000 [A] 
Celkem 1=1.000 [B]</t>
  </si>
  <si>
    <t>728</t>
  </si>
  <si>
    <t>76662DR55</t>
  </si>
  <si>
    <t>Repase interiérových dveří - dle specifikace v PD - DR/55</t>
  </si>
  <si>
    <t>dle navrhovaných úprav a všech požadavků v tabulce repasovaných dveří - DR/55 1 =1.000 [A] 
Celkem 1=1.000 [B]</t>
  </si>
  <si>
    <t>729</t>
  </si>
  <si>
    <t>76662DR56</t>
  </si>
  <si>
    <t>Repase interiérových dveří - dle specifikace v PD - DR/56</t>
  </si>
  <si>
    <t>dle navrhovaných úprav a všech požadavků v tabulce repasovaných dveří - DR/56 11 =11.000 [A] 
Celkem 11=11.000 [B]</t>
  </si>
  <si>
    <t>730</t>
  </si>
  <si>
    <t>76662DR57</t>
  </si>
  <si>
    <t>Repase interiérových dveří - dle specifikace v PD - DR/57</t>
  </si>
  <si>
    <t>dle navrhovaných úprav a všech požadavků v tabulce repasovaných dveří - DR/57 4 =4.000 [A] 
Celkem 4=4.000 [B]</t>
  </si>
  <si>
    <t>731</t>
  </si>
  <si>
    <t>76662DR60</t>
  </si>
  <si>
    <t>Repase interiérových dveří - dle specifikace v PD - DR/60</t>
  </si>
  <si>
    <t>dle navrhovaných úprav a všech požadavků v tabulce repasovaných dveří - DR/60 2 =2.000 [A] 
Celkem 2=2.000 [B]</t>
  </si>
  <si>
    <t>732</t>
  </si>
  <si>
    <t>76662DR61</t>
  </si>
  <si>
    <t>Repase interiérových dveří - dle specifikace v PD - DR/61</t>
  </si>
  <si>
    <t>dle navrhovaných úprav a všech požadavků v tabulce repasovaných dveří - DR/61 1 =1.000 [A] 
Celkem 1=1.000 [B]</t>
  </si>
  <si>
    <t>76662DR62</t>
  </si>
  <si>
    <t>Repase interiérových dveří - dle specifikace v PD - DR/62</t>
  </si>
  <si>
    <t>dle navrhovaných úprav a všech požadavků v tabulce repasovaných dveří - DR/62 1 =1.000 [A] 
Celkem 1=1.000 [B]</t>
  </si>
  <si>
    <t>734</t>
  </si>
  <si>
    <t>76662DR64</t>
  </si>
  <si>
    <t>Repase interiérových dveří - dle specifikace v PD - DR/64</t>
  </si>
  <si>
    <t>dle navrhovaných úprav a všech požadavků v tabulce repasovaných dveří - DR/64 7 =7.000 [A] 
Celkem 7=7.000 [B]</t>
  </si>
  <si>
    <t>76662DR65</t>
  </si>
  <si>
    <t>Repase interiérových dveří - dle specifikace v PD - DR/65</t>
  </si>
  <si>
    <t>dle navrhovaných úprav a všech požadavků v tabulce repasovaných dveří - DR/65 1 =1.000 [A] 
Celkem 1=1.000 [B]</t>
  </si>
  <si>
    <t>736</t>
  </si>
  <si>
    <t>76662DR66</t>
  </si>
  <si>
    <t>Repase interiérových dveří - dle specifikace v PD - DR/66</t>
  </si>
  <si>
    <t>dle navrhovaných úprav a všech požadavků v tabulce repasovaných dveří - DR/66 6 =6.000 [A] 
Celkem 6=6.000 [B]</t>
  </si>
  <si>
    <t>737</t>
  </si>
  <si>
    <t>76662DR68</t>
  </si>
  <si>
    <t>Repase interiérových dveří - dle specifikace v PD - DR/68</t>
  </si>
  <si>
    <t>dle navrhovaných úprav a všech požadavků v tabulce repasovaných dveří - DR/68 2 =2.000 [A] 
Celkem 2=2.000 [B]</t>
  </si>
  <si>
    <t>738</t>
  </si>
  <si>
    <t>76662DR69</t>
  </si>
  <si>
    <t>Repase interiérových dveří - dle specifikace v PD - DR/69</t>
  </si>
  <si>
    <t>dle navrhovaných úprav a všech požadavků v tabulce repasovaných dveří - DR/69 4 =4.000 [A] 
Celkem 4=4.000 [B]</t>
  </si>
  <si>
    <t>739</t>
  </si>
  <si>
    <t>76662DR70</t>
  </si>
  <si>
    <t>Repase interiérových dveří - dle specifikace v PD - DR/70</t>
  </si>
  <si>
    <t>dle navrhovaných úprav a všech požadavků v tabulce repasovaných dveří - DR/70 1 =1.000 [A] 
Celkem 1=1.000 [B]</t>
  </si>
  <si>
    <t>740</t>
  </si>
  <si>
    <t>76662DR71</t>
  </si>
  <si>
    <t>Repase dřevěné stěny - dle specifikace v PD - DR/71</t>
  </si>
  <si>
    <t>dle navrhovaných úprav a všech požadavků v tabulce repasovaných dveří - DR/71 1 =1.000 [A] 
Celkem 1=1.000 [B]</t>
  </si>
  <si>
    <t>76662DR72</t>
  </si>
  <si>
    <t>Repase interiérových dveří - dle specifikace v PD - DR/72</t>
  </si>
  <si>
    <t>dle navrhovaných úprav a všech požadavků v tabulce repasovaných dveří - DR/72 3 =3.000 [A] 
Celkem 3=3.000 [B]</t>
  </si>
  <si>
    <t>76662DR73</t>
  </si>
  <si>
    <t>Repase interiérových dveří - dle specifikace v PD - DR/73</t>
  </si>
  <si>
    <t>dle navrhovaných úprav a všech požadavků v tabulce repasovaných dveří - DR/73 2 =2.000 [A] 
Celkem 2=2.000 [B]</t>
  </si>
  <si>
    <t>743</t>
  </si>
  <si>
    <t>76662DR74</t>
  </si>
  <si>
    <t>Repase interiérových dveří - dle specifikace v PD - DR/74</t>
  </si>
  <si>
    <t>dle navrhovaných úprav a všech požadavků v tabulce repasovaných dveří - DR/74 1 =1.000 [A] 
Celkem 1=1.000 [B]</t>
  </si>
  <si>
    <t>744</t>
  </si>
  <si>
    <t>76662DR75</t>
  </si>
  <si>
    <t>Repase interiérových dveří - dle specifikace v PD - DR/75</t>
  </si>
  <si>
    <t>dle navrhovaných úprav a všech požadavků v tabulce repasovaných dveří - DR/75 2 =2.000 [A] 
Celkem 2=2.000 [B]</t>
  </si>
  <si>
    <t>745</t>
  </si>
  <si>
    <t>76662DR76</t>
  </si>
  <si>
    <t>Repase dřevěné stěny - dle specifikace v PD - DR/76</t>
  </si>
  <si>
    <t>dle navrhovaných úprav a všech požadavků v tabulce repasovaných dveří - DR/76 4 =4.000 [A] 
Celkem 4=4.000 [B]</t>
  </si>
  <si>
    <t>746</t>
  </si>
  <si>
    <t>76662DR77</t>
  </si>
  <si>
    <t>Repase interiérových dveří - dle specifikace v PD - DR/77</t>
  </si>
  <si>
    <t>dle navrhovaných úprav a všech požadavků v tabulce repasovaných dveří - DR/77 4 =4.000 [A] 
Celkem 4=4.000 [B]</t>
  </si>
  <si>
    <t>747</t>
  </si>
  <si>
    <t>76662DR78</t>
  </si>
  <si>
    <t>Repase interiérových dveří - dle specifikace v PD - DR/78</t>
  </si>
  <si>
    <t>dle navrhovaných úprav a všech požadavků v tabulce repasovaných dveří - DR/78 2 =2.000 [A] 
Celkem 2=2.000 [B]</t>
  </si>
  <si>
    <t>748</t>
  </si>
  <si>
    <t>76662DR79</t>
  </si>
  <si>
    <t>Repase interiérových dveří - dle specifikace v PD - DR/79</t>
  </si>
  <si>
    <t>dle navrhovaných úprav a všech požadavků v tabulce repasovaných dveří - DR/79 2 =2.000 [A] 
Celkem 2=2.000 [B]</t>
  </si>
  <si>
    <t>749</t>
  </si>
  <si>
    <t>76662DR80</t>
  </si>
  <si>
    <t>Repase interiérových dveří - dle specifikace v PD - DR/80</t>
  </si>
  <si>
    <t>dle navrhovaných úprav a všech požadavků v tabulce repasovaných dveří - DR/80 2 =2.000 [A] 
Celkem 2=2.000 [B]</t>
  </si>
  <si>
    <t>750</t>
  </si>
  <si>
    <t>76662DR81</t>
  </si>
  <si>
    <t>Repase interiérových dveří - dle specifikace v PD - DR/81</t>
  </si>
  <si>
    <t>dle navrhovaných úprav a všech požadavků v tabulce repasovaných dveří - DR/81 3 =3.000 [A] 
Celkem 3=3.000 [B]</t>
  </si>
  <si>
    <t>76662DR82</t>
  </si>
  <si>
    <t>Repase interiérových dveří - dle specifikace v PD - DR/82</t>
  </si>
  <si>
    <t>dle navrhovaných úprav a všech požadavků v tabulce repasovaných dveří - DR/82 2 =2.000 [A] 
Celkem 2=2.000 [B]</t>
  </si>
  <si>
    <t>752</t>
  </si>
  <si>
    <t>76662DR83</t>
  </si>
  <si>
    <t>Repase interiérových dveří - dle specifikace v PD - DR/83</t>
  </si>
  <si>
    <t>dle navrhovaných úprav a všech požadavků v tabulce repasovaných dveří - DR/83 1 =1.000 [A] 
Celkem 1=1.000 [B]</t>
  </si>
  <si>
    <t>753</t>
  </si>
  <si>
    <t>76662DR84</t>
  </si>
  <si>
    <t>Repase interiérových dveří - dle specifikace v PD - DR/84</t>
  </si>
  <si>
    <t>dle navrhovaných úprav a všech požadavků v tabulce repasovaných dveří - DR/84 1 =1.000 [A] 
Celkem 1=1.000 [B]</t>
  </si>
  <si>
    <t>754</t>
  </si>
  <si>
    <t>76662DR85</t>
  </si>
  <si>
    <t>Repase interiérových dveří - dle specifikace v PD - DR/85</t>
  </si>
  <si>
    <t>dle navrhovaných úprav a všech požadavků v tabulce repasovaných dveří - DR/85 3 =3.000 [A] 
Celkem 3=3.000 [B]</t>
  </si>
  <si>
    <t>755</t>
  </si>
  <si>
    <t>76662DR86</t>
  </si>
  <si>
    <t>Repase interiérových dveří - dle specifikace v PD - DR/86</t>
  </si>
  <si>
    <t>dle navrhovaných úprav a všech požadavků v tabulce repasovaných dveří - DR/86 1 =1.000 [A] 
Celkem 1=1.000 [B]</t>
  </si>
  <si>
    <t>756</t>
  </si>
  <si>
    <t>76662DR87</t>
  </si>
  <si>
    <t>Repase interiérových dveří - dle specifikace v PD - DR/87</t>
  </si>
  <si>
    <t>dle navrhovaných úprav a všech požadavků v tabulce repasovaných dveří - DR/87 1 =1.000 [A] 
Celkem 1=1.000 [B]</t>
  </si>
  <si>
    <t>757</t>
  </si>
  <si>
    <t>76662DR88</t>
  </si>
  <si>
    <t>Repase dřevěné stěny - dle specifikace v PD - DR/88</t>
  </si>
  <si>
    <t>dle navrhovaných úprav a všech požadavků v tabulce repasovaných dveří - DR/88 1 =1.000 [A] 
Celkem 1=1.000 [B]</t>
  </si>
  <si>
    <t>758</t>
  </si>
  <si>
    <t>76662DR90</t>
  </si>
  <si>
    <t>Repase interiérových dveří - dle specifikace v PD - DR/90</t>
  </si>
  <si>
    <t>dle navrhovaných úprav a všech požadavků v tabulce repasovaných dveří - DR/90 2 =2.000 [A] 
Celkem 2=2.000 [B]</t>
  </si>
  <si>
    <t>759</t>
  </si>
  <si>
    <t>76662DR91</t>
  </si>
  <si>
    <t>Repase interiérových dveří - dle specifikace v PD - DR/91</t>
  </si>
  <si>
    <t>dle navrhovaných úprav a všech požadavků v tabulce repasovaných dveří - DR/91 2 =2.000 [A] 
Celkem 2=2.000 [B]</t>
  </si>
  <si>
    <t>760</t>
  </si>
  <si>
    <t>76662DR92</t>
  </si>
  <si>
    <t>Repase interiérových dveří - dle specifikace v PD - DR/92</t>
  </si>
  <si>
    <t>dle navrhovaných úprav a všech požadavků v tabulce repasovaných dveří - DR/92 1 =1.000 [A] 
Celkem 1=1.000 [B]</t>
  </si>
  <si>
    <t>76662DR94</t>
  </si>
  <si>
    <t>Repase interiérových dveří - dle specifikace v PD - DR/94</t>
  </si>
  <si>
    <t>dle navrhovaných úprav a všech požadavků v tabulce repasovaných dveří - DR/94 1 =1.000 [A] 
Celkem 1=1.000 [B]</t>
  </si>
  <si>
    <t>76662DR96</t>
  </si>
  <si>
    <t>Repase interiérových dveří - dle specifikace v PD - DR/96</t>
  </si>
  <si>
    <t>dle navrhovaných úprav a všech požadavků v tabulce repasovaných dveří - DR/96 1 =1.000 [A] 
Celkem 1=1.000 [B]</t>
  </si>
  <si>
    <t>76662DR97</t>
  </si>
  <si>
    <t>Repase interiérových dveří - dle specifikace v PD - DR/97</t>
  </si>
  <si>
    <t>dle navrhovaných úprav a všech požadavků v tabulce repasovaných dveří - DR/97 1 =1.000 [A] 
Celkem 1=1.000 [B]</t>
  </si>
  <si>
    <t>764</t>
  </si>
  <si>
    <t>76662DR98</t>
  </si>
  <si>
    <t>Repase interiérových dveří - dle specifikace v PD - DR/98</t>
  </si>
  <si>
    <t>dle navrhovaných úprav a všech požadavků v tabulce repasovaných dveří - DR/98 1 =1.000 [A] 
Celkem 1=1.000 [B]</t>
  </si>
  <si>
    <t>765</t>
  </si>
  <si>
    <t>76662DR99</t>
  </si>
  <si>
    <t>Repase dřevěné stěny - dle specifikace v PD - DR/99</t>
  </si>
  <si>
    <t>dle navrhovaných úprav a všech požadavků v tabulce repasovaných dveří - DR/99 1 =1.000 [A] 
Celkem 1=1.000 [B]</t>
  </si>
  <si>
    <t>76662OR01</t>
  </si>
  <si>
    <t>Repase interiérového okna - dle specifikace v PD - OR/01</t>
  </si>
  <si>
    <t>dle tabulky repasovaných oken - OR/01 1 =1.000 [A] 
Celkem 1=1.000 [B]</t>
  </si>
  <si>
    <t>767</t>
  </si>
  <si>
    <t>76662OR02</t>
  </si>
  <si>
    <t>Repase interiérového okna - dle specifikace v PD - OR/02</t>
  </si>
  <si>
    <t>dle tabulky repasovaných oken - OR/02 2 =2.000 [A] 
Celkem 2=2.000 [B]</t>
  </si>
  <si>
    <t>768</t>
  </si>
  <si>
    <t>76662OR03</t>
  </si>
  <si>
    <t>Repase interiérového okna - dle specifikace v PD - OR/03</t>
  </si>
  <si>
    <t>dle tabulky repasovaných oken - OR/03 2 =2.000 [A] 
Celkem 2=2.000 [B]</t>
  </si>
  <si>
    <t>769</t>
  </si>
  <si>
    <t>76662OR04</t>
  </si>
  <si>
    <t>Repase interiérového okna - dle specifikace v PD - OR/04</t>
  </si>
  <si>
    <t>dle tabulky repasovaných oken - OR/04 2 =2.000 [A] 
Celkem 2=2.000 [B]</t>
  </si>
  <si>
    <t>770</t>
  </si>
  <si>
    <t>76662OR05</t>
  </si>
  <si>
    <t>Repase exteriérového okna - dle specifikace v PD - OR/05</t>
  </si>
  <si>
    <t>dle tabulky repasovaných oken - OR/05 2 =2.000 [A] 
Celkem 2=2.000 [B]</t>
  </si>
  <si>
    <t>771</t>
  </si>
  <si>
    <t>76662OR06</t>
  </si>
  <si>
    <t>Repase exteriérového okna - dle specifikace v PD - OR/06</t>
  </si>
  <si>
    <t>dle tabulky repasovaných oken - OR/06 1 =1.000 [A] 
Celkem 1=1.000 [B]</t>
  </si>
  <si>
    <t>772</t>
  </si>
  <si>
    <t>76662OR07</t>
  </si>
  <si>
    <t>Repase exteriérového okna - dle specifikace v PD - OR/07</t>
  </si>
  <si>
    <t>dle tabulky repasovaných oken - OR/07 1 =1.000 [A] 
Celkem 1=1.000 [B]</t>
  </si>
  <si>
    <t>773</t>
  </si>
  <si>
    <t>76662OR08</t>
  </si>
  <si>
    <t>Repase exteriérového okna - dle specifikace v PD - OR/08</t>
  </si>
  <si>
    <t>dle tabulky repasovaných oken - OR/08 1 =1.000 [A] 
Celkem 1=1.000 [B]</t>
  </si>
  <si>
    <t>774</t>
  </si>
  <si>
    <t>76662OR09</t>
  </si>
  <si>
    <t>Repase exteriérového okna - dle specifikace v PD - OR/09</t>
  </si>
  <si>
    <t>dle tabulky repasovaných oken - OR/09 2 =2.000 [A] 
Celkem 2=2.000 [B]</t>
  </si>
  <si>
    <t>775</t>
  </si>
  <si>
    <t>76662OR10</t>
  </si>
  <si>
    <t>Repase exteriérového okna - dle specifikace v PD - OR/10</t>
  </si>
  <si>
    <t>dle tabulky repasovaných oken - OR/10 1 =1.000 [A] 
Celkem 1=1.000 [B]</t>
  </si>
  <si>
    <t>776</t>
  </si>
  <si>
    <t>76662OR11</t>
  </si>
  <si>
    <t>Repase exteriérového okna - dle specifikace v PD - OR/11</t>
  </si>
  <si>
    <t>dle tabulky repasovaných oken - OR/11 3 =3.000 [A] 
Celkem 3=3.000 [B]</t>
  </si>
  <si>
    <t>777</t>
  </si>
  <si>
    <t>76662OR12</t>
  </si>
  <si>
    <t>Repase exteriérového okna - dle specifikace v PD - OR/12</t>
  </si>
  <si>
    <t>dle tabulky repasovaných oken - OR/12 2 =2.000 [A] 
Celkem 2=2.000 [B]</t>
  </si>
  <si>
    <t>778</t>
  </si>
  <si>
    <t>76662OR13</t>
  </si>
  <si>
    <t>Repase exteriérového okna - dle specifikace v PD - OR/13</t>
  </si>
  <si>
    <t>dle tabulky repasovaných oken - OR/13 1 =1.000 [A] 
Celkem 1=1.000 [B]</t>
  </si>
  <si>
    <t>779</t>
  </si>
  <si>
    <t>76662OR14</t>
  </si>
  <si>
    <t>Repase exteriérového okna - dle specifikace v PD - OR/14</t>
  </si>
  <si>
    <t>dle tabulky repasovaných oken - OR/14 2 =2.000 [A] 
Celkem 2=2.000 [B]</t>
  </si>
  <si>
    <t>780</t>
  </si>
  <si>
    <t>76662OR15</t>
  </si>
  <si>
    <t>Repase exteriérového okna - dle specifikace v PD - OR/15</t>
  </si>
  <si>
    <t>dle tabulky repasovaných oken - OR/15 2 =2.000 [A] 
Celkem 2=2.000 [B]</t>
  </si>
  <si>
    <t>781</t>
  </si>
  <si>
    <t>76662OR16</t>
  </si>
  <si>
    <t>Repase exteriérového okna - dle specifikace v PD - OR/16</t>
  </si>
  <si>
    <t>dle tabulky repasovaných oken - OR/16 3 =3.000 [A] 
Celkem 3=3.000 [B]</t>
  </si>
  <si>
    <t>782</t>
  </si>
  <si>
    <t>76662OR17</t>
  </si>
  <si>
    <t>Repase exteriérového okna - dle specifikace v PD - OR/17</t>
  </si>
  <si>
    <t>dle tabulky repasovaných oken - OR/17 1 =1.000 [A] 
Celkem 1=1.000 [B]</t>
  </si>
  <si>
    <t>783</t>
  </si>
  <si>
    <t>76662OR18</t>
  </si>
  <si>
    <t>Repase exteriérového okna - dle specifikace v PD - OR/18</t>
  </si>
  <si>
    <t>dle tabulky repasovaných oken - OR/18 2 =2.000 [A] 
Celkem 2=2.000 [B]</t>
  </si>
  <si>
    <t>784</t>
  </si>
  <si>
    <t>76662OR20</t>
  </si>
  <si>
    <t>Repase interiérového okna - dle specifikace v PD - OR/20</t>
  </si>
  <si>
    <t>dle tabulky repasovaných oken - OR/20 1 =1.000 [A] 
Celkem 1=1.000 [B]</t>
  </si>
  <si>
    <t>785</t>
  </si>
  <si>
    <t>76662OR21</t>
  </si>
  <si>
    <t>Repase interiérového okna - dle specifikace v PD - OR/21</t>
  </si>
  <si>
    <t>dle tabulky repasovaných oken - OR/21 3 =3.000 [A] 
Celkem 3=3.000 [B]</t>
  </si>
  <si>
    <t>786</t>
  </si>
  <si>
    <t>76662OR22</t>
  </si>
  <si>
    <t>Repase interiérového okna - dle specifikace v PD - OR/22</t>
  </si>
  <si>
    <t>dle tabulky repasovaných oken - OR/22 1 =1.000 [A] 
Celkem 1=1.000 [B]</t>
  </si>
  <si>
    <t>788</t>
  </si>
  <si>
    <t>766660001</t>
  </si>
  <si>
    <t>Montáž dveřních křídel otvíravých jednokřídlových š do 0,8 m do ocelové zárubně</t>
  </si>
  <si>
    <t>dle tabulky dveří nových - DN/85 3 =3.000 [A] 
dle tabulky dveří nových - DN/86 1 =1.000 [B] 
dle tabulky dveří nových - DN/87 1 =1.000 [C] 
dle tabulky dveří nových - DN/129 1 =1.000 [D] 
''Součet  
Celkem 6=6.000 [E]</t>
  </si>
  <si>
    <t>789</t>
  </si>
  <si>
    <t>766660002</t>
  </si>
  <si>
    <t>Montáž dveřních křídel otvíravých jednokřídlových š přes 0,8 m do ocelové zárubně</t>
  </si>
  <si>
    <t>dle tabulky dveří nových - DN/88 1 =1.000 [A] 
dle tabulky dveří nových - DN/89 1 =1.000 [B] 
dle tabulky dveří nových - DN/91 1 =1.000 [C] 
dle tabulky dveří nových - DN/103 2 =2.000 [D] 
dle tabulky dveří nových - DN/128 2 =2.000 [E] 
''Součet  
Celkem 7=7.000 [F]</t>
  </si>
  <si>
    <t>790</t>
  </si>
  <si>
    <t>766660021</t>
  </si>
  <si>
    <t>Montáž dveřních křídel otvíravých jednokřídlových š do 0,8 m požárních do ocelové zárubně</t>
  </si>
  <si>
    <t>dle tabulky dveří nových - DN/92 2 =2.000 [A] 
dle tabulky dveří nových - DN/104 4 =4.000 [B] 
dle tabulky dveří nových - DN/106 1 =1.000 [C] 
dle tabulky dveří nových - DN/124 1 =1.000 [D] 
dle tabulky dveří nových - DN/127 1 =1.000 [E] 
''Součet  
Celkem 9=9.000 [F]</t>
  </si>
  <si>
    <t>791</t>
  </si>
  <si>
    <t>766660022</t>
  </si>
  <si>
    <t>Montáž dveřních křídel otvíravých jednokřídlových š přes 0,8 m požárních do ocelové zárubně</t>
  </si>
  <si>
    <t>dle tabulky dveří nových - DN/90 1 =1.000 [A] 
dle tabulky dveří nových - DN/110 1 =1.000 [B] 
dle tabulky dveří nových - DN/125 1 =1.000 [C] 
dle tabulky dveří nových - DN/126 1 =1.000 [D] 
dle tabulky dveří nových - DN/130 1 =1.000 [E] 
''Součet  
Celkem 5=5.000 [F]</t>
  </si>
  <si>
    <t>792</t>
  </si>
  <si>
    <t>766660171</t>
  </si>
  <si>
    <t>Montáž dveřních křídel otvíravých jednokřídlových š do 0,8 m do obložkové zárubně</t>
  </si>
  <si>
    <t>dle tabulky dveří nových - DN/01 7 =7.000 [A] 
dle tabulky dveří nových - DN/02 1 =1.000 [B] 
dle tabulky dveří nových - DN/05 2 =2.000 [C] 
dle tabulky dveří nových - DN/09 2 =2.000 [D] 
dle tabulky dveří nových - DN/10 3 =3.000 [E] 
dle tabulky dveří nových - DN/21 1 =1.000 [F] 
dle tabulky dveří nových - DN/22 1 =1.000 [G] 
dle tabulky dveří nových - DN/24 1 =1.000 [H] 
dle tabulky dveří nových - DN/25 1 =1.000 [I] 
dle tabulky dveří nových - DN/26 1 =1.000 [J] 
dle tabulky dveří nových - DN/27 1 =1.000 [K] 
dle tabulky dveří nových - DN/28 8=8.000 [L] 
dle tabulky dveří nových - DN/29 7=7.000 [M] 
dle tabulky dveří nových - DN/31 4 =4.000 [N] 
dle tabulky dveří nových - DN/32 4 =4.000 [O] 
dle tabulky dveří nových - DN/33 2 =2.000 [P] 
dle tabulky dveří nových - DN/35 5 =5.000 [Q] 
dle tabulky dveří nových - DN/37 1 =1.000 [R] 
dle tabulky dveří nových - DN/39 12 =12.000 [S] 
dle tabulky dveří nových - DN/46 2 =2.000 [T] 
dle tabulky dveří nových - DN/52 1 =1.000 [U] 
dle tabulky dveří nových - DN/54 4 =4.000 [V] 
dle tabulky dveří nových - DN/56 1 =1.000 [W] 
dle tabulky dveří nových - DN/57 2 =2.000 [X] 
dle tabulky dveří nových - DN/58 3 =3.000 [Y] 
dle tabulky dveří nových - DN/59 16 =16.000 [Z] 
dle tabulky dveří nových - DN/62 1 =1.000 [AA] 
dle tabulky dveří nových - DN/70 1 =1.000 [AB] 
dle tabulky dveří nových - DN/73 2 =2.000 [AC] 
dle tabulky dveří nových - DN/74 1 =1.000 [AD] 
dle tabulky dveří nových - DN/76 1 =1.000 [AE] 
dle tabulky dveří nových - DN/77 1 =1.000 [AF] 
dle tabulky dveří nových - DN/79 1 =1.000 [AG] 
dle tabulky dveří nových - DN/80 2 =2.000 [AH] 
dle tabulky dveří nových - DN/81 2 =2.000 [AI] 
dle tabulky dveří nových - DN/82 1 =1.000 [AJ] 
dle tabulky dveří nových - DN/84 2 =2.000 [AK] 
dle tabulky dveří nových - DN/105 1 =1.000 [AL] 
dle tabulky dveří nových - DN/108 1 =1.000 [AM] 
dle tabulky dveří nových - DN/112 1 =1.000 [AN] 
dle tabulky dveří nových - DN/113 1 =1.000 [AO] 
dle tabulky dveří nových - DN/115 1 =1.000 [AP] 
dle tabulky dveří nových - DN/116 1 =1.000 [AQ] 
dle tabulky dveří nových - DN/117 1 =1.000 [AR] 
dle tabulky dveří nových - DN/145 1 =1.000 [AS] 
dle tabulky dveří nových - DN/146 4 =4.000 [AT] 
dle tabulky dveří nových - DN/150 8 =8.000 [AU] 
dle tabulky dveří nových - DN/151 5 =5.000 [AV] 
montáž dveří po repasi - dle tabulky repasovaných dveří - DR/14 2 =2.000 [AW] 
montáž dveří po repasi - dle tabulky repasovaných dveří - DR/15 1 =1.000 [AX] 
montáž dveří po repasi - dle tabulky repasovaných dveří - DR/18 1 =1.000 [AY] 
montáž dveří po repasi - dle tabulky repasovaných dveří - DR/25 1 =1.000 [AZ] 
montáž dveří po repasi - dle tabulky repasovaných dveří - DR/37 2 =2.000 [BA] 
''Součet  
Celkem  140=140.000 [BB]</t>
  </si>
  <si>
    <t>793</t>
  </si>
  <si>
    <t>766660172</t>
  </si>
  <si>
    <t>Montáž dveřních křídel otvíravých jednokřídlových š přes 0,8 m do obložkové zárubně</t>
  </si>
  <si>
    <t>dle tabulky dveří nových - DN/08 1 =1.000 [A] 
dle tabulky dveří nových - DN/14 2 =2.000 [B] 
dle tabulky dveří nových - DN/23 6 =6.000 [C] 
dle tabulky dveří nových - DN/30 7 =7.000 [D] 
dle tabulky dveří nových - DN/42 1 =1.000 [E] 
dle tabulky dveří nových - DN/43 2 =2.000 [F] 
dle tabulky dveří nových - DN/44 1 =1.000 [G] 
dle tabulky dveří nových - DN/45 1 =1.000 [H] 
dle tabulky dveří nových - DN/47 1 =1.000 [I] 
dle tabulky dveří nových - DN/48 1 =1.000 [J] 
dle tabulky dveří nových - DN/53 1 =1.000 [K] 
dle tabulky dveří nových - DN/60 1 =1.000 [L] 
dle tabulky dveří nových - DN/61 1 =1.000 [M] 
dle tabulky dveří nových - DN/63 1 =1.000 [N] 
dle tabulky dveří nových - DN/64 1 =1.000 [O] 
dle tabulky dveří nových - DN/68 1 =1.000 [P] 
dle tabulky dveří nových - DN/69 1 =1.000 [Q] 
dle tabulky dveří nových - DN/78 2 =2.000 [R] 
dle tabulky dveří nových - DN/83 2 =2.000 [S] 
dle tabulky dveří nových - DN/97 1 =1.000 [T] 
dle tabulky dveří nových - DN/107 1 =1.000 [U] 
dle tabulky dveří nových - DN/109 1 =1.000 [V] 
dle tabulky dveří nových - DN/114 1 =1.000 [W] 
dle tabulky dveří nových - DN/123 1 =1.000 [X] 
dle tabulky dveří nových - DN/149 2 =2.000 [Y] 
dle tabulky dveří nových - DN/152 1 =1.000 [Z] 
montáž dveří po repasi - dle tabulky repasovaných dveří - DR/05 1 =1.000 [AA] 
montáž dveří po repasi - dle tabulky repasovaných dveří - DR/10 1 =1.000 [AB] 
montáž dveří po repasi - dle tabulky repasovaných dveří - DR/19 1 =1.000 [AC] 
montáž dveří po repasi - dle tabulky repasovaných dveří - DR/20 1 =1.000 [AD] 
montáž dveří po repasi - dle tabulky repasovaných dveří - DR/23 1 =1.000 [AE] 
montáž dveří po repasi - dle tabulky repasovaných dveří - DR/24 1 =1.000 [AF] 
montáž dveří po repasi - dle tabulky repasovaných dveří - DR/47 2 =2.000 [AG] 
''Součet  
Celkem  50=50.000 [AH]</t>
  </si>
  <si>
    <t>794</t>
  </si>
  <si>
    <t>766660173</t>
  </si>
  <si>
    <t>Montáž dveřních křídel otvíravých dvoukřídlových š do 1,45 m do obložkové zárubně</t>
  </si>
  <si>
    <t>dle tabulky dveří nových - DN/49 2 =2.000 [A] 
dle tabulky dveří nových - DN/50 4 =4.000 [B] 
dle tabulky dveří nových - DN/51 1 =1.000 [C] 
dle tabulky dveří nových - DN/55 8 =8.000 [D] 
dle tabulky dveří nových - DN/120 1 =1.000 [E] 
dle tabulky dveří nových - DN/140 1 =1.000 [F] 
montáž dveří po repasi - dle tabulky repasovaných dveří - DR/01 1 =1.000 [G] 
montáž dveří po repasi - dle tabulky repasovaných dveří - DR/02 1 =1.000 [H] 
montáž dveří po repasi - dle tabulky repasovaných dveří - DR/03 2 =2.000 [I] 
montáž dveří po repasi - dle tabulky repasovaných dveří - DR/06 1 =1.000 [J] 
montáž dveří po repasi - dle tabulky repasovaných dveří - DR/07 1 =1.000 [K] 
montáž dveří po repasi - dle tabulky repasovaných dveří - DR/08 1 =1.000 [L] 
montáž dveří po repasi - dle tabulky repasovaných dveří - DR/09 1 =1.000 [M] 
montáž dveří po repasi - dle tabulky repasovaných dveří - DR/11 1 =1.000 [N] 
montáž dveří po repasi - dle tabulky repasovaných dveří - DR/12 2 =2.000 [O] 
montáž dveří po repasi - dle tabulky repasovaných dveří - DR/13 1 =1.000 [P] 
montáž dveří po repasi - dle tabulky repasovaných dveří - DR/16 1 =1.000 [Q] 
montáž dveří po repasi - dle tabulky repasovaných dveří - DR/17 1 =1.000 [R] 
montáž dveří po repasi - dle tabulky repasovaných dveří - DR/21 1 =1.000 [S] 
montáž dveří po repasi - dle tabulky repasovaných dveří - DR/22 1 =1.000 [T] 
montáž dveří po repasi - dle tabulky repasovaných dveří - DR/26 4 =4.000 [U] 
montáž dveří po repasi - dle tabulky repasovaných dveří - DR/157 1 =1.000 [V] 
''Součet  
Celkem 38=38.000 [W]</t>
  </si>
  <si>
    <t>795</t>
  </si>
  <si>
    <t>766660174</t>
  </si>
  <si>
    <t>Montáž dveřních křídel otvíravých dvoukřídlových š přes 1,45 m do obložkové zárubně</t>
  </si>
  <si>
    <t>796</t>
  </si>
  <si>
    <t>766660181</t>
  </si>
  <si>
    <t>Montáž dveřních křídel otvíravých jednokřídlových š do 0,8 m požárních do obložkové zárubně</t>
  </si>
  <si>
    <t>dle tabulky dveří nových - DN/16 1 =1.000 [A] 
dle tabulky dveří nových - DN/18 9 =9.000 [B] 
dle tabulky dveří nových - DN/34 1 =1.000 [C] 
dle tabulky dveří nových - DN/36 6 =6.000 [D] 
dle tabulky dveří nových - DN/147 1 =1.000 [E] 
''Součet  
Celkem 18=18.000 [F]</t>
  </si>
  <si>
    <t>797</t>
  </si>
  <si>
    <t>766660182</t>
  </si>
  <si>
    <t>Montáž dveřních křídel otvíravých jednokřídlových š přes 0,8 m požárních do obložkové zárubně</t>
  </si>
  <si>
    <t>dle tabulky dveří nových - DN/03 1 =1.000 [A] 
dle tabulky dveří nových - DN/06 1 =1.000 [B] 
dle tabulky dveří nových - DN/15 1 =1.000 [C] 
dle tabulky dveří nových - DN/17 1 =1.000 [D] 
dle tabulky dveří nových - DN/38 1 =1.000 [E] 
dle tabulky dveří nových - DN/39 12 =12.000 [F] 
dle tabulky dveří nových - DN/41 1 =1.000 [G] 
dle tabulky dveří nových - DN/65 3 =3.000 [H] 
dle tabulky dveří nových - DN/66 1 =1.000 [I] 
dle tabulky dveří nových - DN/67 2 =2.000 [J] 
dle tabulky dveří nových - DN/71 1 =1.000 [K] 
dle tabulky dveří nových - DN/72 1 =1.000 [L] 
dle tabulky dveří nových - DN/93 1 =1.000 [M] 
dle tabulky dveří nových - DN/94 1 =1.000 [N] 
dle tabulky dveří nových - DN/111 1 =1.000 [O] 
dle tabulky dveří nových - DN/118 4 =4.000 [P] 
dle tabulky dveří nových - DN/132 2 =2.000 [Q] 
dle tabulky dveří nových - DN/135 2 =2.000 [R] 
dle tabulky dveří nových - DN/136 2 =2.000 [S] 
dle tabulky dveří nových - DN/137 2 =2.000 [T] 
dle tabulky dveří nových - DN/141 1 =1.000 [U] 
dle tabulky dveří nových - DN/153 1 =1.000 [V] 
''Součet  
Celkem 43=43.000 [W]</t>
  </si>
  <si>
    <t>798</t>
  </si>
  <si>
    <t>766660183</t>
  </si>
  <si>
    <t>Montáž dveřních křídel otvíravých dvoukřídlových požárních do obložkové zárubně</t>
  </si>
  <si>
    <t>dle tabulky dveří nových - DN/07 1 =1.000 [A] 
dle tabulky dveří nových - DN/13 1 =1.000 [B] 
dle tabulky dveří nových - DN/40 1 =1.000 [C] 
dle tabulky dveří nových - DN/131 1 =1.000 [D] 
dle tabulky dveří nových - DN/133 2 =2.000 [E] 
dle tabulky dveří nových - DN/134 3 =3.000 [F] 
dle tabulky dveří nových - DN/138 2 =2.000 [G] 
dle tabulky dveří nových - DN/139 5 =5.000 [H] 
-dle tabulky dveří nových - DN/143 2 =-2.000 [I] 
dle tabulky dveří nových - DN/144 4 =4.000 [J] 
''Součet  
Celkem 18=18.000 [K]</t>
  </si>
  <si>
    <t>799</t>
  </si>
  <si>
    <t>766660311</t>
  </si>
  <si>
    <t>Montáž posuvných dveří jednokřídlových průchozí š do 800 mm do pouzdra s jednou kapsou</t>
  </si>
  <si>
    <t>800</t>
  </si>
  <si>
    <t>766660381</t>
  </si>
  <si>
    <t>Montáž skládacích dveří jednokřídlových do pojezdu na stěnu</t>
  </si>
  <si>
    <t>801</t>
  </si>
  <si>
    <t>766660481</t>
  </si>
  <si>
    <t>Montáž vchodových dveří dvoukřídlových s díly a nadsvětlíkem do zdiva</t>
  </si>
  <si>
    <t>dle tabulky dveří nových - DN/04 2 =2.000 [A] 
dle tabulky dveří nových - DN/12 1 =1.000 [B] 
dle tabulky dveří nových - DN/95 1 =1.000 [C] 
dle tabulky dveří nových - DN/96 1 =1.000 [D] 
dle tabulky dveří nových - DN/98 1 =1.000 [E] 
dle tabulky dveří nových - DN/99 1 =1.000 [F] 
dle tabulky dveří nových - DN/100 1 =1.000 [G] 
dle tabulky dveří nových - DN/101 1 =1.000 [H] 
dle tabulky dveří nových - DN/119 1 =1.000 [I] 
''Součet  
Celkem 10=10.000 [J]</t>
  </si>
  <si>
    <t>802</t>
  </si>
  <si>
    <t>766660716</t>
  </si>
  <si>
    <t>Montáž samozavírače na dřevěnou zárubeň a dveřní křídlo</t>
  </si>
  <si>
    <t>dle tabulky dveří nových - DN/16 1 =1.000 [A] 
dle tabulky dveří nových - DN/18 9 =9.000 [B] 
dle tabulky dveří nových - DN/34 1 =1.000 [C] 
dle tabulky dveří nových - DN/36 6 =6.000 [D] 
dle tabulky dveří nových - DN/03 1 =1.000 [E] 
dle tabulky dveří nových - DN/06 1 =1.000 [F] 
dle tabulky dveří nových - DN/15 1 =1.000 [G] 
dle tabulky dveří nových - DN/17 1 =1.000 [H] 
dle tabulky dveří nových - DN/38 1 =1.000 [I] 
dle tabulky dveří nových - DN/39 12 =12.000 [J] 
dle tabulky dveří nových - DN/41 1 =1.000 [K] 
dle tabulky dveří nových - DN/65 3 =3.000 [L] 
dle tabulky dveří nových - DN/66 1 =1.000 [M] 
dle tabulky dveří nových - DN/67 2 =2.000 [N] 
dle tabulky dveří nových - DN/71 1 =1.000 [O] 
dle tabulky dveří nových - DN/72 1 =1.000 [P] 
dle tabulky dveří nových - DN/78 2 =2.000 [Q] 
dle tabulky dveří nových - DN/87 1 =1.000 [R] 
dle tabulky dveří nových - DN/92 2 =2.000 [S] 
dle tabulky dveří nových - DN/93 1 =1.000 [T] 
dle tabulky dveří nových - DN/95 2 =2.000 [U] 
dle tabulky dveří nových - DN/96 2 =2.000 [V] 
dle tabulky dveří nových - DN/98 2 =2.000 [W] 
dle tabulky dveří nových - DN/99 2 =2.000 [X] 
dle tabulky dveří nových - DN/100 2 =2.000 [Y] 
dle tabulky dveří nových - DN/101 2 =2.000 [Z] 
dle tabulky dveří nových - DN/111 1 =1.000 [AA] 
dle tabulky dveří nových - DN/119 2 =2.000 [AB] 
dle tabulky dveří nových - DN/120 2 =2.000 [AC] 
dle tabulky dveří nových - DN/124 1 =1.000 [AD] 
dle tabulky dveří nových - DN/125 1 =1.000 [AE] 
dle tabulky dveří nových - DN/126 1 =1.000 [AF] 
dle tabulky dveří nových - DN/131 2 =2.000 [AG] 
dle tabulky dveří nových - DN/133 4 =4.000 [AH] 
dle tabulky dveří nových - DN/135 2 =2.000 [AI] 
dle tabulky dveří nových - DN/136 2 =2.000 [AJ] 
dle tabulky dveří nových - DN/138 4 =4.000 [AK] 
dle tabulky dveří nových - DN/139 10 =10.000 [AL] 
dle tabulky dveří nových - DN/144 8 =8.000 [AM] 
dle tabulky dveří nových - DN/145 1 =1.000 [AN] 
dle tabulky dveří nových - DN/146 4 =4.000 [AO] 
dle tabulky dveří nových - DN/147 1 =1.000 [AP] 
dle tabulky dveří nových - DN/153 1 =1.000 [AQ] 
''Součet  
Celkem 108=108.000 [AR]</t>
  </si>
  <si>
    <t>803</t>
  </si>
  <si>
    <t>766660729</t>
  </si>
  <si>
    <t>Montáž dveřního interiérového kování - štítku s klikou</t>
  </si>
  <si>
    <t>dle tabulky dveří nových - DN/01 7 =7.000 [A] 
dle tabulky dveří nových - DN/02 1 =1.000 [B] 
dle tabulky dveří nových - DN/03 1 =1.000 [C] 
dle tabulky dveří nových - DN/04 2 =2.000 [D] 
dle tabulky dveří nových - DN/05 2 =2.000 [E] 
dle tabulky dveří nových - DN/08 1 =1.000 [F] 
dle tabulky dveří nových - DN/09 2 =2.000 [G] 
dle tabulky dveří nových - DN/10 2 =2.000 [H] 
dle tabulky dveří nových - DN/11 1 =1.000 [I] 
dle tabulky dveří nových - DN/12 1 =1.000 [J] 
dle tabulky dveří nových - DN/13 1 =1.000 [K] 
dle tabulky dveří nových - DN/14 2 =2.000 [L] 
dle tabulky dveří nových - DN/15 1 =1.000 [M] 
dle tabulky dveří nových - DN/16 1 =1.000 [N] 
dle tabulky dveří nových - DN/17 1 =1.000 [O] 
dle tabulky dveří nových - DN/18 9 =9.000 [P] 
dle tabulky dveří nových - DN/21 1 =1.000 [Q] 
dle tabulky dveří nových - DN/22 1 =1.000 [R] 
dle tabulky dveří nových - DN/23 6 =6.000 [S] 
dle tabulky dveří nových - DN/24 1 =1.000 [T] 
dle tabulky dveří nových - DN/25 1 =1.000 [U] 
dle tabulky dveří nových - DN/26 1 =1.000 [V] 
dle tabulky dveří nových - DN/27 1 =1.000 [W] 
dle tabulky dveří nových - DN/28 8=8.000 [X] 
dle tabulky dveří nových - DN/29 7=7.000 [Y] 
dle tabulky dveří nových - DN/30 7 =7.000 [Z] 
dle tabulky dveří nových - DN/31 4 =4.000 [AA] 
dle tabulky dveří nových - DN/32 4 =4.000 [AB] 
dle tabulky dveří nových - DN/33 2 =2.000 [AC] 
dle tabulky dveří nových - DN/34 1 =1.000 [AD] 
dle tabulky dveří nových - DN/35 5 =5.000 [AE] 
dle tabulky dveří nových - DN/37 1 =1.000 [AF] 
dle tabulky dveří nových - DN/39 12 =12.000 [AG] 
dle tabulky dveří nových - DN/40 1 =1.000 [AH] 
dle tabulky dveří nových - DN/41 1 =1.000 [AI] 
dle tabulky dveří nových - DN/42 1 =1.000 [AJ] 
dle tabulky dveří nových - DN/44 1 =1.000 [AK] 
dle tabulky dveří nových - DN/45 1 =1.000 [AL] 
dle tabulky dveří nových - DN/46 2 =2.000 [AM] 
dle tabulky dveří nových - DN/48 1 =1.000 [AN] 
dle tabulky dveří nových - DN/49 2 =2.000 [AO] 
dle tabulky dveří nových - DN/50 4 =4.000 [AP] 
dle tabulky dveří nových - DN/51 1 =1.000 [AQ] 
dle tabulky dveří nových - DN/52 1 =1.000 [AR] 
dle tabulky dveří nových - DN/54 4 =4.000 [AS] 
dle tabulky dveří nových - DN/56 1 =1.000 [AT] 
dle tabulky dveří nových - DN/57 2 =2.000 [AU] 
dle tabulky dveří nových - DN/58 3 =3.000 [AV] 
dle tabulky dveří nových - DN/59 16 =16.000 [AW] 
dle tabulky dveří nových - DN/60 1 =1.000 [AX] 
dle tabulky dveří nových - DN/61 1 =1.000 [AY] 
dle tabulky dveří nových - DN/62 1 =1.000 [AZ] 
dle tabulky dveří nových - DN/64 1 =1.000 [BA] 
dle tabulky dveří nových - DN/69 1 =1.000 [BB] 
dle tabulky dveří nových - DN/70 1 =1.000 [BC] 
dle tabulky dveří nových - DN/73 2 =2.000 [BD] 
dle tabulky dveří nových - DN/74 1 =1.000 [BE] 
dle tabulky dveří nových - DN/76 1 =1.000 [BF] 
dle tabulky dveří nových - DN/77 1 =1.000 [BG] 
dle tabulky dveří nových - DN/79 1 =1.000 [BH] 
dle tabulky dveří nových - DN/80 2 =2.000 [BI] 
dle tabulky dveří nových - DN/81 2 =2.000 [BJ] 
dle tabulky dveří nových - DN/82 1 =1.000 [BK] 
dle tabulky dveří nových - DN/83 2 =2.000 [BL] 
dle tabulky dveří nových - DN/84 2 =2.000 [BM] 
dle tabulky dveří nových - DN/85 3 =3.000 [BN] 
dle tabulky dveří nových - DN/86 1 =1.000 [BO] 
dle tabulky dveří nových - DN/88 1 =1.000 [BP] 
dle tabulky dveří nových - DN/89 1 =1.000 [BQ] 
dle tabulky dveří nových - DN/90 1 =1.000 [BR] 
dle tabulky dveří nových - DN/91 1 =1.000 [BS] 
dle tabulky dveří nových - DN/94 1 =1.000 [BT] 
dle tabulky dveří nových - DN/97 1 =1.000 [BU] 
dle tabulky dveří nových - DN/102 1 =1.000 [BV] 
dle tabulky dveří nových - DN/103 2 =2.000 [BW] 
dle tabulky dveří nových - DN/104 4 =4.000 [BX] 
dle tabulky dveří nových - DN/105 1 =1.000 [BY] 
dle tabulky dveří nových - DN/106 1 =1.000 [BZ] 
dle tabulky dveří nových - DN/107 1 =1.000 [CA] 
dle tabulky dveří nových - DN/108 1 =1.000 [CB] 
dle tabulky dveří nových - DN/109 1 =1.000 [CC] 
dle tabulky dveří nových - DN/112 1 =1.000 [CD] 
dle tabulky dveří nových - DN/113 1 =1.000 [CE] 
dle tabulky dveří nových - DN/114 1 =1.000 [CF] 
dle tabulky dveří nových - DN/115 1 =1.000 [CG] 
dle tabulky dveří nových - DN/116 1 =1.000 [CH] 
dle tabulky dveří nových - DN/117 1 =1.000 [CI] 
dle tabulky dveří nových - DN/118 4 =4.000 [CJ] 
dle tabulky dveří nových - DN/119 1 =1.000 [CK] 
dle tabulky dveří nových - DN/123 1 =1.000 [CL] 
dle tabulky dveří nových - DN/127 1 =1.000 [CM] 
dle tabulky dveří nových - DN/128 2 =2.000 [CN] 
dle tabulky dveří nových - DN/129 1 =1.000 [CO] 
dle tabulky dveří nových - DN/130 1 =1.000 [CP] 
dle tabulky dveří nových - DN/132 2 =2.000 [CQ] 
dle tabulky dveří nových - DN/134 3 =3.000 [CR] 
dle tabulky dveří nových - DN/137 2 =2.000 [CS] 
dle tabulky dveří nových - DN/140 1 =1.000 [CT] 
dle tabulky dveří nových - DN/141 1 =1.000 [CU] 
dle tabulky dveří nových - DN/143 2 =2.000 [CV] 
dle tabulky dveří nových - DN/148 1 =1.000 [CW] 
dle tabulky dveří nových - DN/149 2 =2.000 [CX] 
dle tabulky dveří nových - DN/150 8 =8.000 [CY] 
dle tabulky dveří nových - DN/151 5 =5.000 [CZ] 
dle tabulky dveří nových - DN/152 1 =1.000 [DA] 
''Součet  
Celkem 228=228.000 [DB]</t>
  </si>
  <si>
    <t>804</t>
  </si>
  <si>
    <t>766660733</t>
  </si>
  <si>
    <t>Montáž dveřního bezpečnostního kování - štítku s klikou</t>
  </si>
  <si>
    <t>dle tabulky dveří nových - DN/06 1 =1.000 [A] 
dle tabulky dveří nových - DN/07 1 =1.000 [B] 
dle tabulky dveří nových - DN/10 1 =1.000 [C] 
dle tabulky dveří nových - DN/15 1 =1.000 [D] 
dle tabulky dveří nových - DN/16 1 =1.000 [E] 
dle tabulky dveří nových - DN/17 1 =1.000 [F] 
dle tabulky dveří nových - DN/36 6 =6.000 [G] 
dle tabulky dveří nových - DN/38 1 =1.000 [H] 
dle tabulky dveří nových - DN/43 2 =2.000 [I] 
dle tabulky dveří nových - DN/47 1 =1.000 [J] 
dle tabulky dveří nových - DN/53 1 =1.000 [K] 
dle tabulky dveří nových - DN/55 8 =8.000 [L] 
dle tabulky dveří nových - DN/65 3 =3.000 [M] 
dle tabulky dveří nových - DN/66 1 =1.000 [N] 
dle tabulky dveří nových - DN/67 2 =2.000 [O] 
dle tabulky dveří nových - DN/68 1 =1.000 [P] 
dle tabulky dveří nových - DN/71 1 =1.000 [Q] 
dle tabulky dveří nových - DN/72 1 =1.000 [R] 
dle tabulky dveří nových - DN/78 2 =2.000 [S] 
dle tabulky dveří nových - DN/87 1 =1.000 [T] 
dle tabulky dveří nových - DN/92 2 =2.000 [U] 
dle tabulky dveří nových - DN/93 1 =1.000 [V] 
dle tabulky dveří nových - DN/95 1 =1.000 [W] 
dle tabulky dveří nových - DN/96 1 =1.000 [X] 
dle tabulky dveří nových - DN/98 1 =1.000 [Y] 
dle tabulky dveří nových - DN/99 1 =1.000 [Z] 
dle tabulky dveří nových - DN/100 1 =1.000 [AA] 
dle tabulky dveří nových - DN/101 1 =1.000 [AB] 
dle tabulky dveří nových - DN/111 1 =1.000 [AC] 
dle tabulky dveří nových - DN/120 1 =1.000 [AD] 
dle tabulky dveří nových - DN/124 1 =1.000 [AE] 
dle tabulky dveří nových - DN/125 1 =1.000 [AF] 
dle tabulky dveří nových - DN/126 1 =1.000 [AG] 
dle tabulky dveří nových - DN/131 1 =1.000 [AH] 
dle tabulky dveří nových - DN/133 2 =2.000 [AI] 
dle tabulky dveří nových - DN/135 2 =2.000 [AJ] 
dle tabulky dveří nových - DN/136 2 =2.000 [AK] 
dle tabulky dveří nových - DN/138 2 =2.000 [AL] 
dle tabulky dveří nových - DN/139 5 =5.000 [AM] 
dle tabulky dveří nových - DN/144 4 =4.000 [AN] 
dle tabulky dveří nových - DN/145 1 =1.000 [AO] 
dle tabulky dveří nových - DN/147 1 =1.000 [AP] 
dle tabulky dveří nových - DN/153 1 =1.000 [AQ] 
''Součet  
Celkem 72=72.000 [AR]</t>
  </si>
  <si>
    <t>805</t>
  </si>
  <si>
    <t>766671003</t>
  </si>
  <si>
    <t>Montáž střešního okna do krytiny ploché 78 x 98 cm</t>
  </si>
  <si>
    <t>montáž okna po repasi - dle tabulky repasovaných oken - OR/23 1 =1.000 [A] 
Celkem 1=1.000 [B]</t>
  </si>
  <si>
    <t>806</t>
  </si>
  <si>
    <t>766674811</t>
  </si>
  <si>
    <t>Demontáž střešního okna hladká krytina přes 30 do 45°</t>
  </si>
  <si>
    <t>demontáž okna pro repasi - dle tabulky repasovaných oken - OR/23 1 =1.000 [A] 
Celkem 1=1.000 [B]</t>
  </si>
  <si>
    <t>807</t>
  </si>
  <si>
    <t>766682111</t>
  </si>
  <si>
    <t>Montáž zárubní obložkových pro dveře jednokřídlové tl stěny do 170 mm</t>
  </si>
  <si>
    <t>dle tabulky dveří nových - DN/01 7 =7.000 [A] 
dle tabulky dveří nových - DN/02 1 =1.000 [B] 
dle tabulky dveří nových - DN/05 2 =2.000 [C] 
dle tabulky dveří nových - DN/08 1 =1.000 [D] 
dle tabulky dveří nových - DN/09 2 =2.000 [E] 
dle tabulky dveří nových - DN/10 3 =3.000 [F] 
dle tabulky dveří nových - DN/14 2 =2.000 [G] 
dle tabulky dveří nových - DN/21 1 =1.000 [H] 
dle tabulky dveří nových - DN/22 1 =1.000 [I] 
dle tabulky dveří nových - DN/23 6 =6.000 [J] 
dle tabulky dveří nových - DN/24 1 =1.000 [K] 
dle tabulky dveří nových - DN/25 1 =1.000 [L] 
dle tabulky dveří nových - DN/26 1 =1.000 [M] 
dle tabulky dveří nových - DN/27 1 =1.000 [N] 
dle tabulky dveří nových - DN/28 8=8.000 [O] 
dle tabulky dveří nových - DN/29 7=7.000 [P] 
dle tabulky dveří nových - DN/30 7 =7.000 [Q] 
dle tabulky dveří nových - DN/31 4 =4.000 [R] 
dle tabulky dveří nových - DN/32 4 =4.000 [S] 
dle tabulky dveří nových - DN/33 2 =2.000 [T] 
dle tabulky dveří nových - DN/37 1 =1.000 [U] 
dle tabulky dveří nových - DN/39 12 =12.000 [V] 
dle tabulky dveří nových - DN/42 1 =1.000 [W] 
dle tabulky dveří nových - DN/43 2 =2.000 [X] 
dle tabulky dveří nových - DN/44 1 =1.000 [Y] 
dle tabulky dveří nových - DN/45 1 =1.000 [Z] 
dle tabulky dveří nových - DN/46 2 =2.000 [AA] 
dle tabulky dveří nových - DN/47 1 =1.000 [AB] 
dle tabulky dveří nových - DN/48 1 =1.000 [AC] 
dle tabulky dveří nových - DN/52 1 =1.000 [AD] 
dle tabulky dveří nových - DN/53 1 =1.000 [AE] 
dle tabulky dveří nových - DN/54 4 =4.000 [AF] 
dle tabulky dveří nových - DN/56 1 =1.000 [AG] 
dle tabulky dveří nových - DN/57 2 =2.000 [AH] 
dle tabulky dveří nových - DN/58 3 =3.000 [AI] 
dle tabulky dveří nových - DN/59 16 =16.000 [AJ] 
dle tabulky dveří nových - DN/62 1 =1.000 [AK] 
dle tabulky dveří nových - DN/63 1 =1.000 [AL] 
dle tabulky dveří nových - DN/64 1 =1.000 [AM] 
dle tabulky dveří nových - DN/68 1 =1.000 [AN] 
dle tabulky dveří nových - DN/69 1 =1.000 [AO] 
dle tabulky dveří nových - DN/70 1 =1.000 [AP] 
dle tabulky dveří nových - DN/73 2 =2.000 [AQ] 
dle tabulky dveří nových - DN/74 1 =1.000 [AR] 
dle tabulky dveří nových - DN/76 1 =1.000 [AS] 
dle tabulky dveří nových - DN/77 1 =1.000 [AT] 
dle tabulky dveří nových - DN/78 2 =2.000 [AU] 
dle tabulky dveří nových - DN/79 1 =1.000 [AV] 
dle tabulky dveří nových - DN/80 2 =2.000 [AW] 
dle tabulky dveří nových - DN/81 2 =2.000 [AX] 
dle tabulky dveří nových - DN/82 1 =1.000 [AY] 
dle tabulky dveří nových - DN/97 1 =1.000 [AZ] 
dle tabulky dveří nových - DN/105 1 =1.000 [BA] 
dle tabulky dveří nových - DN/107 1 =1.000 [BB] 
dle tabulky dveří nových - DN/108 1 =1.000 [BC] 
dle tabulky dveří nových - DN/109 1 =1.000 [BD] 
dle tabulky dveří nových - DN/112 1 =1.000 [BE] 
dle tabulky dveří nových - DN/113 1 =1.000 [BF] 
dle tabulky dveří nových - DN/114 1 =1.000 [BG] 
dle tabulky dveří nových - DN/116 1 =1.000 [BH] 
dle tabulky dveří nových - DN/117 1 =1.000 [BI] 
dle tabulky dveří nových - DN/123 1 =1.000 [BJ] 
dle tabulky dveří nových - DN/145 1 =1.000 [BK] 
dle tabulky dveří nových - DN/146 4 =4.000 [BL] 
dle tabulky dveří nových - DN/148 1 =1.000 [BM] 
dle tabulky dveří nových - DN/149 2 =2.000 [BN] 
dle tabulky dveří nových - DN/150 8 =8.000 [BO] 
dle tabulky dveří nových - DN/151 5 =5.000 [BP] 
montáž dveří po repasi - dle tabulky repasovaných dveří - DR/05 1 =1.000 [BQ] 
montáž dveří po repasi - dle tabulky repasovaných dveří - DR/10 1 =1.000 [BR] 
montáž dveří po repasi - dle tabulky repasovaných dveří - DR/14 2 =2.000 [BS] 
montáž dveří po repasi - dle tabulky repasovaných dveří - DR/15 1 =1.000 [BT] 
montáž dveří po repasi - dle tabulky repasovaných dveří - DR/18 1 =1.000 [BU] 
montáž dveří po repasi - dle tabulky repasovaných dveří - DR/19 1 =1.000 [BV] 
montáž dveří po repasi - dle tabulky repasovaných dveří - DR/20 1 =1.000 [BW] 
montáž dveří po repasi - dle tabulky repasovaných dveří - DR/23 1 =1.000 [BX] 
montáž dveří po repasi - dle tabulky repasovaných dveří - DR/24 1 =1.000 [BY] 
montáž dveří po repasi - dle tabulky repasovaných dveří - DR/25 1 =1.000 [BZ] 
montáž dveří po repasi - dle tabulky repasovaných dveří - DR/37 2 =2.000 [CA] 
montáž dveří po repasi - dle tabulky repasovaných dveří - DR/47 2 =2.000 [CB] 
''Součet  
Celkem 178=178.000 [CC]</t>
  </si>
  <si>
    <t>808</t>
  </si>
  <si>
    <t>766682121</t>
  </si>
  <si>
    <t>Montáž zárubní obložkových pro dveře dvoukřídlové tl stěny do 170 mm</t>
  </si>
  <si>
    <t>dle tabulky dveří nových - DN/11 1 =1.000 [A] 
dle tabulky dveří nových - DN/49 2 =2.000 [B] 
dle tabulky dveří nových - DN/50 4 =4.000 [C] 
dle tabulky dveří nových - DN/51 1 =1.000 [D] 
dle tabulky dveří nových - DN/55 8 =8.000 [E] 
dle tabulky dveří nových - DN/119 1 =1.000 [F] 
dle tabulky dveří nových - DN/120 1 =1.000 [G] 
dle tabulky dveří nových - DN/140 1 =1.000 [H] 
montáž dveří po repasi - dle tabulky repasovaných dveří - DR/01 1 =1.000 [I] 
montáž dveří po repasi - dle tabulky repasovaných dveří - DR/02 1 =1.000 [J] 
montáž dveří po repasi - dle tabulky repasovaných dveří - DR/03 2 =2.000 [K] 
montáž dveří po repasi - dle tabulky repasovaných dveří - DR/06 1 =1.000 [L] 
montáž dveří po repasi - dle tabulky repasovaných dveří - DR/07 1 =1.000 [M] 
montáž dveří po repasi - dle tabulky repasovaných dveří - DR/08 1 =1.000 [N] 
montáž dveří po repasi - dle tabulky repasovaných dveří - DR/09 1 =1.000 [O] 
montáž dveří po repasi - dle tabulky repasovaných dveří - DR/11 1 =1.000 [P] 
montáž dveří po repasi - dle tabulky repasovaných dveří - DR/12 2 =2.000 [Q] 
montáž dveří po repasi - dle tabulky repasovaných dveří - DR/13 1 =1.000 [R] 
montáž dveří po repasi - dle tabulky repasovaných dveří - DR/16 1 =1.000 [S] 
montáž dveří po repasi - dle tabulky repasovaných dveří - DR/17 1 =1.000 [T] 
montáž dveří po repasi - dle tabulky repasovaných dveří - DR/21 1 =1.000 [U] 
montáž dveří po repasi - dle tabulky repasovaných dveří - DR/22 1 =1.000 [V] 
montáž dveří po repasi - dle tabulky repasovaných dveří - DR/26 4 =4.000 [W] 
''Součet  
Celkem 39=39.000 [X]</t>
  </si>
  <si>
    <t>809</t>
  </si>
  <si>
    <t>766682211</t>
  </si>
  <si>
    <t>Montáž zárubní obložkových protipožárních pro dveře jednokřídlové tl stěny do 170 mm</t>
  </si>
  <si>
    <t>dle tabulky dveří nových - DN/03 1 =1.000 [A] 
dle tabulky dveří nových - DN/06 1 =1.000 [B] 
dle tabulky dveří nových - DN/15 1 =1.000 [C] 
dle tabulky dveří nových - DN/16 1 =1.000 [D] 
dle tabulky dveří nových - DN/17 1 =1.000 [E] 
dle tabulky dveří nových - DN/18 9 =9.000 [F] 
dle tabulky dveří nových - DN/34 1 =1.000 [G] 
dle tabulky dveří nových - DN/36 6 =6.000 [H] 
dle tabulky dveří nových - DN/38 1 =1.000 [I] 
dle tabulky dveří nových - DN/41 1 =1.000 [J] 
dle tabulky dveří nových - DN/65 3 =3.000 [K] 
dle tabulky dveří nových - DN/66 1 =1.000 [L] 
dle tabulky dveří nových - DN/67 2 =2.000 [M] 
dle tabulky dveří nových - DN/71 1 =1.000 [N] 
dle tabulky dveří nových - DN/72 1 =1.000 [O] 
dle tabulky dveří nových - DN/93 1 =1.000 [P] 
dle tabulky dveří nových - DN/94 1 =1.000 [Q] 
dle tabulky dveří nových - DN/111 1 =1.000 [R] 
dle tabulky dveří nových - DN/118 4 =4.000 [S] 
dle tabulky dveří nových - DN/130 1 =1.000 [T] 
dle tabulky dveří nových - DN/132 2 =2.000 [U] 
dle tabulky dveří nových - DN/135 2 =2.000 [V] 
dle tabulky dveří nových - DN/136 2 =2.000 [W] 
dle tabulky dveří nových - DN/137 2 =2.000 [X] 
dle tabulky dveří nových - DN/141 1 =1.000 [Y] 
dle tabulky dveří nových - DN/147 1 =1.000 [Z] 
dle tabulky dveří nových - DN/153 1 =1.000 [AA] 
''Součet  
Celkem 50=50.000 [AB]</t>
  </si>
  <si>
    <t>810</t>
  </si>
  <si>
    <t>766682221</t>
  </si>
  <si>
    <t>Montáž zárubní obložkových protipožárních pro dveře dvoukřídlové tl stěny do 170 mm</t>
  </si>
  <si>
    <t>dle tabulky dveří nových - DN/04 2 =2.000 [A] 
dle tabulky dveří nových - DN/07 1 =1.000 [B] 
dle tabulky dveří nových - DN/12 1 =1.000 [C] 
dle tabulky dveří nových - DN/13 1 =1.000 [D] 
dle tabulky dveří nových - DN/40 1 =1.000 [E] 
dle tabulky dveří nových - DN/95 1 =1.000 [F] 
dle tabulky dveří nových - DN/96 1 =1.000 [G] 
dle tabulky dveří nových - DN/98 1 =1.000 [H] 
dle tabulky dveří nových - DN/99 1 =1.000 [I] 
dle tabulky dveří nových - DN/100 1 =1.000 [J] 
dle tabulky dveří nových - DN/101 1 =1.000 [K] 
dle tabulky dveří nových - DN/131 1 =1.000 [L] 
dle tabulky dveří nových - DN/133 2 =2.000 [M] 
dle tabulky dveří nových - DN/134 3 =3.000 [N] 
dle tabulky dveří nových - DN/138 2 =2.000 [O] 
dle tabulky dveří nových - DN/139 5 =5.000 [P] 
dle tabulky dveří nových - DN/143 2 =2.000 [Q] 
dle tabulky dveří nových - DN/144 4 =4.000 [R] 
''Součet  
Celkem 31=31.000 [S]</t>
  </si>
  <si>
    <t>811</t>
  </si>
  <si>
    <t>766691914</t>
  </si>
  <si>
    <t>Vyvěšení nebo zavěšení dřevěných křídel dveří pl do 2 m2</t>
  </si>
  <si>
    <t>DB/08 1=1.000 [A] 
DB/26 1=1.000 [B] 
DB/89 4=4.000 [C] 
DB/93 1=1.000 [D] 
DB/59 1=1.000 [E] 
DB/37 1=1.000 [F] 
DB/88 1=1.000 [G] 
DB/89 1=1.000 [H] 
DB/35 (1+1)=2.000 [I] 
DB/36 (1+1)=2.000 [J] 
DB/37 (2+2)=4.000 [K] 
DB/40 (1+1)=2.000 [L] 
DB/43 (1+1)=2.000 [M] 
DB/44 (2+2)=4.000 [N] 
DB/45 (2+2)=4.000 [O] 
DB/46 (1+1)=2.000 [P] 
DB/49 (2+2)=4.000 [Q] 
DB/66 (1+1)=2.000 [R] 
DB/67 (2+2)=4.000 [S] 
DB/70 (1+1)=2.000 [T] 
DB/62 2=2.000 [U] 
DB/95 (1+4)=5.000 [V] 
DB/01 2=2.000 [W] 
DB/03 5=5.000 [X] 
DB/04 (2+1+3)=6.000 [Y] 
DB/05 2=2.000 [Z] 
DB/06 2=2.000 [AA] 
DB/07 2=2.000 [AB] 
DB/09 1=1.000 [AC] 
DB/12 1=1.000 [AD] 
DB/13 (11+7+3+1+1+17)=40.000 [AE] 
DB/16 (17+12+25+3+3+8+2)=70.000 [AF] 
DB/18 (17+18+12+2+2+4)=55.000 [AG] 
DB/73 1=1.000 [AH] 
DB/57 1=1.000 [AI] 
DB/60 1=1.000 [AJ] 
DB/80 1=1.000 [AK] 
DB/34 1=1.000 [AL] 
DB/41 (1+1)=2.000 [AM] 
DB/68 (1+1)=2.000 [AN] 
DB/69 (1+1)=2.000 [AO] 
DB/75 (4+4)=8.000 [AP] 
DB/52 1=1.000 [AQ] 
DB/53 2=2.000 [AR] 
DB/65 2=2.000 [AS] 
DB/79 1=1.000 [AT] 
DB/54 1=1.000 [AU] 
''Součet  
Celkem  264=264.000 [AV]</t>
  </si>
  <si>
    <t>812</t>
  </si>
  <si>
    <t>766691915</t>
  </si>
  <si>
    <t>Vyvěšení nebo zavěšení dřevěných křídel dveří pl přes 2 m2</t>
  </si>
  <si>
    <t>DB/11 2=2.000 [A] 
DB/20 2=2.000 [B] 
DB/25 1=1.000 [C] 
DB/96 1=1.000 [D] 
DB/27 (1+1)=2.000 [E] 
DB/28 1+2=3.000 [F] 
DB/85 4=4.000 [G] 
DB/29 1=1.000 [H] 
DB/32 1=1.000 [I] 
DB/56 2=2.000 [J] 
DB/85 2=2.000 [K] 
DB/91 2=2.000 [L] 
DB/92 1=1.000 [M] 
DB/97 2=2.000 [N] 
DB/38 (1+1)=2.000 [O] 
DB/39 (1+1)=2.000 [P] 
DB/85 (4+2)=6.000 [Q] 
DB/86 1=1.000 [R] 
DB/94 1=1.000 [S] 
DB/02 1=1.000 [T] 
DB/71 1=1.000 [U] 
DB/76 (1+1)=2.000 [V] 
''Součet  
Celkem  42=42.000 [W]</t>
  </si>
  <si>
    <t>813</t>
  </si>
  <si>
    <t>766693413</t>
  </si>
  <si>
    <t>Montáž umyvadlové desky bez výřezu dl přes 2000 mm</t>
  </si>
  <si>
    <t>814</t>
  </si>
  <si>
    <t>766812840</t>
  </si>
  <si>
    <t>Demontáž kuchyňských linek dřevěných nebo kovových dl přes 1,8 do 2,1 m</t>
  </si>
  <si>
    <t>1.NP 1+2 =3.000 [A] 
2.NP 4 =4.000 [B] 
''Součet  
Celkem 7=7.000 [C]</t>
  </si>
  <si>
    <t>815</t>
  </si>
  <si>
    <t>766825821</t>
  </si>
  <si>
    <t>Demontáž truhlářských vestavěných skříní dvoukřídlových</t>
  </si>
  <si>
    <t>1-2.NP 2 =2.000 [A] 
2.NP 2 =2.000 [B] 
''Součet  
Celkem 4=4.000 [C]</t>
  </si>
  <si>
    <t>816</t>
  </si>
  <si>
    <t>766999R01</t>
  </si>
  <si>
    <t>Příplatek za zabudování generální klíč do vybraných dveří</t>
  </si>
  <si>
    <t>Příplatek za zabudování GK do vybraných dveří</t>
  </si>
  <si>
    <t>817</t>
  </si>
  <si>
    <t>998766104</t>
  </si>
  <si>
    <t>Přesun hmot tonážní pro kce truhlářské v objektech v přes 24 do 36 m</t>
  </si>
  <si>
    <t>1130</t>
  </si>
  <si>
    <t>76662DR157</t>
  </si>
  <si>
    <t>Repase exteriérových dveří - dle specifikace v PD - DR/157</t>
  </si>
  <si>
    <t>dle navrhovaných úprav a všech požadavků v tabulce repasovaných dveří - DR/157 1 =1.000 [A] 
Celkem 1=1.000 [B]</t>
  </si>
  <si>
    <t>1131</t>
  </si>
  <si>
    <t>6116DN14</t>
  </si>
  <si>
    <t>dveře interiérové jednokřídlé 900 x 2100 mm - dle specifikace v PD - DN/14</t>
  </si>
  <si>
    <t>dle tabulky dveří nových - DN/14 2=2.000 [A] 
Celkem 2=2.000 [B]</t>
  </si>
  <si>
    <t>1132</t>
  </si>
  <si>
    <t>6118DN14</t>
  </si>
  <si>
    <t>zárubeň jednokřídlá obložková - dle specifikace v PD - DN/14</t>
  </si>
  <si>
    <t>dle tabulky dveří nových - DN/14 2 =2.000 [A] 
Celkem  2=2.000 [B]</t>
  </si>
  <si>
    <t>1133</t>
  </si>
  <si>
    <t>5491DN14</t>
  </si>
  <si>
    <t>dveřní klika, replika secesního kování - dle specifikace v PD - DN/14</t>
  </si>
  <si>
    <t>dle tabulky dveří nových - DN/14 2 =2.000 [A] 
Celkem 2=2.000 [B]</t>
  </si>
  <si>
    <t>1134</t>
  </si>
  <si>
    <t>766660734</t>
  </si>
  <si>
    <t>Montáž dveřního bezpečnostního kování - panikového</t>
  </si>
  <si>
    <t>Montáž dveřních doplňků dveřního kování bezpečnostního panikového kování</t>
  </si>
  <si>
    <t>dle tabulky repasovaných dveří - DR/01 1 =1.000 [A]</t>
  </si>
  <si>
    <t>1135</t>
  </si>
  <si>
    <t>54914136</t>
  </si>
  <si>
    <t>kování panikové madlo/klika</t>
  </si>
  <si>
    <t>Konstrukce zámečnické</t>
  </si>
  <si>
    <t>818</t>
  </si>
  <si>
    <t>5491Zi32</t>
  </si>
  <si>
    <t>dočasné ochranná mříž - dle tabulky zámečnických výrobků - Zi/32</t>
  </si>
  <si>
    <t>dle tabulky zámečnických výrobků - Zi/32 1.45*2.71 =3.930 [A] 
Celkem 3.93=3.930 [B]</t>
  </si>
  <si>
    <t>819</t>
  </si>
  <si>
    <t>55341206</t>
  </si>
  <si>
    <t>dveře jednokřídlé ocelové vchodové plné hladké s polodrážkou 800x2100mm</t>
  </si>
  <si>
    <t>820</t>
  </si>
  <si>
    <t>5534DN102</t>
  </si>
  <si>
    <t>dveře interiérové jednokřídlé 900 x 1700 mm - dle specifikace v PD - DN/102</t>
  </si>
  <si>
    <t>dle tabulky dveří nových - DN/102 1 =1.000 [A] 
Celkem 1=1.000 [B]</t>
  </si>
  <si>
    <t>821</t>
  </si>
  <si>
    <t>5534ON04</t>
  </si>
  <si>
    <t>skleněná protipožární příčka - dle specifikace v PD - ON/04</t>
  </si>
  <si>
    <t>822</t>
  </si>
  <si>
    <t>5534ON05</t>
  </si>
  <si>
    <t>výdejní vytahovací okno k pokladně - dle specifikace v PD - ON/05</t>
  </si>
  <si>
    <t>823</t>
  </si>
  <si>
    <t>5534Zi33</t>
  </si>
  <si>
    <t>schody v ohradě - dle specifikace v PD - Zi/33</t>
  </si>
  <si>
    <t>dle tabulky zámečnických výrobků - Zi/33 1 =1.000 [A] 
Celkem 1=1.000 [B]</t>
  </si>
  <si>
    <t>824</t>
  </si>
  <si>
    <t>767114141</t>
  </si>
  <si>
    <t>Montáž stěn a příček rámových zasklených vnitřních do zdiva s požární odolností plochy do 6 m2</t>
  </si>
  <si>
    <t>dle tabulky oken - ON/04 5*2.135*2.36 =25.193 [A] 
Celkem 25.193=25.193 [B]</t>
  </si>
  <si>
    <t>825</t>
  </si>
  <si>
    <t>767161834</t>
  </si>
  <si>
    <t>Demontáž zábradlí rovného nerozebíratelného hmotnosti 1 m zábradlí přes 20 kg k dalšímu použítí</t>
  </si>
  <si>
    <t>demontáž zábradlí pro repasi - dle tabulky zámečnických výrobků - Zi/01 6.9 =6.900 [A] 
demontáž zábradlí pro repasi - dle tabulky zámečnických výrobků - Zi/27 6.94 =6.940 [B] 
demontáž zábradlí pro repasi - dle tabulky zámečnických výrobků - Zi/28 11.1 =11.100 [C] 
demontáž zábradlí pro repasi - dle tabulky zámečnických výrobků - Zi/29 2 =2.000 [D] 
''Součet  
Celkem 26.94=26.940 [E]</t>
  </si>
  <si>
    <t>826</t>
  </si>
  <si>
    <t>767161844</t>
  </si>
  <si>
    <t>Demontáž zábradlí schodišťového nerozebíratelného hmotnosti 1 m zábradlí přes 20 kg k dalšímu použítí</t>
  </si>
  <si>
    <t>demontáž zábradlí pro repasi - dle tabulky zámečnických výrobků - Zi/04 41.3 =41.300 [A] 
demontáž zábradlí pro repasi - dle tabulky zámečnických výrobků - Zi/05 8.6+29.2 =37.800 [B] 
demontáž zábradlí pro repasi - dle tabulky zámečnických výrobků - Zi/07 44.8 =44.800 [C] 
demontáž zábradlí pro repasi - dle tabulky zámečnických výrobků - Zi/21 25.2 =25.200 [D] 
demontáž zábradlí pro repasi - dle tabulky zámečnických výrobků - Zi/22 28.2 =28.200 [E] 
demontáž zábradlí pro repasi - dle tabulky zámečnických výrobků - Zi/24 41.7 =41.700 [F] 
''Součet  
Celkem 219=219.000 [G]</t>
  </si>
  <si>
    <t>827</t>
  </si>
  <si>
    <t>767161871</t>
  </si>
  <si>
    <t>Demontáž madel schodišťových k dalšímu použití</t>
  </si>
  <si>
    <t>demontáž madla pro repasi - dle tabulky zámečnických výrobků - Zi/03 9.72+6*3.68 =31.800 [A] 
demontáž madla pro repasi - dle tabulky zámečnických výrobků - Zi/08 4.22 =4.220 [B] 
demontáž madla pro repasi - dle tabulky zámečnických výrobků - Zi/21 38 =38.000 [C] 
demontáž madla pro repasi - dle tabulky zámečnických výrobků - Zi/22 38 =38.000 [D] 
demontáž madla pro repasi - dle tabulky zámečnických výrobků - Zi/23 31.2 =31.200 [E] 
''Součet  
Celkem 143.22=143.220 [F]</t>
  </si>
  <si>
    <t>828</t>
  </si>
  <si>
    <t>767163101</t>
  </si>
  <si>
    <t>Montáž přímého kovového zábradlí z dílců do zdiva nebo lehčeného betonu v rovině</t>
  </si>
  <si>
    <t>montáž zábradlí po repasi - dle tabulky zámečnických výrobků - Zi/01 6.9 =6.900 [A] 
montáž zábradlí po repasi - dle tabulky zámečnických výrobků - Zi/27 6.94 =6.940 [B] 
montáž zábradlí po repasi - dle tabulky zámečnických výrobků - Zi/28 11.1 =11.100 [C] 
montáž zábradlí po repasi - dle tabulky zámečnických výrobků - Zi/29 2 =2.000 [D] 
montáž nového zábradlí - dle tabulky zámečnických výrobků - Zi/31 3.825 =3.825 [E] 
''Součet  
Celkem 30.765=30.765 [F]</t>
  </si>
  <si>
    <t>829</t>
  </si>
  <si>
    <t>767211311</t>
  </si>
  <si>
    <t>Montáž venkovního kovového schodiště rovného kotveného do zdiva</t>
  </si>
  <si>
    <t>montáž schodů v ohradě - dle tabulky zámečnických výrobků - Zi/33 1.62 =1.620 [A] 
Celkem 1.62=1.620 [B]</t>
  </si>
  <si>
    <t>830</t>
  </si>
  <si>
    <t>767220420</t>
  </si>
  <si>
    <t>Montáž zábradlí schodišťového z profilové oceli do zdi hmotnosti přes 20 do 40 kg</t>
  </si>
  <si>
    <t>montáž zábradlí po repasi - dle tabulky zámečnických výrobků - Zi/04 41.3 =41.300 [A] 
montáž zábradlí po repasi - dle tabulky zámečnických výrobků - Zi/05 8.6+29.2 =37.800 [B] 
montáž zábradlí po repasi - dle tabulky zámečnických výrobků - Zi/07 44.8 =44.800 [C] 
montáž zábradlí po repasi - dle tabulky zámečnických výrobků - Zi/21 25.2 =25.200 [D] 
montáž zábradlí po repasi - dle tabulky zámečnických výrobků - Zi/22 28.2 =28.200 [E] 
montáž zábradlí po repasi - dle tabulky zámečnických výrobků - Zi/23 41.7 =41.700 [F] 
''Součet  
Celkem 219=219.000 [G]</t>
  </si>
  <si>
    <t>831</t>
  </si>
  <si>
    <t>767311830</t>
  </si>
  <si>
    <t>Demontáž světlíků bodových se skleněnou výplní</t>
  </si>
  <si>
    <t>4.NP 1.1*1*6 =6.600 [A] 
Celkem 6.6=6.600 [B]</t>
  </si>
  <si>
    <t>832</t>
  </si>
  <si>
    <t>767610127</t>
  </si>
  <si>
    <t>Montáž oken kovových jednoduchých otevíravých do zdiva pl přes 1,5 do 2,5 m2</t>
  </si>
  <si>
    <t>montáž okna po repasi - dle tabulky repasovaných oken - OR/19 1.84*1.04 =1.914 [A] 
Celkem 1.914=1.914 [B]</t>
  </si>
  <si>
    <t>833</t>
  </si>
  <si>
    <t>767610217</t>
  </si>
  <si>
    <t>Montáž oken kovových vertikálně posuvných ve vodícím rámu na zdi</t>
  </si>
  <si>
    <t>dle tabulky oken - ON/05 2.055*1 =2.055 [A] 
Celkem 2.055=2.055 [B]</t>
  </si>
  <si>
    <t>834</t>
  </si>
  <si>
    <t>76761OR19</t>
  </si>
  <si>
    <t>Repase exteriérového okna - dle specifikace v PD - OR/19</t>
  </si>
  <si>
    <t>dle tabulky repasovaných oken - OR/19 1 =1.000 [A] 
Celkem 1=1.000 [B]</t>
  </si>
  <si>
    <t>835</t>
  </si>
  <si>
    <t>76761Zi01</t>
  </si>
  <si>
    <t>Repase zábradlí - dle specifikace v PD - Zi/01</t>
  </si>
  <si>
    <t>dle tabulky zámečnických výrobků - Zi/01 1 =1.000 [A] 
Celkem 1=1.000 [B]</t>
  </si>
  <si>
    <t>836</t>
  </si>
  <si>
    <t>76761Zi02</t>
  </si>
  <si>
    <t>Repase krytu na topení - dle specifikace v PD - Zi/02</t>
  </si>
  <si>
    <t>včetně demontáže a opětovné montáže - dle tabulky zámečnických výrobků - Zi/02 2 =2.000 [A] 
Celkem 2=2.000 [B]</t>
  </si>
  <si>
    <t>837</t>
  </si>
  <si>
    <t>76761Zi03</t>
  </si>
  <si>
    <t>Repase madla - dle specifikace v PD - Zi/03</t>
  </si>
  <si>
    <t>dle tabulky zámečnických výrobků - Zi/03 9.72+6*3.68 =31.800 [A] 
Celkem 31.8=31.800 [B]</t>
  </si>
  <si>
    <t>838</t>
  </si>
  <si>
    <t>76761Zi04</t>
  </si>
  <si>
    <t>Repase schodišťového zábradlí - dle specifikace v PD - Zi/04</t>
  </si>
  <si>
    <t>dle tabulky zámečnických výrobků - Zi/04 41.3 =41.300 [A] 
Celkem 41.3=41.300 [B]</t>
  </si>
  <si>
    <t>839</t>
  </si>
  <si>
    <t>76761Zi05</t>
  </si>
  <si>
    <t>Repase schodišťového zábradlí - dle specifikace v PD - Zi/05</t>
  </si>
  <si>
    <t>dle tabulky zámečnických výrobků - Zi/05 8.6+29.2 =37.800 [A] 
Celkem 37.8=37.800 [B]</t>
  </si>
  <si>
    <t>840</t>
  </si>
  <si>
    <t>76761Zi07</t>
  </si>
  <si>
    <t>Repase schodišťového zábradlí - dle specifikace v PD - Zi/07</t>
  </si>
  <si>
    <t>dle tabulky zámečnických výrobků - Zi/07 44.8 =44.800 [A] 
Celkem 44.8=44.800 [B]</t>
  </si>
  <si>
    <t>841</t>
  </si>
  <si>
    <t>76761Zi08</t>
  </si>
  <si>
    <t>Repase madla - dle specifikace v PD - Zi/08</t>
  </si>
  <si>
    <t>dle tabulky zámečnických výrobků - Zi/08 4.22 =4.220 [A] 
Celkem 4.22=4.220 [B]</t>
  </si>
  <si>
    <t>842</t>
  </si>
  <si>
    <t>76761Zi09</t>
  </si>
  <si>
    <t>Repase mřížky - dle specifikace v PD - Zi/09</t>
  </si>
  <si>
    <t>dle tabulky zámečnických výrobků - Zi/09 4*0.37*4.14 =6.127 [A] 
Celkem 6.127=6.127 [B]</t>
  </si>
  <si>
    <t>843</t>
  </si>
  <si>
    <t>76761Zi10</t>
  </si>
  <si>
    <t>Repase mřížky - dle specifikace v PD - Zi/10</t>
  </si>
  <si>
    <t>dle tabulky zámečnických výrobků - Zi/10 2*0.37*0.37 =0.274 [A] 
Celkem 0.274=0.274 [B]</t>
  </si>
  <si>
    <t>844</t>
  </si>
  <si>
    <t>76761Zi11</t>
  </si>
  <si>
    <t>Repase mřížky - dle specifikace v PD - Zi/11</t>
  </si>
  <si>
    <t>dle tabulky zámečnických výrobků - Zi/11 4*1.2*0.45 =2.160 [A] 
Celkem 2.16=2.160 [B]</t>
  </si>
  <si>
    <t>845</t>
  </si>
  <si>
    <t>76761Zi12</t>
  </si>
  <si>
    <t>Repase mřížky - dle specifikace v PD - Zi/12</t>
  </si>
  <si>
    <t>dle tabulky zámečnických výrobků - Zi/12 4*0.35*0.45 =0.630 [A] 
Celkem 0.63=0.630 [B]</t>
  </si>
  <si>
    <t>846</t>
  </si>
  <si>
    <t>76761Zi13</t>
  </si>
  <si>
    <t>Repase mřížky - dle specifikace v PD - Zi/13</t>
  </si>
  <si>
    <t>dle tabulky zámečnických výrobků - Zi/13 4*0.35*0.45 =0.630 [A] 
Celkem 0.63=0.630 [B]</t>
  </si>
  <si>
    <t>847</t>
  </si>
  <si>
    <t>76761Zi14</t>
  </si>
  <si>
    <t>Repase mřížky - dle specifikace v PD - Zi/14</t>
  </si>
  <si>
    <t>dle tabulky zámečnických výrobků - Zi/14 2*1.22*0.54 =1.318 [A] 
Celkem 1.318=1.318 [B]</t>
  </si>
  <si>
    <t>848</t>
  </si>
  <si>
    <t>76761Zi15</t>
  </si>
  <si>
    <t>Repase mřížky - dle specifikace v PD - Zi/15</t>
  </si>
  <si>
    <t>dle tabulky zámečnických výrobků - Zi/15 2*1.22*0.54 =1.318 [A] 
Celkem 1.318=1.318 [B]</t>
  </si>
  <si>
    <t>849</t>
  </si>
  <si>
    <t>76761Zi16</t>
  </si>
  <si>
    <t>Repase mřížky - dle specifikace v PD - Zi/16</t>
  </si>
  <si>
    <t>dle tabulky zámečnických výrobků - Zi/16 0.45*0.38 =0.171 [A] 
Celkem 0.171=0.171 [B]</t>
  </si>
  <si>
    <t>850</t>
  </si>
  <si>
    <t>76761Zi17</t>
  </si>
  <si>
    <t>Repase mříže - dle specifikace v PD - Zi/17</t>
  </si>
  <si>
    <t>dle tabulky zámečnických výrobků - Zi/17 2*1*2 =4.000 [A] 
Celkem 4=4.000 [B]</t>
  </si>
  <si>
    <t>851</t>
  </si>
  <si>
    <t>76761Zi18</t>
  </si>
  <si>
    <t>Repase mřížky - dle specifikace v PD - Zi/18</t>
  </si>
  <si>
    <t>dle tabulky zámečnických výrobků - Zi/18 0.38*0.38 =0.144 [A] 
Celkem 0.144=0.144 [B]</t>
  </si>
  <si>
    <t>852</t>
  </si>
  <si>
    <t>76761Zi19</t>
  </si>
  <si>
    <t>Repase mříže - dle specifikace v PD - Zi/19</t>
  </si>
  <si>
    <t>dle tabulky zámečnických výrobků - Zi/19 2*3.15*0.82 =5.166 [A] 
Celkem 5.166=5.166 [B]</t>
  </si>
  <si>
    <t>853</t>
  </si>
  <si>
    <t>76761Zi20</t>
  </si>
  <si>
    <t>Repase mřížky - dle specifikace v PD - Zi/20</t>
  </si>
  <si>
    <t>dle tabulky zámečnických výrobků - Zi/20 3*1*1 =3.000 [A] 
Celkem 3=3.000 [B]</t>
  </si>
  <si>
    <t>854</t>
  </si>
  <si>
    <t>76761Zi21</t>
  </si>
  <si>
    <t>Repase schodiště se zábradlím - dle specifikace v PD - Zi/21</t>
  </si>
  <si>
    <t>dle tabulky zámečnických výrobků - Zi/21 1 =1.000 [A] 
Celkem 1=1.000 [B]</t>
  </si>
  <si>
    <t>855</t>
  </si>
  <si>
    <t>76761Zi22</t>
  </si>
  <si>
    <t>Repase schodiště se zábradlím - dle specifikace v PD - Zi/22</t>
  </si>
  <si>
    <t>dle tabulky zámečnických výrobků - Zi/22 1 =1.000 [A] 
Celkem 1=1.000 [B]</t>
  </si>
  <si>
    <t>856</t>
  </si>
  <si>
    <t>76761Zi23</t>
  </si>
  <si>
    <t>Repase madla - dle specifikace v PD - Zi/23</t>
  </si>
  <si>
    <t>dle tabulky zámečnických výrobků - Zi/23 31.2 =31.200 [A] 
Celkem 31.2=31.200 [B]</t>
  </si>
  <si>
    <t>857</t>
  </si>
  <si>
    <t>76761Zi24</t>
  </si>
  <si>
    <t>Repase schodišťového zábradlí - dle specifikace v PD - Zi/24</t>
  </si>
  <si>
    <t>dle tabulky zámečnických výrobků - Zi/24 41.7 =41.700 [A] 
Celkem 41.7=41.700 [B]</t>
  </si>
  <si>
    <t>858</t>
  </si>
  <si>
    <t>76761Zi25</t>
  </si>
  <si>
    <t>Repase mřížky - dle specifikace v PD - Zi/25</t>
  </si>
  <si>
    <t>dle tabulky zámečnických výrobků - Zi/25 2*1.25*0.55 =1.375 [A] 
Celkem 1.375=1.375 [B]</t>
  </si>
  <si>
    <t>859</t>
  </si>
  <si>
    <t>76761Zi26</t>
  </si>
  <si>
    <t>Repase komínových dvířek - dle specifikace v PD - Zi/26</t>
  </si>
  <si>
    <t>dle tabulky zámečnických výrobků - Zi/26 80 =80.000 [A] 
Celkem 80=80.000 [B]</t>
  </si>
  <si>
    <t>860</t>
  </si>
  <si>
    <t>76761Zi27</t>
  </si>
  <si>
    <t>Repase zábradlí - dle specifikace v PD - Zi/27</t>
  </si>
  <si>
    <t>dle tabulky zámečnických výrobků - Zi/27 1 =1.000 [A] 
Celkem 1=1.000 [B]</t>
  </si>
  <si>
    <t>861</t>
  </si>
  <si>
    <t>76761Zi28</t>
  </si>
  <si>
    <t>Repase zábradlí - dle specifikace v PD - Zi/28</t>
  </si>
  <si>
    <t>dle tabulky zámečnických výrobků - Zi/28 1 =1.000 [A] 
Celkem 1=1.000 [B]</t>
  </si>
  <si>
    <t>862</t>
  </si>
  <si>
    <t>76761Zi29</t>
  </si>
  <si>
    <t>Repase zábradlí - dle specifikace v PD - Zi/29</t>
  </si>
  <si>
    <t>dle tabulky zámečnických výrobků - Zi/29 1 =1.000 [A] 
Celkem 1=1.000 [B]</t>
  </si>
  <si>
    <t>863</t>
  </si>
  <si>
    <t>76761Zi30</t>
  </si>
  <si>
    <t>Schodiště se zábradlím - dle specifikace v PD - Zi/30</t>
  </si>
  <si>
    <t>dle tabulky zámečnických výrobků - Zi/30 1 =1.000 [A] 
Celkem 1=1.000 [B]</t>
  </si>
  <si>
    <t>864</t>
  </si>
  <si>
    <t>76761Zi31</t>
  </si>
  <si>
    <t>replika stávajícího zábradlí Zi/27 - dle specifikace v PD - Zi/31</t>
  </si>
  <si>
    <t>dle tabulky zámečnických výrobků - Zi/31 3.825 =3.825 [A] 
Celkem 3.825=3.825 [B]</t>
  </si>
  <si>
    <t>865</t>
  </si>
  <si>
    <t>76761Zi34</t>
  </si>
  <si>
    <t>Ohrada - doplnění konstrukce - dle specifikace v PD - Zi/34</t>
  </si>
  <si>
    <t>dle tabulky zámečnických výrobků - Zi/34 1 =1.000 [A] 
Celkem 1=1.000 [B]</t>
  </si>
  <si>
    <t>866</t>
  </si>
  <si>
    <t>76761Zi35</t>
  </si>
  <si>
    <t>Ocelový žebřík se závěsy - dle specifikace v PD - Zi/35</t>
  </si>
  <si>
    <t>dle tabulky zámečnických výrobků - Zi/35 1 =1.000 [A] 
Celkem 1=1.000 [B]</t>
  </si>
  <si>
    <t>867</t>
  </si>
  <si>
    <t>767640111</t>
  </si>
  <si>
    <t>Montáž dveří ocelových nebo hliníkových vchodových jednokřídlových bez nadsvětlíku</t>
  </si>
  <si>
    <t>dle tabulky dveří nových - DN/155 1 =1.000 [A] 
Celkem 1=1.000 [B]</t>
  </si>
  <si>
    <t>868</t>
  </si>
  <si>
    <t>767641711</t>
  </si>
  <si>
    <t>Montáž turniketu průměr do 3 m v do 2,2 m</t>
  </si>
  <si>
    <t>869</t>
  </si>
  <si>
    <t>767641821</t>
  </si>
  <si>
    <t>Demontáž turniketu D přes 3 m v do 2,2 m</t>
  </si>
  <si>
    <t>1.PP 1=1.000 [A] 
Celkem 1=1.000 [B]</t>
  </si>
  <si>
    <t>870</t>
  </si>
  <si>
    <t>767646510</t>
  </si>
  <si>
    <t>Montáž dveří protipožárního uzávěru jednokřídlového</t>
  </si>
  <si>
    <t>871</t>
  </si>
  <si>
    <t>767661803</t>
  </si>
  <si>
    <t>Demontáž textilního roletového požárního uzávěru umístěného ve stěně nebo stropě plochy přes 13 do 20 m2</t>
  </si>
  <si>
    <t>1.NP 1 =1.000 [A] 
Celkem 1=1.000 [B]</t>
  </si>
  <si>
    <t>872</t>
  </si>
  <si>
    <t>767661811</t>
  </si>
  <si>
    <t>Demontáž mříží pevných nebo otevíravých</t>
  </si>
  <si>
    <t>DB/30 2.12*3.52 =7.462 [A] 
DB/31 4.445*2.59 =11.513 [B] 
1.NP 2.955*2.49+2.76*2.6 =14.534 [C] 
1.-2.NP 4.99*3.03+3.19*1.75 =20.702 [D] 
2.NP 4.445*2.54 =11.290 [E] 
''Součet  
Celkem 65.501=65.501 [F]</t>
  </si>
  <si>
    <t>873</t>
  </si>
  <si>
    <t>767661811.</t>
  </si>
  <si>
    <t>Demontáž mříží pevných nebo otevíravých se zachováním demontovaného materiálu</t>
  </si>
  <si>
    <t>demontáž mřížky pro repasi - dle tabulky zámečnických výrobků - Zi/09 4*0.37*4.14 =6.127 [A] 
demontáž mřížky pro repasi - dle tabulky zámečnických výrobků - Zi/10 2*0.37*0.37 =0.274 [B] 
demontáž mřížky pro repasi - dle tabulky zámečnických výrobků - Zi/11 4*1.2*0.45 =2.160 [C] 
demontáž mřížky pro repasi - dle tabulky zámečnických výrobků - Zi/12 4*0.35*0.45 =0.630 [D] 
demontáž mřížky pro repasi - dle tabulky zámečnických výrobků - Zi/13 4*0.35*0.45 =0.630 [E] 
demontáž mřížky pro repasi - dle tabulky zámečnických výrobků - Zi/14 2*1.22*0.54 =1.318 [F] 
demontáž mřížky pro repasi - dle tabulky zámečnických výrobků - Zi/15 2*1.22*0.54 =1.318 [G] 
demontáž mřížky pro repasi - dle tabulky zámečnických výrobků - Zi/16 0.45*0.38 =0.171 [H] 
demontáž mříže pro repasi - dle tabulky zámečnických výrobků - Zi/17 2*1*2 =4.000 [I] 
demontáž mřížky pro repasi - dle tabulky zámečnických výrobků - Zi/18 0.38*0.38 =0.144 [J] 
demontáž mříže pro repasi - dle tabulky zámečnických výrobků - Zi/19 2*3.15*0.82 =5.166 [K] 
demontáž mřížky pro repasi - dle tabulky zámečnických výrobků - Zi/20 3*1*1 =3.000 [L] 
demontáž mřížky pro repasi - dle tabulky zámečnických výrobků - Zi/25 2*1.25*0.55 =1.375 [M] 
''Součet  
Celkem 26.313=26.313 [N]</t>
  </si>
  <si>
    <t>874</t>
  </si>
  <si>
    <t>767662110</t>
  </si>
  <si>
    <t>Montáž mříží pevných šroubovaných</t>
  </si>
  <si>
    <t>montáž mřížky po repasi - dle tabulky zámečnických výrobků - Zi/09 4*0.37*4.14 =6.127 [A] 
montáž mřížky po repasi - dle tabulky zámečnických výrobků - Zi/10 2*0.37*0.37 =0.274 [B] 
montáž mřížky po repasi - dle tabulky zámečnických výrobků - Zi/11 4*1.2*0.45 =2.160 [C] 
montáž mřížky po repasi - dle tabulky zámečnických výrobků - Zi/12 4*0.35*0.45 =0.630 [D] 
montáž mřížky po repasi - dle tabulky zámečnických výrobků - Zi/13 4*0.35*0.45 =0.630 [E] 
montáž mřížky po repasi - dle tabulky zámečnických výrobků - Zi/14 2*1.22*0.54 =1.318 [F] 
montáž mřížky po repasi - dle tabulky zámečnických výrobků - Zi/15 2*1.22*0.54 =1.318 [G] 
montáž mřížky po repasi - dle tabulky zámečnických výrobků - Zi/16 0.45*0.38 =0.171 [H] 
montáž mříže po repasi - dle tabulky zámečnických výrobků - Zi/17 2*1*2 =4.000 [I] 
montáž mřížky po repasi - dle tabulky zámečnických výrobků - Zi/18 0.38*0.38 =0.144 [J] 
montáž mříže po repasi - dle tabulky zámečnických výrobků - Zi/19 2*3.15*0.82 =5.166 [K] 
montáž mřížky po repasi - dle tabulky zámečnických výrobků - Zi/20 3*1*1 =3.000 [L] 
montáž mřížky po repasi - dle tabulky zámečnických výrobků - Zi/25 2*1.25*0.55 =1.375 [M] 
''Součet  
Celkem 26.313=26.313 [N]</t>
  </si>
  <si>
    <t>875</t>
  </si>
  <si>
    <t>767662210</t>
  </si>
  <si>
    <t>Montáž mříží otvíravých</t>
  </si>
  <si>
    <t>montáž dočasné ochranné mříže - dle tabulky zámečnických výrobků - Zi/32 1.45*2.71 =3.930 [A] 
Celkem 3.93=3.930 [B]</t>
  </si>
  <si>
    <t>876</t>
  </si>
  <si>
    <t>767691822</t>
  </si>
  <si>
    <t>Vyvěšení nebo zavěšení kovových křídel dveří do 2 m2</t>
  </si>
  <si>
    <t>DB/07 2=2.000 [A] 
DB/34 (1+1)=2.000 [B] 
DB/77 1=1.000 [C] 
DB/90 1=1.000 [D] 
''Součet  
Celkem  6=6.000 [E]</t>
  </si>
  <si>
    <t>877</t>
  </si>
  <si>
    <t>767691823</t>
  </si>
  <si>
    <t>Vyvěšení nebo zavěšení kovových křídel dveří přes 2 m2</t>
  </si>
  <si>
    <t>DB/17 1=1.000 [A] 
DB/98 1=1.000 [B] 
DB/87 2=2.000 [C] 
''Součet  
Celkem  4=4.000 [D]</t>
  </si>
  <si>
    <t>878</t>
  </si>
  <si>
    <t>767833802</t>
  </si>
  <si>
    <t>Demontáž vnitřních kovových žebříků přímých dl přes 2 do 5 m kotvených do zdiva</t>
  </si>
  <si>
    <t>5.NP 1 =1.000 [A] 
Celkem 1=1.000 [B]</t>
  </si>
  <si>
    <t>879</t>
  </si>
  <si>
    <t>998767104</t>
  </si>
  <si>
    <t>Přesun hmot tonážní pro zámečnické konstrukce v objektech v přes 24 do 36 m</t>
  </si>
  <si>
    <t>880</t>
  </si>
  <si>
    <t>C_25</t>
  </si>
  <si>
    <t>turnikety s 2 otočnými křídly, SG model se zaoblenými kabinety, 2krát turniket, 1krát boční branka, 3krát doplňující neotvíravý díl.</t>
  </si>
  <si>
    <t>Podlahy z dlaždic</t>
  </si>
  <si>
    <t>881</t>
  </si>
  <si>
    <t>5976113R</t>
  </si>
  <si>
    <t>dlažba keramická - kopie původní - tl 20mm - tabulka ostatních výrobků OV/45</t>
  </si>
  <si>
    <t>dlažba keramická - kopie původní - tl 20mm</t>
  </si>
  <si>
    <t>617.44*1.1 Přepočtené koeficientem množství =679.184 [A] 
Celkem 679.184=679.184 [B]</t>
  </si>
  <si>
    <t>882</t>
  </si>
  <si>
    <t>59761160</t>
  </si>
  <si>
    <t>dlažba keramická slinutá mrazuvzdorná do interiéru i exteriéru povrch hladký/matný tl do 10mm přes 9 do 12ks/m2</t>
  </si>
  <si>
    <t>1128.57*1.1 Přepočtené koeficientem množství =1 241.427 [A] 
Celkem 1241.427=1 241.427 [B]</t>
  </si>
  <si>
    <t>883</t>
  </si>
  <si>
    <t>59761184</t>
  </si>
  <si>
    <t>sokl keramický mrazuvzdorný povrch hladký/matný tl do 10mm výšky přes 65 do 90mm</t>
  </si>
  <si>
    <t>451.785*1.1 Přepočtené koeficientem množství =496.964 [A] 
Celkem 496.964=496.964 [B]</t>
  </si>
  <si>
    <t>884</t>
  </si>
  <si>
    <t>771111011</t>
  </si>
  <si>
    <t>Vysátí podkladu před pokládkou dlažby</t>
  </si>
  <si>
    <t>'Podlahdlaz1+Podlahdlaz2  
Celkem 1746.01=1 746.010 [A]</t>
  </si>
  <si>
    <t>885</t>
  </si>
  <si>
    <t>771121011</t>
  </si>
  <si>
    <t>Nátěr penetrační na podlahu</t>
  </si>
  <si>
    <t>886</t>
  </si>
  <si>
    <t>771151014</t>
  </si>
  <si>
    <t>Samonivelační stěrka podlah pevnosti 20 MPa tl přes 8 do 10 mm</t>
  </si>
  <si>
    <t>''dle tabulky skladeb - podlahy - P/53' P53  
Celkem 2.18=2.180 [A]</t>
  </si>
  <si>
    <t>887</t>
  </si>
  <si>
    <t>771474112</t>
  </si>
  <si>
    <t>Montáž soklů z dlaždic keramických rovných lepených cementovým flexibilním lepidlem v přes 65 do 90 mm</t>
  </si>
  <si>
    <t>1.NP 1.135+0.74+0.34+0.71-0.6+1.62+0.34+2.88-1.305+4.83*2+2.65*2-(0.635+0.9*2)+10.49+8.96+2.13+2.21+0.75+0.435*2+0.28*2-(0.635+0.8+0.9+0.6) =41.420 [A] 
3.375*2+2.31*2+0.58*2-(0.6+0.8) =11.130 [B] 
2.NP 2.255*2+1.61*2-0.9+1.61*2+3.36*2-0.8*2+5.435*2+1.85*2-0.8+3.045*2+2.1*2-0.8 =38.430 [C] 
3.NP 2.01*2+3*2-0.9+2*2+3*2-0.9+3.87*2+0.31*2+1.765*2-0.915+3.49*2+1.355*2-0.9+2.455*2+1.36*2-0.9+5.29*2+4.505*2-1.2+5.875*2+5.25*2-1.2+2*2+2*2-0=92.155 [D] 
0.805*2+1.195*2-0.71+1.81*2+0.98*2-0.9+15.22*2+3.79+1.15*2-(0.77+1.21) =42.520 [E] 
4.NP 0.785*2+1.21*2-0.71+0.77*2+1.22*2-0.71+3.69*2+2.43*2-0.9+1.67+2.41+0.83-(0.7*2+0.6)+0.985*2+1.775*2+0.305*2-0.7+1.455*2+1.83*2-0.9+2.435*2+2=38.770 [F] 
4.27*2+1.86*2-0.9 =11.360 [G] 
5.NP 2.24*2+1.27*2-0.61+1.07*2+1.27*2-0.75+2.7*2+3.02*2-0.9+5.66*2+1.585*2-1.34+2.715*2+5.02*2-(0.9*2+0.6)+3.45*2+4.37*2-(0.9+0.65) =61.190 [H] 
3.55*2+4.4*2-(0.9+0.65)+27.28*2+8.76*2-0.65+3.615*2+3.89*2-0.9 =99.890 [I] 
6.NP 3.34*2+4.63*2-0.8 =15.140 [J] 
''Součet  
Celkem 451.785=451.785 [K]</t>
  </si>
  <si>
    <t>888</t>
  </si>
  <si>
    <t>771573810</t>
  </si>
  <si>
    <t>Demontáž podlah z dlaždic keramických lepených</t>
  </si>
  <si>
    <t>'skladba - bourání - SB/01 - 1.PP  
dle tabulky skladeb - bouraných konstrukcí - SB/01 27.3+39.04+6.72+7.72+4.14+3.56+3.76+3.59+41.97+1.855*3.725 =144.710 [A] 
''skladba - bourání - SB/01 - 1.NP  
1.55+114.92 =116.470 [B] 
''Mezisoučet  
''skladba - bourání - SB/07 - 1.PP  
dle tabulky skladeb - bouraných konstrukcí - SB/07 2.1*2.25 =4.725 [C] 
''Mezisoučet  
''skladba - bourání - SB/11 - 1.NP  
dle tabulky skladeb - bouraných konstrukcí - SB/11 2.205*0.88+1.85*0.86+2.205*1.22+1.305*0.475+1.805*1.38+0.935*0.35+0.475*1.32+4.685*1.47+7.45 =24.623 [D] 
12.28+7.13+7.38+4.59 =31.380 [E] 
''Mezisoučet  
''skladba - bourání - SB/19 - 1.NP  
dle tabulky skladeb - bouraných konstrukcí - SB/19 13.29+16.42+1.12*0.92+1.12*0.985 =31.844 [F] 
''Mezisoučet  
''skladba - bourání - SB/20 - 1.NP  
dle tabulky skladeb - bouraných konstrukcí - SB/20 1.9*1.95 =3.705 [G] 
''Mezisoučet  
''skladba - bourání - SB/22 - 1.NP  
dle tabulky skladeb - bouraných konstrukcí - SB/22 11.86+39.49+2.15+1.54*1.955+1.8*1.65+8.48+42.19+17.12+22.42+8.35+1.85+3.83+1.61+1.76 =167.091 [H] 
''Mezisoučet  
''skladba - bourání - SB/24 - 1.NP  
'''dle tabulky skladeb - bouraných konstrukcí - SB/24' 314,95-SB25+261,77  
''Mezisoučet  
''skladba - bourání - SB/28 - 1-2.NP  
dle tabulky skladeb - bouraných konstrukcí - SB/28 7.61+5.2+1.24*0.835+1.7*1.01+1.55*1.085+10.16+11.63+3.55+1.7+9.08+2.82 =56.184 [I] 
''Mezisoučet  
''skladba - bourání - SB/36 - 1-2.NP  
dle tabulky skladeb - bouraných konstrukcí - SB/36 9.37+3.65+3.77+56.63 =73.420 [J] 
''Mezisoučet  
''skladba - bourání - SB/38 - 1-2.NP  
dle tabulky skladeb - bouraných konstrukcí - SB/37 3.33 =3.330 [K] 
''Mezisoučet  
''skladba - bourání - SB/38 - 1-2.NP  
dle tabulky skladeb - bouraných konstrukcí - SB/38 17.3 =17.300 [L] 
''Mezisoučet  
''skladba - bourání - SB/44 - 2.NP  
dle tabulky skladeb - bouraných konstrukcí - SB/44 2.08+20.76+12.69+12.31+14.5+1.12+6.26+6.67+22.71+4.67+1.85+1.66+1.61+9.91+7.21+8.87 =134.880 [M] 
''Mezisoučet  
''skladba - bourání - SB/44a - 2.NP  
dle tabulky skladeb - bouraných konstrukcí - SB/44a 2.05+6.3+18.89 =27.240 [N] 
''Mezisoučet  
''skladba - bourání - SB/44b - 2.NP  
dle tabulky skladeb - bouraných konstrukcí - SB/44b 11.44+18.27 =29.710 [O] 
''Mezisoučet  
''skladba - bourání - SB/45 - 2.NP  
dle tabulky skladeb - bouraných konstrukcí - SB/45 8.55 =8.550 [P] 
''Mezisoučet  
''skladba - bourání - SB/46 - 2.NP  
dle tabulky skladeb - bouraných konstrukcí - SB/46 16.66+8.54 =25.200 [Q] 
''Mezisoučet  
''skladba - bourání - SB/50 - 2.NP  
dle tabulky skladeb - bouraných konstrukcí - SB/50 26.33 =26.330 [R] 
''Mezisoučet  
''skladba - bourání - SB/59 - 3.NP  
dle tabulky skladeb - bouraných konstrukcí - SB/59 14.81+5.67+4.66+3.5+1.1+3.71 =33.450 [S] 
''Mezisoučet  
''skladba - bourání - SB/59a - 3.NP  
dle tabulky skladeb - bouraných konstrukcí - SB/59a 7.14 =7.140 [T] 
''Mezisoučet  
''skladba - bourání - SB/60 - 3.NP  
dle tabulky skladeb - bouraných konstrukcí - SB/60 5.32+1.93+4.17+1.96 =13.380 [U] 
''Mezisoučet  
''skladba - bourání - SB/60a - 3.NP  
dle tabulky skladeb - bouraných konstrukcí - SB/60a 1.7+1.39 =3.090 [V] 
''Mezisoučet  
''skladba - bourání - SB/60a - 3.NP  
dle tabulky skladeb - bouraných konstrukcí - SB/60b 3.9+2.1 =6.000 [W] 
''Mezisoučet  
''skladba - bourání - SB/70 - 4.NP  
dle tabulky skladeb - bouraných konstrukcí - SB/70 1.79 =1.790 [X] 
''Mezisoučet  
''skladba - bourání - SB/80 - 4.NP  
dle tabulky skladeb - bouraných konstrukcí - SB/80 3.19+2.12+3.19+2.2+6.38+2.23+2+2.18+1.44 =24.930 [Y] 
''Mezisoučet  
''skladba - bourání - SB/85 - 4.NP  
dle tabulky skladeb - bouraných konstrukcí - SB/85 2.03+1.46*2.75 =6.045 [Z] 
''Mezisoučet  
''skladba - bourání - SB/91 - 5.NP  
dle tabulky skladeb - bouraných konstrukcí - SB/91 20.69+3.1+2.06+1.14+2.24+1+3.86+2.9+1.51+1.21+2.99+1.06+1.04 =44.800 [AA] 
''Mezisoučet  
''skladba - bourání - SB/100 - 6.NP  
dle tabulky skladeb - bouraných konstrukcí - SB/100 5.93+5.35 =11.280 [AB] 
''Mezisoučet  
''skladba - bourání - SB/103 - 5.NP  
dle tabulky skladeb - bouraných konstrukcí - SB/103 4.11 =4.110 [AC] 
''Součet  
Celkem 1553.066=1 553.066 [AD]</t>
  </si>
  <si>
    <t>889</t>
  </si>
  <si>
    <t>771574416</t>
  </si>
  <si>
    <t>Montáž podlah keramických hladkých lepených cementovým flexibilním lepidlem přes 9 do 12 ks/m2</t>
  </si>
  <si>
    <t>'Podlahy P05 - 1.PP  
dle tabulky skladeb - podlahy - P/05 6.72+4.14+3.56+38.11+2.79+2.96+8.53+17.96+8.09+12.31+14.99 =120.160 [A] 
''Mezisoučet  
''Podlahy P09 - 1.NP  
dle tabulky skladeb - podlahy - P/09 1.4+42.17+16.83+12.71+22.42+1.85+8.4+3.83+1.62+1.48 =112.710 [B] 
''Podlahy P09 - 2.NP  
1.88+2.36+3.63+5.72 =13.590 [C] 
''Podlahy P09 - 3.NP  
1.26+3.02+1.09+10.59+3.32 =19.280 [D] 
''Mezisoučet  
''Podlahy P15 - MP  
dle tabulky skladeb - podlahy - P/15 12.57 =12.570 [E] 
''Podlahy P15 - 1.NP  
2.52+2.02+7.73 =12.270 [F] 
''Mezisoučet  
''Podlahy P16 - 1.NP  
4.9=4.900 [G] 
''Mezisoučet  
''Podlahy P18 - MP  
dle tabulky skladeb - podlahy - P/18 17.84+20.67+18.49+16.24+20.53+26.43+9.76+17.47+25.69+30.03 =203.150 [H] 
''Mezisoučet  
''Podlahy P18a - MP  
dle tabulky skladeb - podlahy - P/18a 3.81 =3.810 [I] 
''Mezisoučet  
''Podlahy P21 - MP  
dle tabulky skladeb - podlahy - P/21 4.45+1.56+1.7+1.42+1.73+4.8 =15.660 [J] 
''Podlahy P21 - 1.NP  
1.17 =1.170 [K] 
''Podlahy P21 - 3.NP  
6.03+6+7.14+7.73+1.77+1.66+1.06+6.4+1.02+1.6+4.87+3.99 =49.270 [L] 
''Podlahy P21 - 4.NP  
5.16+2.23+7.15+3.36+7.37+2.09+1.04 =28.400 [M] 
''Podlahy P21 - 5.NP  
5.94+7.51+5.52+5.19+2.43 =26.590 [N] 
''Podlahy P21 - 6.NP  
2.73 =2.730 [O] 
''Mezisoučet  
''Podlahy P22 - MP  
dle tabulky skladeb - podlahy - P/22 1.54+3.86 =5.400 [P] 
''Mezisoučet  
''Podlahy P29 - 2.NP  
dle tabulky skladeb - podlahy - P/29 2.95+2.81+0.67+2.49+1.9+1.24+2.22+1.75+1.66+3.13+2.51+2.04+5.07+4.9+1.68+1.68+2.3+1.84+1.64+3.67+1.5+4.48+5.=59.130 [Q] 
3.34+6.76+5.68+6.46+5.29+5.33+3.09+3.63+5.72 =45.300 [R] 
''Podlahy P29 - 6.NP  
13.98+5.74+5.03 =24.750 [S] 
''Mezisoučet  
''Podlahy P32 - 2.NP  
dle tabulky skladeb - podlahy - P/32 5.12+1.57+4.67+1.47+1.72+1.75 =16.300 [T] 
''Mezisoučet  
''Podlahy P36 - MP  
dle tabulky skladeb - podlahy - P/36 1.2+6.94+1.08+1.08+2.97+6.42+1.12+1.03+1.05+11.13 =34.020 [U] 
''Podlahy P36 - 1.NP  
49.32 =49.320 [V] 
''Podlahy P36 - 2.NP  
9.5 =9.500 [W] 
''Podlahy P36 - 5.NP  
2.79+1.36 =4.150 [X] 
''Mezisoučet  
''Podlahy P42 - 3.NP  
dle tabulky skladeb - podlahy - P/42 0.98+3.12+4.17+2.25+1.86+1.46+2.08+2.26+4.69+56.64 =79.510 [Y] 
''Mezisoučet  
''Podlahy P44 - 3.NP  
dle tabulky skladeb - podlahy - P/44 3.47+3.47+4.73+3.28 =14.950 [Z] 
''Mezisoučet  
''Podlahy P46 - 4.NP  
dle tabulky skladeb - podlahy - P/46 0.95+0.94+8.94+1.92+3.14+3.15+1.99+1.43+4.2+2.18+2.01+2.29+2.86 =36.000 [AA] 
''Podlahy P46 - 5.NP  
8.18+3.85+8.54+3.2+1.28+1.96+1.1+2.05 =30.160 [AB] 
''Mezisoučet  
''Podlahy P49 - 4.NP  
dle tabulky skladeb - podlahy - P/49 5.02+1.55+3.64+2.28+1.47+1.73+4.18+7.29 =27.160 [AC] 
''Mezisoučet  
''Podlahy P52 - 5.NP  
dle tabulky skladeb - podlahy - P/52 13.73+2.13+15.69+16.07+2.31+14.11 =64.040 [AD] 
''Mezisoučet  
''Podlahy P53 - 5.NP  
dle tabulky skladeb - podlahy - P/53 1.03+1.15 =2.180 [AE] 
''Mezisoučet  
''Součet  
Celkem 1128.57=1 128.570 [AF]</t>
  </si>
  <si>
    <t>890</t>
  </si>
  <si>
    <t>771574436</t>
  </si>
  <si>
    <t>Montáž podlah keramických reliéfních nebo z dekorů lepených cementovým flexibilním lepidlem přes 9 do 12 ks/m2</t>
  </si>
  <si>
    <t>'Podlahy P14 - 1.NP  
dle tabulky skladeb - podlahy - P/14 305.53+2.15 =307.680 [A] 
''Mezisoučet  
''Podlahy P17 - 1.NP  
dle tabulky skladeb - podlahy - P/17 40.8+264.06+4.9 =309.760 [B] 
''Mezisoučet  
''Součet  
Celkem 617.44=617.440 [C]</t>
  </si>
  <si>
    <t>891</t>
  </si>
  <si>
    <t>998771104</t>
  </si>
  <si>
    <t>Přesun hmot tonážní pro podlahy z dlaždic v objektech v přes 24 do 36 m</t>
  </si>
  <si>
    <t>Podlahy z kamene</t>
  </si>
  <si>
    <t>892</t>
  </si>
  <si>
    <t>56284510</t>
  </si>
  <si>
    <t>profil dilatační PVC 40x40mm</t>
  </si>
  <si>
    <t>75*1.05 Přepočtené koeficientem množství =78.750 [A] 
Celkem 78.75=78.750 [B]</t>
  </si>
  <si>
    <t>893</t>
  </si>
  <si>
    <t>58381335</t>
  </si>
  <si>
    <t>deska dlažební řezaná žula tl 30mm do 0,48m2</t>
  </si>
  <si>
    <t>364.83*1.04 Přepočtené koeficientem množství =379.423 [A] 
Celkem 379.423=379.423 [B]</t>
  </si>
  <si>
    <t>894</t>
  </si>
  <si>
    <t>772521240</t>
  </si>
  <si>
    <t>Kladení dlažby z kamene z pravoúhlých desek a dlaždic lepených tl do 30 mm</t>
  </si>
  <si>
    <t>'Podlahy P04 - 1.PP  
dle tabulky skladeb - podlahy - P/04 56.34+233.51+12.98 =302.830 [A] 
''Mezisoučet  
dle tabulky kamenických výrobků - KA/19 31*2 =62.000 [B] 
''Součet  
Celkem 364.83=364.830 [C]</t>
  </si>
  <si>
    <t>895</t>
  </si>
  <si>
    <t>772522812</t>
  </si>
  <si>
    <t>Demontáž dlažby z kamene do suti z tvrdých kamenů kladených do lepidla</t>
  </si>
  <si>
    <t>'skladba - bourání - SB/03 - 1.PP  
'''dle tabulky skladeb - bouraných konstrukcí - SB/03' 10,92*6,695+0,745*(1,945+5,67+2,075)+10,92*5,88+7,71*7,53+1,45*(3,33+3,32)+1,26*(1,67+4,915+1, 
''skladba - bourání - SB/25 - 1.NP  
dle tabulky skladeb - bouraných konstrukcí - SB/25 5.485*11.51+4.265*0.495+5.475*7.51 =106.361 [A] 
''skladba - bourání - SB/64 - 3.NP  
dle tabulky skladeb - bouraných konstrukcí - SB/64 5.72+1.43+47.4 =54.550 [B] 
''Součet  
Celkem 383.814=383.814 [C]</t>
  </si>
  <si>
    <t>896</t>
  </si>
  <si>
    <t>772991111</t>
  </si>
  <si>
    <t>Penetrace podkladu dlažby z kamene</t>
  </si>
  <si>
    <t>'Podlahkam  
Celkem 364.83=364.830 [A]</t>
  </si>
  <si>
    <t>897</t>
  </si>
  <si>
    <t>772991116</t>
  </si>
  <si>
    <t>Spárování kamenných dlažeb epoxidem</t>
  </si>
  <si>
    <t>''předpoklad 10 m spár na 1 m2' Podlahkam*10  
Celkem 3648.3=3 648.300 [A]</t>
  </si>
  <si>
    <t>898</t>
  </si>
  <si>
    <t>772991301</t>
  </si>
  <si>
    <t>Montáž dilatačních profilů dlažeb z kamene</t>
  </si>
  <si>
    <t>75 =75.000 [A] 
Celkem 75=75.000 [B]</t>
  </si>
  <si>
    <t>899</t>
  </si>
  <si>
    <t>998772103</t>
  </si>
  <si>
    <t>Přesun hmot tonážní pro podlahy z kamene v objektech v přes 12 do 60 m</t>
  </si>
  <si>
    <t>Podlahy z litého teraca</t>
  </si>
  <si>
    <t>900</t>
  </si>
  <si>
    <t>profil dilatační mosazný 40x40mm</t>
  </si>
  <si>
    <t>300*1.05 Přepočtené koeficientem množství =315.000 [A] 
Celkem 315=315.000 [B]</t>
  </si>
  <si>
    <t>901</t>
  </si>
  <si>
    <t>773211211</t>
  </si>
  <si>
    <t>Obklady barevným litým teracem tloušťky do 20 mm stupňů rovných</t>
  </si>
  <si>
    <t>Obklady schodišť barevným litým teracem stupňů tloušťky do 20 mm bez zábradlí rovných</t>
  </si>
  <si>
    <t>dle tabulky skladeb - podlahy - P/10sch 3.6*1.45*2 =10.440 [A] 
Celkem 10.44=10.440 [B]</t>
  </si>
  <si>
    <t>902</t>
  </si>
  <si>
    <t>773413200</t>
  </si>
  <si>
    <t>Soklíky z barevného litého teraca rovné tloušťky do 20 mm výšky přes 50 do 150 mm s fabionem</t>
  </si>
  <si>
    <t>Soklíky z barevného litého teraca tloušťky do 20 mm rovné s požlábkem (fabionem), výšky přes 50 do 150 mm</t>
  </si>
  <si>
    <t>1.NP 3.83*2+5.38*2-(0.9+1.2+3.83)+3.85*2+1.38*2-(1.1*2+0.9)+1.69*2+2.18*2-(0.9+0.6+0.92)+7.145*2+4.02*2-(2.92+0.8+0.9+1.2) =41.680 [A] 
4.04*2+2.86*2-(1.2+0.8+1.46)+10.35*2+7.79*2+0.6*2+0.645*2+2.54*2-(1.3+1.46+0.7*2+3.555) =46.475 [B] 
2.NP 6.275+1.76*2-1.22*2+26.96*2+2.13*2-(3.22+0.8+3.095+1.22*7+1.2+0.9)+21.5*2+2.1*2-(1.2*5+1.22+1.645+0.8*2+3.195) =81.320 [C] 
6.285*2+3.525*2-(0.7+4.445+3.195+3.22)+4.2*2+3.81*2-(0.9*2+0.85+0.7)+2.22*2+1.32*2-0.7+2.125*2+1.32*2-0.7+3.795*2+4.2*2-(0.9*2+0.6+0.85+0.7*2) =44.640 [D] 
2.59*2+3.67*2-(0.89+0.65+0.93+1.21+0.8+0.9)+6.29*2+3.78*2-(1.2+0.6+1.21)+1.11*2+2*2-0.9+1.58*2+1.11*2-0.8+11.8*2+4.6*2-(1.35+0.95+0.91+0.9*2) =61.960 [E] 
7.5*2+12.51*2-(0.6+0.8*2+0.9*7)+4.705*2+4.21*2-(0.9*2+1.2)+23.4*2+4.37*2+0.26*4-(1.2*11+1.22*3)+7.715*2+2.025*2+0.58*2-(0.8+1.2+1.22*2+2.91) =99.360 [F] 
3.NP 11.78*2+1.645*2+0.61*2+0.3*2+1.92*2+0.5*2-(0.9*3+0.8+0.7*2+1.955+1.2)+3.17*2+2.6*2-(0.9*3+1.2)+4.1*2+7.54*2-(1.63+1.685)+1.955+1.75*2 =58.515 [G] 
19.835*2+2.11*2-(0.9*2+1.2*4+3.19+0.85+1.685)+6.33*2+3.555*2-(4.425+3.19+3.18+0.7)+21.6*2-(3.18+1.63+0.9+1.2*5+0.8)+1.32*2+0.675*2 =74.520 [H] 
2.66*2+0.5*2+3.99*2+0.66*2+1.195*2+1.44*2-(0.7+0.9*3+1.2+3.18+1.315*2+0.71)+3.875*2+6.575*2-(3.18*2++4.465+1.6)+4.91*2+3.14*2-(3.18+0.9*2+0.6) = 
4.635*2+2.085*2+0.62*2-(1.21+1.6+1.85)+2.235*2+3.38*2-(1.22+1.21+2.635)+4.575*2+2.07*2-(1.86+1.65)+4.58*2+2.67*2+0.66*2-(0.9+1.63+1.2+1.21) =36.845 [J] 
''4,96*2+2,71*2-(1,2+1,21*2+0,9*2+0,7)+2,88+2,08+4,63-(1,2+1,65+1,48)+2,09*2+2,08*2+0,48*2-(1,48+0,69+0,71+1,615)+2,675*2+2,16*2-(1,615+1,63+1,21+0,9 
4.NP 4*2+3.33*2+0.645*2+1.48*2+1.21*2-(0.9*3+0.71+1.335*2+1.21+0.7+3.2)+6.62*2+3.715*2+0.805*2-(4.445+3.19+1.62+3.2)+4.575+1.44*2 =27.420 [K] 
4.04*2+2.69*2+1.86*2+1.53*2-(3.19+1.22+0.9*3+0.71*2+1.34*2)+4.66*2+4.17*2-1.22+2.175*2+4.66*2-(1.22*2+1.2*2) =34.300 [L] 
4.65*2+6.925+4.595*2+2.08*2+2.095*2+2.065*2+0.64*2+0.65*2-(1.62+1.835*2+1.22+1.2+1.83*2+1.64)+4.575*2+4.18*2-0.9+4.58*2+2.68*2-(1.21+1.2+0.9*2) =54.385 [M] 
2.46+2.31+2.38+2.41-(0.7+1.21*2+0.9)+2.095*2+5.75*2-(4.55+1.22+1.64+1.21)+0.955*2+0.51*2+2.655*2+2.15*2+2.07-(1.22+1.5*2+0.7+0.9*3+1.2) =18.400 [N] 
26.99*2+2.31*2-(1.2*5+0.95+0.9*2+3.105+1+0.75+3.2)+6.92*2+1.55-(1.2+2.675)+21.74*2+2.275*2-(2.27+1.76+0.8+0.9*2+3.195+0.7+1.2*4) =86.015 [O] 
3.35*2+6.27*2-(0.9+0.7+3.195+3.2+4.395)+1.35*2+0.66*2 =10.870 [P] 
5.NP 2.53*2+6.59*2+0.78*2-(4.44+0.9*2+1.2)+3.055*2+1.27*2-(0.61+1.2+0.75+0.9)+4.63*2+2.65*2-(0.9+1.1+0.85)+3.8*2+4.64*2-0.85+2*2+6.93-(1.1*2+1.4)=52.620 [Q] 
4.6*2+6.6*2-(1.08+1.06+0.6+0.7*2+0.9+1.1)+2.42*2+2.555+7.53+0.665+4.5+11.835*2+1.605*2-(0.9*3+0.8+1.2+3.13+1.19) =54.210 [R] 
15.89*2+1.58*2-(0.9*3+0.8+1.2+1.18+1.66)+4.875*2+1.4*2-(1.19+0.8+0.9*2)+6.315*2+3.555*2+0.4*2-(3.485+0.9*2+0.7)+4.915*2+1.315*2-(0.9*2+0.8+1.21) =59.365 [S] 
1.29*2 =2.580 [T] 
6.NP 15.86*2+1.58*2+15.86*2+1.585*2-0.6 =69.170 [U] 
''Součet  
Celkem 1067.015=1 067.015 [V]</t>
  </si>
  <si>
    <t>903</t>
  </si>
  <si>
    <t>773511260</t>
  </si>
  <si>
    <t>Podlaha z barevného litého teraca tloušťky do 20 mm</t>
  </si>
  <si>
    <t>Podlaha z barevného litého teraca prostá tloušťky do 20 mm</t>
  </si>
  <si>
    <t>'Podlahy P01 - 1.PP  
dle tabulky skladeb - podlahy - P/01 8.08 =8.080 [A] 
''Mezisoučet  
''Podlahy P03 - 1.PP  
dle tabulky skladeb - podlahy - P/03 56.34+5.4 =61.740 [B] 
''Mezisoučet  
''Podlahy P10 - MP  
'''dle tabulky skladeb - podlahy - P/10' 30,55-P10sch  
''Podlahy P10 - 1.NP  
11.86+2.19+3.9+1.58+1.56+1.32+1.69+1.69+12.04 =37.830 [C] 
''Mezisoučet  
''Podlahy P12 - 1.NP  
dle tabulky skladeb - podlahy - P/12 18.84+16.59+18.01+15.87+33.61 =102.920 [D] 
''Podlahy P12 - 2.NP  
15.42 =15.420 [E] 
''Podlahy P12 - 3.NP  
47.41+7.78 =55.190 [F] 
''Mezisoučet  
''Podlahy P13 - 1.NP  
dle tabulky skladeb - podlahy - P/13 74.96+1.74+1.73+1.78+1.73 =81.940 [G] 
''Mezisoučet  
''Podlahy P20 - 1.NP  
dle tabulky skladeb - podlahy - P/20 114.27 =114.270 [H] 
''Mezisoučet  
''Podlahy P23 - MP  
dle tabulky skladeb - podlahy - P/23 20.79+9 =29.790 [I] 
''Mezisoučet  
''Podlahy P26 - MP  
dle tabulky skladeb - podlahy - P/26 24.58+16.84+17.01 =58.430 [J] 
''Mezisoučet  
''Podlahy P26a - MP  
dle tabulky skladeb - podlahy - P/26a 3.19 =3.190 [K] 
''Mezisoučet  
''Podlahy P27 - 1.NP  
dle tabulky skladeb - podlahy - P/27 5.3 =5.300 [L] 
''Podlahy P27 - 2.NP  
14.36+10.23+24.89+39.44 =88.920 [M] 
''Mezisoučet  
''Podlahy P28 - MP  
dle tabulky skladeb - podlahy - P/28 12.49 =12.490 [N] 
''Mezisoučet  
''Podlahy P31 - 2.NP  
dle tabulky skladeb - podlahy - P/31 14 =14.000 [O] 
''Mezisoučet  
''Podlahy P33 - 3.NP  
dle tabulky skladeb - podlahy - P/33 15.61+13.57 =29.180 [P] 
''Mezisoučet  
''Podlahy P35 - MP  
dle tabulky skladeb - podlahy - P/35 13.43 =13.430 [Q] 
''Podlahy P35 - 2.NP  
56 =56.000 [R] 
''Podlahy P35 - 5.NP  
4.13 =4.130 [S] 
''Mezisoučet  
''Podlahy P39 - 2.NP  
dle tabulky skladeb - podlahy - P/39 16.35+23.96+46.24 =86.550 [T] 
''Podlahy P39 - 4.NP  
15.41+15.64+20.3+10.21+19.83+13.74+1.99+5.71 =102.830 [U] 
''Podlahy P39 - 5.NP  
13.3+17.79+15.08+20.86 =67.030 [V] 
''Mezisoučet  
''Podlahy P40 - MP  
dle tabulky skladeb - podlahy - P/40 5.88+13.87 =19.750 [W] 
''Podlahy P40 - 1.NP  
25.28+14.97+11.65+9.95+3.06+12.63 =77.540 [X] 
''Podlahy P40 - 2.NP  
11.31+6.19+17.87+6.51+12.4 =54.280 [Y] 
''Podlahy P40 - 3.NP  
5.74+11.54+26.24 =43.520 [Z] 
''Podlahy P40 - 4.NP  
6.49+13.43+23.06 =42.980 [AA] 
''Podlahy P40 - 5.NP  
6.21+14.1+25.35 =45.660 [AB] 
''Mezisoučet  
''Podlahy P45 - 3.NP  
dle tabulky skladeb - podlahy - P/45 12.55+7.98+6.61+3.47+42.13+45.92 =118.660 [AC] 
''Mezisoučet  
''Podlahy P47 - 4.NP  
56.21+47.91 =104.120 [AD] 
''Mezisoučet  
''Podlahy P51 - 5.NP  
dle tabulky skladeb - podlahy - P/51 36.86+32.38 =69.240 [AE] 
''Podlahy P51 - 6.NP  
36.86+32.38 =69.240 [AF] 
''Mezisoučet  
''Součet  
Celkem 1713.76=1 713.760 [AG]</t>
  </si>
  <si>
    <t>904</t>
  </si>
  <si>
    <t>773513111</t>
  </si>
  <si>
    <t>Dilatace povrchu z litého teraca vložením lišty</t>
  </si>
  <si>
    <t>300 =300.000 [A] 
Celkem 300=300.000 [B]</t>
  </si>
  <si>
    <t>773591111</t>
  </si>
  <si>
    <t>Vysátí podlahy před provedením litého teraca</t>
  </si>
  <si>
    <t>'Podlahterac  
Celkem 1713.76=1 713.760 [A]</t>
  </si>
  <si>
    <t>906</t>
  </si>
  <si>
    <t>773591171</t>
  </si>
  <si>
    <t>Penetrační nátěr podlahy před provedením litého teraca</t>
  </si>
  <si>
    <t>998773104</t>
  </si>
  <si>
    <t>Přesun hmot tonážní pro podlahy teracové lité v objektech v přes 24 do 36 m</t>
  </si>
  <si>
    <t>Podlahy skládané</t>
  </si>
  <si>
    <t>908</t>
  </si>
  <si>
    <t>24744623</t>
  </si>
  <si>
    <t>páska dilatační okrajová, tl 5mm š 20mm</t>
  </si>
  <si>
    <t>800*1.02 Přepočtené koeficientem množství =816.000 [A] 
Celkem 816=816.000 [B]</t>
  </si>
  <si>
    <t>909</t>
  </si>
  <si>
    <t>6141815R</t>
  </si>
  <si>
    <t>lišta podlahová dřevěná dub 27x35mm</t>
  </si>
  <si>
    <t>2482.097*1.08 Přepočtené koeficientem množství =2 680.665 [A] 
Celkem 2680.665=2 680.665 [B]</t>
  </si>
  <si>
    <t>910</t>
  </si>
  <si>
    <t>775111116</t>
  </si>
  <si>
    <t>Odstranění zbytků lepidla z podkladu skládaných podlah broušením</t>
  </si>
  <si>
    <t>'Podlahsklad  
Celkem 3908.2=3 908.200 [A]</t>
  </si>
  <si>
    <t>911</t>
  </si>
  <si>
    <t>775111411</t>
  </si>
  <si>
    <t>Montáž pásky dilatační skládaných podlah</t>
  </si>
  <si>
    <t>800 =800.000 [A] 
Celkem 800=800.000 [B]</t>
  </si>
  <si>
    <t>912</t>
  </si>
  <si>
    <t>775121111</t>
  </si>
  <si>
    <t>Vodou ředitelná penetrace savého podkladu skládaných podlah</t>
  </si>
  <si>
    <t>913</t>
  </si>
  <si>
    <t>775413401</t>
  </si>
  <si>
    <t>Montáž podlahové lišty obvodové lepené</t>
  </si>
  <si>
    <t>1.NP 4.885*2+2.275*2+0.835*2-0.8+6.12*2+4.8*2+0.95*2-(3.26+0.8) =34.870 [A] 
2.NP 5.13*2+7.96*2-(1.22+1.2)+5.675*2+5.14*2-1.2*2+5.705*2+4.77*2-1.22*3+4.555*2+5.715*2-(1.22*2+0.8)+4.55*2+5.735*2-1.2*3+5.15*2+5.675*2-1.2*2 =113.800 [B] 
5.695*2+5.14*2-1.22+5.725*2+4.05*2-(1.22+0.8)+4.84*2+5.5*2-1.2+4.81*2+5.54*2-1.2+4.81*2+5.55*2-0.9+5.51*2+4.825*2-0.9+5.29*2+2.735*2-0.9 =131.700 [C] 
4.83*2+2.72*2-0.9+3.78*2+2.79*2-0.89+7.57*2+3.77*2-1.2+3.98*2+3.68*2+0.4*2-0.8+3.855*2+3.11*2-(0.8*2+0.93)+3.17*2+0.485*2+3.86*2-(2.205+0.8) =86.675 [D] 
''3,7*2+4,01*2-2,205+3,71*2+3,295*2-0,9+4,145*2+3,31*2-0,9+3,66*2+3,015*2-0,9+8,065*2+3,035*2-0,9*2+4,78*2+4,45*2-(1,22+1,2*2)+5,93*2+4,18*2-(1,2*2+1 
4.6*2+5.78*2-1.2*3+3.755*2+4.975*2-1.2+3.54*2+4.975*2-1.2+15.68*2+1.96*2+7.345*2+1.14*2-(1.2*2+1.22*3+0.8)+7.43*2+3.735*2-1.2+7.43*2+3.69*2-1.2 =136.810 [E] 
5.73*2+3.725*2-1.2+3.825*2+5.735*2-1.2+3.995*5.735*2-1.2+3.6*2+5.735*2-1.2+5.315*2+3.72*2-1.2+3.795*2+5.375*2-1.22+4.66*2+7.135*2-(2.91+0.8*2) =150.793 [F] 
5.13*2+5.69*2-1.22+5.21*2+5.64*2-1.22*2 =39.680 [G] 
3.NP 5.785*2+3.355-0.9+6.38*2+0.22*2+3.06*2-0.8+5.305*2+6.04*2-0.9+8.125*2+5.335*2-1.2*2+3.745*2+5.84*2-(1.2+0.9)+5.975*2+5.84*2-1.2 =118.355 [H] 
''5,33*2+5,88*2-1,2+5,825*2+4,145*2-1,2+5,185*2+5,86*2-1,2+5,25*2+5,875*2-1,2+5,8*2+4,985*2-0,9+5,8*2+4,975*2-0,9+3,315*2+4,935*2-0,9+3,665*2+2,32*2- 
5.815*2+4.98*2-0.9+5.115*2+2.785*2-0.9+5.14*2+3.24*2-(1.57+0.72+0.9)+7.97*2+4.635*2-1.2+7.965*2+4.63*2-(1.2*2+1.55)+7.96*2*2+3.39*2+3.41*2-1.21*2 =137.430 [I] 
7.965*2+3.405*2-(1.55+1.2+1.22)+3.38*2+5.7*2+0.5*2-(1.56+2.635)+4.595*2+7.97*2-1.21*2+5.105*2+4.58*2-(1.55+1.2)+5.43*2+3.975*2-0.9 =90.975 [J] 
5.115*2+4.02*2-(1.55+1.21) =15.510 [K] 
'''4.NP' 4,955*2+3,315*2-0,9+3,8*2+2,33*2-0,9+4,96*2+3,32*2-0,9+2,82*2+5,12*2-0,9+2,82*2+5,11*2-(0,9+0,7)+4,63*2+7,935*2-1,21*2+4,66*2+5,69*2-(1,2+0, 
3.385*2+7.94*2*2+3.405*2-(1.21*2+1.2*2)+3.425*2+3.405*2+7.95*2*2-(1.2+1.21+0.9)+7.965*2+4.585*2-(1.2+1.21)+4.58*2+5.11*2-(0.9+1.2)+5.4*2+4.03*2-0.9=140.600 [L] 
4.035*2+5.055*2-1.2+5.32*2+6.22*2-0.9+5.87*2+5.37*2-1.2+3.735*2+1.21*2-0.95+5.34*2+5.675*2-1.2+5.41*2+8.12*2-(1.2+2.27)+5.01*2+5.125*2+5.96*2*2-1.2=156.710 [M] 
''4,905*2+5,18*2+5,92*2*2-1,2*2+4,28*2+5,78*2-1,2+4,97*2+3,36*2-(0,9+0,7*2)+4,255*2+5,92*2-(0,9+1,2)+5,015*2+5,82*2-0,9+2,3+1,25*2+2,3*2+3,105*2-0,7* 
5.NP 5.605*2+4.775*2-0.9+6.145*2+4.01*2-0.9+1.815*2+4.57*2-0.9*4+4.045*2+1.505*2-(0.9*3+0.91)+6.14*2+4.01*2-0.9+7.76*2+4.66*2-0.9+7.76*2+4.13*2 =123.050 [N] 
-0.9*2+4.945*2+8.54*2-1.4+2.705*2+5.46*2-(1.4*2+0.9)+1.065*2+5.14*2-(0.6+0.8+1.34)+5.23*2+8.5*2-1.61+5.77*2+4.12*2-0.9+1.935*2+4.12*2-(1.08+0.9*2) =100.030 [O] 
1.955*2+4.17*2-(1.06+0.9*2)+4.17*2+5.765*2-0.9+4.29*2+7.7*2-0.9+3.87*2+7.88*2-0.9+7.72*+4.26*2-0.9+5.215*2+3.48*2-0.9+8.22*2+4.955*2-1.18 = 
4.965*2+5.03*2-0.9+4.97*2+5.01*2-0.9+5.11*2+4.965*2-0.9+5.165*2+5.02*2-0.9+5.055*2+5.015*2-0.9+5.015*2+5.04*2-0.9+3.8*2+0.15*2+5.23*2-0.8 =132.880 [Q] 
3.745*2+5.26*2-0.8 =17.210 [R] 
6.NP 4.12*2+4.63*2-0.8*2+9.26*2+2.66*2-(0.6+0.8)+9.47*2+2.685*2-(0.6+0.8)+4.04*2+5.71*2+0.65*2-(0.8+0.7+0.6) =79.950 [S] 
''Součet  
Celkem 2482.097=2 482.097 [T]</t>
  </si>
  <si>
    <t>914</t>
  </si>
  <si>
    <t>775511612</t>
  </si>
  <si>
    <t>Podlahy z vlysů lepených tl do 22 mm š přes 60 do 70 mm dl přes 400 do 500 mm dub II</t>
  </si>
  <si>
    <t>'Podlahy P08 - 1.NP  
dle tabulky skladeb - podlahy - P/08 12.2+31.81+8.4 =52.410 [A] 
''Podlahy P08 - 2.NP  
28.25+28.18+13.23+32.4+23.17+24.29+23.72+24.5+27.97+26.27+26.94+23.44 =302.360 [B] 
''Podlahy P08 - 3.NP  
37.42+37.6+28.63+27.93+28.15+20.07+37.31+23.57 =240.680 [C] 
''Mezisoučet  
''Podlahy P19 - 6.NP  
dle tabulky skladeb - podlahy - P/19 18.89 =18.890 [D] 
''Mezisoučet  
''Podlahy P24 - MP  
dle tabulky skladeb - podlahy - P/24 27.99+30.63+41.86+28.16+12.26+28.11+25.78 =194.790 [E] 
''Mezisoučet  
''Podlahy P25 - MP  
dle tabulky skladeb - podlahy - P/25 28.5+30.18+31.67+57.66+29.25+31.46 =208.720 [F] 
''Mezisoučet  
''Podlahy P30 - 2.NP  
dle tabulky skladeb - podlahy - P/30 13.71+13.61+15.77+12.11+12.7+16.22+12.72+12.75+11.49+24.83+29.39+39.35+25.61+32.25+62.52+33.27+36.88 =405.180 [G] 
''Podlahy P30 - 6.NP  
17.65+24.77+25.32 =67.740 [H] 
''Mezisoučet  
''Podlahy P34 - 2.NP  
dle tabulky skladeb - podlahy - P/34 18.88+17.94+27.64+28+21.52+22.16+23.12+20.85 =180.110 [I] 
''Mezisoučet  
''Podlahy P37 - 2.NP  
dle tabulky skladeb - podlahy - P/37 20.55+29.41+27.7 =77.660 [J] 
''Mezisoučet  
''Podlahy P38 - 2.NP  
dle tabulky skladeb - podlahy - P/38 20.78+29.75+40.63+30.22+29.6+28.99+27.79 =207.760 [K] 
''Podlahy P38 - 4.NP  
16.55+8.71+16.65+14.66+14.89+37.01+26.62+28.47+28.71+28.07+27.38+36.79+24.18+20.27+21.15 =350.110 [L] 
''Podlahy P38 - 5.NP  
26.83+26.8+23.1+7.38+7.57+23.07+32.59+32.07+43.92+15.34+5.45+46.75+23.69+7.97+7.96+24.04+30.95+30.61+30.51 =446.600 [M] 
''Mezisoučet  
''Podlahy P41 - 3.NP  
dle tabulky skladeb - podlahy - P/41 16.6+8.75+29.55+14.46+14.93+20.09+21.04 =125.420 [N] 
''Mezisoučet  
''Podlahy P43 - 3.NP  
dle tabulky skladeb - podlahy - P/43 29.44+19.4+19.96+31.53+42.56+21.94+34.87+31.42+24.17+30.64+27+30.45+30.34+29.28+29.44 =432.440 [O] 
''Mezisoučet  
''Podlahy P48 - 4.NP  
dle tabulky skladeb - podlahy - P/48 26.89+31.57+42.49+30.5+29.64+30.34+28.72+24.77+17.33+30.68+24.45+29.74 =347.120 [P] 
''Mezisoučet  
''Podlahy P50 - 5.NP  
dle tabulky skladeb - podlahy - P/50 18.19+40.96+25+24.9+25.56+25.9+25.13+25.19+19.71+19.67 =250.210 [Q] 
''Mezisoučet  
''Součet  
Celkem 3908.2=3 908.200 [R]</t>
  </si>
  <si>
    <t>915</t>
  </si>
  <si>
    <t>775511830</t>
  </si>
  <si>
    <t>Demontáž podlah vlysových přibíjených bez lišt do suti</t>
  </si>
  <si>
    <t>dle tabulky truhlářských výrobků - T12 301 =301.000 [A] 
''skladba - bourání - SB/18 - 1.NP  
dle tabulky skladeb - bouraných konstrukcí - SB/18 9.85 =9.850 [B] 
'''dle tabulky skladeb - bouraných konstrukcí - SB/56' SB56  
'''dle tabulky skladeb - bouraných konstrukcí - SB/56a' SB56a  
'''dle tabulky skladeb - bouraných konstrukcí - SB/57' SB57  
'''dle tabulky skladeb - bouraných konstrukcí - SB/57a' SB57a  
'''dle tabulky skladeb - bouraných konstrukcí - SB/58' SB58  
''Součet  
Celkem 947.914=947.914 [C]</t>
  </si>
  <si>
    <t>916</t>
  </si>
  <si>
    <t>775541811</t>
  </si>
  <si>
    <t>Demontáž podlah plovoucích lepených do suti</t>
  </si>
  <si>
    <t>'skladba - bourání - SB/86 - 4.NP  
dle tabulky skladeb - bouraných konstrukcí - SB/86 13.82 =13.820 [A] 
''Mezisoučet  
''skladba - bourání - SB/90 - 5.NP  
dle tabulky skladeb - bouraných konstrukcí - SB/90 8.5+46.73 =55.230 [B] 
''Součet  
Celkem 69.05=69.050 [C]</t>
  </si>
  <si>
    <t>917</t>
  </si>
  <si>
    <t>775591411</t>
  </si>
  <si>
    <t>Podlahy dřevěné, nátěr olejem a voskování</t>
  </si>
  <si>
    <t>dle tabulky truhlářských výrobků - T12 36 =36.000 [A] 
Celkem 36=36.000 [B]</t>
  </si>
  <si>
    <t>918</t>
  </si>
  <si>
    <t>998775104</t>
  </si>
  <si>
    <t>Přesun hmot tonážní pro podlahy dřevěné v objektech v přes 24 do 36 m</t>
  </si>
  <si>
    <t>Podlahy povlakové</t>
  </si>
  <si>
    <t>919</t>
  </si>
  <si>
    <t>30*1.02 Přepočtené koeficientem množství =30.600 [A] 
Celkem 30.6=30.600 [B]</t>
  </si>
  <si>
    <t>920</t>
  </si>
  <si>
    <t>28410242</t>
  </si>
  <si>
    <t>krytina podlahová homogenní elektrostaticky vodivá tl 2,0mm 608x608mm</t>
  </si>
  <si>
    <t>119.08*1.1 Přepočtené koeficientem množství =130.988 [A] 
Celkem 130.988=130.988 [B]</t>
  </si>
  <si>
    <t>921</t>
  </si>
  <si>
    <t>776111116</t>
  </si>
  <si>
    <t>Odstranění zbytků lepidla z podkladu povlakových podlah broušením</t>
  </si>
  <si>
    <t>'Podlahpovlak  
Celkem 119.08=119.080 [A]</t>
  </si>
  <si>
    <t>922</t>
  </si>
  <si>
    <t>776111411</t>
  </si>
  <si>
    <t>Montáž pásky dilatační povlakových podlah</t>
  </si>
  <si>
    <t>30 =30.000 [A] 
Celkem 30=30.000 [B]</t>
  </si>
  <si>
    <t>923</t>
  </si>
  <si>
    <t>776121112</t>
  </si>
  <si>
    <t>Vodou ředitelná penetrace savého podkladu povlakových podlah</t>
  </si>
  <si>
    <t>924</t>
  </si>
  <si>
    <t>776141114</t>
  </si>
  <si>
    <t>Stěrka podlahová nivelační pro vyrovnání podkladu povlakových podlah pevnosti 20 MPa tl přes 8 do 10 mm</t>
  </si>
  <si>
    <t>''dle tabulky skladeb - podlahy - P/11' P11  
Celkem 59.41=59.410 [A]</t>
  </si>
  <si>
    <t>925</t>
  </si>
  <si>
    <t>776201812</t>
  </si>
  <si>
    <t>Demontáž lepených povlakových podlah s podložkou ručně</t>
  </si>
  <si>
    <t>'skladba - bourání - SB/08 - 1.NP  
dle tabulky skladeb - bouraných konstrukcí - SB/08 4.04*5.975-2.68*2.99 =16.126 [A] 
''Mezisoučet  
''skladba - bourání - SB/09 - 1.PP  
2.46*2.355 =5.793 [B] 
''skladba - bourání - SB/09 - 1.NP  
2.68*2.99 =8.013 [C] 
''Mezisoučet  
''skladba - bourání - SB/12 - 1.NP  
dle tabulky skladeb - bouraných konstrukcí - SB/12 20.85 =20.850 [D] 
''Mezisoučet  
''skladba - bourání - SB/13 - 1.NP  
dle tabulky skladeb - bouraných konstrukcí - SB/13 1.41+18.28+18.63 =38.320 [E] 
''Mezisoučet  
''skladba - bourání - SB/14 - 1.NP  
dle tabulky skladeb - bouraných konstrukcí - SB/14 5.56+6.17+25.51 =37.240 [F] 
''Mezisoučet  
''skladba - bourání - SB/14a - 1.NP  
dle tabulky skladeb - bouraných konstrukcí - SB/14a 11.06+27.67 =38.730 [G] 
''Mezisoučet  
''skladba - bourání - SB/23 - 1.NP  
dle tabulky skladeb - bouraných konstrukcí - SB/23 9.03+12.71+8.53 =30.270 [H] 
''Mezisoučet  
''skladba - bourání - SB/27 - 1.NP  
dle tabulky skladeb - bouraných konstrukcí - SB/27 32.02+55.63 =87.650 [I] 
''Mezisoučet  
''skladba - bourání - SB/29 - 1-2.NP  
dle tabulky skladeb - bouraných konstrukcí - SB/29 42.75 =42.750 [J] 
''Mezisoučet  
''skladba - bourání - SB/30 - 1-2.NP  
dle tabulky skladeb - bouraných konstrukcí - SB/30 19.13+22.89+24.51 =66.530 [K] 
''Mezisoučet  
''skladba - bourání - SB/31 - 1-2.NP  
dle tabulky skladeb - bouraných konstrukcí - SB/31 29.08+29.11+28.63+22.32+16+35.76+6.29 =167.190 [L] 
''Mezisoučet  
''skladba - bourání - SB/32 - 1-2.NP  
dle tabulky skladeb - bouraných konstrukcí - SB/32 22.76+15.36+25.41+28.27 =91.800 [M] 
''Mezisoučet  
''skladba - bourání - SB/33 - 1-2.NP  
dle tabulky skladeb - bouraných konstrukcí - SB/33 15.81+25.62 =41.430 [N] 
''Mezisoučet  
''skladba - bourání - SB/35 - 1-2.NP  
dle tabulky skladeb - bouraných konstrukcí - SB/35 28.34+16.12+17.76+20.97+18.49+25.6+16.24+20.53+17.46+9.39+14.62+9.92+3.92+2.14+8.6+5.08+27.42 =262.600 [O] 
''Mezisoučet  
''skladba - bourání - SB/40 - 2.NP  
dle tabulky skladeb - bouraných konstrukcí - SB/40 28.18+28.3+2.04+14.48+15.7+32.36+27.91+23.04+37.38+27.06 =236.450 [P] 
''Mezisoučet  
dle tabulky skladeb - bouraných konstrukcí - SB/41 1.79*6.13+2.01*5 =21.023 [Q] 
''Mezisoučet  
''skladba - bourání - SB/42 - 2.NP  
dle tabulky skladeb - bouraných konstrukcí - SB/42 14.16+29.51+29.75+28.33+28.02+29.82+30.05+23.61+15.75 =229.000 [R] 
''Mezisoučet  
''skladba - bourání - SB/43 - 2.NP  
dle tabulky skladeb - bouraných konstrukcí - SB/43 3.47+3.61+28.99+23.08+13.27+15.23+20.39+14.6+13.97+3.73+7+20.45+11.56+11.25+13.03+28.14+29.44 =261.210 [S] 
30.2 =30.200 [T] 
''Mezisoučet  
'''dle tabulky skladeb - bouraných konstrukcí - SB/43a' 35,68+12,23+33,62+32,5+13,62+19,42+13,71-SB41+4,74  
''Mezisoučet  
''skladba - bourání - SB/49 - 2.NP  
dle tabulky skladeb - bouraných konstrukcí - SB/49 19.8+21.11 =40.910 [U] 
''Mezisoučet  
''skladba - bourání - SB/51 - 2.NP  
dle tabulky skladeb - bouraných konstrukcí - SB/51 15.86+16.22+13.81+13.81+2.53+0.66+19.47+14.33+28.09+28.55 =153.330 [V] 
''Mezisoučet  
''skladba - bourání - SB/55 - 2.NP  
dle tabulky skladeb - bouraných konstrukcí - SB/55 1.7*2.13 =3.621 [W] 
''Mezisoučet  
''skladba - bourání - SB/56 - 3.NP  
dle tabulky skladeb - bouraných konstrukcí - SB/56 17.03+7.23+17.37+11.21+16.6+29.55+13.56+14.93+21.03 =148.510 [X] 
''Mezisoučet  
''skladba - bourání - SB/56a - 3.NP  
dle tabulky skladeb - bouraných konstrukcí - SB/56a 23.75+25.3 =49.050 [Y] 
''Mezisoučet  
''skladba - bourání - SB/57 - 3.NP  
dle tabulky skladeb - bouraných konstrukcí - SB/57 16.95+22.82+43.27+14.42+22.85+31.01+17.03+10.45+23.71+3.7+8.1+10.45+1.7+4.12+8.75+15.61+14.46 =269.400 [Z] 
2.25+3.12+1.46+2.26+3.05+1.81+1.8*0.98 =15.714 [AA] 
''Mezisoučet  
''skladba - bourání - SB/57a - 3.NP  
dle tabulky skladeb - bouraných konstrukcí - SB/57a 24.94+10.38+48.24+23.4 =106.960 [AB] 
''Mezisoučet  
''skladba - bourání - SB/58 - 3.NP  
dle tabulky skladeb - bouraných konstrukcí - SB/58 14.9+5.35+27.18 =47.430 [AC] 
''Mezisoučet  
dle tabulky skladeb - bouraných konstrukcí - SB/61 37.42+28.62+27.93+37.31+37.61+28.16+20.06+23.57 =240.680 [AD] 
''Mezisoučet  
dle tabulky skladeb - bouraných konstrukcí - SB/62 0.98 =0.980 [AE] 
''Mezisoučet  
''skladba - bourání - SB/62a - 3.NP  
dle tabulky skladeb - bouraných konstrukcí - SB/62a 18.18+5.23+12.33+7.47+21.6 =64.810 [AF] 
''Mezisoučet  
dle tabulky skladeb - bouraných konstrukcí - SB/63 7.74+4.55+7.78+13.4+6 =39.470 [AG] 
''Mezisoučet  
''skladba - bourání - SB/66 - 4.NP  
dle tabulky skladeb - bouraných konstrukcí - SB/66 20.08+56.64 =76.720 [AH] 
''Mezisoučet  
''skladba - bourání - SB/68 - 4.NP  
dle tabulky skladeb - bouraných konstrukcí - SB/68 25.14+25.49+24.79+25.74+24.72+31.83+26.06 =183.770 [AI] 
''Mezisoučet  
''skladba - bourání - SB/68a - 4.NP  
dle tabulky skladeb - bouraných konstrukcí - SB/68a 11.84+17.35 =29.190 [AJ] 
''Mezisoučet  
''skladba - bourání - SB/69 - 4.NP  
dle tabulky skladeb - bouraných konstrukcí - SB/69 3.6+3.64 =7.240 [AK] 
''Mezisoučet  
''skladba - bourání - SB/72 - 4.NP  
dle tabulky skladeb - bouraných konstrukcí - SB/72 34.49 =34.490 [AL] 
''Mezisoučet  
''skladba - bourání - SB/73 - 4.NP  
dle tabulky skladeb - bouraných konstrukcí - SB/73 14.87+3.1*1.9 =20.760 [AM] 
''Mezisoučet  
''skladba - bourání - SB/74 - 4.NP  
dle tabulky skladeb - bouraných konstrukcí - SB/74 24.36+30.75+22.44+31.61+7.79+26.14+25.42+24.86+1.62 =194.990 [AN] 
''Mezisoučet  
''skladba - bourání - SB/75 - 4.NP  
dle tabulky skladeb - bouraných konstrukcí - SB/75 2.14+4.07+3.84 =10.050 [AO] 
''Mezisoučet  
''skladba - bourání - SB/76 - 4.NP  
dle tabulky skladeb - bouraných konstrukcí - SB/76 12.41+1.73 =14.140 [AP] 
''Mezisoučet  
''skladba - bourání - SB/77 - 4.NP  
dle tabulky skladeb - bouraných konstrukcí - SB/77 3.14+8.81+4.87+3.06 =19.880 [AQ] 
''Mezisoučet  
''skladba - bourání - SB/78 - 4.NP  
dle tabulky skladeb - bouraných konstrukcí - SB/78 8.71+28.4+28.62+37.25+20.71+28.21+27.77+10.58+16.68 =206.930 [AR] 
''Mezisoučet  
''skladba - bourání - SB/79 - 4.NP  
dle tabulky skladeb - bouraných konstrukcí - SB/79 21.3+24.26+14.11+6.42+2.8+2.51+13.19+37.33+14.75+15.89+0.95+16.48+8.97+15.21+26.74+14.87+4.17 =239.950 [AS] 
7.23 =7.230 [AT] 
''Mezisoučet  
''skladba - bourání - SB/87 - 5.NP  
dle tabulky skladeb - bouraných konstrukcí - SB/87 26.82+23.1+5.45+8.16+14.72+4.12*5.74+7.96+30.95+30.62+30.53+24.04 =225.999 [AU] 
''skladba - bourání - SB/88 - 5.NP  
dle tabulky skladeb - bouraných konstrukcí - SB/88 26.77+23.07+7.55+4.13+7.38+32.97+13.28+17.79+32.37+43.82+18.18+16.25+16.12 =259.680 [AV] 
''skladba - bourání - SB/92 - 5.NP  
dle tabulky skladeb - bouraných konstrukcí - SB/92 9.2+14.58+1.355*8.27+15.41+3.49*1.33+15.69+16.04 =86.768 [AW] 
''skladba - bourání - SB/93 - 5.NP  
dle tabulky skladeb - bouraných konstrukcí - SB/93 25+36.3+25.55+25.16+37.76-3.49*1.33+24.95+25.9+25.2 =221.178 [AX] 
''skladba - bourání - SB/96 - 5.NP  
dle tabulky skladeb - bouraných konstrukcí - SB/96 9.03+2.43+2.33+8.58+12.7+12.75 =47.820 [AY] 
''skladba - bourání - SB/99 - 6.NP  
dle tabulky skladeb - bouraných konstrukcí - SB/99 17.65+24.77+25.24 =67.660 [AZ] 
''skladba - bourání - SB/104 - 5.NP  
dle tabulky skladeb - bouraných konstrukcí - SB/104 8.54+12.56+23.15+12.4 =56.650 [BA] 
''Součet  
Celkem 5069.632=5 069.632 [BB]</t>
  </si>
  <si>
    <t>926</t>
  </si>
  <si>
    <t>776221111</t>
  </si>
  <si>
    <t>Lepení pásů z PVC standardním lepidlem</t>
  </si>
  <si>
    <t>'Podlahy P07 - 1.NP  
dle tabulky skladeb - podlahy - P/07 59.67 =59.670 [A] 
''Mezisoučet  
''Podlahy P11 - 5.NP  
dle tabulky skladeb - podlahy - P/11 10.23+12.92+23.87+12.39 =59.410 [B] 
''Mezisoučet  
''Součet  
Celkem 119.08=119.080 [C]</t>
  </si>
  <si>
    <t>927</t>
  </si>
  <si>
    <t>998776104</t>
  </si>
  <si>
    <t>Přesun hmot tonážní pro podlahy povlakové v objektech v přes 24 do 36 m</t>
  </si>
  <si>
    <t>Dokončovací práce - obklady</t>
  </si>
  <si>
    <t>928</t>
  </si>
  <si>
    <t>5976125R</t>
  </si>
  <si>
    <t>obklad keramický - replika původního historického obkladu formátu 150x150mm - tabulka ostatních výrobků OV/27</t>
  </si>
  <si>
    <t>obklad keramický - replika původního historického obkladu formátu 150x150mm</t>
  </si>
  <si>
    <t>''dle tabulky skladeb - stěny - S/11' S11  
'''dle tabulky skladeb - stěny - S/14' S14  
''Součet  
81.484*1.1 Přepočtené koeficientem množství =89.632 [A] 
Celkem 89.632=89.632 [B]</t>
  </si>
  <si>
    <t>929</t>
  </si>
  <si>
    <t>59761706</t>
  </si>
  <si>
    <t>obklad keramický nemrazuvzdorný povrch hladký/lesklý tl do 10mm přes 35 do 45ks/m2</t>
  </si>
  <si>
    <t>''dle tabulky skladeb - stěny - S/04' S04  
'''dle tabulky skladeb - stěny - S/09' S09  
'''dle tabulky skladeb - stěny - S/21' S21  
'''dle tabulky skladeb - stěny - S/22' S22  
'''dle tabulky skladeb - stěny - S/26' S26  
'''dle tabulky skladeb - stěny - S/31' S31  
''Součet  
224.988*1.1 Přepočtené koeficientem množství =247.487 [A] 
Celkem 247.487=247.487 [B]</t>
  </si>
  <si>
    <t>930</t>
  </si>
  <si>
    <t>59761707</t>
  </si>
  <si>
    <t>obklad keramický nemrazuvzdorný povrch hladký/lesklý tl do 10mm přes 4 do 6ks/m2</t>
  </si>
  <si>
    <t>303.216*1.15 Přepočtené koeficientem množství =348.698 [A] 
Celkem 348.698=348.698 [B]</t>
  </si>
  <si>
    <t>931</t>
  </si>
  <si>
    <t>781111011</t>
  </si>
  <si>
    <t>Ometení (oprášení) stěny při přípravě podkladu</t>
  </si>
  <si>
    <t>'obklad1+obklad2  
Celkem 1522.217=1 522.217 [A]</t>
  </si>
  <si>
    <t>932</t>
  </si>
  <si>
    <t>781471810</t>
  </si>
  <si>
    <t>Demontáž obkladů z obkladaček keramických kladených do malty</t>
  </si>
  <si>
    <t>1.PP 2.22*(2.51*2+3.26*2+2.71*2+1.69*2+2.795*2+1.375*2+11.1*2+4.185+1.78+2.15*2+1.775*4+2.185*2)-(0.8*2*5+0.7*2*2+0.9*2*2+1*2*4) =138.805 [A] 
2.2*(2.77+2.305+3.08+1.55*2+0.1+5.52+2.775+4.915+1.09+1.51+3.545+1.51+1.505+1.84+3.545+1.09)-(0.9*1.97+0.8*2) =85.067 [B] 
2.2*(3.6*2+4.24*2+2.435*2+1.935*2+1.71*2+0.84*2+0.12*2+0.3*2)-0.9*1.97+3*(6.29+8.63+14.27+0.2+1.255*4+1.08*2+1.185*2)-(0.9*1.2+1.98*1.54+0.82*2) =176.070 [C] 
2.5*(9.57+3.215+1.46+0.42+7.53+0.52+0.655*2+1.21*2)-(0.9*2+0.82*2*4) =57.753 [D] 
1.NP 2.35*3.24+1.75*(1.765*2+0.78*2-0.6)+2.13*6.12+2.26*(2.205*2*2+0.88*2+1.695*2+1.85*2+0.86*2+2.2*2+1.5*2)-0.6*1.97*5+1.5*2.64 =87.103 [E] 
1.5*(0.8+0.625+0.78+0.625*2+0.495+0.375+0.62+0.39*6+1.225+1.235+0.4+0.59*2+0.45+0.37+1.205+7.51+0.62*2+0.49)+0.78*(2.795+2.79) =38.241 [F] 
6.03*(3.47+1.4*2)-0.9*2.05+(6.03-3.2)*(13.5-3.47-1.4*2)+6.03*13.33-1.66*2.95+1.5*1.17+2.05*(1*2+0.095+0.97+0.925+0.26*2+0.075)+1.5*(0.75*2+0.8-0.6)=145.611 [G] 
''1,5*(1,12*2*2+0,92*2+0,985*2-0,6*2)+3,22*4,11+1,6*(3,51*2+1,53*2-0,8)-2,955*(1,6-0,79)+1,5*(0,965+1,24*2)+1,55*0,96+1,63*2,66+1,8*(4,57+0,335*2+0,8 
1.6*(1.265+0.18)+1.97*(1.265*2+3.07+0.3*2+0.54+0.57+0.4)+1.76*(0.4+0.285+1.325+0.8+0.18)+1.7*(2.88+2.25+3.55)+2.03*(1.09*2+1.605*2*2+1.305*2) =60.275 [H] 
-0.6*1.97*3+2.08*(2.35*2+1.56*2)-0.6*1.97+1.73*(3.025*2+2.65*2)-0.6*1.97+2.17*(1.14*2+1.6*2)-0.6*1.97+2.26*(2.04*2+2.25*2)-0.8*1.97 =58.516 [I] 
2.26*(1.12*2+1.285*2+2.38*2+1.94*2+1.145*2+1.27*2+1.55*2+1.105*2+2.405*2+1.56*2+1.57*2+1.1*2)-(0.6*1.97*8+0.8*1.97) =72.272 [J] 
1-2.NP 2*(1.91*2+1.915*2+0.795*2+1.34*2+1.94*2+0.82*2+3.85*2+2.66*2)-(0.6*1.97*5+0.8*1.97+2.77*1.54)+1.85*(1.73*4+0.905*2+0.91*2-0.6*2-0.8) =64.986 [K] 
1.4*(1.3+0.88)+2*(3.945*2+1.705*2+1.7*2+1.01*2+1.355*4+0.89*2+0.885*2+1.92*2+1.44*2+0.835*2+1.24*2+1.55*2+1.085*2)-(0.7*1.97*2+0.6*1.97*9)+1.22*1.2=74.780 [L] 
''2*(4,86*2*2+2,24*2+0,945*2*2+0,875*2*2+1*2*2+0,9*2*2+2,38*2)-(0,8*1,97*2+0,6*1,97*5+0,74*4)+1,2*(1,41-0,91)+0,81*(1,05-0,86)+1,52*(0,85*2+2,03*2-0, 
2.42*(0.725+1.015*2+1.045+1.81)+1.61*0.74 =14.768 [M] 
'''2.NP' 1,5*(2,64+0,61)+1,53*(0,61+1,49)+2,49*(3,755*2+1,685*2)-(0,8*1,95+0,8*1,97)+2,5*(1,755*2+2,485*2)-(0,8*1,97+0,6*1,98*4)+2,5*(0,89*2*2+1,21*2 
2.49*(1.465*2+0.885*2+1.49*2+0.9*2+3.45*2+1.785*2)-(0.6*1.99*4+0.8*1.99)+1.37*(1.6*0.88)*3+1.73*(1.415*8+0.895*2+0.91*2+0.89*2+1.075*2) =81.722 [N] 
-0.6*(1.97-1.73)*4+1.76*(4.755*2+4.22*2+2.995*2+2.695*2+0.55*4+1.41*4+0.91*2+0.79*2)-0.6*(1.97-1.76)*10+1.42*(2.575+1.25)+1.5*(2.32+1.38) =80.549 [O] 
2.02*(0.885*4+2*4)-(0.6*2*2+0.425*(2.02-1.51)*2)+2*(2.365*2+2*2-0.97-0.6)-0.69*(2-1.51)+2.28*(0.97+1*2) =41.231 [P] 
2.04*(3*2+4.095*2+1.7+1.085+0.805*2+1.545*3+0.44)-(0.7*1.97+0.6*1.97*4)+1.55*(1.78+0.91+0.93+2.21-0.6) =50.266 [Q] 
2*(1.99*2*2+1.005*2+0.95*2+0.84*2+1.59*2+1.97*2+1.82*2)-0.6*1.97*4 =43.892 [R] 
'''3.NP' 2,34*(0,94+1,02*2)+1,19*(0,94*2+1,48*2-0,7)+1,42*(1,66+1,6)+1,55*(1,1+1,08*2)+2,29*0,95*2+1,615*(1,885*2+2,575*2-0,9-0,95*2)+1,65*(1,56+0,82 
1.65*1.25+4.02*1.5+1.39*(1.025*2+1.08*2-0.6*3+1.815*2+2.02*2-0.6*2+1.805*2+1.93*2-0.6-0.7)+1.97*(0.93*2+0.88*2-0.7)+1.98*(0.905*2+0.935*2-0.7) =40.665 [S] 
1.56*(2*2+1.045*4-0.7*3+3.04*2)+1.38*(1+0.51)+1.31*(1.215*2+1.63*2-0.69)+1.41*(1.39*2+0.965*2-0.77)+2.06*(1.885*2+1.05*2-0.7)+(1.5-0.8)*(0.84+1.68)=45.573 [T] 
1.73*0.83+1.72*(1.34*2+1.02*2-0.7)+1.72*(1.77*2+0.99+0.38+1.77+1.09) =21.715 [U] 
4.NP 1.4*(3.05*2+1.035*2-0.71*2)+1.62*(1.03*2+1.995*2-0.71)+(1.45-0.88)*(1.94+1.87)+(1.38-0.78)*(4.18*2+1.515+0.78+0.47)+1.35*(1.745+1.215) =30.944 [V] 
''1,45*1,86+1,41*(1,5+0,35)+2,06*(1,415*2+0,99*2)-(0,6*2+0,615*(2,06-0,93))+1,39*(2,385+1,03)-2,195*(1,39-0,87)+1,1*(1,74*2+1,29*2-0,7)+1,45*(1,15+1, 
(0.75-0.6)*0.52+1.54*(0.63+0.6)+1.96*(1.08*2+1.1)+1.38*1.55+1.37*(0.83*2+1.96*2-0.7)+2.06*(1.285*2+0.99*2-0.6)+1.42*(0.85+0.99-0.6) =27.084 [W] 
(0.87-0.58)*(1.585+1.65)+1.5*(2.3+0.56*2)+1.48*(1.56+0.145+1.085*2+1.83*2-0.7) =16.184 [X] 
5.NP 2.53*(1.6*2+2.71*2)-0.6*1.97+2.94*(2.29*2+0.605*2+1.63*2+1.09*2+0.95*2)-0.6*1.97*3+2.97*(0.875*2+1.3*2)-0.6*1.97+3.05*(2.085*2+1.23*2) =87.642 [Y] 
-0.6*1.97*2+3.04*(2.28*2+0.945*2)-0.6*1.97+2.065*(1.56*2+0.825*2)-0.6*1.97+1.995*(3.5*2+2.915*2-0.6)-(0.8*1.97+0.6*1.97+1.58*(1.995-0.415)) =43.875 [Z] 
2.215*(2.475*2-0.6+1.1*2+2.335*2-0.6+1.1*2)+1.97*(1.45*2+0.885*2-0.6)+1.995*(2.915*2+3.58*2-0.6)-(0.8*1.97+0.6*1.97+1.58*(1.995-0.415)) =55.878 [AA] 
1.52*(0.91+2.24+0.79+1.75+0.5+1.44-0.6)*2+1.53*(1.055*2+1.005*2-0.7+0.945*2+1.51*2-0.7+1.095*2+1.57*2+1*2+1.1*2-0.6*3) =44.872 [AB] 
6.NP (1.36+2.7)/2*(3.725*2+2.03*2)-0.6*1.97+(1.3+2.71)/2*(3.66*2+2.41*2)-0.6*1.97*2 =44.160 [AC] 
''Součet  
Celkem 2107.026=2 107.026 [AD]</t>
  </si>
  <si>
    <t>933</t>
  </si>
  <si>
    <t>781474117</t>
  </si>
  <si>
    <t>Montáž obkladů vnitřních keramických hladkých přes 35 do 45 ks/m2 lepených flexibilním lepidlem</t>
  </si>
  <si>
    <t>''dle tabulky skladeb - stěny - S/04' S04  
'''dle tabulky skladeb - stěny - S/05' S05  
'''dle tabulky skladeb - stěny - S/08' S08  
'''dle tabulky skladeb - stěny - S/09' S09  
'''dle tabulky skladeb - stěny - S/11' S11  
'''dle tabulky skladeb - stěny - S/14' S14  
'''dle tabulky skladeb - stěny - S/21' S21  
'''dle tabulky skladeb - stěny - S/22' S22  
'''dle tabulky skladeb - stěny - S/23' S23  
'''dle tabulky skladeb - stěny - S/25' S25  
'''dle tabulky skladeb - stěny - S/26' S26  
'''dle tabulky skladeb - stěny - S/27' S27  
'''dle tabulky skladeb - stěny - S/31' S31  
'''dle tabulky skladeb - stěny - S/34' S34*2  
''Součet  
Celkem 1219.001=1 219.001 [A]</t>
  </si>
  <si>
    <t>934</t>
  </si>
  <si>
    <t>781474154</t>
  </si>
  <si>
    <t>Montáž obkladů vnitřních keramických velkoformátových hladkých přes 4 do 6 ks/m2 lepených flexibilním lepidlem</t>
  </si>
  <si>
    <t>''dle tabulky skladeb - stěny - S/12' S12  
'''dle tabulky skladeb - stěny - S/29' S29  
'''dle tabulky skladeb - stěny - S/30' S30  
''Součet  
Celkem 303.216=303.216 [A]</t>
  </si>
  <si>
    <t>935</t>
  </si>
  <si>
    <t>781491011</t>
  </si>
  <si>
    <t>Montáž zrcadel plochy do 1 m2 lepených silikonovým tmelem na podkladní omítku</t>
  </si>
  <si>
    <t>55*0.9*1.1 +11*0.6*0.9=60.390 [A] 
Celkem  60.39=60.390 [B]</t>
  </si>
  <si>
    <t>936</t>
  </si>
  <si>
    <t>998781104</t>
  </si>
  <si>
    <t>Přesun hmot tonážní pro obklady keramické v objektech v přes 24 do 36 m</t>
  </si>
  <si>
    <t>937</t>
  </si>
  <si>
    <t>C_16</t>
  </si>
  <si>
    <t>zrcadlo lepené v úrovni obkladu</t>
  </si>
  <si>
    <t>1126</t>
  </si>
  <si>
    <t>59761716</t>
  </si>
  <si>
    <t>obklad keramický nemrazuvzdorný povrch hladký/matný tl do 10mm přes 35 do 45ks/m2</t>
  </si>
  <si>
    <t>''dle tabulky skladeb - stěny - S/05' S05  
'''dle tabulky skladeb - stěny - S/08' S08  
'''dle tabulky skladeb - stěny - S/23' S23  
'''dle tabulky skladeb - stěny - S/25' S25  
'''dle tabulky skladeb - stěny - S/27' S27  
'''dle tabulky skladeb - stěny - S/34' S34*2  
''Součet  
912.529*1.1 Přepočtené koeficientem množství =1 003.782 [A] 
Celkem 1003.782=1 003.782 [B]</t>
  </si>
  <si>
    <t>Dokončovací práce - obklady z kamene</t>
  </si>
  <si>
    <t>938</t>
  </si>
  <si>
    <t>58382710</t>
  </si>
  <si>
    <t>deska obkladová leštěná žula liberecká tl 20mm</t>
  </si>
  <si>
    <t>170.848*1.05 Přepočtené koeficientem množství =179.390 [A] 
Celkem 179.39=179.390 [B]</t>
  </si>
  <si>
    <t>939</t>
  </si>
  <si>
    <t>59054120</t>
  </si>
  <si>
    <t>profil ukončovací pro vnější hrany obkladů hliník matně eloxovaný 4,5x2500mm</t>
  </si>
  <si>
    <t>940</t>
  </si>
  <si>
    <t>782132111</t>
  </si>
  <si>
    <t>Montáž obkladu stěn z pravoúhlých desek z tvrdého kamene do lepidla tl do 25 mm</t>
  </si>
  <si>
    <t>''dle tabulky skladeb - stěny - S/06' S06  
'''dle tabulky skladeb - stěny - S/28' S28  
''Součet  
Celkem 170.848=170.848 [A]</t>
  </si>
  <si>
    <t>941</t>
  </si>
  <si>
    <t>782991111</t>
  </si>
  <si>
    <t>Penetrace podkladu obkladu z kamene</t>
  </si>
  <si>
    <t>'obkladkam  
Celkem 170.848=170.848 [A]</t>
  </si>
  <si>
    <t>942</t>
  </si>
  <si>
    <t>782991116</t>
  </si>
  <si>
    <t>Spárování kamenných obkladů epoxidem</t>
  </si>
  <si>
    <t>'obkladkam*6  
Celkem 1025.088=1 025.088 [A]</t>
  </si>
  <si>
    <t>943</t>
  </si>
  <si>
    <t>782991301</t>
  </si>
  <si>
    <t>Montáž ukončovacích profilů obkladu z kamene</t>
  </si>
  <si>
    <t>'skladba - stěny - S/06 a S/28- 1.PP  
dle tabulky skladeb - stěny - S/06 3*30+0.9+2*2+0.82*2+2*2*2+0.9+2*2.1+0.8+2*2.1+0.8+2.1*2 =119.640 [A] 
Celkem 119.64=119.640 [B]</t>
  </si>
  <si>
    <t>944</t>
  </si>
  <si>
    <t>998782103</t>
  </si>
  <si>
    <t>Přesun hmot tonážní pro obklady kamenné v objektech v přes 12 do 60 m</t>
  </si>
  <si>
    <t>Dokončovací práce - nátěry</t>
  </si>
  <si>
    <t>945</t>
  </si>
  <si>
    <t>783334201</t>
  </si>
  <si>
    <t>Základní antikorozní jednonásobný epoxidový nátěr zámečnických konstrukcí</t>
  </si>
  <si>
    <t>'Překlady  
''IPE 80  
1.NP - př. 100 13*0.8*0.304 =3.162 [A] 
1-2.NP - př. 100 14*0.8*0.304 =3.405 [B] 
2.NP - př. 100 18*0.8*0.304 =4.378 [C] 
3.NP - př. 100 18*0.8*0.304 =4.378 [D] 
4.NP - př. 100 14*0.8*0.304 =3.405 [E] 
5.NP - př. 100 11*0.8*0.304 =2.675 [F] 
6.NP - př. 100 5*0.8*0.304 =1.216 [G] 
''IPE 100  
2.NP - př. 59 7*1.4*0.37 =3.626 [H] 
2.NP - př. 103 3*1.3*0.37 =1.443 [I] 
2.NP - př. 104 3*1.5*0.37 =1.665 [J] 
2.NP - př. 105 6*1.4*0.37 =3.108 [K] 
3.NP - př. 68 6*1.5*0.37 =3.330 [L] 
3.NP - př. 69 6*1.2*0.37 =2.664 [M] 
4.NP - př. 53 6*1.4*0.37 =3.108 [N] 
4.NP - př. 133 2*6*1.5*0.37 =6.660 [O] 
5.NP - př. 54 6*1.4*0.37 =3.108 [P] 
5.NP - př. 109 2*6*1.6*0.37 =7.104 [Q] 
5.NP - př. 110 3*1.4*0.37 =1.554 [R] 
5.NP - př. 134 3*1.65*0.37 =1.832 [S] 
''IPE 120  
1-2.NP - př. 22 3*1.5*0.439 =1.976 [T] 
1-2.NP - př. 23 1*1.5*0.439 =0.659 [U] 
2.NP - př. 26 4*1.35*0.439 =2.371 [V] 
2.NP - př. 103 3*1.3*0.439 =1.712 [W] 
2.NP - př. 104 3*1.5*0.439 =1.976 [X] 
4.NP - př. 54 4*1.4*0.439 =2.458 [Y] 
''IPE 140  
1.PP - př. 111 2*2.3*0.502 =2.309 [Z] 
1.PP - př. 112 3*2.4*0.502 =3.614 [AA] 
1.NP - př. 07 4*1.6*0.502 =3.213 [AB] 
1.NP - př. 99 4*1.65*0.502 =3.313 [AC] 
1.NP - př. 113 6*1.3*0.502 =3.916 [AD] 
1-2.NP - př. 63 6*2.7*0.502 =8.132 [AE] 
1-2.NP - př. 64 4*2.5*0.502 =5.020 [AF] 
1-2.NP - př. 117 2*1.9*0.502 =1.908 [AG] 
1-2.NP - př. 118 2*1.6*0.502 =1.606 [AH] 
2.NP - př. 60 4*2*2*0.502 =8.032 [AI] 
2.NP - př. 61 4*2.3*2*0.502 =9.237 [AJ] 
2.NP - př. 97 6*2.1*0.502 =6.325 [AK] 
2.NP - př. 114 2*2*0.502 =2.008 [AL] 
3.NP - př. 67 6*2.1*0.502 =6.325 [AM] 
4.NP - př. 108 6*3.1*0.502 =9.337 [AN] 
5.NP - př. 88 6*2.2*0.502 =6.626 [AO] 
''IPE 160  
1.NP - př. 09 2*2.3*0.575 =2.645 [AP] 
1.NP - př. 106 2*1.85*0.575 =2.128 [AQ] 
1.NP - př. 131 2*2*0.575 =2.300 [AR] 
3.NP - př. 43 6*4*2.55*0.575 =35.190 [AS] 
3.NP - př. 65 4*2.75*0.575 =6.325 [AT] 
3.NP - př. 116 2*2.55*0.575 =2.933 [AU] 
4.NP - př. 43 3*4*2.55*0.575 =17.595 [AV] 
4.NP - př. 70 2*3.15*0.575 =3.623 [AW] 
''IPE 180  
2.NP - př. 115 2.565*0.64 =1.642 [AX] 
''IPE 200  
1.PP - př. 130 6*3.4*0.709 =14.464 [AY] 
1-2.NP - př. 62 6*3.6*0.709 =15.314 [AZ] 
''IPE 220  
1.NP - př. 93 4*3*0.775 =9.300 [BA] 
3.NP - př. 66 4*3.62*0.775 =11.222 [BB] 
4.NP - př. 66 4*3.62*0.775 =11.222 [BC] 
5.NP - př. 66 4*3.62*0.775 =11.222 [BD] 
''IPE 240  
1-2.NP - př. 107 2*3.4*0.844 =5.739 [BE] 
2.NP - př. 29 4*3.6*0.844 =12.154 [BF] 
2.NP - př. 96 2*4*3.7*0.844 =24.982 [BG] 
3.NP - př. 96 2*4*3.7*0.844 =24.982 [BH] 
4.NP - př. 96 2*4*3.7*0.844 =24.982 [BI] 
''IPE 270  
1.NP - př. 08 2*4.1*1.04 =8.528 [BJ] 
1-2.NP - př. 19 2*4.8*1.04 =9.984 [BK] 
''Nosníky  
dle výkazu ocelových kcí - 1.NP - IPE 100 19.9/8.34*0.37 =0.883 [BL] 
dle výkazu ocelových kcí - 1.-2.NP - IPE 100 19.9/8.34*0.37 =0.883 [BM] 
dle výkazu ocelových kcí - 2.NP - IPE 100 (16.1+19.9)/8.34*0.37 =1.597 [BN] 
dle výkazu ocelových kcí - 3.NP - IPE 100 (16.1+19.9)/8.34*0.37 =1.597 [BO] 
dle výkazu ocelových kcí - 4.NP - IPE 100 (16.1+19.9)/8.34*0.37 =1.597 [BP] 
dle výkazu ocelových kcí - 5.NP - IPE 100 19.9/8.34*0.37 =0.883 [BQ] 
dle výkazu ocelových kcí - 1.-2.NP - IPE 140 24.8/14.4*0.502 =0.865 [BR] 
dle výkazu ocelových kcí - 1.PP - IPE 180 95.9/21.9*0.64 =2.803 [BS] 
dle výkazu ocelových kcí - 1.NP - IPE 180 (122.2+101.5)/21.9*0.64 =6.537 [BT] 
dle výkazu ocelových kcí - 1.-2.NP - IPE 180 (120.3+103.4)/21.9*0.64 =6.537 [BU] 
dle výkazu ocelových kcí - 2.NP - IPE 180 (126+45.1)/21.9*0.64 =5.000 [BV] 
dle výkazu ocelových kcí - 3.NP - IPE 180 126/21.9*0.64 =3.682 [BW] 
dle výkazu ocelových kcí - 4.NP - IPE 180 126/21.9*0.64 =3.682 [BX] 
dle výkazu ocelových kcí - 5.NP - IPE 180 122.2/21.9*0.64 =3.571 [BY] 
dle výkazu ocelových kcí - 7.NP - IPE 180 176.7/21.9*0.64 =5.164 [BZ] 
dle výkazu ocelových kcí - 1.NP - IPE 240 304/36.2*0.844 =7.088 [CA] 
dle výkazu ocelových kcí - 1.-2.NP - IPE 240 (280.8+497.4+113.6+307.1)/36.2*0.844 =27.952 [CB] 
dle výkazu ocelových kcí - 1.NP - IPE 270 155.1/36.1*1.04 =4.468 [CC] 
dle výkazu ocelových kcí - 1.-2.NP - IPE 270 779/36.1*1.04 =22.442 [CD] 
dle výkazu ocelových kcí - 1.NP - IPE 300 549.2/54.2*1.03 =10.437 [CE] 
dle výkazu ocelových kcí - 1.-2.NP - IPE 300 557.6/54.2*1.03 =10.596 [CF] 
dle výkazu ocelových kcí - 2.NP - IPE 300 (868.1+1404.6+582.9)/54.2*1.03 =54.267 [CG] 
dle výkazu ocelových kcí - 3.NP - IPE 300 (2331.8+582.9)/54.2*1.03 =55.390 [CH] 
dle výkazu ocelových kcí - 4.NP - IPE 300 (2314.9+582.9)/54.2*1.03 =55.069 [CI] 
dle výkazu ocelových kcí - 5.NP - IPE 300 (2331.8+582.9)/54.2*1.03 =55.390 [CJ] 
dle výkazu ocelových kcí - 1.-2.NP - IPE 330 491.5/49.1*1.25 =12.513 [CK] 
dle výkazu ocelových kcí - 2.NP - IPE 360 391.1/76.1*1.21 =6.219 [CL] 
dle výkazu ocelových kcí - 3.NP - IPE 360 393.9/76.1*1.21 =6.263 [CM] 
dle výkazu ocelových kcí - 4.NP - IPE 360 391.1/76.1*1.21 =6.219 [CN] 
dle výkazu ocelových kcí - 1.-2.NP - IPE 400 1060.9/92.4*1.33 =15.271 [CO] 
dle výkazu ocelových kcí - 1.PP - HEB 100 177.8/20.4*0.567 =4.942 [CP] 
dle výkazu ocelových kcí - 1.NP - HEB 100 141/20.4*0.567 =3.919 [CQ] 
dle výkazu ocelových kcí - 2.NP - HEB 100 128.8/20.4*0.567 =3.580 [CR] 
dle výkazu ocelových kcí - 1.PP - HEB 180 (222.8+230.5+15.4)/51.2*1.04 =9.520 [CS] 
dle výkazu ocelových kcí - 1.NP - HEB 180 5660.1/51.2*1.04 =114.971 [CT] 
dle výkazu ocelových kcí - 1.PP - HEB 200 269.7/61.3*1.15 =5.060 [CU] 
dle výkazu ocelových kcí - 1.PP - HEB 260 506.7/93*1.5 =8.173 [CV] 
dle výkazu ocelových kcí - 2.NP - HEB 260 1190.1/93*1.5 =19.195 [CW] 
dle výkazu ocelových kcí - 1.NP - HEB 280 1385.9/103*1.62 =21.798 [CX] 
dle výkazu ocelových kcí - 1.NP - HEB 320 1682/127*1.77 =23.442 [CY] 
dle výkazu ocelových kcí - 2.NP - HEB 340 1781.2/134*1.81 =24.059 [CZ] 
dle výkazu ocelových kcí - 1.NP - HEB 450 2012.4/171*2.03 =23.890 [DA] 
předpoklad špatného stavu stávajících stropů - IPE 300 15000/54.2*1.03 =285.055 [DB] 
''Součet  
Celkem 1354.839=1 354.839 [DC]</t>
  </si>
  <si>
    <t>946</t>
  </si>
  <si>
    <t>783801201</t>
  </si>
  <si>
    <t>Obroušení omítek před provedením nátěru</t>
  </si>
  <si>
    <t>'nater  
Celkem 23543.917=23 543.917 [A]</t>
  </si>
  <si>
    <t>947</t>
  </si>
  <si>
    <t>783823137</t>
  </si>
  <si>
    <t>Penetrační vápenný nátěr hladkých nebo štukových omítek</t>
  </si>
  <si>
    <t>948</t>
  </si>
  <si>
    <t>783827127</t>
  </si>
  <si>
    <t>Krycí jednonásobný vápenný nátěr omítek stupně členitosti 1 a 2</t>
  </si>
  <si>
    <t>''dle tabulky skladeb - stěny - S/01' S01  
'''dle tabulky skladeb - stěny - S/02' S02  
'''dle tabulky skladeb - stěny - S/07' S07  
'''dle tabulky skladeb - stěny - S/13' S13  
'''dle tabulky skladeb - stěny - S/15' S15  
'''dle tabulky skladeb - stěny - S/18' S18  
'''dle tabulky skladeb - stěny - S/19' S19  
''Součet  
Celkem 23543.917=23 543.917 [A]</t>
  </si>
  <si>
    <t>949</t>
  </si>
  <si>
    <t>783947151</t>
  </si>
  <si>
    <t>Krycí jednonásobný polyuretanový vodou ředitelný nátěr betonové podlahy</t>
  </si>
  <si>
    <t>'Podlahy P06 - 1.PP  
dle tabulky skladeb - podlahy - P/06 3.91 =3.910 [A] 
''Podlahy P06a - 1.PP  
dle tabulky skladeb - podlahy - P/06a 2.92+22.37+3+2.92 =31.210 [B] 
''Mezisoučet  
dle tabulky skladeb - podlahy - P/54 1 =1.000 [C] 
''Podlahy P55 - 3.NP  
7.02+27.28+16.04 =50.340 [D] 
''Podlahy P55 - 6.NP  
28.9 =28.900 [E] 
''Mezisoučet  
''Součet  
Celkem 115.36=115.360 [F]</t>
  </si>
  <si>
    <t>Dokončovací práce - malby a tapety</t>
  </si>
  <si>
    <t>950</t>
  </si>
  <si>
    <t>784111041</t>
  </si>
  <si>
    <t>Omytí podkladu s odmaštěním v místnostech v do 3,80 m</t>
  </si>
  <si>
    <t>'malby  
Celkem 9313.195=9 313.195 [A]</t>
  </si>
  <si>
    <t>951</t>
  </si>
  <si>
    <t>784121001</t>
  </si>
  <si>
    <t>Oškrabání malby v místnostech v do 3,80 m</t>
  </si>
  <si>
    <t>''oškrábání malby na stávajících konstrukcích, které se nebourají' S01+S02+S04+S05+S06+S11+S12+S15+S22+ST03  
'''odpočet obkladů' -obkladbour  
chodba 1.032c 346.33*1.2+(7-1.6)*47.76*2 =931.404 [A] 
''Součet  
Celkem 23903.42=23 903.420 [B]</t>
  </si>
  <si>
    <t>952</t>
  </si>
  <si>
    <t>784181102</t>
  </si>
  <si>
    <t>Základní akrylátová jednonásobná pigmentovaná penetrace podkladu v místnostech v do 3,80 m</t>
  </si>
  <si>
    <t>''dle tabulky skladeb - stěny - S/10' S10  
'''dle tabulky skladeb - stěny - S/16' S16*2  
'''dle tabulky skladeb - stěny - S/17' S17*2  
'''dle tabulky skladeb - stěny - S/24' S24  
''Součet  
Celkem 402.868=402.868 [A]</t>
  </si>
  <si>
    <t>953</t>
  </si>
  <si>
    <t>784211001</t>
  </si>
  <si>
    <t>Jednonásobné bílé malby ze směsí za mokra výborně oděruvzdorných v místnostech v do 3,80 m</t>
  </si>
  <si>
    <t>''dle tabulky skladeb - stěny - S/10' S10  
'''dle tabulky skladeb - stěny - S/16' S16*2  
'''dle tabulky skladeb - stěny - S/17' S17*2  
'''dle tabulky skladeb - stěny - S/24' S24  
'''dle tabulky skladeb - stropy - ST/01' ST01  
'''dle tabulky skladeb - stropy - ST/02' ST02  
'''dle tabulky skladeb - stropy - ST/03' ST03  
'''dle tabulky skladeb - stropy - ST/08' ST08  
'''dle tabulky skladeb - stropy - ST/09' ST09  
'''dle tabulky skladeb - stropy - ST/11' ST11  
'''dle tabulky skladeb - stropy - ST/13' ST13  
''Součet  
Celkem 9313.195=9 313.195 [A]</t>
  </si>
  <si>
    <t>799-KAM</t>
  </si>
  <si>
    <t>Kamenické výrobky</t>
  </si>
  <si>
    <t>954</t>
  </si>
  <si>
    <t>799-KA-01</t>
  </si>
  <si>
    <t>Restaurování kamenického nápisu - dle specifikace v PD - KA/01</t>
  </si>
  <si>
    <t>dle navrhovaných úprav a všech požadavků v tabulce kamenických výrobků - KA/01 1 =1.000 [A] 
Celkem 1=1.000 [B]</t>
  </si>
  <si>
    <t>955</t>
  </si>
  <si>
    <t>799-KA-02</t>
  </si>
  <si>
    <t>Restaurování kamenné lavice - zábradlí schodiště - dle specifikace v PD - KA/02</t>
  </si>
  <si>
    <t>dle navrhovaných úprav a všech požadavků v tabulce kamenických výrobků - KA/02 2 =2.000 [A] 
Celkem 2=2.000 [B]</t>
  </si>
  <si>
    <t>956</t>
  </si>
  <si>
    <t>799-KA-03</t>
  </si>
  <si>
    <t>Restaurování podlahy vytvořené z litého teraca - dle specifikace v PD - KA/03</t>
  </si>
  <si>
    <t>dle navrhovaných úprav a všech požadavků v tabulce kamenických výrobků - KA/03 10 =10.000 [A] 
Celkem 10=10.000 [B]</t>
  </si>
  <si>
    <t>957</t>
  </si>
  <si>
    <t>799-KA-04</t>
  </si>
  <si>
    <t>Restaurování podlahy vytvořené z litého teraca - dle specifikace v PD - KA/04</t>
  </si>
  <si>
    <t>dle navrhovaných úprav a všech požadavků v tabulce kamenických výrobků - KA/04 301.4 =301.400 [A] 
Celkem 301.4=301.400 [B]</t>
  </si>
  <si>
    <t>958</t>
  </si>
  <si>
    <t>799-KA-05</t>
  </si>
  <si>
    <t>Restaurování niky v boční stěně na podestě schodiště - dle specifikace v PD - KA/05</t>
  </si>
  <si>
    <t>dle navrhovaných úprav a všech požadavků v tabulce kamenických výrobků - KA/05 8 =8.000 [A] 
Celkem 8=8.000 [B]</t>
  </si>
  <si>
    <t>959</t>
  </si>
  <si>
    <t>799-KA-06</t>
  </si>
  <si>
    <t>Restaurování sochy svobody v oktogonálním salonku - dle specifikace v PD - KA/06</t>
  </si>
  <si>
    <t>dle navrhovaných úprav a všech požadavků v tabulce kamenických výrobků - KA/06 1 =1.000 [A] 
Celkem 1=1.000 [B]</t>
  </si>
  <si>
    <t>960</t>
  </si>
  <si>
    <t>799-KA-07</t>
  </si>
  <si>
    <t>Restaurování socialistického reliéfu - dle specifikace v PD - KA/07</t>
  </si>
  <si>
    <t>dle navrhovaných úprav a všech požadavků v tabulce kamenických výrobků - KA/07 1 =1.000 [A] 
Celkem 1=1.000 [B]</t>
  </si>
  <si>
    <t>961</t>
  </si>
  <si>
    <t>799-KA-08</t>
  </si>
  <si>
    <t>Restaurování točitého vetknutého schodiště - dle specifikace v PD - KA/08</t>
  </si>
  <si>
    <t>dle navrhovaných úprav a všech požadavků v tabulce kamenických výrobků - KA/08 2 =2.000 [A] 
Celkem 2=2.000 [B]</t>
  </si>
  <si>
    <t>962</t>
  </si>
  <si>
    <t>799-KA-09</t>
  </si>
  <si>
    <t>Restaurování podlahy vytvořené z teraca - dle specifikace v PD - KA/09</t>
  </si>
  <si>
    <t>dle navrhovaných úprav a všech požadavků v tabulce kamenických výrobků - KA/09 242.14 =242.140 [A] 
Celkem 242.14=242.140 [B]</t>
  </si>
  <si>
    <t>963</t>
  </si>
  <si>
    <t>799-KA-10</t>
  </si>
  <si>
    <t>Restaurování podlahy vytvořené z teraca - dle specifikace v PD - KA/10</t>
  </si>
  <si>
    <t>dle navrhovaných úprav a všech požadavků v tabulce kamenických výrobků - KA/10 10.8 =10.800 [A] 
Celkem 10.8=10.800 [B]</t>
  </si>
  <si>
    <t>964</t>
  </si>
  <si>
    <t>799-KA-11</t>
  </si>
  <si>
    <t>Restaurování parapetní desky v nikách schodiště - dle specifikace v PD - KA/11</t>
  </si>
  <si>
    <t>dle navrhovaných úprav a všech požadavků v tabulce kamenických výrobků - KA/11 8 =8.000 [A] 
Celkem 8=8.000 [B]</t>
  </si>
  <si>
    <t>965</t>
  </si>
  <si>
    <t>799-KA-12</t>
  </si>
  <si>
    <t>Restaurování podlahy vytvořené z teraca - dle specifikace v PD - KA/12</t>
  </si>
  <si>
    <t>dle navrhovaných úprav a všech požadavků v tabulce kamenických výrobků - KA/12 129.1 =129.100 [A] 
Celkem 129.1=129.100 [B]</t>
  </si>
  <si>
    <t>966</t>
  </si>
  <si>
    <t>799-KA-13</t>
  </si>
  <si>
    <t>Restaurování parapetní desky - dle specifikace v PD - KA/13</t>
  </si>
  <si>
    <t>dle navrhovaných úprav a všech požadavků v tabulce kamenických výrobků - KA/13 2 =2.000 [A] 
Celkem 2=2.000 [B]</t>
  </si>
  <si>
    <t>967</t>
  </si>
  <si>
    <t>799-KA-14</t>
  </si>
  <si>
    <t>Restaurování parapetní desky - dle specifikace v PD - KA/14</t>
  </si>
  <si>
    <t>dle navrhovaných úprav a všech požadavků v tabulce kamenických výrobků - KA/14 2 =2.000 [A] 
Celkem 2=2.000 [B]</t>
  </si>
  <si>
    <t>968</t>
  </si>
  <si>
    <t>799-KA-15</t>
  </si>
  <si>
    <t>Restaurování parapetní desky - dle specifikace v PD - KA/15</t>
  </si>
  <si>
    <t>dle navrhovaných úprav a všech požadavků v tabulce kamenických výrobků - KA/15 1 =1.000 [A] 
Celkem 1=1.000 [B]</t>
  </si>
  <si>
    <t>969</t>
  </si>
  <si>
    <t>799-KA-16</t>
  </si>
  <si>
    <t>Restaurování parapetní desky - dle specifikace v PD - KA/16</t>
  </si>
  <si>
    <t>dle navrhovaných úprav a všech požadavků v tabulce kamenických výrobků - KA/16 2 =2.000 [A] 
Celkem 2=2.000 [B]</t>
  </si>
  <si>
    <t>970</t>
  </si>
  <si>
    <t>799-KA-17</t>
  </si>
  <si>
    <t>Restaurování parapetní desky - dle specifikace v PD - KA/17</t>
  </si>
  <si>
    <t>dle navrhovaných úprav a všech požadavků v tabulce kamenických výrobků - KA/17 1 =1.000 [A] 
Celkem 1=1.000 [B]</t>
  </si>
  <si>
    <t>971</t>
  </si>
  <si>
    <t>799-KA-18</t>
  </si>
  <si>
    <t>Žulový stupeň 250 mm - dle specifikace v PD - KA/18</t>
  </si>
  <si>
    <t>dle tabulky kamenických výrobků - KA/18 1 =1.000 [A] 
Celkem 1=1.000 [B]</t>
  </si>
  <si>
    <t>972</t>
  </si>
  <si>
    <t>799-KA-21</t>
  </si>
  <si>
    <t>Očištění a oprava schodiště budovy E - dle specifikace v PD - KA/21</t>
  </si>
  <si>
    <t>dle navrhovaných úprav a všech požadavků v tabulce kamenických výrobků - KA/21 1 =1.000 [A] 
Celkem 1=1.000 [B]</t>
  </si>
  <si>
    <t>973</t>
  </si>
  <si>
    <t>799-KA-22</t>
  </si>
  <si>
    <t>Očištění a oprava schodiště budovy E - dle specifikace v PD - KA/22</t>
  </si>
  <si>
    <t>dle navrhovaných úprav a všech požadavků v tabulce kamenických výrobků - KA/22 1 =1.000 [A] 
Celkem 1=1.000 [B]</t>
  </si>
  <si>
    <t>974</t>
  </si>
  <si>
    <t>799-KA-23</t>
  </si>
  <si>
    <t>Očištění a oprava schodiště budovy A - dle specifikace v PD - KA/23</t>
  </si>
  <si>
    <t>dle navrhovaných úprav a všech požadavků v tabulce kamenických výrobků - KA/23 1 =1.000 [A] 
Celkem 1=1.000 [B]</t>
  </si>
  <si>
    <t>799-OV</t>
  </si>
  <si>
    <t>Ostatní výrobky</t>
  </si>
  <si>
    <t>763412112</t>
  </si>
  <si>
    <t>Sanitární příčky včetně dveří - dle specifikace v PD - OV</t>
  </si>
  <si>
    <t>Sanitární příčky - dle specifikace v PD - OV/15</t>
  </si>
  <si>
    <t>dle tabulky ostatních výrobků - OV/15 1.5*2.1=3.150 [A] 
dle tabulky ostatních výrobků - OV/05 0.5*2.1 =1.050 [B] 
dle tabulky ostatních výrobků - OV/16 1.705*2.1=3.581 [C] 
dle tabulky ostatních výrobků - OV/20 (3*1.53+4.24)*2.1=18.543 [D] 
dle tabulky ostatních výrobků - OV/21 (2*1.52+2.865)*2.1=12.401 [E] 
dle tabulky ostatních výrobků - OV/22 (2*1.67+3.16)*2.1=13.650 [F] 
dle tabulky ostatních výrobků - OV/23 (1.22+2.93)*2.1=8.715 [G] 
dle tabulky ostatních výrobků - OV/07 2*1.93*2.1=8.106 [H] 
dle tabulky ostatních výrobků - OV/08 0.75*2.1 =1.575 [I] 
dle tabulky ostatních výrobků - OV/09 (1.76+0.93)*2.1=5.649 [J] 
dle tabulky ostatních výrobků - OV/10 (1.775+0.93)*2.1=5.681 [K] 
dle tabulky ostatních výrobků - OV/11 1.125*2.1 =2.363 [L] 
Celkem: A+B+C+D+E+F+G+H+I+J+K+L=84.464 [M]</t>
  </si>
  <si>
    <t>975</t>
  </si>
  <si>
    <t>799-OV-26</t>
  </si>
  <si>
    <t>Kašna - kamenná deska s bronzovým reliéfem - dle specifikace v PD - OV/26</t>
  </si>
  <si>
    <t>dle tabulky ostatních výrobků - OV/26 - včetně technologie a osvětlení 1 =1.000 [A] 
Celkem 1=1.000 [B]</t>
  </si>
  <si>
    <t>976</t>
  </si>
  <si>
    <t>799-OV-27</t>
  </si>
  <si>
    <t>Repase keramických obkladů pilastrů a sloupů v 1.NP - dle specifikace v PD - OV/27</t>
  </si>
  <si>
    <t>dle navrhovaných úprav a všech požadavků v tabulce ostatních výrobků - OV/27 65.92 =65.920 [A] 
Celkem 65.92=65.920 [B]</t>
  </si>
  <si>
    <t>977</t>
  </si>
  <si>
    <t>799-OV-28</t>
  </si>
  <si>
    <t>Repase obkladu soklu stěn - dle specifikace v PD - OV/28</t>
  </si>
  <si>
    <t>dle navrhovaných úprav a všech požadavků v tabulce ostatních výrobků - OV/28 0.64*20 =12.800 [A] 
Celkem 12.8=12.800 [B]</t>
  </si>
  <si>
    <t>978</t>
  </si>
  <si>
    <t>799-OV-29</t>
  </si>
  <si>
    <t>Repase červené keramické dlažby - dle specifikace v PD - OV/29</t>
  </si>
  <si>
    <t>dle navrhovaných úprav a všech požadavků v tabulce ostatních výrobků - OV/29 51.45+31.92+32.71 =116.080 [A] 
Celkem 116.08=116.080 [B]</t>
  </si>
  <si>
    <t>979</t>
  </si>
  <si>
    <t>799-OV-30</t>
  </si>
  <si>
    <t>Restaurování secesních kruhových hodin - dle specifikace v PD - OV/30</t>
  </si>
  <si>
    <t>dle navrhovaných úprav a všech požadavků v tabulce ostatních výrobků - OV/30 1 =1.000 [A] 
Celkem 1=1.000 [B]</t>
  </si>
  <si>
    <t>980</t>
  </si>
  <si>
    <t>799-OV-31</t>
  </si>
  <si>
    <t>Restaurování malby - dle specifikace v PD - OV/31</t>
  </si>
  <si>
    <t>dle navrhovaných úprav a všech požadavků v tabulce ostatních výrobků - OV/31 1 =1.000 [A] 
Celkem 1=1.000 [B]</t>
  </si>
  <si>
    <t>981</t>
  </si>
  <si>
    <t>799-OV-32</t>
  </si>
  <si>
    <t>Restaurování malby - dle specifikace v PD - OV/32</t>
  </si>
  <si>
    <t>dle navrhovaných úprav a všech požadavků v tabulce ostatních výrobků - OV/32 1 =1.000 [A] 
Celkem 1=1.000 [B]</t>
  </si>
  <si>
    <t>982</t>
  </si>
  <si>
    <t>799-OV-33</t>
  </si>
  <si>
    <t>Restaurování malby - dle specifikace v PD - OV/33</t>
  </si>
  <si>
    <t>dle navrhovaných úprav a všech požadavků v tabulce ostatních výrobků - OV/33 1 =1.000 [A] 
Celkem 1=1.000 [B]</t>
  </si>
  <si>
    <t>983</t>
  </si>
  <si>
    <t>799-OV-34</t>
  </si>
  <si>
    <t>Restaurování malby - dle specifikace v PD - OV/34</t>
  </si>
  <si>
    <t>dle navrhovaných úprav a všech požadavků v tabulce ostatních výrobků - OV/34 1 =1.000 [A] 
Celkem 1=1.000 [B]</t>
  </si>
  <si>
    <t>984</t>
  </si>
  <si>
    <t>799-OV-35</t>
  </si>
  <si>
    <t>Restaurování obrazu - dle specifikace v PD - OV/35</t>
  </si>
  <si>
    <t>dle navrhovaných úprav a všech požadavků v tabulce ostatních výrobků - OV/35 1 =1.000 [A] 
Celkem 1=1.000 [B]</t>
  </si>
  <si>
    <t>985</t>
  </si>
  <si>
    <t>799-OV-36</t>
  </si>
  <si>
    <t>Restaurování obrazu - dle specifikace v PD - OV/36</t>
  </si>
  <si>
    <t>dle navrhovaných úprav a všech požadavků v tabulce ostatních výrobků - OV/36 1 =1.000 [A] 
Celkem 1=1.000 [B]</t>
  </si>
  <si>
    <t>986</t>
  </si>
  <si>
    <t>799-OV-37</t>
  </si>
  <si>
    <t>Restaurování obrazu - dle specifikace v PD - OV/37</t>
  </si>
  <si>
    <t>dle navrhovaných úprav a všech požadavků v tabulce ostatních výrobků - OV/37 1 =1.000 [A] 
Celkem 1=1.000 [B]</t>
  </si>
  <si>
    <t>987</t>
  </si>
  <si>
    <t>799-OV-38</t>
  </si>
  <si>
    <t>Restaurování obrazu - dle specifikace v PD - OV/38</t>
  </si>
  <si>
    <t>dle navrhovaných úprav a všech požadavků v tabulce ostatních výrobků - OV/38 1 =1.000 [A] 
Celkem 1=1.000 [B]</t>
  </si>
  <si>
    <t>988</t>
  </si>
  <si>
    <t>799-OV-39</t>
  </si>
  <si>
    <t>Restaurování obrazu - dle specifikace v PD - OV/39</t>
  </si>
  <si>
    <t>dle navrhovaných úprav a všech požadavků v tabulce ostatních výrobků - OV/39 1 =1.000 [A] 
Celkem 1=1.000 [B]</t>
  </si>
  <si>
    <t>989</t>
  </si>
  <si>
    <t>799-OV-40</t>
  </si>
  <si>
    <t>Restaurování obrazu - dle specifikace v PD - OV/40</t>
  </si>
  <si>
    <t>dle navrhovaných úprav a všech požadavků v tabulce ostatních výrobků - OV/40 1 =1.000 [A] 
Celkem 1=1.000 [B]</t>
  </si>
  <si>
    <t>990</t>
  </si>
  <si>
    <t>799-OV-41</t>
  </si>
  <si>
    <t>Restaurování obrazu - dle specifikace v PD - OV/41</t>
  </si>
  <si>
    <t>dle navrhovaných úprav a všech požadavků v tabulce ostatních výrobků - OV/41 1 =1.000 [A] 
Celkem 1=1.000 [B]</t>
  </si>
  <si>
    <t>991</t>
  </si>
  <si>
    <t>799-OV-42</t>
  </si>
  <si>
    <t>Restaurování vitráže - dle specifikace v PD - OV/42</t>
  </si>
  <si>
    <t>dle navrhovaných úprav a všech požadavků v tabulce ostatních výrobků - OV/42 1 =1.000 [A] 
Celkem 1=1.000 [B]</t>
  </si>
  <si>
    <t>992</t>
  </si>
  <si>
    <t>799-OV-43</t>
  </si>
  <si>
    <t>Restaurování malby klenebného oblouku a lunety - dle specifikace v PD - OV/43</t>
  </si>
  <si>
    <t>dle navrhovaných úprav a všech požadavků v tabulce ostatních výrobků - OV/43 16 =16.000 [A] 
Celkem 16=16.000 [B]</t>
  </si>
  <si>
    <t>993</t>
  </si>
  <si>
    <t>799-OV-44</t>
  </si>
  <si>
    <t>Restaurování malby sloupu mezi lunetami - dle specifikace v PD - OV/44</t>
  </si>
  <si>
    <t>dle navrhovaných úprav a všech požadavků v tabulce ostatních výrobků - OV/44 18 =18.000 [A] 
Celkem 18=18.000 [B]</t>
  </si>
  <si>
    <t>994</t>
  </si>
  <si>
    <t>799-OV-45</t>
  </si>
  <si>
    <t>Kopie dochované keramické dlažby v chodbě příjezdové haly - dle specifikace v PD - OV/45</t>
  </si>
  <si>
    <t>dle tabulky ostatních výrobků - OV/45 650 =650.000 [A] 
Celkem 650=650.000 [B]</t>
  </si>
  <si>
    <t>995</t>
  </si>
  <si>
    <t>799-OV-48</t>
  </si>
  <si>
    <t>Rozvaděč - dle specifikace v PD - OV/48</t>
  </si>
  <si>
    <t>dle tabulky ostatních výrobků - OV/48 40 =40.000 [A] 
Celkem 40=40.000 [B]</t>
  </si>
  <si>
    <t>996</t>
  </si>
  <si>
    <t>799-OV-49</t>
  </si>
  <si>
    <t>Podlahová krabice - dle specifikace v PD - OV/49</t>
  </si>
  <si>
    <t>dle tabulky ostatních výrobků - OV/49 12 =12.000 [A] 
Celkem 12=12.000 [B]</t>
  </si>
  <si>
    <t>1124</t>
  </si>
  <si>
    <t>799-OV-50</t>
  </si>
  <si>
    <t>Salonový sedák</t>
  </si>
  <si>
    <t>799-STV</t>
  </si>
  <si>
    <t>Štukové výrobky</t>
  </si>
  <si>
    <t>799-SP-01</t>
  </si>
  <si>
    <t>Renovace plastiky - dle specifikace v PD - SP/01</t>
  </si>
  <si>
    <t>dle navrhovaných úprav a všech požadavků v tabulce štukových výrobků - SP/01 1 =1.000 [A] 
Celkem 1=1.000 [B]</t>
  </si>
  <si>
    <t>998</t>
  </si>
  <si>
    <t>799-SP-02</t>
  </si>
  <si>
    <t>Renovace rámování okna - dle specifikace v PD - SP/02</t>
  </si>
  <si>
    <t>dle navrhovaných úprav a všech požadavků v tabulce štukových výrobků - SP/02 1 =1.000 [A] 
Celkem 1=1.000 [B]</t>
  </si>
  <si>
    <t>999</t>
  </si>
  <si>
    <t>799-SP-03</t>
  </si>
  <si>
    <t>Renovace světlíku nade dveřmi - dle specifikace v PD - SP/03</t>
  </si>
  <si>
    <t>dle navrhovaných úprav a všech požadavků v tabulce štukových výrobků - SP/03 2 =2.000 [A] 
Celkem 2=2.000 [B]</t>
  </si>
  <si>
    <t>1000</t>
  </si>
  <si>
    <t>799-SP-04</t>
  </si>
  <si>
    <t>Renovace mascaronu - dle specifikace v PD - SP/04</t>
  </si>
  <si>
    <t>dle navrhovaných úprav a všech požadavků v tabulce štukových výrobků - SP/04 8 =8.000 [A] 
Celkem 8=8.000 [B]</t>
  </si>
  <si>
    <t>1001</t>
  </si>
  <si>
    <t>799-SP-05</t>
  </si>
  <si>
    <t>Renovace rámování dveří a arkád - dle specifikace v PD - SP/05</t>
  </si>
  <si>
    <t>dle navrhovaných úprav a všech požadavků v tabulce štukových výrobků - SP/05 12 =12.000 [A] 
Celkem 12=12.000 [B]</t>
  </si>
  <si>
    <t>1002</t>
  </si>
  <si>
    <t>799-SP-06</t>
  </si>
  <si>
    <t>Renovace štukové výzdoby, střapců - dle specifikace v PD - SP/06</t>
  </si>
  <si>
    <t>dle navrhovaných úprav a všech požadavků v tabulce štukových výrobků - SP/06 10 =10.000 [A] 
Celkem 10=10.000 [B]</t>
  </si>
  <si>
    <t>1003</t>
  </si>
  <si>
    <t>799-SP-07</t>
  </si>
  <si>
    <t>Renovace dekoru klenebních pásů - dle specifikace v PD - SP/07</t>
  </si>
  <si>
    <t>dle navrhovaných úprav a všech požadavků v tabulce štukových výrobků - SP/07 2 =2.000 [A] 
Celkem 2=2.000 [B]</t>
  </si>
  <si>
    <t>1004</t>
  </si>
  <si>
    <t>799-SP-08</t>
  </si>
  <si>
    <t>Renovace pendativu klenby - dle specifikace v PD - SP/08</t>
  </si>
  <si>
    <t>dle navrhovaných úprav a všech požadavků v tabulce štukových výrobků - SP/08 8 =8.000 [A] 
Celkem 8=8.000 [B]</t>
  </si>
  <si>
    <t>1005</t>
  </si>
  <si>
    <t>799-SP-09</t>
  </si>
  <si>
    <t>Renovace štukového dekoru stěn předsíně - dle specifikace v PD - SP/09</t>
  </si>
  <si>
    <t>dle navrhovaných úprav a všech požadavků v tabulce štukových výrobků - SP/09 4 =4.000 [A] 
Celkem 4=4.000 [B]</t>
  </si>
  <si>
    <t>1006</t>
  </si>
  <si>
    <t>799-SP-10</t>
  </si>
  <si>
    <t>Renovace dekoru klenebních pásů - dle specifikace v PD - SP/10</t>
  </si>
  <si>
    <t>dle navrhovaných úprav a všech požadavků v tabulce štukových výrobků - SP/10 1 =1.000 [A] 
Celkem 1=1.000 [B]</t>
  </si>
  <si>
    <t>1007</t>
  </si>
  <si>
    <t>799-SP-1032c</t>
  </si>
  <si>
    <t>Rekonstrukce výmalby stěn a kleneb včetně zlacení prvků plátkovým zlatem v místnosti 1.032c</t>
  </si>
  <si>
    <t>chodba 1.032c 346.33*1.2+(7-1.6)*47.76*2 =931.404 [A] 
Celkem 931.404=931.404 [B]</t>
  </si>
  <si>
    <t>1008</t>
  </si>
  <si>
    <t>799-SP-1060</t>
  </si>
  <si>
    <t>Rekonstrukce výmalby stěn a kleneb včetně zlacení prvků plátkovým zlatem v místnosti 1.060</t>
  </si>
  <si>
    <t>příjezdová hala 860 =860.000 [A] 
Celkem 860=860.000 [B]</t>
  </si>
  <si>
    <t>1009</t>
  </si>
  <si>
    <t>799-SP-1080</t>
  </si>
  <si>
    <t>Retuše výmalby stěn a kleneb včetně zlacení prvků plátkovým zlatem v místnosti 1.080a,b,c</t>
  </si>
  <si>
    <t>chodba 1.080a,b,c - 30% ((32.71+51.45+31.92)*1.2+320)*0.3 =137.789 [A] 
Celkem 137.789=137.789 [B]</t>
  </si>
  <si>
    <t>1010</t>
  </si>
  <si>
    <t>799-SP-10812</t>
  </si>
  <si>
    <t>Retuše výmalby stěn a kleneb včetně zlacení prvků plátkovým zlatem v místnostech 1.081 a 1.082</t>
  </si>
  <si>
    <t>salonky 1.081 a 1.082 - 30% (82.09*1.2+52.08+450)*0.3 =180.176 [A] 
Celkem 180.176=180.176 [B]</t>
  </si>
  <si>
    <t>1011</t>
  </si>
  <si>
    <t>799-SP-11</t>
  </si>
  <si>
    <t>Renovace dekoru klenebních pásů - dle specifikace v PD - SP/11</t>
  </si>
  <si>
    <t>dle navrhovaných úprav a všech požadavků v tabulce štukových výrobků - SP/11 1 =1.000 [A] 
Celkem 1=1.000 [B]</t>
  </si>
  <si>
    <t>1012</t>
  </si>
  <si>
    <t>799-SP-12</t>
  </si>
  <si>
    <t>Renovace fabionu - dle specifikace v PD - SP/12</t>
  </si>
  <si>
    <t>dle navrhovaných úprav a všech požadavků v tabulce štukových výrobků - SP/12 1 =1.000 [A] 
Celkem 1=1.000 [B]</t>
  </si>
  <si>
    <t>1013</t>
  </si>
  <si>
    <t>799-SP-13</t>
  </si>
  <si>
    <t>Renovace štukové výzdoby stěn - dle specifikace v PD - SP/13</t>
  </si>
  <si>
    <t>dle navrhovaných úprav a všech požadavků v tabulce štukových výrobků - SP/13 4 =4.000 [A] 
Celkem 4=4.000 [B]</t>
  </si>
  <si>
    <t>1014</t>
  </si>
  <si>
    <t>799-SP-14</t>
  </si>
  <si>
    <t>Renovace putti - dle specifikace v PD - SP/14</t>
  </si>
  <si>
    <t>dle navrhovaných úprav a všech požadavků v tabulce štukových výrobků - SP/14 4 =4.000 [A] 
Celkem 4=4.000 [B]</t>
  </si>
  <si>
    <t>1015</t>
  </si>
  <si>
    <t>799-SP-15</t>
  </si>
  <si>
    <t>Renovace římsy - dle specifikace v PD - SP/15</t>
  </si>
  <si>
    <t>dle navrhovaných úprav a všech požadavků v tabulce štukových výrobků - SP/15 1 =1.000 [A] 
Celkem 1=1.000 [B]</t>
  </si>
  <si>
    <t>1016</t>
  </si>
  <si>
    <t>799-SP-16</t>
  </si>
  <si>
    <t>Renovace štukové výzdoby lunet - dle specifikace v PD - SP/16</t>
  </si>
  <si>
    <t>dle navrhovaných úprav a všech požadavků v tabulce štukových výrobků - SP/16 4 =4.000 [A] 
Celkem 4=4.000 [B]</t>
  </si>
  <si>
    <t>1017</t>
  </si>
  <si>
    <t>799-SP-17</t>
  </si>
  <si>
    <t>Renovace šambrány výklenků pod lunetami - dle specifikace v PD - SP/17</t>
  </si>
  <si>
    <t>dle navrhovaných úprav a všech požadavků v tabulce štukových výrobků - SP/17 2 =2.000 [A] 
Celkem 2=2.000 [B]</t>
  </si>
  <si>
    <t>1018</t>
  </si>
  <si>
    <t>799-SP-18</t>
  </si>
  <si>
    <t>Renovace reliéfu v poli klenby - dle specifikace v PD - SP/18</t>
  </si>
  <si>
    <t>dle navrhovaných úprav a všech požadavků v tabulce štukových výrobků - SP/18 2 =2.000 [A] 
Celkem 2=2.000 [B]</t>
  </si>
  <si>
    <t>1019</t>
  </si>
  <si>
    <t>799-SP-19</t>
  </si>
  <si>
    <t>Renovace reliéfu v poli klenby - dle specifikace v PD - SP/19</t>
  </si>
  <si>
    <t>dle navrhovaných úprav a všech požadavků v tabulce štukových výrobků - SP/19 2 =2.000 [A] 
Celkem 2=2.000 [B]</t>
  </si>
  <si>
    <t>1020</t>
  </si>
  <si>
    <t>799-SP-20</t>
  </si>
  <si>
    <t>Renovace reliéfu ptáčků - dle specifikace v PD - SP/20</t>
  </si>
  <si>
    <t>dle navrhovaných úprav a všech požadavků v tabulce štukových výrobků - SP/20 2 =2.000 [A] 
Celkem 2=2.000 [B]</t>
  </si>
  <si>
    <t>1021</t>
  </si>
  <si>
    <t>799-SP-21</t>
  </si>
  <si>
    <t>Renovace stropu - dle specifikace v PD - SP/21</t>
  </si>
  <si>
    <t>dle navrhovaných úprav a všech požadavků v tabulce štukových výrobků - SP/21 1 =1.000 [A] 
Celkem 1=1.000 [B]</t>
  </si>
  <si>
    <t>1022</t>
  </si>
  <si>
    <t>799-SP-22</t>
  </si>
  <si>
    <t>Renovace klenebních čel a valené klenby - dle specifikace v PD - SP/22</t>
  </si>
  <si>
    <t>dle navrhovaných úprav a všech požadavků v tabulce štukových výrobků - SP/22 2 =2.000 [A] 
Celkem 2=2.000 [B]</t>
  </si>
  <si>
    <t>1023</t>
  </si>
  <si>
    <t>799-SP-23</t>
  </si>
  <si>
    <t>Renovace stropu s klenebnými pásy - dle specifikace v PD - SP/23</t>
  </si>
  <si>
    <t>dle navrhovaných úprav a všech požadavků v tabulce štukových výrobků - SP/23 1 =1.000 [A] 
Celkem 1=1.000 [B]</t>
  </si>
  <si>
    <t>1024</t>
  </si>
  <si>
    <t>799-SP-24</t>
  </si>
  <si>
    <t>Renovace maskaronu - dle specifikace v PD - SP/24</t>
  </si>
  <si>
    <t>dle navrhovaných úprav a všech požadavků v tabulce štukových výrobků - SP/24 2 =2.000 [A] 
Celkem 2=2.000 [B]</t>
  </si>
  <si>
    <t>1025</t>
  </si>
  <si>
    <t>799-SP-25</t>
  </si>
  <si>
    <t>Renovace maskaronu aedificatum - dle specifikace v PD - SP/25</t>
  </si>
  <si>
    <t>dle navrhovaných úprav a všech požadavků v tabulce štukových výrobků - SP/25 1 =1.000 [A] 
Celkem 1=1.000 [B]</t>
  </si>
  <si>
    <t>1026</t>
  </si>
  <si>
    <t>799-SP-26</t>
  </si>
  <si>
    <t>Renovace znaku Prahy s plastikami - dle specifikace v PD - SP/26</t>
  </si>
  <si>
    <t>dle navrhovaných úprav a všech požadavků v tabulce štukových výrobků - SP/26 1 =1.000 [A] 
Celkem 1=1.000 [B]</t>
  </si>
  <si>
    <t>1027</t>
  </si>
  <si>
    <t>799-SP-27</t>
  </si>
  <si>
    <t>Renovace mascaronu s nápisem - dle specifikace v PD - SP/27</t>
  </si>
  <si>
    <t>dle navrhovaných úprav a všech požadavků v tabulce štukových výrobků - SP/27 1 =1.000 [A] 
Celkem 1=1.000 [B]</t>
  </si>
  <si>
    <t>1028</t>
  </si>
  <si>
    <t>799-SP-28</t>
  </si>
  <si>
    <t>Renovace mascaronu nad okny - dle specifikace v PD - SP/28</t>
  </si>
  <si>
    <t>dle navrhovaných úprav a všech požadavků v tabulce štukových výrobků - SP/28 3 =3.000 [A] 
Celkem 3=3.000 [B]</t>
  </si>
  <si>
    <t>1029</t>
  </si>
  <si>
    <t>799-SP-29</t>
  </si>
  <si>
    <t>Renovace mascaronu - dle specifikace v PD - SP/29</t>
  </si>
  <si>
    <t>dle navrhovaných úprav a všech požadavků v tabulce štukových výrobků - SP/29 2 =2.000 [A] 
Celkem 2=2.000 [B]</t>
  </si>
  <si>
    <t>1030</t>
  </si>
  <si>
    <t>799-SP-30</t>
  </si>
  <si>
    <t>Restaurování štukové výzdoby atria - dle specifikace v PD - SP/30</t>
  </si>
  <si>
    <t>dle navrhovaných úprav a všech požadavků v tabulce štukových výrobků - SP/30 2*15.5*7+2*15.5*6.5+2*19.5*8.3+2*19.5*6.3 =987.900 [A] 
Celkem 987.9=987.900 [B]</t>
  </si>
  <si>
    <t>1031</t>
  </si>
  <si>
    <t>799-SP-31</t>
  </si>
  <si>
    <t>Renovace štukové výzdoby příjezdové haly- dle specifikace v PD - SP/31</t>
  </si>
  <si>
    <t>dle navrhovaných úprav a všech požadavků v tabulce štukových výrobků - SP/31 2*20 =40.000 [A] 
Celkem 40=40.000 [B]</t>
  </si>
  <si>
    <t>1032</t>
  </si>
  <si>
    <t>799-SP-32</t>
  </si>
  <si>
    <t>Renovace štukové výzdoby příjezdové haly - dle specifikace v PD - SP/32</t>
  </si>
  <si>
    <t>dle navrhovaných úprav a všech požadavků v tabulce štukových výrobků - SP/32 14 =14.000 [A] 
Celkem 14=14.000 [B]</t>
  </si>
  <si>
    <t>1033</t>
  </si>
  <si>
    <t>799-SP-33</t>
  </si>
  <si>
    <t>Renovace štukové výzdoby příjezdové haly - dle specifikace v PD - SP/33</t>
  </si>
  <si>
    <t>dle navrhovaných úprav a všech požadavků v tabulce štukových výrobků - SP/33 16 =16.000 [A] 
Celkem 16=16.000 [B]</t>
  </si>
  <si>
    <t>1034</t>
  </si>
  <si>
    <t>799-SP-34</t>
  </si>
  <si>
    <t>Renovace štukové výzdoby příjezdové haly - dle specifikace v PD - SP/34</t>
  </si>
  <si>
    <t>dle navrhovaných úprav a všech požadavků v tabulce štukových výrobků - SP/34 12 =12.000 [A] 
Celkem 12=12.000 [B]</t>
  </si>
  <si>
    <t>799-VYT</t>
  </si>
  <si>
    <t>Výtahy</t>
  </si>
  <si>
    <t>1035</t>
  </si>
  <si>
    <t>799-VYT-01</t>
  </si>
  <si>
    <t>Výtah V.01 dle specifikace v PD - včetně vystrojení výtahové šachty</t>
  </si>
  <si>
    <t>dodávka a montáž výtahu V.01 - včetně vystrojení šachty 1 =1.000 [A] 
Celkem 1=1.000 [B]</t>
  </si>
  <si>
    <t>1036</t>
  </si>
  <si>
    <t>799-VYT-02</t>
  </si>
  <si>
    <t>Výtah V.02 dle specifikace v PD - včetně vystrojení výtahové šachty</t>
  </si>
  <si>
    <t>dodávka a montáž výtahu V.02 - včetně vystrojení šachty 1 =1.000 [A] 
Celkem 1=1.000 [B]</t>
  </si>
  <si>
    <t>1037</t>
  </si>
  <si>
    <t>799-VYT-03</t>
  </si>
  <si>
    <t>Výtah V.03 dle specifikace v PD - včetně vystrojení výtahové šachty</t>
  </si>
  <si>
    <t>dodávka a montáž výtahu V.03 - včetně vystrojení šachty 1 =1.000 [A] 
Celkem 1=1.000 [B]</t>
  </si>
  <si>
    <t>1038</t>
  </si>
  <si>
    <t>799-VYT-04</t>
  </si>
  <si>
    <t>Výtah V.04 dle specifikace v PD - včetně vystrojení výtahové šachty</t>
  </si>
  <si>
    <t>dodávka a montáž výtahu V.04 - včetně vystrojení šachty 1 =1.000 [A] 
Celkem 1=1.000 [B]</t>
  </si>
  <si>
    <t>1039</t>
  </si>
  <si>
    <t>799-VYT-05</t>
  </si>
  <si>
    <t>Výtah V.05 dle specifikace v PD - včetně vystrojení výtahové šachty</t>
  </si>
  <si>
    <t>dodávka a montáž výtahu V.05 - včetně vystrojení šachty 1 =1.000 [A] 
Celkem 1=1.000 [B]</t>
  </si>
  <si>
    <t>Ostatní konstrukce a práce, bourání</t>
  </si>
  <si>
    <t>1040</t>
  </si>
  <si>
    <t>919726122</t>
  </si>
  <si>
    <t>Geotextilie pro ochranu, separaci a filtraci netkaná měrná hm přes 200 do 300 g/m2</t>
  </si>
  <si>
    <t>''dle tabulky skladeb - podlahy - P/01' P01  
'''dle tabulky skladeb - podlahy - P/03' P03  
'''dle tabulky skladeb - podlahy - P/04' P04  
'''dle tabulky skladeb - podlahy - P/05' P05  
'''dle tabulky skladeb - podlahy - P/06a' P06a  
'''dle tabulky skladeb - podlahy - P/16' P16 
'''dle tabulky skladeb - podlahy - P/20' P20  
''Součet  
Celkem 648.1=648.100 [A]</t>
  </si>
  <si>
    <t>1041</t>
  </si>
  <si>
    <t>919726123</t>
  </si>
  <si>
    <t>Geotextilie pro ochranu, separaci a filtraci netkaná měrná hm přes 300 do 500 g/m2</t>
  </si>
  <si>
    <t>''dle tabulky skladeb - podlahy - P/08' P08  
'''dle tabulky skladeb - podlahy - P/09' P09  
'''dle tabulky skladeb - podlahy - P/10' P10+P10sch  
'''dle tabulky skladeb - podlahy - P/12' P12  
'''dle tabulky skladeb - podlahy - P/13' P13  
'''dle tabulky skladeb - podlahy - P/14' P14  
'''dle tabulky skladeb - podlahy - P/15' P15  
'''dle tabulky skladeb - podlahy - P/18a' P18a  
'''dle tabulky skladeb - podlahy - P/22' P22  
'''dle tabulky skladeb - podlahy - P/23' P23  
'''dle tabulky skladeb - podlahy - P/24' P24  
'''dle tabulky skladeb - podlahy - P/25a' P25a  
'''dle tabulky skladeb - podlahy - P/26a' P26a  
'''dle tabulky skladeb - podlahy - P/27' P27  
'''dle tabulky skladeb - podlahy - P/29' P29  
'''dle tabulky skladeb - podlahy - P/30' P30  
'''dle tabulky skladeb - podlahy - P/31' P31  
'''dle tabulky skladeb - podlahy - P/32' P32  
'''dle tabulky skladeb - podlahy - P/33' P33  
'''dle tabulky skladeb - podlahy - P/34' P34  
'''dle tabulky skladeb - podlahy - P/35' P35  
'''dle tabulky skladeb - podlahy - P/36' P36  
'''dle tabulky skladeb - podlahy - P/37' P37  
'''dle tabulky skladeb - podlahy - P/38' P38  
'''dle tabulky skladeb - podlahy - P/39' P39  
'''dle tabulky skladeb - podlahy - P/41' P41  
'''dle tabulky skladeb - podlahy - P/42' P42  
'''dle tabulky skladeb - podlahy - P/43' P43  
'''dle tabulky skladeb - podlahy - P/44' P44  
'''dle tabulky skladeb - podlahy - P/45' P45  
'''dle tabulky skladeb - podlahy - P/46' P46  
'''dle tabulky skladeb - podlahy - P/47' P47  
'''dle tabulky skladeb - podlahy - P/48' P48  
'''dle tabulky skladeb - podlahy - P/49' P49  
'''dle tabulky skladeb - podlahy - P/50' P50  
'''dle tabulky skladeb - podlahy - P/51' P51  
'''dle tabulky skladeb - podlahy - P/54' P54  
''Součet  
Celkem 5786.05=5 786.050 [A]</t>
  </si>
  <si>
    <t>1042</t>
  </si>
  <si>
    <t>941111122</t>
  </si>
  <si>
    <t>Montáž lešení řadového trubkového lehkého s podlahami zatížení do 200 kg/m2 š od 0,9 do 1,2 m v přes 10 do 25 m</t>
  </si>
  <si>
    <t>dle tabulky skladeb - stěny - S/13 - atria 19.23*(8.225*2+6.275*2) =557.670 [A] 
15.24*(6.97*2+6.595*2) =413.461 [B] 
''Součet  
Celkem 971.131=971.131 [C]</t>
  </si>
  <si>
    <t>1043</t>
  </si>
  <si>
    <t>941111221</t>
  </si>
  <si>
    <t>Příplatek k lešení řadovému trubkovému lehkému s podlahami do 200 kg/m2 š od 0,9 do 1,2 m v 10 m za každý den použití</t>
  </si>
  <si>
    <t>'předpoklad realizace vnějších prací v atriích 50 dní  
''lešení*50  
Celkem 48556.55=48 556.550 [A]</t>
  </si>
  <si>
    <t>1044</t>
  </si>
  <si>
    <t>941111822</t>
  </si>
  <si>
    <t>Demontáž lešení řadového trubkového lehkého s podlahami zatížení do 200 kg/m2 š od 0,9 do 1,2 m v přes 10 do 25 m</t>
  </si>
  <si>
    <t>'lešení  
Celkem 971.131=971.131 [A]</t>
  </si>
  <si>
    <t>1045</t>
  </si>
  <si>
    <t>943121111</t>
  </si>
  <si>
    <t>Montáž lešení prostorového trubkového těžkého bez podlah zatížení přes 200 do 300 kg/m2 v do 20 m</t>
  </si>
  <si>
    <t>'Pomocné lešení ve všech místnostech průměrně do výšky 3 m  
''P01+P03+P04+P05+P06+P06a+P07+P08+P09+P10+P11+P12+P13+P14+P15+P17+P18+P18a+P19+P20+P21+P22+P23+P24+P25+P26+P26a+P27+P28+P29+P30+P31+P32+P33+P34+P35+ 
''P37+P38+P39+P40+P41+P42+P43+P44+P45+P46+P47+P48+P49+P50+P51+P52+P53+P55  
''Mezisoučet  
''leseniprost*3  
Celkem 23760.39=23 760.390 [A]</t>
  </si>
  <si>
    <t>1046</t>
  </si>
  <si>
    <t>943121211</t>
  </si>
  <si>
    <t>Příplatek k lešení prostorovému trubkovému těžkému bez podlah přes 200 do 300 kg/m2 v 20 m za každý den použití</t>
  </si>
  <si>
    <t>'předpoklad realizace vnitřních prací dle TZ 24 měsíců  
''lešení*3*730  
Celkem 2126776.89=2 126 776.890 [A]</t>
  </si>
  <si>
    <t>1047</t>
  </si>
  <si>
    <t>943121811</t>
  </si>
  <si>
    <t>Demontáž lešení prostorového trubkového těžkého bez podlah zatížení tř. 4 přes 200 do 300 kg/m2 v do 20 m</t>
  </si>
  <si>
    <t>'leseniprost*3  
Celkem 23760.39=23 760.390 [A]</t>
  </si>
  <si>
    <t>1048</t>
  </si>
  <si>
    <t>952902021</t>
  </si>
  <si>
    <t>Čištění budov zametení hladkých podlah</t>
  </si>
  <si>
    <t>1049</t>
  </si>
  <si>
    <t>952902031</t>
  </si>
  <si>
    <t>Čištění budov omytí hladkých podlah</t>
  </si>
  <si>
    <t>1050</t>
  </si>
  <si>
    <t>953941209</t>
  </si>
  <si>
    <t>Osazování kovových komínových dvířek</t>
  </si>
  <si>
    <t>montáž dvířek po repasi - dle tabulky zámečnických výrobků - Zi/26 80 =80.000 [A] 
Celkem 80=80.000 [B]</t>
  </si>
  <si>
    <t>1051</t>
  </si>
  <si>
    <t>961055111</t>
  </si>
  <si>
    <t>Bourání základů ze ŽB</t>
  </si>
  <si>
    <t>''dle tabulky skladeb - bouraných konstrukcí - SB/09' SB07*0,06  
'''dle tabulky skladeb - bouraných konstrukcí - SB/09' SB09*0,06  
''Součet  
Celkem 1.112=1.112 [A]</t>
  </si>
  <si>
    <t>1052</t>
  </si>
  <si>
    <t>962025151</t>
  </si>
  <si>
    <t>Bourání pilířů kamenných</t>
  </si>
  <si>
    <t>1.-2.NP 6.28*3.14*0.39*0.39*6 =17.996 [A] 
Celkem 17.996=17.996 [B]</t>
  </si>
  <si>
    <t>1053</t>
  </si>
  <si>
    <t>962031132</t>
  </si>
  <si>
    <t>Bourání příček z cihel pálených na MVC tl do 100 mm</t>
  </si>
  <si>
    <t>1.PP 2.88*(2.09+1.325*2+0.08+2.425)-0.8*1.97*2+3*(1.775+2.525)-1*2*2+4.32*(2.42+2.66+2.43)-0.82*2 =57.417 [A] 
1.NP 3.1*5.185-0.8*1.97+2.5*1.475-0.8*1.97+2.05*(0.97+1-0.71)+2.14*(1.21+1.12+1.98)-0.6*1.97*2+3.68*4.695-0.68*0.61-0.9*1.97+3.65*1.55*2-0.6*1.97=51.274 [B] 
3.65*(0.79+1.27*2)-0.6*1.97*2 =9.791 [C] 
1.-2.NP 3.66*5.485-0.8*1.97+3.13*(2.135+2.45)-0.8*1.97+2.7*2.02 =36.728 [D] 
2.NP 3.67*1.32+3.61*0.805+1.695*4.02-0.8*1.97+3.63*2.09-0.8*1.97+3.65*(2.995+1.41*2+1.9+0.55)-0.6*1.97*2+3.64*(4.07+1.415*3)-0.6*1.97*4 =72.341 [E] 
3.54*(4.77+5.175+0.175+4.1)-1.22*2.4*3+3.52*5.755-1.22*2.34+3.55*4.55-1.2*2.38+2.86*(2.12+0.475*2)-0.8*1.97+3.6*3.47+2.86*0.945+4.18*4.645 =114.069 [F] 
4.07*(0.735+6.17)-0.82*1.97+4.23*(6.12+1.99)-0.82*2+4.14*(2.785+1.79)-0.6*1.97*4+4.13*(5.035+3.835)-1.2*2.4+4.1*(3.535+1.465+2.385)-0.8*2.4 =135.477 [G] 
4.11*3.56-1.2*2.4+4.12*7.43+4.1*(2.575+3.56)-1.2*2.4*2+4.11*7.35-1.22*2.4+4.11*(3.6+3.32)-(0.8*1.97+1.22*2.44) =112.926 [H] 
3.NP 3.515*(3.35+0.94)-0.7*2.1*2+2.7*3.06-0.74*1.93+4.03*(1.865+1.1)-0.6*1.97+4.16*2.575-0.9*2+4.05*0.965-0.8*1.97+4.08*4.585+2.42*4.585 =70.787 [I] 
4.05*0.98-0.7*2.07+4.06*2.25-1.2*2.38+4.06*1.05-0.7*2.13+2*1.49+2.7*(2.315+0.83+3.15*2+2.03+0.93+0.905+1.035-0.7*2)-0.6*1.97*3 =45.957 [J] 
4.15*(1.42+0.69)-0.61*1.98 =7.549 [K] 
4.NP 3.18*1.46+1.33*2.38-0.8*1.97+3.61*4.18-0.6*1.95+3.6*3.96+3.61*(3.1+2.79)-(0.7*2.08+1.2*2.3)+3.615*(1.36*2+1.69+3.63+1.17)-0.6*1.97*2 =82.385 [L] 
3.615*3.075-0.6*1.97+3.58*(4.955+10.26)-(0.9*1.97*2+1.1*1*6)+3.6*4.9-0.9*1.97+3.72*2.3+3.655*(3.1*2+0.99+4.67)-(0.8*1.97+0.7*1.97+0.6*2) =117.874 [M] 
5.NP 3.05*(0.605+2.29+1.09+0.875+1.2)-0.6*1.97*2+2*(0.7*2.1-0.6*1.97)+2.755*(0.96+2.5)/2*2-(0.6*1.22+0.7*1.97)+3.62*(2.58+3.15)/2-0.8*1.97 =32.912 [N] 
1.81*(3.595+6.69)+3.495*(3.86+2.58)/2-0.9*1.97+3.15*1.165+3.11*(4.11+3.1+1.73)-0.6*1.97+3.1*(3.09+1.52)-0.6*1.97+3.38*(4.02+3.175)-0.8*1.97 =94.240 [O] 
3.39*1.145-0.6*1.97+3.37*3.15-0.8*1.97+3.44*(1.88+1.805)-0.6*1.97+0.85*2.3+0.9*2.35+(3.03*(2.1+0.75+1.02+2.2+1.1)-0.6*1.97*2)*2+0.95*2.3-0.7*1.97 =66.832 [P] 
2.81*(0.92+1.58+0.15+1.115+1.245) =14.078 [Q] 
''Součet  
Celkem 1121.455=1 121.455 [R]</t>
  </si>
  <si>
    <t>1054</t>
  </si>
  <si>
    <t>962031133</t>
  </si>
  <si>
    <t>Bourání příček z cihel pálených na MVC tl do 150 mm</t>
  </si>
  <si>
    <t>1.NP 2.14*(1.19+0.83)-0.6*1.97+3.835*(2.205*2+1.85)-0.6*1.97*2+1.465*3.01-0.9*2.05+1.725*3.22-0.9*1.97+3.19*4.1+2.55*1.44-0.8*1.97 =46.305 [A] 
3.76*2.715-0.8*1.97+3.77*(2.12+4.33)-(0.75*1.97+0.53*0.53*2)+3.73*1.36 =35.982 [B] 
1.-2.NP 3.37*(5.575+1.5)-1.2*2.24+3.14*(1.94+1.34+1.91+1.83+3.4)-(0.6*1.97*3+0.8*1.97)+3.16*2.2-0.9*1.95+3.15*3.79*2 =77.826 [C] 
2.96*(3.8+1.68+1.73*2+2.06+1.02)-(0.8*1.95+0.8*1.97+0.6*1.97)+3.15*(3.945+1.9*2+1.355+1.24+1.7+1.085)-0.6*1.97*4+3.66*(2.225+0.945*2)-0.6*1.97*2 =80.574 [D] 
3.49*(2.225+0.875*2)-0.74*2*2+3.08*4.685 =25.343 [E] 
'''2.NP' 3,67*(1,31+1,035)-0,6*1,97+3,66*3,665+2,5*(2,59+1,755+1,21*3+3,045+0,9)-(0,6*1,98*2+0,6*1,99*2)+3,6*1,185+2,86*2,55-1,2*2,4+4,18*(2*4+5,45+1 
-0.6*1.97*4+4.18*4.215-0.9*2.11+4.08*(5.71+2.61+1.545*2+2.14+2.86+2.25+1.78)-(0.9*2.17+0.7*1.97+0.6*1.97*2+0.6*2)+4.1*2.73 =98.684 [F] 
4.14*(1.99+1.59+3.4)-0.8*1.97+1.625*3.5 =33.009 [G] 
3.NP 1.075*3.365+0.8*2.1+3.86*0.4+3.86*(2.77+0.14)-0.9*2.1+4.03*(5.305+3.2)-(1.2*2.37+0.65*0.81+0.9*2)+4.05*5.89+4.07*4.14-1.2*2.39+4.07*5.81 =106.772 [H] 
4.02*6.27+4.06*(4.195*2+1.885+1.87-0.7)-(0.79*1.88+0.77*1.82+0.78*1.87) =67.327 [I] 
4.NP 3.63*4.17-0.7*1.97*2+3.625*5.01-0.9*1.97+3.615*4.08-0.8*1.97 =41.941 [J] 
5.NP 3.44*0.93 =3.199 [K] 
''Součet  
Celkem 731.916=731.916 [L]</t>
  </si>
  <si>
    <t>1055</t>
  </si>
  <si>
    <t>962032231</t>
  </si>
  <si>
    <t>Bourání zdiva z cihel pálených nebo vápenopískových na MV nebo MVC přes 1 m3</t>
  </si>
  <si>
    <t>1.PP 0.31*3*1.855+0.185*3.84*3.2+0.9*3.84*0.99+0.27*(3.15*5.62-0.9*1.2)+0.285*(3.15*(5.625+0.79)-1.98*1.54-0.82*2)+0.785*(4.32*2.96-1.36*3.83) =22.280 [A] 
1.NP 0.18*(3.835*(5.17+0.23)-0.6*1.97)+0.16*(1.68*3.07-0.9*1.95)+0.33*3.43*4+0.405*1.7*3.15+0.335*4.11*6.28+0.2*3.555*3.45 =21.855 [B] 
0.185*(3.73*(1.45+3.45)-1.43*1.15)+0.47*5.135*3.68-0.32*1.46*2.6+0.165*(3.66*2.25-0.8*1.97)+0.185*(4.81*3.65-0.8*1.97)+0.19*4.81*3.65 =18.135 [C] 
1.-2.NP 0.24*7.22*4.47+0.505*3.14*3.55+0.485*3.17*1.09+0.26*(3.17*(1.98+4)-0.8*2)+0.2*3.16*2.065+0.17*3.16*2.27+0.18*1.02*2.4 =22.529 [D] 
0.225*(2.91*3.21-0.8*1.97)+0.205*(3.17*3.08-0.7*1.97*2)+0.665*2.81*4.11+0.21*3.66*4.86+0.165*(3.66*4.3-0.8*1.97*2)+0.165*(3.13*4.68-0.8*1.99) =18.830 [E] 
2.NP 0.19*(3.63*2.565-0.87*2.28)+0.18*(3.63*4.795-1.2*2.35)+0.17*3.64*2.795+0.205*(3.6*3.18+2.79*2.855-0.94*2.14)+0.19*4.19*3.035 =11.731 [F] 
0.18*(4.18*4.645-0.9*2.09)+0.175*(4.23*(4.39+1.85)-0.9*2.2-0.8*1.97)+0.315*1.645*3.5 =8.967 [G] 
3.NP 0.225*(3.86*3.895-0.9*2.05)+0.16*3.42*3.5+0.36*3.42*1.18+0.18*(4.01*5.035-0.85*2.07)+0.48*0.255*0.87+0.65*4.15*3.19-1.1*2.17*0.485 =17.207 [H] 
0.19*(4.15*4.085-0.9*2.07)+0.16*4.05*(4.215+0.595)+0.5*(2.005*3.8-0.9*1.97)+0.63*(3.05*2.5-0.85*2.07)+0.68*1.015*4.16+0.455*(2.105*3.8-0.85*2.07) =18.312 [I] 
0.3*2.11*3.8+0.47*(2.115*3.8-0.6*1.99)+0.5*(2.115*3.8-1.455*2.55)+0.48*(4.08*2.11-1.2*2.38)+0.155*(4.13*4.985-0.9*2.1)+0.17*(4.08*4.185-0.9*1.97) =16.046 [J] 
0.195*4.1*1.02 =0.815 [K] 
4.NP 0.17*(3.61*(2.03+5.37)-0.95*2.05-1.2*2.22)+0.19*(3.615*5.34-1.28*2.42)+0.64*3.105*2.4-0.46*2.18*3.05-0.18*0.9*1.97+0.625*0.63*2.4 =9.173 [L] 
0.2*(3.61*2.78-1.28*2.4)+0.48*(2.12*3.45-1.2*2.4)+0.17*(3.72*5.01-0.7*2.15)+0.315*(2.13*3.3-0.65*1.97)+0.18*(2.12*3.425-0.78*1.96)+0.49*2.12*3.425 =12.834 [M] 
0.63*1.1*2.25+0.16*(3.655*3.26-0.9*2.12-0.9*2.13) =2.854 [N] 
5.NP 0.57*(3.175*2.75-0.8*1.97)+0.885*3.1*0.8+0.59*(1.66*3.1-0.8*1.97)+0.6*2.18*1.4 =10.211 [O] 
''Součet  
Celkem 211.779=211.779 [P]</t>
  </si>
  <si>
    <t>1056</t>
  </si>
  <si>
    <t>963011511</t>
  </si>
  <si>
    <t>Bourání stropů z tvárnic pálených do nosníků ocelových tl do 120 mm</t>
  </si>
  <si>
    <t>''dle tabulky skladeb - bouraných konstrukcí - SB/30' SB30  
'''dle tabulky skladeb - bouraných konstrukcí - SB/46' SB46  
'''dle tabulky skladeb - bouraných konstrukcí - SB/53' SB53  
'''dle tabulky skladeb - bouraných konstrukcí - SB/55' SB55  
'''dle tabulky skladeb - bouraných konstrukcí - SB/58' SB58  
'''dle tabulky skladeb - bouraných konstrukcí - SB/59' SB59  
'''dle tabulky skladeb - bouraných konstrukcí - SB/59a' SB59a  
'''dle tabulky skladeb - bouraných konstrukcí - SB/72' SB72  
'''dle tabulky skladeb - bouraných konstrukcí - SB/73' SB73  
'''dle tabulky skladeb - bouraných konstrukcí - SB/76' SB76  
'''dle tabulky skladeb - bouraných konstrukcí - SB/77' SB77  
'''dle tabulky skladeb - bouraných konstrukcí - SB/96' SB96  
'''dle tabulky skladeb - bouraných konstrukcí - SB/102' SB102  
předpoklad špatného stavu stávajících stropů 300 =300.000 [A] 
''Součet  
Celkem 639.451=639.451 [B]</t>
  </si>
  <si>
    <t>1057</t>
  </si>
  <si>
    <t>963031432</t>
  </si>
  <si>
    <t>Bourání cihelných kleneb na MV nebo MVC tl do 150 mm</t>
  </si>
  <si>
    <t>''dle tabulky skladeb - bouraných konstrukcí - SB/22c' SB22c*1,2  
Celkem 24.648=24.648 [A]</t>
  </si>
  <si>
    <t>1058</t>
  </si>
  <si>
    <t>963051113</t>
  </si>
  <si>
    <t>Bourání ŽB stropů deskových tl přes 80 mm</t>
  </si>
  <si>
    <t>''dle tabulky skladeb - bouraných konstrukcí - SB/20' SB20*0,1  
'''dle tabulky skladeb - bouraných konstrukcí - SB/38' SB38*0,215  
'''dle tabulky skladeb - bouraných konstrukcí - SB/48' SB48*0,25  
''Součet  
Celkem 4.341=4.341 [A]</t>
  </si>
  <si>
    <t>1059</t>
  </si>
  <si>
    <t>963051213</t>
  </si>
  <si>
    <t>Bourání ŽB stropů žebrových s viditelnými trámy</t>
  </si>
  <si>
    <t>''dle tabulky skladeb - bouraných konstrukcí - SB/48a' SB48a*0,33  
''Pomocné výpočty  
dle tabulky skladeb - bouraných konstrukcí - SB/48a 19.77*15.24+6.845*4.95+3.53*1.17 =339.308 [A] 
Celkem 111.972=111.972 [B]</t>
  </si>
  <si>
    <t>1060</t>
  </si>
  <si>
    <t>964011211</t>
  </si>
  <si>
    <t>Vybourání ŽB překladů prefabrikovaných dl do 3 m hmotnosti do 50 kg/m</t>
  </si>
  <si>
    <t>1.NP 1.2*0.25*0.15 =0.045 [A] 
5.NP 2*1.2*0.25*0.15 =0.090 [B] 
''Součet  
Celkem 0.135=0.135 [C]</t>
  </si>
  <si>
    <t>1061</t>
  </si>
  <si>
    <t>964073341</t>
  </si>
  <si>
    <t>Vybourání válcovaných nosníků ze zdiva cihelného dl do 6 m hmotnosti 55 kg/m</t>
  </si>
  <si>
    <t>''dle tabulky skladeb - bouraných konstrukcí - SB/16' SB16*36,2*0,001*0,9  
'''dle tabulky skladeb - bouraných konstrukcí - SB/30' SB30*36,2*0,001*0,9  
'''dle tabulky skladeb - bouraných konstrukcí - SB/46' SB46*36,2*0,001*0,9  
'''dle tabulky skladeb - bouraných konstrukcí - SB/53' SB53*36,2*0,001*0,9  
'''dle tabulky skladeb - bouraných konstrukcí - SB/55' SB55*36,2*0,001*0,9  
'''dle tabulky skladeb - bouraných konstrukcí - SB/58' SB58*36,2*0,001*0,9  
'''dle tabulky skladeb - bouraných konstrukcí - SB/59' SB59*36,2*0,001*0,9  
'''dle tabulky skladeb - bouraných konstrukcí - SB/59a' SB59a*36,2*0,001*0,9  
'''dle tabulky skladeb - bouraných konstrukcí - SB/72' SB72*36,2*0,001*0,9  
'''dle tabulky skladeb - bouraných konstrukcí - SB/73' SB73*36,2*0,001*0,9  
'''dle tabulky skladeb - bouraných konstrukcí - SB/76' SB76*36,2*0,001*0,9  
'''dle tabulky skladeb - bouraných konstrukcí - SB/77' SB77*36,2*0,001*0,9  
'''dle tabulky skladeb - bouraných konstrukcí - SB/96' SB96*36,2*0,001*0,9  
'''dle tabulky skladeb - bouraných konstrukcí - SB/97' SB97*36,2*0,001*0,9  
'''dle tabulky skladeb - bouraných konstrukcí - SB/102' SB102*36,2*0,001*0,9  
předpoklad špatného stavu stávajících stropů 300*36.2*0.001*0.9 =9.774 [A] 
''Součet  
Celkem 20.901=20.901 [B]</t>
  </si>
  <si>
    <t>1062</t>
  </si>
  <si>
    <t>965031131</t>
  </si>
  <si>
    <t>Bourání podlah z cihel kladených na plocho pl přes 1 m2</t>
  </si>
  <si>
    <t>'skladba - bourání - SB/06 - 1.PP  
dle tabulky skladeb - bouraných konstrukcí - SB/06 11.33+9.06+2.69 =23.080 [A] 
Celkem 23.08=23.080 [B]</t>
  </si>
  <si>
    <t>1063</t>
  </si>
  <si>
    <t>965042141</t>
  </si>
  <si>
    <t>Bourání podkladů pod dlažby nebo mazanin betonových nebo z litého asfaltu tl do 100 mm pl přes 4 m2</t>
  </si>
  <si>
    <t>''dle tabulky skladeb - bouraných konstrukcí - SB/01' SB01*0,05  
'''dle tabulky skladeb - bouraných konstrukcí - SB/07' SB07*0,05  
'''dle tabulky skladeb - bouraných konstrukcí - SB/08' SB08*0,05  
'''dle tabulky skladeb - bouraných konstrukcí - SB/09' SB09*0,05  
'''dle tabulky skladeb - bouraných konstrukcí - SB/11' SB11*0,06  
'''dle tabulky skladeb - bouraných konstrukcí - SB/13' SB13*(0,04+0,03)  
'''dle tabulky skladeb - bouraných konstrukcí - SB/14' SB14*0,06  
'''dle tabulky skladeb - bouraných konstrukcí - SB/14a' SB14a*0,06  
'''dle tabulky skladeb - bouraných konstrukcí - SB/19' SB19*(0,04+0,03)  
'''dle tabulky skladeb - bouraných konstrukcí - SB/21' SB21*(0,04+0,03)  
'''dle tabulky skladeb - bouraných konstrukcí - SB/22' SB22*0,05  
'''dle tabulky skladeb - bouraných konstrukcí - SB/23' SB23*0,05  
'''dle tabulky skladeb - bouraných konstrukcí - SB/25' SB25*0,05  
'''dle tabulky skladeb - bouraných konstrukcí - SB/27' SB27*0,06  
'''dle tabulky skladeb - bouraných konstrukcí - SB/22c' SB22c*0,07  
'''dle tabulky skladeb - bouraných konstrukcí - SB/28' SB28*0,05  
'''dle tabulky skladeb - bouraných konstrukcí - SB/29' SB29*(0,06+0,03)  
'''dle tabulky skladeb - bouraných konstrukcí - SB/30' SB30*0,06  
'''dle tabulky skladeb - bouraných konstrukcí - SB/31' SB31*0,06  
'''dle tabulky skladeb - bouraných konstrukcí - SB/32' SB32*0,06  
'''dle tabulky skladeb - bouraných konstrukcí - SB/33' SB33*(0,05+0,065)  
'''dle tabulky skladeb - bouraných konstrukcí - SB/34' SB34*0,05  
'''dle tabulky skladeb - bouraných konstrukcí - SB/35' SB35*(0,012+0,04+0,03)  
'''dle tabulky skladeb - bouraných konstrukcí - SB/36' SB36*(0,05+0,05)  
'''dle tabulky skladeb - bouraných konstrukcí - SB/37' SB37*0,05  
'''dle tabulky skladeb - bouraných konstrukcí - SB/38' SB38*(0,05+0,05)  
'''dle tabulky skladeb - bouraných konstrukcí - SB/39' SB39*0,05  
'''dle tabulky skladeb - bouraných konstrukcí - SB/40' SB40*0,05  
'''dle tabulky skladeb - bouraných konstrukcí - SB/41' SB41*0,05  
'''dle tabulky skladeb - bouraných konstrukcí - SB/42' SB42*0,05  
'''dle tabulky skladeb - bouraných konstrukcí - SB/43' SB43*0,06  
'''dle tabulky skladeb - bouraných konstrukcí - SB/43a' SB43a*0,06  
'''dle tabulky skladeb - bouraných konstrukcí - SB/44' SB44*0,06  
'''dle tabulky skladeb - bouraných konstrukcí - SB/44a' SB44a*0,06  
'''dle tabulky skladeb - bouraných konstrukcí - SB/44b' SB44b*0,06  
'''dle tabulky skladeb - bouraných konstrukcí - SB/45' SB45*0,07  
'''dle tabulky skladeb - bouraných konstrukcí - SB/46' SB46*0,06  
'''dle tabulky skladeb - bouraných konstrukcí - SB/46' SB47*0,05  
'''dle tabulky skladeb - bouraných konstrukcí - SB/49' SB49*(0,05+0,05)  
'''dle tabulky skladeb - bouraných konstrukcí - SB/50' SB50*(0,05+0,05)  
'''dle tabulky skladeb - bouraných konstrukcí - SB/51' SB51*0,06  
'''dle tabulky skladeb - bouraných konstrukcí - SB/52' SB52*0,07  
'''dle tabulky skladeb - bouraných konstrukcí - SB/53' SB53*0,07  
'''dle tabulky skladeb - bouraných konstrukcí - SB/54' SB54*0,06  
'''dle tabulky skladeb - bouraných konstrukcí - SB/55' SB55*0,06  
'''dle tabulky skladeb - bouraných konstrukcí - SB/59' SB59*0,06  
'''dle tabulky skladeb - bouraných konstrukcí - SB/59a' SB59a*0,06  
'''dle tabulky skladeb - bouraných konstrukcí - SB/60' SB60*0,06  
'''dle tabulky skladeb - bouraných konstrukcí - SB/60a' SB60a*0,06  
'''dle tabulky skladeb - bouraných konstrukcí - SB/60b' SB60b*0,06  
'''dle tabulky skladeb - bouraných konstrukcí - SB/61' SB61*0,06  
'''dle tabulky skladeb - bouraných konstrukcí - SB/62' SB62*(0,05+0,005)  
'''dle tabulky skladeb - bouraných konstrukcí - SB/62a' SB62a*(0,05+0,005)  
'''dle tabulky skladeb - bouraných konstrukcí - SB/63' SB63*0,06  
'''dle tabulky skladeb - bouraných konstrukcí - SB/64' SB64*0,05  
'''dle tabulky skladeb - bouraných konstrukcí - SB/65' SB65*0,05  
'''dle tabulky skladeb - bouraných konstrukcí - SB/65a' SB65a*0,05  
'''dle tabulky skladeb - bouraných konstrukcí - SB/66' SB66*0,05  
'''dle tabulky skladeb - bouraných konstrukcí - SB/68' SB68*0,05  
'''dle tabulky skladeb - bouraných konstrukcí - SB/68a' SB68a*0,05  
'''dle tabulky skladeb - bouraných konstrukcí - SB/69' SB69*0,05  
'''dle tabulky skladeb - bouraných konstrukcí - SB/70' SB70*0,06  
'''dle tabulky skladeb - bouraných konstrukcí - SB/71' SB71*0,05  
'''dle tabulky skladeb - bouraných konstrukcí - SB/72' SB72*0,05  
'''dle tabulky skladeb - bouraných konstrukcí - SB/73' SB73*0,05  
'''dle tabulky skladeb - bouraných konstrukcí - SB/74' SB74*0,05  
'''dle tabulky skladeb - bouraných konstrukcí - SB/75' SB75*0,065  
'''dle tabulky skladeb - bouraných konstrukcí - SB/76' SB76*0,05  
'''dle tabulky skladeb - bouraných konstrukcí - SB/77' SB77*0,065  
'''dle tabulky skladeb - bouraných konstrukcí - SB/78' SB78*0,05  
'''dle tabulky skladeb - bouraných konstrukcí - SB/79' SB79*0,06  
'''dle tabulky skladeb - bouraných konstrukcí - SB/80' SB80*0,06  
'''dle tabulky skladeb - bouraných konstrukcí - SB/81' SB81*0,05  
'''dle tabulky skladeb - bouraných konstrukcí - SB/85' SB85*0,06  
'''dle tabulky skladeb - bouraných konstrukcí - SB/86' SB86*(0,05+0,005)  
'''dle tabulky skladeb - bouraných konstrukcí - SB/87' SB87*0,06  
'''dle tabulky skladeb - bouraných konstrukcí - SB/88' SB88*0,06  
'''dle tabulky skladeb - bouraných konstrukcí - SB/89' SB89*0,05  
'''dle tabulky skladeb - bouraných konstrukcí - SB/90' SB90*(0,045+0,005)  
'''dle tabulky skladeb - bouraných konstrukcí - SB/91' SB91*0,06  
'''dle tabulky skladeb - bouraných konstrukcí - SB/92' SB92*0,05  
'''dle tabulky skladeb - bouraných konstrukcí - SB/93' SB93*0,06  
'''dle tabulky skladeb - bouraných konstrukcí - SB/96' SB96*0,06  
'''dle tabulky skladeb - bouraných konstrukcí - SB/100' SB100*0,06  
'''dle tabulky skladeb - bouraných konstrukcí - SB/101' SB101*0,06  
''Součet  
''Pomocné výpočty  
''skladba - bourání - SB/52 - 2.NP  
dle tabulky skladeb - bouraných konstrukcí - SB/52 20.28 =20.280 [A] 
''skladba - bourání - SB/53 - 2.NP  
dle tabulky skladeb - bouraných konstrukcí - SB/53 1.8*1.65 =2.970 [B] 
Celkem 350.282=350.282 [C]</t>
  </si>
  <si>
    <t>1064</t>
  </si>
  <si>
    <t>965042241</t>
  </si>
  <si>
    <t>Bourání podkladů pod dlažby nebo mazanin betonových nebo z litého asfaltu tl přes 100 mm pl přes 4 m2</t>
  </si>
  <si>
    <t>''dle tabulky skladeb - bouraných konstrukcí - SB/37' SB37*0,19  
vybourání rampy v 1.-2.NP 2.7*1.14*0.18 =0.554 [A] 
''Součet  
Celkem 1.187=1.187 [B]</t>
  </si>
  <si>
    <t>1065</t>
  </si>
  <si>
    <t>965043341</t>
  </si>
  <si>
    <t>Bourání podkladů pod dlažby betonových s potěrem nebo teracem tl do 100 mm pl přes 4 m2</t>
  </si>
  <si>
    <t>''dle tabulky skladeb - bouraných konstrukcí - SB/01' SB01*0,035  
'''dle tabulky skladeb - bouraných konstrukcí - SB/03' SB03*0,05  
'''dle tabulky skladeb - bouraných konstrukcí - SB/06' SB06*0,05  
'''dle tabulky skladeb - bouraných konstrukcí - SB/07' SB07*0,035  
'''dle tabulky skladeb - bouraných konstrukcí - SB/08' SB08*0,035  
'''dle tabulky skladeb - bouraných konstrukcí - SB/09' SB09*0,035  
'''dle tabulky skladeb - bouraných konstrukcí - SB/14' SB14*0,007  
'''dle tabulky skladeb - bouraných konstrukcí - SB/14a' SB14a*0,007  
'''dle tabulky skladeb - bouraných konstrukcí - SB/20' SB20*0,06  
'''dle tabulky skladeb - bouraných konstrukcí - SB/24' SB24*0,05  
'''dle tabulky skladeb - bouraných konstrukcí - SB/30' SB30*0,007  
'''dle tabulky skladeb - bouraných konstrukcí - SB/31' SB31*0,007  
'''dle tabulky skladeb - bouraných konstrukcí - SB/34' SB34*0,015  
'''dle tabulky skladeb - bouraných konstrukcí - SB/39' SB39*0,015  
'''dle tabulky skladeb - bouraných konstrukcí - SB/43' SB43*0,007  
'''dle tabulky skladeb - bouraných konstrukcí - SB/43a' SB43a*0,007  
'''dle tabulky skladeb - bouraných konstrukcí - SB/45' SB45*0,04  
'''dle tabulky skladeb - bouraných konstrukcí - SB/47' SB47*0,015  
'''dle tabulky skladeb - bouraných konstrukcí - SB/55' SB55*0,007  
'''dle tabulky skladeb - bouraných konstrukcí - SB/65' SB65*0,015  
'''dle tabulky skladeb - bouraných konstrukcí - SB/65a' SB65a*0,015  
'''dle tabulky skladeb - bouraných konstrukcí - SB/68' SB68*0,035  
'''dle tabulky skladeb - bouraných konstrukcí - SB/68a' SB68a*0,035  
'''dle tabulky skladeb - bouraných konstrukcí - SB/69' SB69*0,007  
'''dle tabulky skladeb - bouraných konstrukcí - SB/71' SB71*0,015  
'''dle tabulky skladeb - bouraných konstrukcí - SB/72' SB72*0,035  
'''dle tabulky skladeb - bouraných konstrukcí - SB/73' SB73*0,035  
'''dle tabulky skladeb - bouraných konstrukcí - SB/74' SB74*0,035  
'''dle tabulky skladeb - bouraných konstrukcí - SB/75' SB75*0,007  
'''dle tabulky skladeb - bouraných konstrukcí - SB/77' SB77*0,007  
'''dle tabulky skladeb - bouraných konstrukcí - SB/78' SB78*0,007  
'''dle tabulky skladeb - bouraných konstrukcí - SB/81' SB81*0,015  
'''dle tabulky skladeb - bouraných konstrukcí - SB/88' SB88*0,007  
'''dle tabulky skladeb - bouraných konstrukcí - SB/89' SB89*0,015  
'''dle tabulky skladeb - bouraných konstrukcí - SB/93' SB93*0,007  
'''dle tabulky skladeb - bouraných konstrukcí - SB/96' SB96*0,007  
'''dle tabulky skladeb - bouraných konstrukcí - SB/99' SB99*0,05  
'''dle tabulky skladeb - bouraných konstrukcí - SB/104' SB104*0,007  
''Součet  
''Pomocné výpočty  
''skladba - bourání - SB/34 - 1-2.NP  
dle tabulky skladeb - bouraných konstrukcí - SB/34 1.98*3.08+0.475*1.49+4.15*1.75 =14.069 [A] 
''skladba - bourání - Sb/39 - 1-2.NP  
dle tabulky skladeb - bouraných konstrukcí - SB/39 24.85+1.5*5.47 =33.055 [B] 
''skladba - bourání - SB/47 - 2.NP  
dle tabulky skladeb - bouraných konstrukcí - SB/47 3.515*3.105 =10.914 [C] 
''skladba - bourání - SB/65 - 3.NP  
dle tabulky skladeb - bouraných konstrukcí - SB/65 12.37 =12.370 [D] 
''skladba - bourání - SB/65a - 3.NP  
dle tabulky skladeb - bouraných konstrukcí - SB/65a 6.36 =6.360 [E] 
''skladba - bourání - SB/71 - 4.NP  
dle tabulky skladeb - bouraných konstrukcí - SB/71 4.84 =4.840 [F] 
''skladba - bourání - SB/81 - 4.NP  
dle tabulky skladeb - bouraných konstrukcí - SB/81 15.51+4.11 =19.620 [G] 
''skladba - bourání - SB/89 - 5.NP  
dle tabulky skladeb - bouraných konstrukcí - SB/89 15.3 =15.300 [H] 
Celkem 79.13=79.130 [I]</t>
  </si>
  <si>
    <t>1066</t>
  </si>
  <si>
    <t>965045113</t>
  </si>
  <si>
    <t>Bourání potěrů cementových nebo pískocementových tl do 50 mm pl přes 4 m2</t>
  </si>
  <si>
    <t>'skladba - bourání - SB/04 - 1.PP  
dle tabulky skladeb - bouraných konstrukcí - SB/04 8.04+2.69+49.79+5.12+53.82 =119.460 [A] 
''skladba - bourání - SB/22c - 1.NP  
dle tabulky skladeb - bouraných konstrukcí - SB/22c 20.54 =20.540 [B] 
''skladba - bourání - SB/67 - 3.NP  
dle tabulky skladeb - bouraných konstrukcí - SB/67 7.14+16.04+27.28 =50.460 [C] 
''skladba - bourání - SB/101 - 6.NP  
dle tabulky skladeb - bouraných konstrukcí - SB/101 13.98 =13.980 [D] 
''Součet  
Celkem 204.44=204.440 [E]</t>
  </si>
  <si>
    <t>1067</t>
  </si>
  <si>
    <t>965082933</t>
  </si>
  <si>
    <t>Odstranění násypů pod podlahami tl do 200 mm pl přes 2 m2</t>
  </si>
  <si>
    <t>''dle tabulky skladeb - bouraných konstrukcí - SB/11' SB11*0,13  
'''dle tabulky skladeb - bouraných konstrukcí - SB/14' SB14*0,115  
'''dle tabulky skladeb - bouraných konstrukcí - SB/14a' SB14a*0,105  
'''dle tabulky skladeb - bouraných konstrukcí - SB/18' SB18*0,11  
'''dle tabulky skladeb - bouraných konstrukcí - SB/22' SB22*0,11  
'''dle tabulky skladeb - bouraných konstrukcí - SB/23' SB23*0,11  
'''dle tabulky skladeb - bouraných konstrukcí - SB/25' SB25*0,11  
'''dle tabulky skladeb - bouraných konstrukcí - SB/27' SB27*0,11  
'''dle tabulky skladeb - bouraných konstrukcí - SB/22c' SB22c*0,105  
'''dle tabulky skladeb - bouraných konstrukcí - SB/28' SB28*0,14  
'''dle tabulky skladeb - bouraných konstrukcí - SB/31' SB31*0,1  
'''dle tabulky skladeb - bouraných konstrukcí - SB/32' SB32*0,13  
'''dle tabulky skladeb - bouraných konstrukcí - SB/34' SB34*0,145  
'''dle tabulky skladeb - bouraných konstrukcí - SB/39' SB39*0,145  
'''dle tabulky skladeb - bouraných konstrukcí - SB/40' SB40*0,18  
'''dle tabulky skladeb - bouraných konstrukcí - SB/41' SB41*0,18  
'''dle tabulky skladeb - bouraných konstrukcí - SB/42' SB42*0,195  
'''dle tabulky skladeb - bouraných konstrukcí - SB/43' SB43*0,14  
'''dle tabulky skladeb - bouraných konstrukcí - SB/43a' SB43a*0,19  
'''dle tabulky skladeb - bouraných konstrukcí - SB/44' SB44*0,135  
'''dle tabulky skladeb - bouraných konstrukcí - SB/44a' SB44a*0,18  
'''dle tabulky skladeb - bouraných konstrukcí - SB/44b' SB44b*0,185  
'''dle tabulky skladeb - bouraných konstrukcí - SB/46' SB46*0,185  
'''dle tabulky skladeb - bouraných konstrukcí - SB/47' SB47*0,145  
'''dle tabulky skladeb - bouraných konstrukcí - SB/51' SB51*0,14  
'''dle tabulky skladeb - bouraných konstrukcí - SB/52' SB52*0,13  
'''dle tabulky skladeb - bouraných konstrukcí - SB/53' SB53*0,13  
'''dle tabulky skladeb - bouraných konstrukcí - SB/54' SB54*0,12  
'''dle tabulky skladeb - bouraných konstrukcí - SB/55' SB55*0,14  
'''dle tabulky skladeb - bouraných konstrukcí - SB/56' SB56*0,19  
'''dle tabulky skladeb - bouraných konstrukcí - SB/58' SB58*0,165  
'''dle tabulky skladeb - bouraných konstrukcí - SB/59' SB59*0,135  
'''dle tabulky skladeb - bouraných konstrukcí - SB/59a' SB59a*0,1  
'''dle tabulky skladeb - bouraných konstrukcí - SB/60' SB60*0,185  
'''dle tabulky skladeb - bouraných konstrukcí - SB/61' SB61*0,11  
'''dle tabulky skladeb - bouraných konstrukcí - SB/62' SB62*0,195  
'''dle tabulky skladeb - bouraných konstrukcí - SB/63' SB63*0,11  
'''dle tabulky skladeb - bouraných konstrukcí - SB/64' SB64*0,11  
'''dle tabulky skladeb - bouraných konstrukcí - SB/65' SB65*0,145  
'''dle tabulky skladeb - bouraných konstrukcí - SB/66' SB66*0,195  
'''dle tabulky skladeb - bouraných konstrukcí - SB/68a' SB68a*0,13  
'''dle tabulky skladeb - bouraných konstrukcí - SB/72' SB72*0,13  
'''dle tabulky skladeb - bouraných konstrukcí - SB/76' SB76*0,125  
'''dle tabulky skladeb - bouraných konstrukcí - SB/77' SB77*0,11  
'''dle tabulky skladeb - bouraných konstrukcí - SB/79' SB79*0,19  
'''dle tabulky skladeb - bouraných konstrukcí - SB/81' SB81*0,145  
'''dle tabulky skladeb - bouraných konstrukcí - SB/85' SB85*0,185  
'''dle tabulky skladeb - bouraných konstrukcí - SB/87' SB87*0,19  
'''dle tabulky skladeb - bouraných konstrukcí - SB/88' SB88*0,185  
'''dle tabulky skladeb - bouraných konstrukcí - SB/89' SB89*0,145  
'''dle tabulky skladeb - bouraných konstrukcí - SB/91' SB91*0,185  
'''dle tabulky skladeb - bouraných konstrukcí - SB/92' SB92*0,105  
'''dle tabulky skladeb - bouraných konstrukcí - SB/93' SB93*0,135  
'''dle tabulky skladeb - bouraných konstrukcí - SB/96' SB96*0,165  
'''dle tabulky skladeb - bouraných konstrukcí - SB/99' SB99*0,135  
'''dle tabulky skladeb - bouraných konstrukcí - SB/100' SB100*0,135  
'''dle tabulky skladeb - bouraných konstrukcí - SB/101' SB101*0,1  
''Součet  
Celkem 664.505=664.505 [A]</t>
  </si>
  <si>
    <t>1068</t>
  </si>
  <si>
    <t>965082941</t>
  </si>
  <si>
    <t>Odstranění násypů pod podlahami tl přes 200 mm</t>
  </si>
  <si>
    <t>''dle tabulky skladeb - bouraných konstrukcí - SB/09' SB09*1,31  
'''dle tabulky skladeb - bouraných konstrukcí - SB/45' SB45*0,27  
'''dle tabulky skladeb - bouraných konstrukcí - SB/56a' SB56a*0,27  
'''dle tabulky skladeb - bouraných konstrukcí - SB/57' SB57*0,205  
'''dle tabulky skladeb - bouraných konstrukcí - SB/57a' SB57a*0,285  
'''dle tabulky skladeb - bouraných konstrukcí - SB/60a' SB60a*0,355  
'''dle tabulky skladeb - bouraných konstrukcí - SB/60b' SB60b*0,265  
'''dle tabulky skladeb - bouraných konstrukcí - SB/62a' SB62a*0,35  
'''dle tabulky skladeb - bouraných konstrukcí - SB/65a' SB65a*0,345  
'''dle tabulky skladeb - bouraných konstrukcí - SB/68' SB68*0,215  
'''dle tabulky skladeb - bouraných konstrukcí - SB/69' SB69*0,245  
'''dle tabulky skladeb - bouraných konstrukcí - SB/70' SB70*0,235  
'''dle tabulky skladeb - bouraných konstrukcí - SB/71' SB71*0,245  
'''dle tabulky skladeb - bouraných konstrukcí - SB/72' SB72*0,305  
'''dle tabulky skladeb - bouraných konstrukcí - SB/74' SB74*0,26  
'''dle tabulky skladeb - bouraných konstrukcí - SB/75' SB75*0,27  
'''dle tabulky skladeb - bouraných konstrukcí - SB/78' SB78*0,225  
'''dle tabulky skladeb - bouraných konstrukcí - SB/80' SB80*0,215  
'''dle tabulky skladeb - bouraných konstrukcí - SB/86' SB86*0,21  
'''dle tabulky skladeb - bouraných konstrukcí - SB/90' SB90*0,21  
'''dle tabulky skladeb - bouraných konstrukcí - SB/102' SB102*0,215  
''Součet  
Celkem 326.821=326.821 [A]</t>
  </si>
  <si>
    <t>1069</t>
  </si>
  <si>
    <t>966008213</t>
  </si>
  <si>
    <t>Bourání odvodňovacího žlabu z betonových příkopových tvárnic š přes 800 do 1 200 mm</t>
  </si>
  <si>
    <t>dle tabulky kamenických výrobků - KA/19 31 =31.000 [A] 
dle tabulky kamenických výrobků - KA/20 20 =20.000 [B] 
''Součet  
Celkem 51=51.000 [C]</t>
  </si>
  <si>
    <t>1070</t>
  </si>
  <si>
    <t>966074112</t>
  </si>
  <si>
    <t>Demontáž prosvětlovacích pásů stěn z ocelových rámů s výplní polykarbonátovou deskou pl přes 5 do 10 m2</t>
  </si>
  <si>
    <t>1.NP 3.76*(1.36+0.65) =7.558 [A] 
Celkem 7.558=7.558 [B]</t>
  </si>
  <si>
    <t>1071</t>
  </si>
  <si>
    <t>968062244.</t>
  </si>
  <si>
    <t>Vybourání dřevěných rámů oken jednoduchých včetně křídel pl do 1 m2 se zachováním demontovaného materiálu</t>
  </si>
  <si>
    <t>demontáž okna pro repasi - dle tabulky repasovaných oken - OR/03 2*1.21*0.75 =1.815 [A] 
demontáž okna pro repasi - dle tabulky repasovaných oken - OR/10 0.96*0.51 =0.490 [B] 
demontáž okna pro repasi - dle tabulky repasovaných oken - OR/16 3*0.33*0.64 =0.634 [C] 
demontáž okna pro repasi - dle tabulky repasovaných oken - OR/17 0.64*0.64 =0.410 [D] 
''Součet  
Celkem 3.349=3.349 [E]</t>
  </si>
  <si>
    <t>1072</t>
  </si>
  <si>
    <t>968062245.</t>
  </si>
  <si>
    <t>Vybourání dřevěných rámů oken jednoduchých včetně křídel pl do 2 m2 se zachováním demontovaného materiálu</t>
  </si>
  <si>
    <t>demontáž okna pro repasi - dle tabulky repasovaných oken - OR/01 1.4*1.4 =1.960 [A] 
demontáž okna pro repasi - dle tabulky repasovaných oken - OR/02 2*1.33*1.33 =3.538 [B] 
demontáž okna pro repasi - dle tabulky repasovaných oken - OR/21 3*0.66*1.56 =3.089 [C] 
demontáž okna pro repasi - dle tabulky repasovaných oken - OR/22 0.67*1.7 =1.139 [D] 
''Součet  
Celkem 9.726=9.726 [E]</t>
  </si>
  <si>
    <t>1073</t>
  </si>
  <si>
    <t>968062246</t>
  </si>
  <si>
    <t>Vybourání dřevěných rámů oken jednoduchých včetně křídel pl do 4 m2</t>
  </si>
  <si>
    <t>OB/02 2*1.7*1.7 =5.780 [A] 
Celkem 5.78=5.780 [B]</t>
  </si>
  <si>
    <t>1074</t>
  </si>
  <si>
    <t>968062246.</t>
  </si>
  <si>
    <t>Vybourání dřevěných rámů oken jednoduchých včetně křídel pl do 4 m2 se zachováním demontovaného materiálu</t>
  </si>
  <si>
    <t>demontáž okna pro repasi - dle tabulky repasovaných oken - OR/20 1.75*1.15 =2.013 [A] 
Celkem 2.013=2.013 [B]</t>
  </si>
  <si>
    <t>1075</t>
  </si>
  <si>
    <t>968062247.</t>
  </si>
  <si>
    <t>Vybourání dřevěných rámů oken jednoduchých včetně křídel pl přes 4 m2 se zachováním demontovaného materiálu</t>
  </si>
  <si>
    <t>demontáž okna pro repasi - dle tabulky repasovaných oken - OR/08 2*2.27 =4.540 [A] 
Celkem 4.54=4.540 [B]</t>
  </si>
  <si>
    <t>1076</t>
  </si>
  <si>
    <t>968062354</t>
  </si>
  <si>
    <t>Vybourání dřevěných rámů oken dvojitých včetně křídel pl do 1 m2</t>
  </si>
  <si>
    <t>OB/04 0.39*0.8 =0.312 [A] 
Celkem 0.312=0.312 [B]</t>
  </si>
  <si>
    <t>1077</t>
  </si>
  <si>
    <t>968062354.</t>
  </si>
  <si>
    <t>Vybourání dřevěných rámů oken dvojitých včetně křídel pl do 1 m2 se zachováním demontovaného materiálu</t>
  </si>
  <si>
    <t>demontáž okna pro repasi - dle tabulky repasovaných oken - OR/04 2*0.61*1.32 =1.610 [A] 
Celkem 1.61=1.610 [B]</t>
  </si>
  <si>
    <t>1078</t>
  </si>
  <si>
    <t>968062355.</t>
  </si>
  <si>
    <t>Vybourání dřevěných rámů oken dvojitých včetně křídel pl do 2 m2 se zachováním demontovaného materiálu</t>
  </si>
  <si>
    <t>demontáž okna pro repasi - dle tabulky repasovaných oken - OR/12 2*0.8*2.13 =3.408 [A] 
Celkem 3.408=3.408 [B]</t>
  </si>
  <si>
    <t>1079</t>
  </si>
  <si>
    <t>968062357</t>
  </si>
  <si>
    <t>Vybourání dřevěných rámů oken dvojitých včetně křídel pl přes 4 m2</t>
  </si>
  <si>
    <t>OB/01 4*1.92*2.5 =19.200 [A] 
Celkem 19.2=19.200 [B]</t>
  </si>
  <si>
    <t>1080</t>
  </si>
  <si>
    <t>968062357.</t>
  </si>
  <si>
    <t>Vybourání dřevěných rámů oken dvojitých včetně křídel pl přes 4 m2 se zachováním demontovaného materiálu</t>
  </si>
  <si>
    <t>demontáž okna pro repasi - dle tabulky repasovaných oken - OR/05 2*1.7*2.4 =8.160 [A] 
demontáž okna pro repasi - dle tabulky repasovaných oken - OR/06 1.7*2.4 =4.080 [B] 
demontáž okna pro repasi - dle tabulky repasovaných oken - OR/07 1.7*2.4 =4.080 [C] 
demontáž okna pro repasi - dle tabulky repasovaných oken - OR/09 2*1.69*2.38 =8.044 [D] 
demontáž okna pro repasi - dle tabulky repasovaných oken - OR/11 3*1.7*2.4 =12.240 [E] 
demontáž okna pro repasi - dle tabulky repasovaných oken - OR/13 1.7*2.4 =4.080 [F] 
demontáž okna pro repasi - dle tabulky repasovaných oken - OR/14 2*1.7*2.4 =8.160 [G] 
''Součet  
Celkem 48.844=48.844 [H]</t>
  </si>
  <si>
    <t>1081</t>
  </si>
  <si>
    <t>968062376.</t>
  </si>
  <si>
    <t>Vybourání dřevěných rámů oken zdvojených včetně křídel pl do 4 m2 se zachováním demontovaného materiálu</t>
  </si>
  <si>
    <t>demontáž okna pro repasi - dle tabulky repasovaných oken - OR/15 2*1.69*2.1 =7.098 [A] 
demontáž okna pro repasi - dle tabulky repasovaných oken - OR/18 2*1.2*2 =4.800 [B] 
''Součet  
Celkem 11.898=11.898 [C]</t>
  </si>
  <si>
    <t>1082</t>
  </si>
  <si>
    <t>968062455</t>
  </si>
  <si>
    <t>Vybourání dřevěných dveřních zárubní pl do 2 m2</t>
  </si>
  <si>
    <t>DB/08 0.82*1.96 =1.607 [A] 
DB/26 0.8*1.97 =1.576 [B] 
DB/89 4*0.9*2.1 =7.560 [C] 
DB/93 0.88*1.97 =1.734 [D] 
DB/55 0.56*2.16 =1.210 [E] 
DB/59 0.87*2.28 =1.984 [F] 
DB/37 0.9*2.11 =1.899 [G] 
DB/88 0.9*2 =1.800 [H] 
DB/89 0.9*2.1 =1.890 [I] 
DB/35 (1+1)*0.7*2.1 =2.940 [J] 
DB/36 (1+1)*0.83*1.97 =3.270 [K] 
DB/37 (2+2)*0.9*2.05 =7.380 [L] 
DB/40 (1+1)*0.9*2 =3.600 [M] 
DB/42 (2+2)*0.9*1.97 =7.092 [N] 
DB/43 (1+1)*0.6*2.37 =2.844 [O] 
DB/44 (2+2)*0.7*2.13 =5.964 [P] 
DB/45 (2+2)*0.75*1.88 =5.640 [Q] 
DB/46 (1+1)*0.6*1.99 =2.388 [R] 
DB/47 (2+2)*0.85*2.07 =7.038 [S] 
DB/48 (1+1)*0.6*1.97 =2.364 [T] 
DB/49 (2+2)*0.9*2 =7.200 [U] 
DB/66 (1+1)*0.77*1.82 =2.803 [V] 
DB/67 (2+2)*0.78*1.87 =5.834 [W] 
DB/70 (1+1)*0.92*2.12 =3.901 [X] 
DB/62 2*0.6*1.97 =2.364 [Y] 
DB/95 (1+4)*0.8*1.97 =7.880 [Z] 
''Součet  
Celkem 101.762=101.762 [AA]</t>
  </si>
  <si>
    <t>1083</t>
  </si>
  <si>
    <t>968062455.</t>
  </si>
  <si>
    <t>Vybourání dřevěných dveřních zárubní pl do 2 m2 se zachováním demontovaného materiálu</t>
  </si>
  <si>
    <t>demontáž dveří pro repasi - dle tabulky repasovaných dveří - DR/05 0.9*2.07 =1.863 [A] 
demontáž dveří pro repasi - dle tabulky repasovaných dveří - DR/10 0.85*2.02 =1.717 [B] 
demontáž dveří pro repasi - dle tabulky repasovaných dveří - DR/14 2*0.7*2.38 =3.332 [C] 
demontáž dveří pro repasi - dle tabulky repasovaných dveří - DR/15 0.7*2.06 =1.442 [D] 
demontáž dveří pro repasi - dle tabulky repasovaných dveří - DR/18 0.7*2.08 =1.456 [E] 
demontáž dveří pro repasi - dle tabulky repasovaných dveří - DR/19 0.95*2.05 =1.948 [F] 
demontáž dveří pro repasi - dle tabulky repasovaných dveří - DR/20 0.9*1.97 =1.773 [G] 
demontáž dveří pro repasi - dle tabulky repasovaných dveří - DR/23 0.9*2.13 =1.917 [H] 
demontáž dveří pro repasi - dle tabulky repasovaných dveří - DR/24 0.9*2.1 =1.890 [I] 
demontáž dveří pro repasi - dle tabulky repasovaných dveří - DR/25 0.6*1.97 =1.182 [J] 
demontáž dveří pro repasi - dle tabulky repasovaných dveří - DR/37 2*0.68*2.1 =2.856 [K] 
demontáž dveří pro repasi - dle tabulky repasovaných dveří - DR/47 2*0.9*2.1 =3.780 [L] 
''Součet  
Celkem 25.156=25.156 [M]</t>
  </si>
  <si>
    <t>1084</t>
  </si>
  <si>
    <t>968062456</t>
  </si>
  <si>
    <t>Vybourání dřevěných dveřních zárubní pl přes 2 m2</t>
  </si>
  <si>
    <t>DB/11 2*0.9*2.45 =4.410 [A] 
DB/20 2*1.53*2.95 =9.027 [B] 
DB/25 1.3*2.17 =2.821 [C] 
DB/96 1.3*2.4 =3.120 [D] 
DB/27 (1+1)*1.22*2.48 =6.051 [E] 
DB/28 1.4*2.24+2*1.36*1.97 =8.494 [F] 
DB/85 4*1.2*2.4 =11.520 [G] 
DB/29 1.58*2.32 =3.666 [H] 
DB/32 1.4*2.4 =3.360 [I] 
DB/56 2*0.85*(2.15+0.67) =4.794 [J] 
DB/81 1.22*2.35 =2.867 [K] 
DB/85 2*1.2*2.4 =5.760 [L] 
DB/91 2*1.2*2.12 =5.088 [M] 
DB/92 1.2*2.4 =2.880 [N] 
DB/97 2*0.9*2.3 =4.140 [O] 
DB/38 (1+1)*1.23*2.4 =5.904 [P] 
DB/39 (1+1)*1.2*2.37 =5.688 [Q] 
DB/85 (4+2)*1.2*2.4 =17.280 [R] 
DB/86 1.4*2.4 =3.360 [S] 
DB/94 0.9*2.78 =2.502 [T] 
''Součet  
Celkem 112.732=112.732 [U]</t>
  </si>
  <si>
    <t>1085</t>
  </si>
  <si>
    <t>968062456.</t>
  </si>
  <si>
    <t>Vybourání dřevěných dveřních zárubní pl přes 2 m2 se zachováním demontovaného materiálu</t>
  </si>
  <si>
    <t>demontáž dveří pro repasi - dle tabulky repasovaných dveří - DR/01 1.22*2.4 =2.928 [A] 
demontáž dveří pro repasi - dle tabulky repasovaných dveří - DR/02 1.2*2.4 =2.880 [B] 
demontáž dveří pro repasi - dle tabulky repasovaných dveří - DR/03 2*1.21*2.4 =5.808 [C] 
demontáž dveří pro repasi - dle tabulky repasovaných dveří - DR/06 1.2*2.4 =2.880 [D] 
demontáž dveří pro repasi - dle tabulky repasovaných dveří - DR/07 1.2*2.4 =2.880 [E] 
demontáž dveří pro repasi - dle tabulky repasovaných dveří - DR/08 1.2*2.35 =2.820 [F] 
demontáž dveří pro repasi - dle tabulky repasovaných dveří - DR/09 1.2*2.4 =2.880 [G] 
demontáž dveří pro repasi - dle tabulky repasovaných dveří - DR/11 1.22*2.34 =2.855 [H] 
demontáž dveří pro repasi - dle tabulky repasovaných dveří - DR/12 2*1.2*2.38 =5.712 [I] 
demontáž dveří pro repasi - dle tabulky repasovaných dveří - DR/13 1.2*2.39 =2.868 [J] 
demontáž dveří pro repasi - dle tabulky repasovaných dveří - DR/16 1.2*2.42 =2.904 [K] 
demontáž dveří pro repasi - dle tabulky repasovaných dveří - DR/17 1.2*2.38 =2.856 [L] 
demontáž dveří pro repasi - dle tabulky repasovaných dveří - DR/21 1.2*2.4 =2.880 [M] 
demontáž dveří pro repasi - dle tabulky repasovaných dveří - DR/22 1.2*2.4 =2.880 [N] 
demontáž dveří pro repasi - dle tabulky repasovaných dveří - DR/26 4*1.2*2.42 =11.616 [O] 
demontáž dveří pro repasi - dle tabulky repasovaných dveří - DR/157 1*1.3*2.05=2.665 [P] 
''Součet  
Celkem  60.312=60.312 [Q]</t>
  </si>
  <si>
    <t>1086</t>
  </si>
  <si>
    <t>968062745</t>
  </si>
  <si>
    <t>Vybourání stěn dřevěných plných, zasklených nebo výkladních pl do 2 m2</t>
  </si>
  <si>
    <t>DB/72 0.7*1.97 =1.379 [A] 
DB/58 0.8*1.9 =1.520 [B] 
DB/61 0.75*1.97 =1.478 [C] 
''Součet  
Celkem 4.377=4.377 [D]</t>
  </si>
  <si>
    <t>1087</t>
  </si>
  <si>
    <t>968062746</t>
  </si>
  <si>
    <t>Vybourání stěn dřevěných plných, zasklených nebo výkladních pl do 4 m2</t>
  </si>
  <si>
    <t>DB/74 1.53*2.45 =3.749 [A] 
Celkem 3.749=3.749 [B]</t>
  </si>
  <si>
    <t>1088</t>
  </si>
  <si>
    <t>968062747</t>
  </si>
  <si>
    <t>Vybourání stěn dřevěných plných, zasklených nebo výkladních pl přes 4 m2</t>
  </si>
  <si>
    <t>DB/33 (1+1)*3.06*2.2 =13.464 [A] 
1.-2.NP 3.11*(1.36+1.6)-0.7*1.97+3.16*(2.69+1.06)-0.68*2.1 =18.249 [B] 
2.NP 4.17*3.855-0.8*1.9+2.57*(1.75+2.29)-0.75*1.97 =23.461 [C] 
3.NP 4.14*(4.975+2.13)-0.75*1.88*2 =26.595 [D] 
''Součet  
Celkem 81.769=81.769 [E]</t>
  </si>
  <si>
    <t>1089</t>
  </si>
  <si>
    <t>968062747.</t>
  </si>
  <si>
    <t>Vybourání stěn dřevěných plných, zasklených nebo výkladních pl přes 4 m2 se zachováním demontovaného materiálu</t>
  </si>
  <si>
    <t>demontáž stěny pro repasi - dle tabulky repasovaných dveří - DR/27 2.21*(2.7+2.99)/2 =6.287 [A] 
demontáž stěny pro repasi - dle tabulky repasovaných dveří - DR/28 3.22*(4.33+5.97)/2 =16.583 [B] 
''Součet  
Celkem 22.87=22.870 [C]</t>
  </si>
  <si>
    <t>1090</t>
  </si>
  <si>
    <t>968072245.</t>
  </si>
  <si>
    <t>Vybourání kovových rámů oken jednoduchých včetně křídel pl do 2 m2 se zachováním demontovaného materiálu</t>
  </si>
  <si>
    <t>demontáž okna pro repasi - dle tabulky repasovaných oken - OR/19 1.84*1.04 =1.914 [A] 
Celkem 1.914=1.914 [B]</t>
  </si>
  <si>
    <t>1091</t>
  </si>
  <si>
    <t>968072455</t>
  </si>
  <si>
    <t>Vybourání kovových dveřních zárubní pl do 2 m2</t>
  </si>
  <si>
    <t>DB/01 2*0.82*2 =3.280 [A] 
DB/03 5*0.8*2 =8.000 [B] 
DB/04 (1+2+1+3)*0.7*1.97 =9.653 [C] 
DB/05 2*0.9*1.97 =3.546 [D] 
DB/06 2*1*2 =4.000 [E] 
DB/07 2*0.8*1.97 =3.152 [F] 
DB/09 0.6*1.97 =1.182 [G] 
DB/12 0.6*1.97 =1.182 [H] 
DB/13 (11+7+3+1+1+17)*0.9*1.97 =70.920 [I] 
DB/15 0.6*2.35 =1.410 [J] 
DB/16 (17+12+25+3+3+8+2)*0.6*1.97 =82.740 [K] 
DB/18 (17+18+12+2+2+4)*0.8*1.97 =86.680 [L] 
DB/22 0.75*1.97 =1.478 [M] 
DB/23 0.9*1.97 =1.773 [N] 
DB/73 0.8*1.97 =1.576 [O] 
DB/19 0.8*1.97 =1.576 [P] 
DB/57 0.8*1.97 =1.576 [Q] 
DB/60 0.9*2.2 =1.980 [R] 
DB/80 0.6*0.9 =0.540 [S] 
DB/34 (1+1)*0.9*2.1 =3.780 [T] 
DB/41 (1+1)*0.8*1.97 =3.152 [U] 
DB/68 (1+1)*0.61*1.98 =2.416 [V] 
DB/69 (1+1)*0.61*1.98 =2.416 [W] 
DB/75 (4+4)*0.9*1.97 =14.184 [X] 
DB/52 0.6*1.22 =0.732 [Y] 
DB/53 2*0.65*1.56 =2.028 [Z] 
DB/65 2*0.8*1.97 =3.152 [AA] 
DB/77 1*1.97 =1.970 [AB] 
DB/79 0.9*(1.26+2.03)/2 =1.481 [AC] 
DB/54 0.6*1.78 =1.068 [AD] 
DB/90 0.6*1.54 =0.924 [AE] 
''Součet  
Celkem 323.547=323.547 [AF]</t>
  </si>
  <si>
    <t>1092</t>
  </si>
  <si>
    <t>968072456</t>
  </si>
  <si>
    <t>Vybourání kovových dveřních zárubní pl přes 2 m2</t>
  </si>
  <si>
    <t>DB/02 1.25*2.45 =3.063 [A] 
DB/14 1.44*1.97 =2.837 [B] 
DB/17 1.68*2.4 =4.032 [C] 
DB/21 1.4*2.4 =3.360 [D] 
DB/24 1.3*2.4 =3.120 [E] 
DB/98 1.05*2.13 =2.237 [F] 
DB/71 1.09*2.27 =2.474 [G] 
DB/76 (1+1)*1.4*1.97 =5.516 [H] 
DB/87 2*1.05*2.22 =4.662 [I] 
''Součet  
Celkem 31.301=31.301 [J]</t>
  </si>
  <si>
    <t>1093</t>
  </si>
  <si>
    <t>968072746</t>
  </si>
  <si>
    <t>Vybourání výkladních stěn kovových pevných nebo otevíratelných pl do 4 m2</t>
  </si>
  <si>
    <t>DB/78 1.85*(1.57+2.39)/2 =3.663 [A] 
Celkem 3.663=3.663 [B]</t>
  </si>
  <si>
    <t>1094</t>
  </si>
  <si>
    <t>968082017</t>
  </si>
  <si>
    <t>Vybourání plastových rámů oken včetně křídel plochy přes 2 do 4 m2</t>
  </si>
  <si>
    <t>OB/03 2*1.25*1.68 =4.200 [A] 
Celkem 4.2=4.200 [B]</t>
  </si>
  <si>
    <t>1095</t>
  </si>
  <si>
    <t>971033641</t>
  </si>
  <si>
    <t>Vybourání otvorů ve zdivu cihelném pl do 4 m2 na MVC nebo MV tl do 300 mm</t>
  </si>
  <si>
    <t>1.PP 4.17*(0.3*0.355+0.36*0.16+0.545*0.485)+4.32*0.19*0.35+4.35*0.405*0.12+4.02*(0.28*0.17+0.14*0.14)+4.15*0.405*0.38+3*0.405*0.405+4.56*0.355*0.=3.686 [A] 
''4,4*0,405*0,585+3,25*0,3*0,195+3,85*0,14*0,14+3,29*(0,38*0,21+0,57*0,675+0,14*0,14)+3,27*0,85*0,245+3,3*(0,21*0,205+0,35*0,525+0,175*0,22+0,135*0,1 
''3,3*(0,21+0,525+0,21*0,2+0,155*0,13+0,35*0,235+0,4*0,295+0,23*0,265+0,21*0,215)+2,82*0,38*0,215+2,6*0,405*0,2+2,89*0,14*0,14+3,05*(0,4*0,21+0,35*0, 
''3,3*(0,35*0,25+0,54*0,455)+3*(0,36*0,205+0,355*0,315+0,19*0,21+0,42*0,48+0,205*0,21+0,34*0,395+0,165*0,175+0,21*0,31+0,25*0,21+0,45*0,21+0,375*0,21 
3.26*0.29*0.3+2.8*0.34*0.255+2.88*(0.36*0.3+0.37*0.35)+3.1*0.14*0.155+4.52*(0.3*0.29+0.45*0.565)+2.28*0.405*0.19+1.56*0.14*0.14+2.66*0.31*0.43 =3.381 [B] 
2.74*0.145*0.14+3.26*(0.22*0.21+0.33*0.205)+3.3*(0.14*0.14+0.87*0.385+0.04*0.565+0.405*0.44+0.27*0.47+0.35*0.205+0.34*0.195)+3.66*0.195*0.245 =3.309 [C] 
3.1*0.35*0.33 =0.358 [D] 
1.NP 6.51*0.31*0.18+7*(0.205*0.35+0.69*0.14+0.4*0.59+0.225*0.225)+6.72*0.26*0.405+3*0.14*0.14*2+5.53*0.205*0.35+3.21*0.23*0.405+5.45*0.405*0.23 =5.577 [E] 
3.64*0.425*0.23+3.74*0.465*0.285+3.77*0.255*0.3+2.42*(0.605*0.165+0.205*0.31)+7.19*(0.35*0.215+0.565*0.305)+7.08*(0.405*0.23+0.73*0.185+0.29*0.515)=5.988 [F] 
''7,08*(0,35*0,205+0,3*0,185)+3,1*0,29*0,18+6,57*(0,15*0,275*2+0,26*0,14+0,16*1,955+0,3*0,18+0,205*0,35+0,3*0,18)+2,14*(0,21*0,22+0,47*0,21+0,2*0,275 
3.71*(0.47*0.25+0.405*0.245+0.26*0.87)+3.825*(0.26*0.21+0.225*0.225+0.15*0.69+0.42*0.21)+2.67*0.35*0.2+0.69*0.69*0.11+3.56*0.2*0.2+3.53*0.18*0.245 =3.316 [G] 
3.8*0.37*0.205+2.12*0.18*0.08+2.13*0.18*0.17+3.53*(0.15*0.13+0.15*0.42+0.24*0.14)+3.52*0.35*0.255+3.43*0.405*0.255+3.61*0.475*0.24+3.63*0.15*0.695 =2.252 [H] 
3.63*(0.21*0.21*2+0.2*0.2+0.325*0.155+0.35*0.02+0.225*0.35)+3.68*(0.69*0.15+0.35*0.205)+0.15*0.69*2.08+3.64*(0.14*0.14+0.15*0.15)+3.78*0.405*0.23 =2.325 [I] 
3.73*0.38*0.22+3.65*(0.52*0.21+0.54*0.305+0.35*0.22)+3.68*(0.26*0.205+0.2*0.125)+3.68*0.405*0.23 =2.224 [J] 
''3,66*(0,175*0,155+0,4*0,28+0,205*0,35+0,4*0,2+0,23*0,175+0,34*0,405)+3,69*(0,695*0,15+0,21*0,275)+3,68*0,215*0,14+3,67*(0,69*0,15+0,3*0,18+0,21*0,3 
3.62*(0.205*0.21+0.175*0.175)+3.63*(0.175*0.165+0.27*0.21)+3.62*(0.845*0.275+0.59*0.405+0.265*0.26)+3.64*(0.44*0.14+0.38*0.215) =3.055 [K] 
3.66*(0.66*0.255+0.38*0.28)+3.65*(0.215*0.38+0.395*0.21+0.28*0.285+0.215*0.38+0.175*0.175+0.265*0.3) =2.598 [L] 
1.-2.NP 4.5*0.23*0.425+4.45*0.405*0.23+4.26*0.405*0.225+4.46*0.205*0.35+3.36*0.255*0.225+4.31*(0.21*0.35+0.225*0.225+0.59*0.4)+4.4*0.26*0.255 =3.599 [M] 
3.14*(0.36*0.325+0.3*0.23)+3.37*(0.14*0.14*2+0.145*0.14)+3.14*(0.305*0.2+0.26*0.215)+3.12*0.465*0.258+3.13*0.69*0.15+3.1*0.18*0.29+7.19*0.35*0.215 =2.553 [N] 
7.19*0.565*0.305+6.57*0.14*0.14+7.22*(0.325*0.18+0.3*0.18+0.165*1.95)+3.07*(0.14*0.24+0.28*0.15+0.27*0.15+0.31*0.22)+7.07*(0.35*0.37+0.52*0.31) =7.124 [O] 
7.07*(0.21*0.21*2+0.405+0.415+0.3*0.365)+3.05*(0.14*0.24+0.28*0.15+0.27*0.15+0.21*0.235)+3.15*0.17*0.15+2.92*(0.87*0.27+0.245*0.405+0.335*0.47) =9.215 [P] 
3.16*(0.135*0.69+0.14*0.14+0.25*0.72)+3.15*(0.69*0.155+0.34*0.195)+3.14*0.175*0.175+2.43*0.2*0.185+3.16*0.135*0.9*2+3.15*0.3*0.21 =2.623 [Q] 
3.05*(0.175*0.325+0.175*0.245)+2.77*(0.355*0.2+0.18*0.19+0.175*0.205)+3.05*0.69*0.15+3.04*0.25*0.35+3.16*(0.69*0.15+0.405*0.23)+3.17*0.205*0.34 =2.119 [R] 
3.15*0.21*0.205+3.14*0.26*0.35+3.66*(0.19*1.1+0.31*0.19)+3.15*0.21*0.475+3.11*0.385*0.405+3.12*(0.305*0.35+0.69*0.15)+0.505*(3.13*2.135-1.21*2.4) =4.765 [S] 
3.13*(0.405*0.385+0.225*0.225+0.145*0.125)+3.14*(0.54*0.295+0.69*0.15+0.39*0.215+0.35*0.205) =2.017 [T] 
0.22*(1.95*2.92-1.2*2.4)+3.11*0.38*0.36+3.1*(0.4*0.22+0.175*0.175+0.195*0.175+0.415*0.415*0.5)+3.08*(0.21*0.215+0.225*0.225+0.33*0.64+0.39*0.22) =2.995 [U] 
''3,12*0,69*0,15+2,86*0,175*0,175+3,16*0,69*0,155+3,16*(0,325*0,59+0,3*0,3+0,81*0,245)+3,19*(0,22*0,37+0,195*0,14)+3,15*(0,22*0,34+0,29*0,495+0,69*0, 
3.15*(0.38*0.24+0.28*0.28+0.395*0.23)+3.16*(0.69*0.15+0.38*0.255+0.3*0.18)+0.485*0.705*2.03 =2.318 [V] 
2.NP 3.67*0.43*0.45+3.65*(0.295*0.39+0.175*0.175)+3.67*(0.4*0.2+0.26*0.305+0.315*0.59+0.23*0.225+0.175*0.22+0.15*0.15+0.69*0.15+0.21*0.295) =3.530 [W] 
3.67*0.135*0.065+3.66*(0.635*0.15+0.225*0.225+0.36*0.21+0.495*0.405+0.285*0.28)+3.64*0.35*0.255+3.63*(0.69*0.15+0.23*0.15+0.21*0.315+0.175*0.175) =3.046 [X] 
3.63*0.405*0.49+4.17*0.405*0.23+3.62*(0.21*0.235+0.14*0.14+0.26*0.175+0.21*0.34)+3.63*0.69*0.15+4.17*(0.4*0.23+0.225*0.225) =2.752 [Y] 
3.66*(0.69*0.145+0.375*0.24+0.69*0.15)+3.61*(00.405*0.555+0.2*0.2)+4.17*(0.175*0.175+0.3*0.18)+3.6*0.405*0.23+0.175*(1.2*2.4-0.9*2.2)+2.49*0.565*0.=2.876 [Z] 
2.49*0.38*0.175+2.5*0.22*0.35+2.49*(0.225*0.225+0.23*0.35)+3.79*(0.45*0.35+0.235*0.79)+3.6*0.23*0.475+3.57*0.81*0.15+3.46*(0.41*0.375+0.69*0.165) =3.738 [AA] 
3.65*(0.26*0.14+0.15*0.15)+3.63*(0.4*0.35+0.69*0.15)+3.62*0.405*0.4+3.55*(0.225*0.225+0.35*0.4)+3.65*0.205*0.35+3.54*0.71*0.205+3.52*0.38*0.375 =3.641 [AB] 
3.47*(0.405*0.33+0.31*0.21+0.69*0.15)+3.56*(0.335*0.225+0.485*0.275+0.345*0.345)+3.6*(0.23*0.405+0.285*0.21)+2.86*(0.14*0.14+0.21*0.24)+2.85*0.4*0.=2.967 [AC] 
3.53*(0.245*0.175+0.38*0.4+0.35*0.21+0.5*0.48+0.69*0.175)+2.86*0.225*0.225+3.57*(0.38*0.38+0.3*0.3+0.34*0.59)+4.17*0.3*0.185+4.15*0.205*0.47 =4.550 [AD] 
4.22*0.175*0.29+4.17*(0.205*0.35+0.565*0.3)+4.18*(0.69*0.15+0.71*0.205)+2.95*0.14*0.14+4.07*0.21*0.395+4.18*0.19*0.3+4.07*0.35*0.205+4.23*0.69*0.15=3.625 [AE] 
4.23*0.405*0.23+4.72*(0.35*0.3+0.14*0.155)+2.14*0.22*0.31+4.06*(0.3*0.18+0.405*0.23)+11.7*0.21*0.5+4.71*(0.14*0.14+0.35*0.295)+4.04*0.405*0.275 =3.993 [AF] 
4.04*(0.69*0.15+0.4*0.23)+4.2*(0.305*0.26+0.3*0.555+0.405*0.24+0.47*0.265+0.26*0.21)+4.14*(0.325*0.325+0.15*0.69+0.35*0.22+0.225*0.275)+4.17*0.15*0=4.424 [AG] 
4.13*0.15*0.69+4.1*0.215*0.335+4.11*(0.35*0.225+0.405*0.23*2+0.175*0.175)+4.1*(0.2*0.2+0.14*0.14)+4.12*0.69*0.15+4.1*0.175*0.17+4.09*0.3*0.205 =2.982 [AH] 
4.11*(0.26*0.26+0.17*0.175+0.35*0.205) =0.695 [AI] 
3.NP 1.62*0.405*0.245+0.32*(0.22*0.225+0.21*0.22+0.21*0.21)+3.23*(0.3*0.18+0.35*0.2+0.155*0.135+0.14*0.245+0.415*0.155+0.47*0.225) =1.334 [AJ] 
3.19*(0.525*0.21+0.33*0.395+0.15*0.3+0.15*0.25+0.14*0.24+0.405*0.23)+2.58*0.21*0.21+2.05*(0.225*0.4+0.245*0.4)+2.66*(0.195*0.69+0.21*0.255) =2.435 [AK] 
3.75*(0.35*0.2+0.14*0.14)+3.76*0.465*0.47+4.1*(0.69*0.15+0.4*0.115+0.405*0.2*2)+3.28*0.24*0.475+2.7*0.225*0.235+4.03*(0.41*0.265+0.175*0.175) =3.513 [AL] 
4.01*0.405*0.235+4.05*0.69*0.15+2.295*0.71*0.205+4.15*0.35*0.205+4*0.225*0.225+4.08*0.35*0.22+4.07*0.21*0.175+4.11*0.4*0.24+4.07*0.38*0.24 =2.865 [AM] 
4.05*(0.69*0.16+0.48*0.365+0.21*0.215)+4.03*0.225*0.225+4.05*0.38*0.245+4.07*0.175*0.175+0.175*0.9*2.23+0.16*0.7*0.7+4.07*0.405*0.23+4.06*0.195*0.2=3.012 [AN] 
''4,13*0,28*0,675+4,12*0,22*0,38+4,11*(0,3*0,3+0,22*0,38)+4,16*0,405*0,265+2,7*0,205*0,21+4,14*(0,22*0,35+0,225*0,225+0,59*0,325+0,54*0,215+0,35*0,22 
''4,13*(0,21*0,295+0,175*0,185*2)+4,12*(0,405*0,235+0,69*0,15)+4,1*0,225*0,225+4,14*(0,205*0,35+0,14*0,145+0,225*0,225+0,69*0,15+0,175*0,15+0,21*0,21 
4.1*0.23*0.405+4.08*0.35*0.205+4.06*(0.3*0.54+0.225*0.22+0.29*0.21+0.16*0.69+0.25*0.4)+4.1*0.205*0.35+4.06*0.35*0.205+4.08*(0.35*0.225+0.21*0.21) =3.722 [AO] 
4.08*0.175*0.175+4.1*0.35*0.2+4.15*(0.18*0.16+0.465*0.24)+4.08*(0.23*0.405+0.21*0.21)+3.66*(0.225*0.205+0.4*0.235) =2.067 [AP] 
4.1*(0.405*0.245+0.69*0.145+0.175*0.175+0.27*0.25)+4.12*0.175*0.175+4.08*(0.13*0.69+0.14*0.14+0.165*0.175)+4.15*(0.36*0.21+0.69*0.15+0.405*0.23) =3.039 [AQ] 
4.NP 3.24*(0.15*0.1+0.14*0.225+0.45*0.15)+3.28*(0.415*0.15+0.275*0.245+0.15*0.135+0.47*0.225)+3.65*(0.225*0.22+0.35*0.205+0.21*0.235+0.125*0.19) =1.917 [AR] 
3.52*(0.69*0.15+0.35*0.21)+3.65*(0.23*0.295+0.18*0.175)+3.64*(0.23*0.405+0.15*0.69)+3.63*0.225*0.225+3.64*(0.14*0.145+0.2*0.2)+3.69*0.225*0.225 =2.292 [AS] 
3.24*(0.69*0.17+0.175*0.17+0.245*0.405)+3.6*0.34*0.24+3.61*0.23*0.35+3.63*(0.54*0.29+0.26*0.265+0.29*0.195+0.225*0.225+0.22*0.405)+3.6*0.35*0.235 =3.209 [AT] 
3.6*0.215*0.35+3.61*(0.26*0.26+0.21*0.405)+3.62*(0.2*0.21+0.19*0.175+0.35*0.215)+3.63*(0.405*0.265+0.69*0.15+0.175*0.175)+3.66*0.5*0.24 =2.682 [AU] 
3.66*0.175*0.165+3.6*0.175*0.175+3.62*(0.235*0.21+0.355*0.245)+3.7*(0.15*0.16+0.21*0.215+0.69*0.15+0.255*0.405)+3.58*(0.41*0.235+0.175*0.205) =2.204 [AV] 
3.6*0.38*0.22+3.71*0.225*0.14+3.615*(0.35*0.19+0.69*0.15+0.225*0.225)+3.625*0.405*0.24+3.615*0.195*0.35+3.6*(0.24*0.405+0.69*0.15+0.245*0.195) =2.709 [AW] 
3.6*0.205*0.325+3.72*(0.21*0.265+0.51*0.325)+3.68*0.38*0.195+3.6*(0.35*0.205+0.175*0.15)+3.57*0.38*0.22+3.615*0.3*0.4+3.58*0.23*0.175+3.655*0.69*0.=2.565 [AX] 
3.655*0.405*0.235+3.57*0.69*0.175+3.655*0.25*0.21+3.63*0.48*0.21+3.615*0.225*0.225+3.605*0.14*0.14+3.655*(0.3*0.3+0.38*0.22)+0.175*1*2.3 =2.627 [AY] 
3.65*0.21*0.2 =0.153 [AZ] 
5.NP 0.99*(0.35*0.385+0.395*0.225)+0.95*0.385*0.35+1.13*(0.405*0.4+0.265*1.08)+3.24*0.225*0.22+4*0.15*0.69+3.43*0.2*0.2+3*0.14*0.145+2.98*0.69*0.=1.628 [BA] 
4*0.69*0.15+3.18*0.25*0.225+1*0.85*0.405+3.09*(0.225*0.225+0.25*0.4+0.29*0.22+0.74*0.32)+3.42*0.175*0.175+2.53*0.35*0.38+2.47*0.14*0.14+2.54*0.14*0=2.821 [BB] 
2.5*0.35*0.405+2.53*(0.21*0.265+0.215*0.2)+0.65*0.35*0.32+3.4*0.69*0.145+3.11*(0.35*0.205+0.49*0.21)+3.04*0.405*0.21+2.94*0.325*0.325+3.3*0.69*0.15=2.471 [BC] 
0.61*0.47*0.35+0.67*0.405*0.425+1.06*0.24*0.28+1.05*(0.26*0.38+0.23*0.405)+0.85*0.405*0.65 =0.712 [BD] 
0.6*(0.41*0.235+0.38*0.24+0.405*0.265+0.325*0.325+0.21*0.21+0.38*0.275+0.33*0.3+0.38*0.265+0.21*0.375+0.28*0.28+0.38*0.285+0.35*0.23+0.405*0.24) =0.715 [BE] 
0.6*0.215*0.35+3.84*0.69*0.15+3.86*0.69*0.15+3.1*0.35*0.21+4.9*0.225*0.225+4.07*0.19*0.175+2.23*0.4*0.24+4.91*0.185*0.175+3.78*0.69*0.15 =2.218 [BF] 
3.38*(0.69*0.15+0.35*0.205)+3.8*0.69*0.15+3.39*0.21*0.43+3.44*0.14*0.14+3.86*0.3*0.3+3.03*0.24*0.295+2.24*0.47*0.29+2.81*0.2*0.21+2.92*0.69*0.15 =2.647 [BG] 
2.83*0.14*0.14 =0.055 [BH] 
'''6.NP' 0,34*(0,69*0,15+0,2*0,2)+2,84*0,14*0,155+2,56*(0,235*0,225+0,825*0,32+0,21*0,22+0,69*0,15)+2,26*0,405*0,26+3,56*(0,78*0,15+0,2*0,2+0,78*0,15 
2.15*0.165*0.175+1.87*0.16*0.175+2.18*0.195*0.545+1.1*0.445*0.325 =0.505 [BI] 
''Součet  
Celkem 213.787=213.787 [BJ]</t>
  </si>
  <si>
    <t>1096</t>
  </si>
  <si>
    <t>971033651</t>
  </si>
  <si>
    <t>Vybourání otvorů ve zdivu cihelném pl do 4 m2 na MVC nebo MV tl do 600 mm</t>
  </si>
  <si>
    <t>1.-2.NP 0.485*1.29*2.4 =1.502 [A] 
2.NP 0.58*1*2.41+0.5*1.9*1.97*2+0.47*(1.92*1.97*2-0.6*0.9)+0.49*1.305*1.72+0.305*1.405*2.5 =10.614 [B] 
3.NP 0.51*1*2.5 =1.275 [C] 
5.NP 0.58*1*2.2 =1.276 [D] 
''Součet  
Celkem 14.667=14.667 [E]</t>
  </si>
  <si>
    <t>1097</t>
  </si>
  <si>
    <t>971033681</t>
  </si>
  <si>
    <t>Vybourání otvorů ve zdivu cihelném pl do 4 m2 na MVC nebo MV tl do 900 mm</t>
  </si>
  <si>
    <t>1.NP 0.625*1.2*2.5 =1.875 [A] 
1.-2.NP 0.78*(3.105*2.5-2.026*2.48)+0.75*0.975*2.5 =3.964 [B] 
2.NP 0.855*1*2.2+0.645*1*2.2+0.66*1.645*2.5+0.655*(3.1*2.5-0.9*2.07) =9.870 [C] 
4.NP 0.635*(2.8*1.5-0.8*1.97)+0.645*(2.8*1.5-0.8*1.97)+0.64*0.975*2.3 =4.794 [D] 
5.NP 0.62*1*2.45 =1.519 [E] 
''Součet  
Celkem 22.022=22.022 [F]</t>
  </si>
  <si>
    <t>1098</t>
  </si>
  <si>
    <t>971033691</t>
  </si>
  <si>
    <t>Vybourání otvorů ve zdivu cihelném pl do 4 m2 na MVC nebo MV tl přes 900 mm</t>
  </si>
  <si>
    <t>1.PP 1.045*0.705*3.29 =2.424 [A] 
Celkem 2.424=2.424 [B]</t>
  </si>
  <si>
    <t>1099</t>
  </si>
  <si>
    <t>972054241</t>
  </si>
  <si>
    <t>Vybourání otvorů v ŽB stropech nebo klenbách pl do 0,09 m2 tl do 150 mm</t>
  </si>
  <si>
    <t>'prostupy pro ZTI, CHL a VZT  
1.PP 2+10+5 =17.000 [A] 
1.NP 1+2+10 =13.000 [B] 
1.-2.NP 3+2 =5.000 [C] 
2.NP 4+14+1 =19.000 [D] 
3.NP 6+10+2 =18.000 [E] 
4.NP 6+4 =10.000 [F] 
5.NP 8+4 =12.000 [G] 
6.NP 1 =1.000 [H] 
''Součet  
Celkem 95=95.000 [I]</t>
  </si>
  <si>
    <t>1100</t>
  </si>
  <si>
    <t>976072221</t>
  </si>
  <si>
    <t>Vybourání kovových komínových dvířek pl do 0,3 m2 ze zdiva cihelného</t>
  </si>
  <si>
    <t>demontáž dvířek pro repasi - dle tabulky zámečnických výrobků - Zi/26 80 =80.000 [A] 
Celkem 80=80.000 [B]</t>
  </si>
  <si>
    <t>1101</t>
  </si>
  <si>
    <t>978011141</t>
  </si>
  <si>
    <t>Otlučení (osekání) vnitřní vápenné nebo vápenocementové omítky stropů v rozsahu přes 10 do 30 %</t>
  </si>
  <si>
    <t>2.NP 28.56+29.44+8.87 =66.870 [A] 
Celkem 66.87=66.870 [B]</t>
  </si>
  <si>
    <t>1102</t>
  </si>
  <si>
    <t>978011161</t>
  </si>
  <si>
    <t>Otlučení (osekání) vnitřní vápenné nebo vápenocementové omítky stropů v rozsahu přes 30 do 50 %</t>
  </si>
  <si>
    <t>1103</t>
  </si>
  <si>
    <t>978011191</t>
  </si>
  <si>
    <t>Otlučení (osekání) vnitřní vápenné nebo vápenocementové omítky stropů v rozsahu přes 50 do 100 %</t>
  </si>
  <si>
    <t>2.NP 20.83 =20.830 [A] 
3.NP 27.93+10.94 =38.870 [B] 
''ST03  
''Součet  
Celkem 5277.33=5 277.330 [C]</t>
  </si>
  <si>
    <t>1104</t>
  </si>
  <si>
    <t>978013161</t>
  </si>
  <si>
    <t>Otlučení (osekání) vnitřní vápenné nebo vápenocementové omítky stěn v rozsahu přes 30 do 50 %</t>
  </si>
  <si>
    <t>1105</t>
  </si>
  <si>
    <t>978013191</t>
  </si>
  <si>
    <t>Otlučení (osekání) vnitřní vápenné nebo vápenocementové omítky stěn v rozsahu přes 50 do 100 %</t>
  </si>
  <si>
    <t>''odstranění poškozených částí jádrové omítky na stávajících konstrukcích, které se nebourají' S01+S02+S04+S05+S06+S11+S12+S15+S22  
odsolení 568=568.000 [A] 
Celkem  20429.412=20 429.412 [B]</t>
  </si>
  <si>
    <t>1106</t>
  </si>
  <si>
    <t>978015391</t>
  </si>
  <si>
    <t>Otlučení (osekání) vnější vápenné nebo vápenocementové omítky stupně členitosti 1 a 2 v rozsahu přes 80 do 100 %</t>
  </si>
  <si>
    <t>'odstranění stávající omítky pro skladbu S13  
'''dle tabulky skladeb - stěny - S/13' S13  
Celkem 831.822=831.822 [A]</t>
  </si>
  <si>
    <t>1107</t>
  </si>
  <si>
    <t>978035127</t>
  </si>
  <si>
    <t>Odstranění tenkovrstvé omítky tl přes 2 mm odsekáním v rozsahu přes 50 do 100 %</t>
  </si>
  <si>
    <t>''odstranění štuku na stávajících konstrukcích, které se nebourají' S01+S02+S04+S05+S06+S11+S12+S15+S22+ST03  
'''odpočet obkladů' -obkladbour  
''Součet  
Celkem 22972.016=22 972.016 [A]</t>
  </si>
  <si>
    <t>1108</t>
  </si>
  <si>
    <t>979999R01</t>
  </si>
  <si>
    <t>Vybourání výtahové konstrukce</t>
  </si>
  <si>
    <t>1109</t>
  </si>
  <si>
    <t>985131111</t>
  </si>
  <si>
    <t>Očištění ploch stěn, rubu kleneb a podlah tlakovou vodou</t>
  </si>
  <si>
    <t>chodba 1.032c 346.33*1.2+(7-1.6)*47.76*2 =931.404 [A] 
příjezdová hala 1.060 860 =860.000 [B] 
chodba 1.080a,b,c (32.71+51.45+31.92)*1.2+320 =459.296 [C] 
salonky 1.081 a 1.082 82.09*1.2+52.08+450 =600.588 [D] 
''Součet  
Celkem 2851.288=2 851.288 [E]</t>
  </si>
  <si>
    <t>1110</t>
  </si>
  <si>
    <t>985131311</t>
  </si>
  <si>
    <t>Ruční dočištění ploch stěn, rubu kleneb a podlah ocelových kartáči</t>
  </si>
  <si>
    <t>1111</t>
  </si>
  <si>
    <t>1112</t>
  </si>
  <si>
    <t>R015112.901</t>
  </si>
  <si>
    <t>POPLATKY ZA LIKVIDACE ODPADŮ NEKONTAMINOVANÝCH - 17 05 04 ZEMINA A KAMENÍ VČETNĚ DOPRAVY - Evidenční položka. Neoceňovat v objektu SO/PS, položka se oceňuje pou</t>
  </si>
  <si>
    <t>POPLATKY ZA LIKVIDACE ODPADŮ NEKONTAMINOVANÝCH - 17 05 04 ZEMINA A KAMENÍ VČETNĚ DOPRAVY - Evidenční položka. Neoceňovat v objektu SO/PS, položka se oceňuje pouze v objektu SO 90-90</t>
  </si>
  <si>
    <t>1614.521+256.669 =1 871.190 [A] 
Celkem 1871.19=1 871.190 [B]</t>
  </si>
  <si>
    <t>1113</t>
  </si>
  <si>
    <t>R015601.902</t>
  </si>
  <si>
    <t>POPLATKY ZA LIKVIDACE ODPADŮ NEKONTAMINOVANÝCH - 17 01 01 BETON VČETNĚ DOPRAVY - Evidenční položka. Neoceňovat v objektu SO/PS, položka se oceňuje pouze v objek</t>
  </si>
  <si>
    <t>POPLATKY ZA LIKVIDACE ODPADŮ NEKONTAMINOVANÝCH - 17 01 01 BETON VČETNĚ DOPRAVY - Evidenční položka. Neoceňovat v objektu SO/PS, položka se oceňuje pouze v objektu SO 90-90</t>
  </si>
  <si>
    <t>2449.597=2 449.597 [A] 
Celkem 2449.597=2 449.597 [B]</t>
  </si>
  <si>
    <t>1114</t>
  </si>
  <si>
    <t>R015602.903</t>
  </si>
  <si>
    <t>POPLATKY ZA LIKVIDACE ODPADŮ NEKONTAMINOVANÝCH - 17 01 01 ŽELEZOBETON VČETNĚ DOPRAVY - Evidenční položka. Neoceňovat v objektu SO/PS, položka se oceňuje pouze v</t>
  </si>
  <si>
    <t>POPLATKY ZA LIKVIDACE ODPADŮ NEKONTAMINOVANÝCH - 17 01 01 ŽELEZOBETON VČETNĚ DOPRAVY - Evidenční položka. Neoceňovat v objektu SO/PS, položka se oceňuje pouze v objektu SO 90-90</t>
  </si>
  <si>
    <t>Evidenční položka. Neoceňovat v objektu SO/PS, položka se oceňuje pouze v objektu SO 90-90 285.184 =285.184 [A] 
Celkem 285.184=285.184 [B]</t>
  </si>
  <si>
    <t>1115</t>
  </si>
  <si>
    <t>R015603.904</t>
  </si>
  <si>
    <t>POPLATKY ZA LIKVIDACE ODPADŮ NEKONTAMINOVANÝCH - 17 01 02 CIHLENÝ ODPAD VČETNĚ DOPRAVY - Evidenční položka. Neoceňovat v objektu SO/PS, položka se oceňuje pouze</t>
  </si>
  <si>
    <t>POPLATKY ZA LIKVIDACE ODPADŮ NEKONTAMINOVANÝCH - 17 01 02 CIHLENÝ ODPAD VČETNĚ DOPRAVY - Evidenční položka. Neoceňovat v objektu SO/PS, položka se oceňuje pouze v objektu SO 90-90</t>
  </si>
  <si>
    <t>Evidenční položka. Neoceňovat v objektu SO/PS, položka se oceňuje pouze v objektu SO 90-90 1061.087 =1 061.087 [A] 
Celkem 1061.087=1 061.087 [B]</t>
  </si>
  <si>
    <t>1116</t>
  </si>
  <si>
    <t>Evidenční položka. Neoceňovat v objektu SO/PS, položka se oceňuje pouze v objektu SO 90-90 387.145 =387.145 [A] 
Celkem 387.145=387.145 [B]</t>
  </si>
  <si>
    <t>1117</t>
  </si>
  <si>
    <t>R015811.906</t>
  </si>
  <si>
    <t>POPLATKY ZA LIKVIDACE ODPADŮ NEKONTAMINOVANÝCH - 17 02 01 DŘEVĚNÝ ODPAD VČETNĚ DOPRAVY - Evidenční položka. Neoceňovat v objektu SO/PS, položka se oceňuje pouze</t>
  </si>
  <si>
    <t>POPLATKY ZA LIKVIDACE ODPADŮ NEKONTAMINOVANÝCH - 17 02 01 DŘEVĚNÝ ODPAD VČETNĚ DOPRAVY - Evidenční položka. Neoceňovat v objektu SO/PS, položka se oceňuje pouze v objektu SO 90-90</t>
  </si>
  <si>
    <t>Evidenční položka. Neoceňovat v objektu SO/PS, položka se oceňuje pouze v objektu SO 90-90 60.528 =60.528 [A] 
Celkem 60.528=60.528 [B]</t>
  </si>
  <si>
    <t>Přesun hmot</t>
  </si>
  <si>
    <t>1118</t>
  </si>
  <si>
    <t>998011004</t>
  </si>
  <si>
    <t>Přesun hmot pro budovy zděné v přes 24 do 36 m</t>
  </si>
  <si>
    <t>VRN1</t>
  </si>
  <si>
    <t>Průzkumné, geodetické a projektové práce</t>
  </si>
  <si>
    <t>1119</t>
  </si>
  <si>
    <t>01324400R</t>
  </si>
  <si>
    <t>VRN3</t>
  </si>
  <si>
    <t>Zařízení staveniště</t>
  </si>
  <si>
    <t>1120</t>
  </si>
  <si>
    <t>03420300R</t>
  </si>
  <si>
    <t>Provizorní zakrývání konstrukcí, ochrana před poškozením</t>
  </si>
  <si>
    <t>VRN9</t>
  </si>
  <si>
    <t>Ostatní náklady</t>
  </si>
  <si>
    <t>1122</t>
  </si>
  <si>
    <t>09410301R</t>
  </si>
  <si>
    <t>Čistý úklid po předání etap do užívání</t>
  </si>
  <si>
    <t>D.9.8</t>
  </si>
  <si>
    <t>Všeobecný objekt</t>
  </si>
  <si>
    <t xml:space="preserve">  SO 98-98</t>
  </si>
  <si>
    <t>SO 98-98</t>
  </si>
  <si>
    <t>0</t>
  </si>
  <si>
    <t>Publicita stavby</t>
  </si>
  <si>
    <t>VSEOB01</t>
  </si>
  <si>
    <t>Dokumentace</t>
  </si>
  <si>
    <t>VSEOB001</t>
  </si>
  <si>
    <t>Geodetická dokumentace skutečného provedení stavby</t>
  </si>
  <si>
    <t>VSEOB002</t>
  </si>
  <si>
    <t>Dokumentace skutečného provedení v listinné formě</t>
  </si>
  <si>
    <t>VSEOB003</t>
  </si>
  <si>
    <t>Dokumentace skutečného provedení v elektronické formě</t>
  </si>
  <si>
    <t>RVO001</t>
  </si>
  <si>
    <t>Osvědčení o shodě notifikovanou osobou</t>
  </si>
  <si>
    <t>RVO002</t>
  </si>
  <si>
    <t>Osvědčení o bezpečnosti před uvedením do provozu</t>
  </si>
  <si>
    <t>RVO004</t>
  </si>
  <si>
    <t>Hlukové měření</t>
  </si>
  <si>
    <t>RVO006</t>
  </si>
  <si>
    <t>Měření osvětlení</t>
  </si>
  <si>
    <t>v předepsaném rozsahu a počtu dle VTP a ZTP 1 =1.000 [A] 
Celkem 1=1.000 [B]</t>
  </si>
  <si>
    <t>01131400R</t>
  </si>
  <si>
    <t>Archeologický dohled</t>
  </si>
  <si>
    <t>01150300R</t>
  </si>
  <si>
    <t>Podrobný průzkum salinity a návrh odsolení</t>
  </si>
  <si>
    <t>01154400R</t>
  </si>
  <si>
    <t>Restaurátorský průzkum</t>
  </si>
  <si>
    <t>01154402R</t>
  </si>
  <si>
    <t>Podrobný průzkum stavu stropních konstrukcí a návrh opatření</t>
  </si>
  <si>
    <t>01154401R</t>
  </si>
  <si>
    <t>Restaurátorský dohled</t>
  </si>
  <si>
    <t>VRN5</t>
  </si>
  <si>
    <t>Finanční náklady</t>
  </si>
  <si>
    <t>05300200R</t>
  </si>
  <si>
    <t>Poplatky za nájem plochy pro zařízení staveniště</t>
  </si>
  <si>
    <t>D.9.9</t>
  </si>
  <si>
    <t>Likvidace odpadů včetně dopravy</t>
  </si>
  <si>
    <t xml:space="preserve">  SO 90-90</t>
  </si>
  <si>
    <t>SO 90-90</t>
  </si>
  <si>
    <t>POPLATKY ZA LIKVIDACE ODPADŮ NEKONTAMINOVANÝCH - 17 05 04 ZEMINA A KAMENÍ VČETNĚ DOPRAVY</t>
  </si>
  <si>
    <t>SO 07-71-07.01 - Architektonicko stavební řešení 1871.19 =1 871.190 [A] 
Celkem 1871.19=1 871.190 [B]</t>
  </si>
  <si>
    <t>POPLATKY ZA LIKVIDACE ODPADŮ NEKONTAMINOVANÝCH - 17 01 01 BETON VČETNĚ DOPRAVY</t>
  </si>
  <si>
    <t>SO 07-71-07.01 - Architektonicko stavební řešení 2449.597=2 449.597 [A] 
Celkem 2449.597=2 449.597 [B]</t>
  </si>
  <si>
    <t>POPLATKY ZA LIKVIDACE ODPADŮ NEKONTAMINOVANÝCH - 17 01 01 ŽELEZOBETON VČETNĚ DOPRAVY</t>
  </si>
  <si>
    <t>SO 07-71-07.01 - Architektonicko stavební řešení 285.184 =285.184 [A] 
Celkem 285.184=285.184 [B]</t>
  </si>
  <si>
    <t>POPLATKY ZA LIKVIDACE ODPADŮ NEKONTAMINOVANÝCH - 17 01 02 CIHLENÝ ODPAD VČETNĚ DOPRAVY</t>
  </si>
  <si>
    <t>SO 07-71-07.01 - Architektonicko stavební řešení 1061.087 =1 061.087 [A] 
Celkem 1061.087=1 061.087 [B]</t>
  </si>
  <si>
    <t>POPLATKY ZA LIKVIDACE ODPADŮ NEKONTAMINOVANÝCH - 17 09 04 STAVEBNÍ ODPAD SMĚSNÝ A DEMOLIČNÍ VČETNĚ DOPRAVY</t>
  </si>
  <si>
    <t>SO 07-71-07.01 - Architektonicko stavební řešení 387.145 =387.145 [A] 
D.1.2.7 - slaboproud 42+24+0.9+36 +0.015=102.915 [B] 
D.1.2.4 - PZTS 36+3+0.18 =39.180 [C] 
D.1.2.2 - NZS 39 =39.000 [D] 
SO 07-71-07.04 15.4+0.286+43.68+19.62+0.35+1.34 =80.676 [E] 
''Součet  
Celkem 648.916=648.916 [F]</t>
  </si>
  <si>
    <t>POPLATKY ZA LIKVIDACE ODPADŮ NEKONTAMINOVANÝCH - 17 02 01 DŘEVĚNÝ ODPAD VČETNĚ DOPRAVY</t>
  </si>
  <si>
    <t>SO 07-71-07.01 - Architektonicko stavební řešení 60.528 =60.528 [A] 
Celkem 60.528=60.528 [B]</t>
  </si>
  <si>
    <t>POPLATKY ZA LIKVIDACE ODPADŮ - 16 02 11 ELEKTROODPAD VČETNĚ DOPRAVY</t>
  </si>
  <si>
    <t>SO 07-71-07.04.500 - silnoproud 18.45 =18.450 [A] 
D.1.2.7 - slaboproud 11 =11.000 [B] 
''Součet  
Celkem 29.45=29.450 [C]</t>
  </si>
  <si>
    <t>SO-ON1</t>
  </si>
  <si>
    <t>Ostatní rozpočtové náklady</t>
  </si>
  <si>
    <t xml:space="preserve">  SO-ON</t>
  </si>
  <si>
    <t>SO-ON</t>
  </si>
  <si>
    <t>01220300R</t>
  </si>
  <si>
    <t>Průzkum a doměření odkrytých konstrukcí, zpracování návrhu opatření - pro stavební část</t>
  </si>
  <si>
    <t>01327400R</t>
  </si>
  <si>
    <t>Pasportizace objektu a přilehlých konstrukcí před započetím a v průběhu prací</t>
  </si>
  <si>
    <t>01329400R</t>
  </si>
  <si>
    <t>Závěrečné restaurátorské zprávy</t>
  </si>
  <si>
    <t>VRN4</t>
  </si>
  <si>
    <t>Inženýrská činnost</t>
  </si>
  <si>
    <t>04000100R</t>
  </si>
  <si>
    <t>Inženýrská a kompletační činnost</t>
  </si>
  <si>
    <t>09140400R</t>
  </si>
  <si>
    <t>Práce na památkovém objektu - vzorkování, samostatná správní řízení vyžadovaná DOSS včetně zpracování PD</t>
  </si>
  <si>
    <t>094103000</t>
  </si>
  <si>
    <t>Náklady na plánované vyklizení objektu včetně nákladů na stěhování provozů dle ZOV</t>
  </si>
  <si>
    <t>'vyklizení prostor objektu - zbytky vybavení (skříně, regály, nástěnky,…)  
1 =1.000 [A] 
Celkem 1=1.000 [B]</t>
  </si>
  <si>
    <t>SO-OR1</t>
  </si>
  <si>
    <t>Vybavení - provozní náklady OŘ</t>
  </si>
  <si>
    <t xml:space="preserve">  SO-OR</t>
  </si>
  <si>
    <t>SO-OR</t>
  </si>
  <si>
    <t>725291652</t>
  </si>
  <si>
    <t>Montáž dávkovače tekutého mýdla</t>
  </si>
  <si>
    <t>C_06</t>
  </si>
  <si>
    <t>elektronický dávkovač mýdla nástěnný s podomítkovou montáží, s infračerveným senzorem. S připojením k síti pomocí síťového zdroje 230V.</t>
  </si>
  <si>
    <t>dávkovač tekutého mýdla nástěnný, objem 700ml, zámek, vnitřní plastová nádoba pro přímé plnění.</t>
  </si>
  <si>
    <t>C_14</t>
  </si>
  <si>
    <t>dávkovač tekutého mýdla nástěnný bezdotykový, objem 500ml, napajení 230V volitelné.</t>
  </si>
  <si>
    <t>C_15</t>
  </si>
  <si>
    <t>dávkovač dezinfekce nástěnný bezdotykový, objem 950ml, napajení 230V volitelné.</t>
  </si>
  <si>
    <t>C_16z</t>
  </si>
  <si>
    <t>hromadný zásobník tekutého mýdla, až pro 6 dávkovačů, nádrž 6l, napájení 230/12V transformátorem.</t>
  </si>
  <si>
    <t>Hromadný zásobník tekutého mýdla, až pro 6 dávkovačů, nádrž 6l, napájení 230/12V transformátorem.</t>
  </si>
  <si>
    <t>725291653</t>
  </si>
  <si>
    <t>Montáž zásobníku toaletních papírů</t>
  </si>
  <si>
    <t>C_09</t>
  </si>
  <si>
    <t>zásobník na jumbo role toaletního papíru, nástěnný, uzavřený plášť s předním průzorem, na roli o průměru max. 280 mm a s jádrem 40 mm.</t>
  </si>
  <si>
    <t>C_11</t>
  </si>
  <si>
    <t>zásobník na hygienické sáčky / hygienický koš nástěnný, samozavírací víko, vnitřní plastová vložka, slot na plastové hygienické sáčky, objem koše 5l.</t>
  </si>
  <si>
    <t>C_12</t>
  </si>
  <si>
    <t>Držák na toaletní papír, zámek, nerez brus</t>
  </si>
  <si>
    <t>725291654</t>
  </si>
  <si>
    <t>Montáž zásobníku papírových ručníků</t>
  </si>
  <si>
    <t>C_10</t>
  </si>
  <si>
    <t>zásobník na papírové ručníky bezdotykový automatický zápustný, 1 papírová role průměr max. 200mm, zámek, kapacitní senzor, nastavitelná citlivost senzoru pro od</t>
  </si>
  <si>
    <t>zásobník na papírové ručníky bezdotykový automatický zápustný, 1 papírová role průměr max. 200mm, zámek, kapacitní senzor, nastavitelná citlivost senzoru pro odvíjení, nastavitelná délka útržku, zdroj</t>
  </si>
  <si>
    <t>725291664</t>
  </si>
  <si>
    <t>Montáž štětky závěsné</t>
  </si>
  <si>
    <t>C_08</t>
  </si>
  <si>
    <t>WC štětka nástěnná, šroubováno do stěny, výměnná koncovka štětky, rukojeť z nerezové oceli, černá nylonová štětka.</t>
  </si>
  <si>
    <t>725291667</t>
  </si>
  <si>
    <t>Montáž piktogramu</t>
  </si>
  <si>
    <t>C_24</t>
  </si>
  <si>
    <t>pás lakovaného skla lepený v úrovni obkladu, natištěné piktogramy orientačního systému.</t>
  </si>
  <si>
    <t>C_05</t>
  </si>
  <si>
    <t>Věšák dvojitý, z broušeného nerezu.</t>
  </si>
  <si>
    <t>dodávka a montáž 63=63.000 [A] 
Celkem 63=63.000 [B]</t>
  </si>
  <si>
    <t>C_07</t>
  </si>
  <si>
    <t>Odpadkový koš drátěný závěsný, objem 47 litrů, integrovaný držák igelitových pytlů na odpadky.</t>
  </si>
  <si>
    <t>dodávka a montáž 11=11.000 [A] 
Celkem 11=11.000 [B]</t>
  </si>
  <si>
    <t>C_17</t>
  </si>
  <si>
    <t>Odpadkový koš nástěnný, obsahuje vnitřní odolný textilní pytel, objem 23l.</t>
  </si>
  <si>
    <t>dodávka a montáž 61=61.000 [A] 
Celkem 61=61.000 [B]</t>
  </si>
  <si>
    <t>76681111R</t>
  </si>
  <si>
    <t>Montáž kuchyňských linek</t>
  </si>
  <si>
    <t>766624T16</t>
  </si>
  <si>
    <t>Kuchyňská linka včetně spotřebičů a zařizovacích předmětů - dle specifikace v PD - T/16</t>
  </si>
  <si>
    <t>dle tabulky truhlářských výrobků - T16 1 =1.000 [A] 
Celkem 1=1.000 [B]</t>
  </si>
  <si>
    <t>766624T17</t>
  </si>
  <si>
    <t>Kuchyňská linka včetně spotřebičů a zařizovacích předmětů - dle specifikace v PD - T/17</t>
  </si>
  <si>
    <t>dle tabulky truhlářských výrobků - T17 1 =1.000 [A] 
Celkem 1=1.000 [B]</t>
  </si>
  <si>
    <t>766624T18</t>
  </si>
  <si>
    <t>Kuchyňská linka včetně spotřebičů a zařizovacích předmětů - dle specifikace v PD - T/18</t>
  </si>
  <si>
    <t>dle tabulky truhlářských výrobků - T18 1 =1.000 [A] 
Celkem 1=1.000 [B]</t>
  </si>
  <si>
    <t>766624T19</t>
  </si>
  <si>
    <t>Kuchyňská linka včetně spotřebičů a zařizovacích předmětů - dle specifikace v PD - T/19</t>
  </si>
  <si>
    <t>dle tabulky truhlářských výrobků - T19 1 =1.000 [A] 
Celkem 1=1.000 [B]</t>
  </si>
  <si>
    <t>766624T20</t>
  </si>
  <si>
    <t>Kuchyňská linka včetně spotřebičů a zařizovacích předmětů - dle specifikace v PD - T/20</t>
  </si>
  <si>
    <t>dle tabulky truhlářských výrobků - T20 1 =1.000 [A] 
Celkem 1=1.000 [B]</t>
  </si>
  <si>
    <t>766624T21</t>
  </si>
  <si>
    <t>Kuchyňská linka včetně spotřebičů a zařizovacích předmětů - dle specifikace v PD - T/21</t>
  </si>
  <si>
    <t>dle tabulky truhlářských výrobků - T21 1 =1.000 [A] 
Celkem 1=1.000 [B]</t>
  </si>
  <si>
    <t>766624T22</t>
  </si>
  <si>
    <t>Kuchyňská linka včetně spotřebičů a zařizovacích předmětů - dle specifikace v PD - T/22</t>
  </si>
  <si>
    <t>dle tabulky truhlářských výrobků - T22 1 =1.000 [A] 
Celkem 1=1.000 [B]</t>
  </si>
  <si>
    <t>766624T23</t>
  </si>
  <si>
    <t>Kuchyňská linka včetně spotřebičů a zařizovacích předmětů - dle specifikace v PD - T/23</t>
  </si>
  <si>
    <t>dle tabulky truhlářských výrobků - T23 1 =1.000 [A] 
Celkem 1=1.000 [B]</t>
  </si>
  <si>
    <t>766624T24</t>
  </si>
  <si>
    <t>Kuchyňská linka včetně spotřebičů a zařizovacích předmětů - dle specifikace v PD - T/24</t>
  </si>
  <si>
    <t>dle tabulky truhlářských výrobků - T24 1 =1.000 [A] 
Celkem 1=1.000 [B]</t>
  </si>
  <si>
    <t>766624T25</t>
  </si>
  <si>
    <t>Kuchyňská linka včetně spotřebičů a zařizovacích předmětů - dle specifikace v PD - T/25</t>
  </si>
  <si>
    <t>dle tabulky truhlářských výrobků - T25 1 =1.000 [A] 
Celkem 1=1.000 [B]</t>
  </si>
  <si>
    <t>766624T26</t>
  </si>
  <si>
    <t>Kuchyňská linka včetně spotřebičů a zařizovacích předmětů - dle specifikace v PD - T/26</t>
  </si>
  <si>
    <t>dle tabulky truhlářských výrobků - T26 1 =1.000 [A] 
Celkem 1=1.000 [B]</t>
  </si>
  <si>
    <t>766624T27</t>
  </si>
  <si>
    <t>Kuchyňská linka včetně spotřebičů a zařizovacích předmětů - dle specifikace v PD - T/27</t>
  </si>
  <si>
    <t>dle tabulky truhlářských výrobků - T27 1 =1.000 [A] 
Celkem 1=1.000 [B]</t>
  </si>
  <si>
    <t>766624T28</t>
  </si>
  <si>
    <t>Kuchyňská linka včetně spotřebičů a zařizovacích předmětů - dle specifikace v PD - T/28</t>
  </si>
  <si>
    <t>dle tabulky truhlářských výrobků - T28 1 =1.000 [A] 
Celkem 1=1.000 [B]</t>
  </si>
  <si>
    <t>766624T29</t>
  </si>
  <si>
    <t>Kuchyňská linka včetně spotřebičů a zařizovacích předmětů - dle specifikace v PD - T/29</t>
  </si>
  <si>
    <t>dle tabulky truhlářských výrobků - T29 1 =1.000 [A] 
Celkem 1=1.000 [B]</t>
  </si>
  <si>
    <t>766624T30</t>
  </si>
  <si>
    <t>Kuchyňská linka včetně spotřebičů a zařizovacích předmětů - dle specifikace v PD - T/30</t>
  </si>
  <si>
    <t>dle tabulky truhlářských výrobků - T30 1 =1.000 [A] 
Celkem 1=1.000 [B]</t>
  </si>
  <si>
    <t>766624T31</t>
  </si>
  <si>
    <t>Kuchyňská linka včetně spotřebičů a zařizovacích předmětů - dle specifikace v PD - T/31</t>
  </si>
  <si>
    <t>dle tabulky truhlářských výrobků - T31 1 =1.000 [A] 
Celkem 1=1.000 [B]</t>
  </si>
  <si>
    <t>766624T32</t>
  </si>
  <si>
    <t>Kuchyňská linka včetně spotřebičů a zařizovacích předmětů - dle specifikace v PD - T/32</t>
  </si>
  <si>
    <t>dle tabulky truhlářských výrobků - T32 1 =1.000 [A] 
Celkem 1=1.000 [B]</t>
  </si>
  <si>
    <t>766624T33</t>
  </si>
  <si>
    <t>Kuchyňská linka včetně spotřebičů a zařizovacích předmětů - dle specifikace v PD - T/33</t>
  </si>
  <si>
    <t>dle tabulky truhlářských výrobků - T33 1 =1.000 [A] 
Celkem 1=1.000 [B]</t>
  </si>
  <si>
    <t>766624T34</t>
  </si>
  <si>
    <t>Kuchyňská linka včetně spotřebičů a zařizovacích předmětů - dle specifikace v PD - T/34</t>
  </si>
  <si>
    <t>dle tabulky truhlářských výrobků - T34 1 =1.000 [A] 
Celkem 1=1.000 [B]</t>
  </si>
  <si>
    <t>766624T35</t>
  </si>
  <si>
    <t>Kuchyňská linka včetně spotřebičů a zařizovacích předmětů - dle specifikace v PD - T/35</t>
  </si>
  <si>
    <t>dle tabulky truhlářských výrobků - T35 1 =1.000 [A] 
Celkem 1=1.000 [B]</t>
  </si>
  <si>
    <t>766624T36</t>
  </si>
  <si>
    <t>Kuchyňská linka včetně spotřebičů a zařizovacích předmětů - dle specifikace v PD - T/36</t>
  </si>
  <si>
    <t>dle tabulky truhlářských výrobků - T36 1 =1.000 [A] 
Celkem 1=1.000 [B]</t>
  </si>
  <si>
    <t>766624T37</t>
  </si>
  <si>
    <t>Kuchyňská linka včetně spotřebičů a zařizovacích předmětů - dle specifikace v PD - T/37</t>
  </si>
  <si>
    <t>dle tabulky truhlářských výrobků - T37 1 =1.000 [A] 
Celkem 1=1.000 [B]</t>
  </si>
  <si>
    <t>0.5*0.6*3+0.6*0.6*2=1.620 [A] 
Celkem 1.62=1.620 [B]</t>
  </si>
  <si>
    <t>zrcadlo sklopné, nerez brus</t>
  </si>
  <si>
    <t>953943211</t>
  </si>
  <si>
    <t>Osazování hasicího přístroje</t>
  </si>
  <si>
    <t>44932114</t>
  </si>
  <si>
    <t>přístroj hasicí ruční práškový PG 6 LE</t>
  </si>
  <si>
    <t>dle tabulky ostatních výrobků - OV/01 14 =14.000 [A] 
dle tabulky ostatních výrobků - OV/02 40 =40.000 [B] 
''Součet  
Celkem 54=54.000 [C]</t>
  </si>
  <si>
    <t>44932211</t>
  </si>
  <si>
    <t>přístroj hasicí ruční sněhový KS 5 BG</t>
  </si>
  <si>
    <t>dle tabulky ostatních výrobků - OV/03 1 =1.000 [A] 
Celkem 1=1.000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</si>
</sst>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0+C10+C21+C30+C32+C34+C36</f>
      </c>
    </row>
    <row r="7" spans="2:3" ht="12.75" customHeight="1">
      <c r="B7" s="8" t="s">
        <v>7</v>
      </c>
      <c s="10">
        <f>0+E10+E21+E30+E32+E34+E36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</f>
      </c>
      <c s="14">
        <f>C10*0.21</f>
      </c>
      <c s="14">
        <f>0+E11+E12+E13+E14+E15+E16+E17+E18+E19+E20</f>
      </c>
      <c s="13">
        <f>0+F11+F12+F13+F14+F15+F16+F17+F18+F19+F20</f>
      </c>
    </row>
    <row r="11" spans="1:6" ht="12.75">
      <c r="A11" s="11" t="s">
        <v>16</v>
      </c>
      <c s="12" t="s">
        <v>17</v>
      </c>
      <c s="14">
        <f>D.1.2.2.!K8+D.1.2.2.!M8</f>
      </c>
      <c s="14">
        <f>C11*0.21</f>
      </c>
      <c s="14">
        <f>C11+D11</f>
      </c>
      <c s="13">
        <f>D.1.2.2.!T7</f>
      </c>
    </row>
    <row r="12" spans="1:6" ht="12.75">
      <c r="A12" s="11" t="s">
        <v>333</v>
      </c>
      <c s="12" t="s">
        <v>334</v>
      </c>
      <c s="14">
        <f>D.1.2.4.1!K8+D.1.2.4.1!M8</f>
      </c>
      <c s="14">
        <f>C12*0.21</f>
      </c>
      <c s="14">
        <f>C12+D12</f>
      </c>
      <c s="13">
        <f>D.1.2.4.1!T7</f>
      </c>
    </row>
    <row r="13" spans="1:6" ht="12.75">
      <c r="A13" s="11" t="s">
        <v>499</v>
      </c>
      <c s="12" t="s">
        <v>500</v>
      </c>
      <c s="14">
        <f>D.1.2.4.2!K8+D.1.2.4.2!M8</f>
      </c>
      <c s="14">
        <f>C13*0.21</f>
      </c>
      <c s="14">
        <f>C13+D13</f>
      </c>
      <c s="13">
        <f>D.1.2.4.2!T7</f>
      </c>
    </row>
    <row r="14" spans="1:6" ht="12.75">
      <c r="A14" s="11" t="s">
        <v>597</v>
      </c>
      <c s="12" t="s">
        <v>598</v>
      </c>
      <c s="14">
        <f>D.1.2.4.3!K8+D.1.2.4.3!M8</f>
      </c>
      <c s="14">
        <f>C14*0.21</f>
      </c>
      <c s="14">
        <f>C14+D14</f>
      </c>
      <c s="13">
        <f>D.1.2.4.3!T7</f>
      </c>
    </row>
    <row r="15" spans="1:6" ht="12.75">
      <c r="A15" s="11" t="s">
        <v>623</v>
      </c>
      <c s="12" t="s">
        <v>624</v>
      </c>
      <c s="14">
        <f>D.1.2.7.1!K8+D.1.2.7.1!M8</f>
      </c>
      <c s="14">
        <f>C15*0.21</f>
      </c>
      <c s="14">
        <f>C15+D15</f>
      </c>
      <c s="13">
        <f>D.1.2.7.1!T7</f>
      </c>
    </row>
    <row r="16" spans="1:6" ht="12.75">
      <c r="A16" s="11" t="s">
        <v>1163</v>
      </c>
      <c s="12" t="s">
        <v>1164</v>
      </c>
      <c s="14">
        <f>D.1.2.7.2!K8+D.1.2.7.2!M8</f>
      </c>
      <c s="14">
        <f>C16*0.21</f>
      </c>
      <c s="14">
        <f>C16+D16</f>
      </c>
      <c s="13">
        <f>D.1.2.7.2!T7</f>
      </c>
    </row>
    <row r="17" spans="1:6" ht="12.75">
      <c r="A17" s="11" t="s">
        <v>1198</v>
      </c>
      <c s="12" t="s">
        <v>1199</v>
      </c>
      <c s="14">
        <f>D.1.2.7.3!K8+D.1.2.7.3!M8</f>
      </c>
      <c s="14">
        <f>C17*0.21</f>
      </c>
      <c s="14">
        <f>C17+D17</f>
      </c>
      <c s="13">
        <f>D.1.2.7.3!T7</f>
      </c>
    </row>
    <row r="18" spans="1:6" ht="12.75">
      <c r="A18" s="11" t="s">
        <v>1232</v>
      </c>
      <c s="12" t="s">
        <v>1233</v>
      </c>
      <c s="14">
        <f>D.1.2.7.4!K8+D.1.2.7.4!M8</f>
      </c>
      <c s="14">
        <f>C18*0.21</f>
      </c>
      <c s="14">
        <f>C18+D18</f>
      </c>
      <c s="13">
        <f>D.1.2.7.4!T7</f>
      </c>
    </row>
    <row r="19" spans="1:6" ht="12.75">
      <c r="A19" s="11" t="s">
        <v>1287</v>
      </c>
      <c s="12" t="s">
        <v>1288</v>
      </c>
      <c s="14">
        <f>D.1.2.7.5!K8+D.1.2.7.5!M8</f>
      </c>
      <c s="14">
        <f>C19*0.21</f>
      </c>
      <c s="14">
        <f>C19+D19</f>
      </c>
      <c s="13">
        <f>D.1.2.7.5!T7</f>
      </c>
    </row>
    <row r="20" spans="1:6" ht="12.75">
      <c r="A20" s="11" t="s">
        <v>1364</v>
      </c>
      <c s="12" t="s">
        <v>1365</v>
      </c>
      <c s="14">
        <f>D.1.4.3!K8+D.1.4.3!M8</f>
      </c>
      <c s="14">
        <f>C20*0.21</f>
      </c>
      <c s="14">
        <f>C20+D20</f>
      </c>
      <c s="13">
        <f>D.1.4.3!T7</f>
      </c>
    </row>
    <row r="21" spans="1:6" ht="12.75">
      <c r="A21" s="11" t="s">
        <v>1559</v>
      </c>
      <c s="12" t="s">
        <v>1560</v>
      </c>
      <c s="14">
        <f>0+C22+C23+C24+C25+C26+C27+C28+C29</f>
      </c>
      <c s="14">
        <f>C21*0.21</f>
      </c>
      <c s="14">
        <f>0+E22+E23+E24+E25+E26+E27+E28+E29</f>
      </c>
      <c s="13">
        <f>0+F22+F23+F24+F25+F26+F27+F28+F29</f>
      </c>
    </row>
    <row r="22" spans="1:6" ht="12.75">
      <c r="A22" s="11" t="s">
        <v>1561</v>
      </c>
      <c s="12" t="s">
        <v>1562</v>
      </c>
      <c s="14">
        <f>'SO 07-71-07.0.1'!K8+'SO 07-71-07.0.1'!M8</f>
      </c>
      <c s="14">
        <f>C22*0.21</f>
      </c>
      <c s="14">
        <f>C22+D22</f>
      </c>
      <c s="13">
        <f>'SO 07-71-07.0.1'!T7</f>
      </c>
    </row>
    <row r="23" spans="1:6" ht="12.75">
      <c r="A23" s="11" t="s">
        <v>1820</v>
      </c>
      <c s="12" t="s">
        <v>1821</v>
      </c>
      <c s="14">
        <f>'SO 07-71-07.0.2'!K8+'SO 07-71-07.0.2'!M8</f>
      </c>
      <c s="14">
        <f>C23*0.21</f>
      </c>
      <c s="14">
        <f>C23+D23</f>
      </c>
      <c s="13">
        <f>'SO 07-71-07.0.2'!T7</f>
      </c>
    </row>
    <row r="24" spans="1:6" ht="12.75">
      <c r="A24" s="11" t="s">
        <v>1872</v>
      </c>
      <c s="12" t="s">
        <v>1873</v>
      </c>
      <c s="14">
        <f>'SO 07-71-07.0.3'!K8+'SO 07-71-07.0.3'!M8</f>
      </c>
      <c s="14">
        <f>C24*0.21</f>
      </c>
      <c s="14">
        <f>C24+D24</f>
      </c>
      <c s="13">
        <f>'SO 07-71-07.0.3'!T7</f>
      </c>
    </row>
    <row r="25" spans="1:6" ht="12.75">
      <c r="A25" s="11" t="s">
        <v>2179</v>
      </c>
      <c s="12" t="s">
        <v>2180</v>
      </c>
      <c s="14">
        <f>'SO 07-71-07.0.4'!K8+'SO 07-71-07.0.4'!M8</f>
      </c>
      <c s="14">
        <f>C25*0.21</f>
      </c>
      <c s="14">
        <f>C25+D25</f>
      </c>
      <c s="13">
        <f>'SO 07-71-07.0.4'!T7</f>
      </c>
    </row>
    <row r="26" spans="1:6" ht="12.75">
      <c r="A26" s="11" t="s">
        <v>2322</v>
      </c>
      <c s="12" t="s">
        <v>2323</v>
      </c>
      <c s="14">
        <f>'SO 07-71-07.0.5'!K8+'SO 07-71-07.0.5'!M8</f>
      </c>
      <c s="14">
        <f>C26*0.21</f>
      </c>
      <c s="14">
        <f>C26+D26</f>
      </c>
      <c s="13">
        <f>'SO 07-71-07.0.5'!T7</f>
      </c>
    </row>
    <row r="27" spans="1:6" ht="12.75">
      <c r="A27" s="11" t="s">
        <v>2492</v>
      </c>
      <c s="12" t="s">
        <v>2493</v>
      </c>
      <c s="14">
        <f>'SO 07-71-07.0.6'!K8+'SO 07-71-07.0.6'!M8</f>
      </c>
      <c s="14">
        <f>C27*0.21</f>
      </c>
      <c s="14">
        <f>C27+D27</f>
      </c>
      <c s="13">
        <f>'SO 07-71-07.0.6'!T7</f>
      </c>
    </row>
    <row r="28" spans="1:6" ht="12.75">
      <c r="A28" s="11" t="s">
        <v>3101</v>
      </c>
      <c s="12" t="s">
        <v>3102</v>
      </c>
      <c s="14">
        <f>'SO 07-71-07.0.7'!K8+'SO 07-71-07.0.7'!M8</f>
      </c>
      <c s="14">
        <f>C28*0.21</f>
      </c>
      <c s="14">
        <f>C28+D28</f>
      </c>
      <c s="13">
        <f>'SO 07-71-07.0.7'!T7</f>
      </c>
    </row>
    <row r="29" spans="1:6" ht="12.75">
      <c r="A29" s="11" t="s">
        <v>3223</v>
      </c>
      <c s="12" t="s">
        <v>3224</v>
      </c>
      <c s="14">
        <f>'SO 07-71-07.01'!K8+'SO 07-71-07.01'!M8</f>
      </c>
      <c s="14">
        <f>C29*0.21</f>
      </c>
      <c s="14">
        <f>C29+D29</f>
      </c>
      <c s="13">
        <f>'SO 07-71-07.01'!T7</f>
      </c>
    </row>
    <row r="30" spans="1:6" ht="12.75">
      <c r="A30" s="11" t="s">
        <v>7041</v>
      </c>
      <c s="12" t="s">
        <v>7042</v>
      </c>
      <c s="14">
        <f>0+C31</f>
      </c>
      <c s="14">
        <f>C30*0.21</f>
      </c>
      <c s="14">
        <f>0+E31</f>
      </c>
      <c s="13">
        <f>0+F31</f>
      </c>
    </row>
    <row r="31" spans="1:6" ht="12.75">
      <c r="A31" s="11" t="s">
        <v>7043</v>
      </c>
      <c s="12" t="s">
        <v>7042</v>
      </c>
      <c s="14">
        <f>'SO 98-98'!K8+'SO 98-98'!M8</f>
      </c>
      <c s="14">
        <f>C31*0.21</f>
      </c>
      <c s="14">
        <f>C31+D31</f>
      </c>
      <c s="13">
        <f>'SO 98-98'!T7</f>
      </c>
    </row>
    <row r="32" spans="1:6" ht="12.75">
      <c r="A32" s="11" t="s">
        <v>7078</v>
      </c>
      <c s="12" t="s">
        <v>7079</v>
      </c>
      <c s="14">
        <f>0+C33</f>
      </c>
      <c s="14">
        <f>C32*0.21</f>
      </c>
      <c s="14">
        <f>0+E33</f>
      </c>
      <c s="13">
        <f>0+F33</f>
      </c>
    </row>
    <row r="33" spans="1:6" ht="12.75">
      <c r="A33" s="11" t="s">
        <v>7080</v>
      </c>
      <c s="12" t="s">
        <v>7079</v>
      </c>
      <c s="14">
        <f>'SO 90-90'!K8+'SO 90-90'!M8</f>
      </c>
      <c s="14">
        <f>C33*0.21</f>
      </c>
      <c s="14">
        <f>C33+D33</f>
      </c>
      <c s="13">
        <f>'SO 90-90'!T7</f>
      </c>
    </row>
    <row r="34" spans="1:6" ht="12.75">
      <c r="A34" s="11" t="s">
        <v>7096</v>
      </c>
      <c s="12" t="s">
        <v>7097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7098</v>
      </c>
      <c s="12" t="s">
        <v>7097</v>
      </c>
      <c s="14">
        <f>'SO-ON'!K8+'SO-ON'!M8</f>
      </c>
      <c s="14">
        <f>C35*0.21</f>
      </c>
      <c s="14">
        <f>C35+D35</f>
      </c>
      <c s="13">
        <f>'SO-ON'!T7</f>
      </c>
    </row>
    <row r="36" spans="1:6" ht="12.75">
      <c r="A36" s="11" t="s">
        <v>7115</v>
      </c>
      <c s="12" t="s">
        <v>7116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7117</v>
      </c>
      <c s="12" t="s">
        <v>7116</v>
      </c>
      <c s="14">
        <f>'SO-OR'!K8+'SO-OR'!M8</f>
      </c>
      <c s="14">
        <f>C37*0.21</f>
      </c>
      <c s="14">
        <f>C37+D37</f>
      </c>
      <c s="13">
        <f>'SO-OR'!T7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COUNTIFS(L8:L172,"=0",A8:A172,"P")+COUNTIFS(L8:L172,"",A8:A172,"P")+SUM(Q8:Q172)</f>
      </c>
    </row>
    <row r="8" spans="1:13" ht="12.75">
      <c r="A8" t="s">
        <v>45</v>
      </c>
      <c r="C8" s="28" t="s">
        <v>1289</v>
      </c>
      <c r="E8" s="30" t="s">
        <v>1288</v>
      </c>
      <c r="J8" s="29">
        <f>0+J9+J14+J123</f>
      </c>
      <c s="29">
        <f>0+K9+K14+K123</f>
      </c>
      <c s="29">
        <f>0+L9+L14+L123</f>
      </c>
      <c s="29">
        <f>0+M9+M14+M123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181</v>
      </c>
      <c s="34" t="s">
        <v>52</v>
      </c>
      <c s="35" t="s">
        <v>5</v>
      </c>
      <c s="6" t="s">
        <v>53</v>
      </c>
      <c s="36" t="s">
        <v>54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1290</v>
      </c>
      <c r="J14" s="32">
        <f>0</f>
      </c>
      <c s="32">
        <f>0</f>
      </c>
      <c s="32">
        <f>0+L15+L19+L23+L27+L31+L35+L39+L43+L47+L51+L55+L59+L63+L67+L71+L75+L79+L83+L87+L91+L95+L99+L103+L107+L111+L115+L119</f>
      </c>
      <c s="32">
        <f>0+M15+M19+M23+M27+M31+M35+M39+M43+M47+M51+M55+M59+M63+M67+M71+M75+M79+M83+M87+M91+M95+M99+M103+M107+M111+M115+M119</f>
      </c>
    </row>
    <row r="15" spans="1:16" ht="12.75">
      <c r="A15" t="s">
        <v>50</v>
      </c>
      <c s="34" t="s">
        <v>62</v>
      </c>
      <c s="34" t="s">
        <v>1291</v>
      </c>
      <c s="35" t="s">
        <v>5</v>
      </c>
      <c s="6" t="s">
        <v>1292</v>
      </c>
      <c s="36" t="s">
        <v>206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68</v>
      </c>
      <c>
        <f>(M15*21)/100</f>
      </c>
      <c t="s">
        <v>28</v>
      </c>
    </row>
    <row r="16" spans="1:5" ht="12.75">
      <c r="A16" s="35" t="s">
        <v>56</v>
      </c>
      <c r="E16" s="39" t="s">
        <v>1292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1293</v>
      </c>
      <c s="35" t="s">
        <v>5</v>
      </c>
      <c s="6" t="s">
        <v>1294</v>
      </c>
      <c s="36" t="s">
        <v>206</v>
      </c>
      <c s="37">
        <v>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12.75">
      <c r="A20" s="35" t="s">
        <v>56</v>
      </c>
      <c r="E20" s="39" t="s">
        <v>1294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1295</v>
      </c>
      <c s="35" t="s">
        <v>5</v>
      </c>
      <c s="6" t="s">
        <v>1296</v>
      </c>
      <c s="36" t="s">
        <v>206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68</v>
      </c>
      <c>
        <f>(M23*21)/100</f>
      </c>
      <c t="s">
        <v>28</v>
      </c>
    </row>
    <row r="24" spans="1:5" ht="12.75">
      <c r="A24" s="35" t="s">
        <v>56</v>
      </c>
      <c r="E24" s="39" t="s">
        <v>1296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1297</v>
      </c>
      <c s="35" t="s">
        <v>5</v>
      </c>
      <c s="6" t="s">
        <v>1298</v>
      </c>
      <c s="36" t="s">
        <v>206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68</v>
      </c>
      <c>
        <f>(M27*21)/100</f>
      </c>
      <c t="s">
        <v>28</v>
      </c>
    </row>
    <row r="28" spans="1:5" ht="12.75">
      <c r="A28" s="35" t="s">
        <v>56</v>
      </c>
      <c r="E28" s="39" t="s">
        <v>1298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74</v>
      </c>
      <c s="34" t="s">
        <v>1299</v>
      </c>
      <c s="35" t="s">
        <v>5</v>
      </c>
      <c s="6" t="s">
        <v>1300</v>
      </c>
      <c s="36" t="s">
        <v>174</v>
      </c>
      <c s="37">
        <v>56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68</v>
      </c>
      <c>
        <f>(M31*21)/100</f>
      </c>
      <c t="s">
        <v>28</v>
      </c>
    </row>
    <row r="32" spans="1:5" ht="12.75">
      <c r="A32" s="35" t="s">
        <v>56</v>
      </c>
      <c r="E32" s="39" t="s">
        <v>1300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25.5">
      <c r="A35" t="s">
        <v>50</v>
      </c>
      <c s="34" t="s">
        <v>27</v>
      </c>
      <c s="34" t="s">
        <v>1301</v>
      </c>
      <c s="35" t="s">
        <v>5</v>
      </c>
      <c s="6" t="s">
        <v>1302</v>
      </c>
      <c s="36" t="s">
        <v>174</v>
      </c>
      <c s="37">
        <v>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68</v>
      </c>
      <c>
        <f>(M35*21)/100</f>
      </c>
      <c t="s">
        <v>28</v>
      </c>
    </row>
    <row r="36" spans="1:5" ht="25.5">
      <c r="A36" s="35" t="s">
        <v>56</v>
      </c>
      <c r="E36" s="39" t="s">
        <v>1302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79</v>
      </c>
      <c s="34" t="s">
        <v>1303</v>
      </c>
      <c s="35" t="s">
        <v>5</v>
      </c>
      <c s="6" t="s">
        <v>1304</v>
      </c>
      <c s="36" t="s">
        <v>174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68</v>
      </c>
      <c>
        <f>(M39*21)/100</f>
      </c>
      <c t="s">
        <v>28</v>
      </c>
    </row>
    <row r="40" spans="1:5" ht="12.75">
      <c r="A40" s="35" t="s">
        <v>56</v>
      </c>
      <c r="E40" s="39" t="s">
        <v>1304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82</v>
      </c>
      <c s="34" t="s">
        <v>1305</v>
      </c>
      <c s="35" t="s">
        <v>5</v>
      </c>
      <c s="6" t="s">
        <v>1306</v>
      </c>
      <c s="36" t="s">
        <v>206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68</v>
      </c>
      <c>
        <f>(M43*21)/100</f>
      </c>
      <c t="s">
        <v>28</v>
      </c>
    </row>
    <row r="44" spans="1:5" ht="12.75">
      <c r="A44" s="35" t="s">
        <v>56</v>
      </c>
      <c r="E44" s="39" t="s">
        <v>1306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85</v>
      </c>
      <c s="34" t="s">
        <v>1307</v>
      </c>
      <c s="35" t="s">
        <v>5</v>
      </c>
      <c s="6" t="s">
        <v>1308</v>
      </c>
      <c s="36" t="s">
        <v>206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68</v>
      </c>
      <c>
        <f>(M47*21)/100</f>
      </c>
      <c t="s">
        <v>28</v>
      </c>
    </row>
    <row r="48" spans="1:5" ht="12.75">
      <c r="A48" s="35" t="s">
        <v>56</v>
      </c>
      <c r="E48" s="39" t="s">
        <v>1308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50</v>
      </c>
      <c s="34" t="s">
        <v>88</v>
      </c>
      <c s="34" t="s">
        <v>1309</v>
      </c>
      <c s="35" t="s">
        <v>5</v>
      </c>
      <c s="6" t="s">
        <v>1310</v>
      </c>
      <c s="36" t="s">
        <v>206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68</v>
      </c>
      <c>
        <f>(M51*21)/100</f>
      </c>
      <c t="s">
        <v>28</v>
      </c>
    </row>
    <row r="52" spans="1:5" ht="12.75">
      <c r="A52" s="35" t="s">
        <v>56</v>
      </c>
      <c r="E52" s="39" t="s">
        <v>1310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91</v>
      </c>
      <c s="34" t="s">
        <v>1311</v>
      </c>
      <c s="35" t="s">
        <v>5</v>
      </c>
      <c s="6" t="s">
        <v>1312</v>
      </c>
      <c s="36" t="s">
        <v>174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68</v>
      </c>
      <c>
        <f>(M55*21)/100</f>
      </c>
      <c t="s">
        <v>28</v>
      </c>
    </row>
    <row r="56" spans="1:5" ht="12.75">
      <c r="A56" s="35" t="s">
        <v>56</v>
      </c>
      <c r="E56" s="39" t="s">
        <v>1312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50</v>
      </c>
      <c s="34" t="s">
        <v>94</v>
      </c>
      <c s="34" t="s">
        <v>453</v>
      </c>
      <c s="35" t="s">
        <v>5</v>
      </c>
      <c s="6" t="s">
        <v>454</v>
      </c>
      <c s="36" t="s">
        <v>174</v>
      </c>
      <c s="37">
        <v>20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12.75">
      <c r="A60" s="35" t="s">
        <v>56</v>
      </c>
      <c r="E60" s="39" t="s">
        <v>454</v>
      </c>
    </row>
    <row r="61" spans="1:5" ht="12.75">
      <c r="A61" s="35" t="s">
        <v>58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97</v>
      </c>
      <c s="34" t="s">
        <v>1313</v>
      </c>
      <c s="35" t="s">
        <v>5</v>
      </c>
      <c s="6" t="s">
        <v>1314</v>
      </c>
      <c s="36" t="s">
        <v>206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68</v>
      </c>
      <c>
        <f>(M63*21)/100</f>
      </c>
      <c t="s">
        <v>28</v>
      </c>
    </row>
    <row r="64" spans="1:5" ht="12.75">
      <c r="A64" s="35" t="s">
        <v>56</v>
      </c>
      <c r="E64" s="39" t="s">
        <v>1314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12.75">
      <c r="A67" t="s">
        <v>50</v>
      </c>
      <c s="34" t="s">
        <v>100</v>
      </c>
      <c s="34" t="s">
        <v>1315</v>
      </c>
      <c s="35" t="s">
        <v>5</v>
      </c>
      <c s="6" t="s">
        <v>1316</v>
      </c>
      <c s="36" t="s">
        <v>174</v>
      </c>
      <c s="37">
        <v>296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68</v>
      </c>
      <c>
        <f>(M67*21)/100</f>
      </c>
      <c t="s">
        <v>28</v>
      </c>
    </row>
    <row r="68" spans="1:5" ht="12.75">
      <c r="A68" s="35" t="s">
        <v>56</v>
      </c>
      <c r="E68" s="39" t="s">
        <v>1316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50</v>
      </c>
      <c s="34" t="s">
        <v>103</v>
      </c>
      <c s="34" t="s">
        <v>1317</v>
      </c>
      <c s="35" t="s">
        <v>5</v>
      </c>
      <c s="6" t="s">
        <v>1318</v>
      </c>
      <c s="36" t="s">
        <v>174</v>
      </c>
      <c s="37">
        <v>276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68</v>
      </c>
      <c>
        <f>(M71*21)/100</f>
      </c>
      <c t="s">
        <v>28</v>
      </c>
    </row>
    <row r="72" spans="1:5" ht="12.75">
      <c r="A72" s="35" t="s">
        <v>56</v>
      </c>
      <c r="E72" s="39" t="s">
        <v>1318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50</v>
      </c>
      <c s="34" t="s">
        <v>106</v>
      </c>
      <c s="34" t="s">
        <v>1319</v>
      </c>
      <c s="35" t="s">
        <v>5</v>
      </c>
      <c s="6" t="s">
        <v>1320</v>
      </c>
      <c s="36" t="s">
        <v>206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68</v>
      </c>
      <c>
        <f>(M75*21)/100</f>
      </c>
      <c t="s">
        <v>28</v>
      </c>
    </row>
    <row r="76" spans="1:5" ht="12.75">
      <c r="A76" s="35" t="s">
        <v>56</v>
      </c>
      <c r="E76" s="39" t="s">
        <v>1320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12.75">
      <c r="A79" t="s">
        <v>50</v>
      </c>
      <c s="34" t="s">
        <v>109</v>
      </c>
      <c s="34" t="s">
        <v>1321</v>
      </c>
      <c s="35" t="s">
        <v>5</v>
      </c>
      <c s="6" t="s">
        <v>1322</v>
      </c>
      <c s="36" t="s">
        <v>206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68</v>
      </c>
      <c>
        <f>(M79*21)/100</f>
      </c>
      <c t="s">
        <v>28</v>
      </c>
    </row>
    <row r="80" spans="1:5" ht="12.75">
      <c r="A80" s="35" t="s">
        <v>56</v>
      </c>
      <c r="E80" s="39" t="s">
        <v>1322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50</v>
      </c>
      <c s="34" t="s">
        <v>112</v>
      </c>
      <c s="34" t="s">
        <v>1323</v>
      </c>
      <c s="35" t="s">
        <v>5</v>
      </c>
      <c s="6" t="s">
        <v>1324</v>
      </c>
      <c s="36" t="s">
        <v>206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68</v>
      </c>
      <c>
        <f>(M83*21)/100</f>
      </c>
      <c t="s">
        <v>28</v>
      </c>
    </row>
    <row r="84" spans="1:5" ht="12.75">
      <c r="A84" s="35" t="s">
        <v>56</v>
      </c>
      <c r="E84" s="39" t="s">
        <v>1324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50</v>
      </c>
      <c s="34" t="s">
        <v>115</v>
      </c>
      <c s="34" t="s">
        <v>1325</v>
      </c>
      <c s="35" t="s">
        <v>5</v>
      </c>
      <c s="6" t="s">
        <v>1326</v>
      </c>
      <c s="36" t="s">
        <v>206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68</v>
      </c>
      <c>
        <f>(M87*21)/100</f>
      </c>
      <c t="s">
        <v>28</v>
      </c>
    </row>
    <row r="88" spans="1:5" ht="12.75">
      <c r="A88" s="35" t="s">
        <v>56</v>
      </c>
      <c r="E88" s="39" t="s">
        <v>1326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12.75">
      <c r="A91" t="s">
        <v>50</v>
      </c>
      <c s="34" t="s">
        <v>120</v>
      </c>
      <c s="34" t="s">
        <v>1327</v>
      </c>
      <c s="35" t="s">
        <v>5</v>
      </c>
      <c s="6" t="s">
        <v>1328</v>
      </c>
      <c s="36" t="s">
        <v>206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68</v>
      </c>
      <c>
        <f>(M91*21)/100</f>
      </c>
      <c t="s">
        <v>28</v>
      </c>
    </row>
    <row r="92" spans="1:5" ht="12.75">
      <c r="A92" s="35" t="s">
        <v>56</v>
      </c>
      <c r="E92" s="39" t="s">
        <v>1328</v>
      </c>
    </row>
    <row r="93" spans="1:5" ht="12.75">
      <c r="A93" s="35" t="s">
        <v>58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12.75">
      <c r="A95" t="s">
        <v>50</v>
      </c>
      <c s="34" t="s">
        <v>123</v>
      </c>
      <c s="34" t="s">
        <v>445</v>
      </c>
      <c s="35" t="s">
        <v>5</v>
      </c>
      <c s="6" t="s">
        <v>446</v>
      </c>
      <c s="36" t="s">
        <v>174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446</v>
      </c>
    </row>
    <row r="97" spans="1:5" ht="12.75">
      <c r="A97" s="35" t="s">
        <v>58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12.75">
      <c r="A99" t="s">
        <v>50</v>
      </c>
      <c s="34" t="s">
        <v>126</v>
      </c>
      <c s="34" t="s">
        <v>1329</v>
      </c>
      <c s="35" t="s">
        <v>5</v>
      </c>
      <c s="6" t="s">
        <v>1330</v>
      </c>
      <c s="36" t="s">
        <v>174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1330</v>
      </c>
    </row>
    <row r="101" spans="1:5" ht="12.75">
      <c r="A101" s="35" t="s">
        <v>58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50</v>
      </c>
      <c s="34" t="s">
        <v>129</v>
      </c>
      <c s="34" t="s">
        <v>1331</v>
      </c>
      <c s="35" t="s">
        <v>5</v>
      </c>
      <c s="6" t="s">
        <v>1332</v>
      </c>
      <c s="36" t="s">
        <v>65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12.75">
      <c r="A104" s="35" t="s">
        <v>56</v>
      </c>
      <c r="E104" s="39" t="s">
        <v>1332</v>
      </c>
    </row>
    <row r="105" spans="1:5" ht="12.75">
      <c r="A105" s="35" t="s">
        <v>58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12.75">
      <c r="A107" t="s">
        <v>50</v>
      </c>
      <c s="34" t="s">
        <v>132</v>
      </c>
      <c s="34" t="s">
        <v>1333</v>
      </c>
      <c s="35" t="s">
        <v>5</v>
      </c>
      <c s="6" t="s">
        <v>1334</v>
      </c>
      <c s="36" t="s">
        <v>484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68</v>
      </c>
      <c>
        <f>(M107*21)/100</f>
      </c>
      <c t="s">
        <v>28</v>
      </c>
    </row>
    <row r="108" spans="1:5" ht="12.75">
      <c r="A108" s="35" t="s">
        <v>56</v>
      </c>
      <c r="E108" s="39" t="s">
        <v>1334</v>
      </c>
    </row>
    <row r="109" spans="1:5" ht="12.75">
      <c r="A109" s="35" t="s">
        <v>58</v>
      </c>
      <c r="E109" s="40" t="s">
        <v>5</v>
      </c>
    </row>
    <row r="110" spans="1:5" ht="12.75">
      <c r="A110" t="s">
        <v>59</v>
      </c>
      <c r="E110" s="39" t="s">
        <v>5</v>
      </c>
    </row>
    <row r="111" spans="1:16" ht="12.75">
      <c r="A111" t="s">
        <v>50</v>
      </c>
      <c s="34" t="s">
        <v>134</v>
      </c>
      <c s="34" t="s">
        <v>1335</v>
      </c>
      <c s="35" t="s">
        <v>5</v>
      </c>
      <c s="6" t="s">
        <v>1336</v>
      </c>
      <c s="36" t="s">
        <v>206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68</v>
      </c>
      <c>
        <f>(M111*21)/100</f>
      </c>
      <c t="s">
        <v>28</v>
      </c>
    </row>
    <row r="112" spans="1:5" ht="12.75">
      <c r="A112" s="35" t="s">
        <v>56</v>
      </c>
      <c r="E112" s="39" t="s">
        <v>1336</v>
      </c>
    </row>
    <row r="113" spans="1:5" ht="12.75">
      <c r="A113" s="35" t="s">
        <v>58</v>
      </c>
      <c r="E113" s="40" t="s">
        <v>5</v>
      </c>
    </row>
    <row r="114" spans="1:5" ht="12.75">
      <c r="A114" t="s">
        <v>59</v>
      </c>
      <c r="E114" s="39" t="s">
        <v>5</v>
      </c>
    </row>
    <row r="115" spans="1:16" ht="38.25">
      <c r="A115" t="s">
        <v>50</v>
      </c>
      <c s="34" t="s">
        <v>184</v>
      </c>
      <c s="34" t="s">
        <v>326</v>
      </c>
      <c s="35" t="s">
        <v>5</v>
      </c>
      <c s="6" t="s">
        <v>327</v>
      </c>
      <c s="36" t="s">
        <v>54</v>
      </c>
      <c s="37">
        <v>0.015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328</v>
      </c>
      <c>
        <f>(M115*21)/100</f>
      </c>
      <c t="s">
        <v>28</v>
      </c>
    </row>
    <row r="116" spans="1:5" ht="51">
      <c r="A116" s="35" t="s">
        <v>56</v>
      </c>
      <c r="E116" s="39" t="s">
        <v>329</v>
      </c>
    </row>
    <row r="117" spans="1:5" ht="12.75">
      <c r="A117" s="35" t="s">
        <v>58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6" ht="25.5">
      <c r="A119" t="s">
        <v>50</v>
      </c>
      <c s="34" t="s">
        <v>187</v>
      </c>
      <c s="34" t="s">
        <v>331</v>
      </c>
      <c s="35" t="s">
        <v>5</v>
      </c>
      <c s="6" t="s">
        <v>332</v>
      </c>
      <c s="36" t="s">
        <v>54</v>
      </c>
      <c s="37">
        <v>0.015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328</v>
      </c>
      <c>
        <f>(M119*21)/100</f>
      </c>
      <c t="s">
        <v>28</v>
      </c>
    </row>
    <row r="120" spans="1:5" ht="25.5">
      <c r="A120" s="35" t="s">
        <v>56</v>
      </c>
      <c r="E120" s="39" t="s">
        <v>332</v>
      </c>
    </row>
    <row r="121" spans="1:5" ht="12.75">
      <c r="A121" s="35" t="s">
        <v>58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3" ht="12.75">
      <c r="A123" t="s">
        <v>47</v>
      </c>
      <c r="C123" s="31" t="s">
        <v>118</v>
      </c>
      <c r="E123" s="33" t="s">
        <v>1337</v>
      </c>
      <c r="J123" s="32">
        <f>0</f>
      </c>
      <c s="32">
        <f>0</f>
      </c>
      <c s="32">
        <f>0+L124+L128+L132+L136+L140+L144+L148+L152+L156+L160+L164+L168+L172</f>
      </c>
      <c s="32">
        <f>0+M124+M128+M132+M136+M140+M144+M148+M152+M156+M160+M164+M168+M172</f>
      </c>
    </row>
    <row r="124" spans="1:16" ht="12.75">
      <c r="A124" t="s">
        <v>50</v>
      </c>
      <c s="34" t="s">
        <v>137</v>
      </c>
      <c s="34" t="s">
        <v>1338</v>
      </c>
      <c s="35" t="s">
        <v>5</v>
      </c>
      <c s="6" t="s">
        <v>1339</v>
      </c>
      <c s="36" t="s">
        <v>206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68</v>
      </c>
      <c>
        <f>(M124*21)/100</f>
      </c>
      <c t="s">
        <v>28</v>
      </c>
    </row>
    <row r="125" spans="1:5" ht="12.75">
      <c r="A125" s="35" t="s">
        <v>56</v>
      </c>
      <c r="E125" s="39" t="s">
        <v>1339</v>
      </c>
    </row>
    <row r="126" spans="1:5" ht="12.75">
      <c r="A126" s="35" t="s">
        <v>58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50</v>
      </c>
      <c s="34" t="s">
        <v>140</v>
      </c>
      <c s="34" t="s">
        <v>1340</v>
      </c>
      <c s="35" t="s">
        <v>5</v>
      </c>
      <c s="6" t="s">
        <v>1341</v>
      </c>
      <c s="36" t="s">
        <v>206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68</v>
      </c>
      <c>
        <f>(M128*21)/100</f>
      </c>
      <c t="s">
        <v>28</v>
      </c>
    </row>
    <row r="129" spans="1:5" ht="12.75">
      <c r="A129" s="35" t="s">
        <v>56</v>
      </c>
      <c r="E129" s="39" t="s">
        <v>1341</v>
      </c>
    </row>
    <row r="130" spans="1:5" ht="12.75">
      <c r="A130" s="35" t="s">
        <v>58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50</v>
      </c>
      <c s="34" t="s">
        <v>143</v>
      </c>
      <c s="34" t="s">
        <v>1342</v>
      </c>
      <c s="35" t="s">
        <v>5</v>
      </c>
      <c s="6" t="s">
        <v>1343</v>
      </c>
      <c s="36" t="s">
        <v>206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68</v>
      </c>
      <c>
        <f>(M132*21)/100</f>
      </c>
      <c t="s">
        <v>28</v>
      </c>
    </row>
    <row r="133" spans="1:5" ht="12.75">
      <c r="A133" s="35" t="s">
        <v>56</v>
      </c>
      <c r="E133" s="39" t="s">
        <v>1343</v>
      </c>
    </row>
    <row r="134" spans="1:5" ht="12.75">
      <c r="A134" s="35" t="s">
        <v>58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50</v>
      </c>
      <c s="34" t="s">
        <v>148</v>
      </c>
      <c s="34" t="s">
        <v>1344</v>
      </c>
      <c s="35" t="s">
        <v>5</v>
      </c>
      <c s="6" t="s">
        <v>1345</v>
      </c>
      <c s="36" t="s">
        <v>206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68</v>
      </c>
      <c>
        <f>(M136*21)/100</f>
      </c>
      <c t="s">
        <v>28</v>
      </c>
    </row>
    <row r="137" spans="1:5" ht="12.75">
      <c r="A137" s="35" t="s">
        <v>56</v>
      </c>
      <c r="E137" s="39" t="s">
        <v>1345</v>
      </c>
    </row>
    <row r="138" spans="1:5" ht="12.75">
      <c r="A138" s="35" t="s">
        <v>58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50</v>
      </c>
      <c s="34" t="s">
        <v>151</v>
      </c>
      <c s="34" t="s">
        <v>1346</v>
      </c>
      <c s="35" t="s">
        <v>5</v>
      </c>
      <c s="6" t="s">
        <v>1347</v>
      </c>
      <c s="36" t="s">
        <v>206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68</v>
      </c>
      <c>
        <f>(M140*21)/100</f>
      </c>
      <c t="s">
        <v>28</v>
      </c>
    </row>
    <row r="141" spans="1:5" ht="12.75">
      <c r="A141" s="35" t="s">
        <v>56</v>
      </c>
      <c r="E141" s="39" t="s">
        <v>1347</v>
      </c>
    </row>
    <row r="142" spans="1:5" ht="12.75">
      <c r="A142" s="35" t="s">
        <v>58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50</v>
      </c>
      <c s="34" t="s">
        <v>154</v>
      </c>
      <c s="34" t="s">
        <v>1348</v>
      </c>
      <c s="35" t="s">
        <v>5</v>
      </c>
      <c s="6" t="s">
        <v>1349</v>
      </c>
      <c s="36" t="s">
        <v>206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68</v>
      </c>
      <c>
        <f>(M144*21)/100</f>
      </c>
      <c t="s">
        <v>28</v>
      </c>
    </row>
    <row r="145" spans="1:5" ht="12.75">
      <c r="A145" s="35" t="s">
        <v>56</v>
      </c>
      <c r="E145" s="39" t="s">
        <v>1349</v>
      </c>
    </row>
    <row r="146" spans="1:5" ht="12.75">
      <c r="A146" s="35" t="s">
        <v>58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50</v>
      </c>
      <c s="34" t="s">
        <v>157</v>
      </c>
      <c s="34" t="s">
        <v>1350</v>
      </c>
      <c s="35" t="s">
        <v>5</v>
      </c>
      <c s="6" t="s">
        <v>1351</v>
      </c>
      <c s="36" t="s">
        <v>174</v>
      </c>
      <c s="37">
        <v>327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68</v>
      </c>
      <c>
        <f>(M148*21)/100</f>
      </c>
      <c t="s">
        <v>28</v>
      </c>
    </row>
    <row r="149" spans="1:5" ht="12.75">
      <c r="A149" s="35" t="s">
        <v>56</v>
      </c>
      <c r="E149" s="39" t="s">
        <v>1351</v>
      </c>
    </row>
    <row r="150" spans="1:5" ht="12.75">
      <c r="A150" s="35" t="s">
        <v>58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50</v>
      </c>
      <c s="34" t="s">
        <v>160</v>
      </c>
      <c s="34" t="s">
        <v>1352</v>
      </c>
      <c s="35" t="s">
        <v>5</v>
      </c>
      <c s="6" t="s">
        <v>1353</v>
      </c>
      <c s="36" t="s">
        <v>174</v>
      </c>
      <c s="37">
        <v>20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68</v>
      </c>
      <c>
        <f>(M152*21)/100</f>
      </c>
      <c t="s">
        <v>28</v>
      </c>
    </row>
    <row r="153" spans="1:5" ht="12.75">
      <c r="A153" s="35" t="s">
        <v>56</v>
      </c>
      <c r="E153" s="39" t="s">
        <v>1353</v>
      </c>
    </row>
    <row r="154" spans="1:5" ht="12.75">
      <c r="A154" s="35" t="s">
        <v>58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12.75">
      <c r="A156" t="s">
        <v>50</v>
      </c>
      <c s="34" t="s">
        <v>163</v>
      </c>
      <c s="34" t="s">
        <v>1354</v>
      </c>
      <c s="35" t="s">
        <v>5</v>
      </c>
      <c s="6" t="s">
        <v>1355</v>
      </c>
      <c s="36" t="s">
        <v>206</v>
      </c>
      <c s="37">
        <v>10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68</v>
      </c>
      <c>
        <f>(M156*21)/100</f>
      </c>
      <c t="s">
        <v>28</v>
      </c>
    </row>
    <row r="157" spans="1:5" ht="12.75">
      <c r="A157" s="35" t="s">
        <v>56</v>
      </c>
      <c r="E157" s="39" t="s">
        <v>1355</v>
      </c>
    </row>
    <row r="158" spans="1:5" ht="12.75">
      <c r="A158" s="35" t="s">
        <v>58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12.75">
      <c r="A160" t="s">
        <v>50</v>
      </c>
      <c s="34" t="s">
        <v>166</v>
      </c>
      <c s="34" t="s">
        <v>1356</v>
      </c>
      <c s="35" t="s">
        <v>5</v>
      </c>
      <c s="6" t="s">
        <v>1357</v>
      </c>
      <c s="36" t="s">
        <v>174</v>
      </c>
      <c s="37">
        <v>276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68</v>
      </c>
      <c>
        <f>(M160*21)/100</f>
      </c>
      <c t="s">
        <v>28</v>
      </c>
    </row>
    <row r="161" spans="1:5" ht="12.75">
      <c r="A161" s="35" t="s">
        <v>56</v>
      </c>
      <c r="E161" s="39" t="s">
        <v>1357</v>
      </c>
    </row>
    <row r="162" spans="1:5" ht="12.75">
      <c r="A162" s="35" t="s">
        <v>58</v>
      </c>
      <c r="E162" s="40" t="s">
        <v>5</v>
      </c>
    </row>
    <row r="163" spans="1:5" ht="12.75">
      <c r="A163" t="s">
        <v>59</v>
      </c>
      <c r="E163" s="39" t="s">
        <v>5</v>
      </c>
    </row>
    <row r="164" spans="1:16" ht="12.75">
      <c r="A164" t="s">
        <v>50</v>
      </c>
      <c s="34" t="s">
        <v>171</v>
      </c>
      <c s="34" t="s">
        <v>1358</v>
      </c>
      <c s="35" t="s">
        <v>5</v>
      </c>
      <c s="6" t="s">
        <v>1359</v>
      </c>
      <c s="36" t="s">
        <v>206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68</v>
      </c>
      <c>
        <f>(M164*21)/100</f>
      </c>
      <c t="s">
        <v>28</v>
      </c>
    </row>
    <row r="165" spans="1:5" ht="12.75">
      <c r="A165" s="35" t="s">
        <v>56</v>
      </c>
      <c r="E165" s="39" t="s">
        <v>1359</v>
      </c>
    </row>
    <row r="166" spans="1:5" ht="12.75">
      <c r="A166" s="35" t="s">
        <v>58</v>
      </c>
      <c r="E166" s="40" t="s">
        <v>5</v>
      </c>
    </row>
    <row r="167" spans="1:5" ht="12.75">
      <c r="A167" t="s">
        <v>59</v>
      </c>
      <c r="E167" s="39" t="s">
        <v>5</v>
      </c>
    </row>
    <row r="168" spans="1:16" ht="12.75">
      <c r="A168" t="s">
        <v>50</v>
      </c>
      <c s="34" t="s">
        <v>175</v>
      </c>
      <c s="34" t="s">
        <v>1360</v>
      </c>
      <c s="35" t="s">
        <v>5</v>
      </c>
      <c s="6" t="s">
        <v>1361</v>
      </c>
      <c s="36" t="s">
        <v>174</v>
      </c>
      <c s="37">
        <v>14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1361</v>
      </c>
    </row>
    <row r="170" spans="1:5" ht="12.75">
      <c r="A170" s="35" t="s">
        <v>58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12.75">
      <c r="A172" t="s">
        <v>50</v>
      </c>
      <c s="34" t="s">
        <v>178</v>
      </c>
      <c s="34" t="s">
        <v>1362</v>
      </c>
      <c s="35" t="s">
        <v>5</v>
      </c>
      <c s="6" t="s">
        <v>1363</v>
      </c>
      <c s="36" t="s">
        <v>206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68</v>
      </c>
      <c>
        <f>(M172*21)/100</f>
      </c>
      <c t="s">
        <v>28</v>
      </c>
    </row>
    <row r="173" spans="1:5" ht="12.75">
      <c r="A173" s="35" t="s">
        <v>56</v>
      </c>
      <c r="E173" s="39" t="s">
        <v>1363</v>
      </c>
    </row>
    <row r="174" spans="1:5" ht="12.75">
      <c r="A174" s="35" t="s">
        <v>58</v>
      </c>
      <c r="E174" s="40" t="s">
        <v>5</v>
      </c>
    </row>
    <row r="175" spans="1:5" ht="12.75">
      <c r="A175" t="s">
        <v>59</v>
      </c>
      <c r="E17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COUNTIFS(L8:L586,"=0",A8:A586,"P")+COUNTIFS(L8:L586,"",A8:A586,"P")+SUM(Q8:Q586)</f>
      </c>
    </row>
    <row r="8" spans="1:13" ht="12.75">
      <c r="A8" t="s">
        <v>45</v>
      </c>
      <c r="C8" s="28" t="s">
        <v>1366</v>
      </c>
      <c r="E8" s="30" t="s">
        <v>1365</v>
      </c>
      <c r="J8" s="29">
        <f>0+J9+J14+J103+J128+J161+J238+J275+J340+J369+J402+J447+J464+J517</f>
      </c>
      <c s="29">
        <f>0+K9+K14+K103+K128+K161+K238+K275+K340+K369+K402+K447+K464+K517</f>
      </c>
      <c s="29">
        <f>0+L9+L14+L103+L128+L161+L238+L275+L340+L369+L402+L447+L464+L517</f>
      </c>
      <c s="29">
        <f>0+M9+M14+M103+M128+M161+M238+M275+M340+M369+M402+M447+M464+M517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888</v>
      </c>
      <c s="34" t="s">
        <v>52</v>
      </c>
      <c s="35" t="s">
        <v>5</v>
      </c>
      <c s="6" t="s">
        <v>53</v>
      </c>
      <c s="36" t="s">
        <v>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1367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50</v>
      </c>
      <c s="34" t="s">
        <v>62</v>
      </c>
      <c s="34" t="s">
        <v>1368</v>
      </c>
      <c s="35" t="s">
        <v>62</v>
      </c>
      <c s="6" t="s">
        <v>1369</v>
      </c>
      <c s="36" t="s">
        <v>65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1369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1370</v>
      </c>
      <c s="35" t="s">
        <v>5</v>
      </c>
      <c s="6" t="s">
        <v>1371</v>
      </c>
      <c s="36" t="s">
        <v>65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12.75">
      <c r="A20" s="35" t="s">
        <v>56</v>
      </c>
      <c r="E20" s="39" t="s">
        <v>1371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1372</v>
      </c>
      <c s="35" t="s">
        <v>5</v>
      </c>
      <c s="6" t="s">
        <v>1373</v>
      </c>
      <c s="36" t="s">
        <v>65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1373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1374</v>
      </c>
      <c s="35" t="s">
        <v>5</v>
      </c>
      <c s="6" t="s">
        <v>1375</v>
      </c>
      <c s="36" t="s">
        <v>65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68</v>
      </c>
      <c>
        <f>(M27*21)/100</f>
      </c>
      <c t="s">
        <v>28</v>
      </c>
    </row>
    <row r="28" spans="1:5" ht="12.75">
      <c r="A28" s="35" t="s">
        <v>56</v>
      </c>
      <c r="E28" s="39" t="s">
        <v>1375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74</v>
      </c>
      <c s="34" t="s">
        <v>1376</v>
      </c>
      <c s="35" t="s">
        <v>5</v>
      </c>
      <c s="6" t="s">
        <v>1377</v>
      </c>
      <c s="36" t="s">
        <v>65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68</v>
      </c>
      <c>
        <f>(M31*21)/100</f>
      </c>
      <c t="s">
        <v>28</v>
      </c>
    </row>
    <row r="32" spans="1:5" ht="12.75">
      <c r="A32" s="35" t="s">
        <v>56</v>
      </c>
      <c r="E32" s="39" t="s">
        <v>1377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50</v>
      </c>
      <c s="34" t="s">
        <v>27</v>
      </c>
      <c s="34" t="s">
        <v>1378</v>
      </c>
      <c s="35" t="s">
        <v>5</v>
      </c>
      <c s="6" t="s">
        <v>1379</v>
      </c>
      <c s="36" t="s">
        <v>65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68</v>
      </c>
      <c>
        <f>(M35*21)/100</f>
      </c>
      <c t="s">
        <v>28</v>
      </c>
    </row>
    <row r="36" spans="1:5" ht="12.75">
      <c r="A36" s="35" t="s">
        <v>56</v>
      </c>
      <c r="E36" s="39" t="s">
        <v>1379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79</v>
      </c>
      <c s="34" t="s">
        <v>1380</v>
      </c>
      <c s="35" t="s">
        <v>5</v>
      </c>
      <c s="6" t="s">
        <v>1381</v>
      </c>
      <c s="36" t="s">
        <v>65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1381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82</v>
      </c>
      <c s="34" t="s">
        <v>1382</v>
      </c>
      <c s="35" t="s">
        <v>5</v>
      </c>
      <c s="6" t="s">
        <v>1383</v>
      </c>
      <c s="36" t="s">
        <v>65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68</v>
      </c>
      <c>
        <f>(M43*21)/100</f>
      </c>
      <c t="s">
        <v>28</v>
      </c>
    </row>
    <row r="44" spans="1:5" ht="12.75">
      <c r="A44" s="35" t="s">
        <v>56</v>
      </c>
      <c r="E44" s="39" t="s">
        <v>1383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85</v>
      </c>
      <c s="34" t="s">
        <v>107</v>
      </c>
      <c s="35" t="s">
        <v>5</v>
      </c>
      <c s="6" t="s">
        <v>108</v>
      </c>
      <c s="36" t="s">
        <v>65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108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50</v>
      </c>
      <c s="34" t="s">
        <v>88</v>
      </c>
      <c s="34" t="s">
        <v>1384</v>
      </c>
      <c s="35" t="s">
        <v>5</v>
      </c>
      <c s="6" t="s">
        <v>1385</v>
      </c>
      <c s="36" t="s">
        <v>65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68</v>
      </c>
      <c>
        <f>(M51*21)/100</f>
      </c>
      <c t="s">
        <v>28</v>
      </c>
    </row>
    <row r="52" spans="1:5" ht="12.75">
      <c r="A52" s="35" t="s">
        <v>56</v>
      </c>
      <c r="E52" s="39" t="s">
        <v>1385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91</v>
      </c>
      <c s="34" t="s">
        <v>1386</v>
      </c>
      <c s="35" t="s">
        <v>5</v>
      </c>
      <c s="6" t="s">
        <v>1387</v>
      </c>
      <c s="36" t="s">
        <v>65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68</v>
      </c>
      <c>
        <f>(M55*21)/100</f>
      </c>
      <c t="s">
        <v>28</v>
      </c>
    </row>
    <row r="56" spans="1:5" ht="12.75">
      <c r="A56" s="35" t="s">
        <v>56</v>
      </c>
      <c r="E56" s="39" t="s">
        <v>1387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50</v>
      </c>
      <c s="34" t="s">
        <v>94</v>
      </c>
      <c s="34" t="s">
        <v>113</v>
      </c>
      <c s="35" t="s">
        <v>62</v>
      </c>
      <c s="6" t="s">
        <v>114</v>
      </c>
      <c s="36" t="s">
        <v>65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12.75">
      <c r="A60" s="35" t="s">
        <v>56</v>
      </c>
      <c r="E60" s="39" t="s">
        <v>114</v>
      </c>
    </row>
    <row r="61" spans="1:5" ht="12.75">
      <c r="A61" s="35" t="s">
        <v>58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97</v>
      </c>
      <c s="34" t="s">
        <v>1388</v>
      </c>
      <c s="35" t="s">
        <v>5</v>
      </c>
      <c s="6" t="s">
        <v>1389</v>
      </c>
      <c s="36" t="s">
        <v>65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68</v>
      </c>
      <c>
        <f>(M63*21)/100</f>
      </c>
      <c t="s">
        <v>28</v>
      </c>
    </row>
    <row r="64" spans="1:5" ht="12.75">
      <c r="A64" s="35" t="s">
        <v>56</v>
      </c>
      <c r="E64" s="39" t="s">
        <v>1389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12.75">
      <c r="A67" t="s">
        <v>50</v>
      </c>
      <c s="34" t="s">
        <v>100</v>
      </c>
      <c s="34" t="s">
        <v>1390</v>
      </c>
      <c s="35" t="s">
        <v>5</v>
      </c>
      <c s="6" t="s">
        <v>1391</v>
      </c>
      <c s="36" t="s">
        <v>65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12.75">
      <c r="A68" s="35" t="s">
        <v>56</v>
      </c>
      <c r="E68" s="39" t="s">
        <v>1391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50</v>
      </c>
      <c s="34" t="s">
        <v>103</v>
      </c>
      <c s="34" t="s">
        <v>1368</v>
      </c>
      <c s="35" t="s">
        <v>5</v>
      </c>
      <c s="6" t="s">
        <v>1369</v>
      </c>
      <c s="36" t="s">
        <v>65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1369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50</v>
      </c>
      <c s="34" t="s">
        <v>106</v>
      </c>
      <c s="34" t="s">
        <v>113</v>
      </c>
      <c s="35" t="s">
        <v>5</v>
      </c>
      <c s="6" t="s">
        <v>114</v>
      </c>
      <c s="36" t="s">
        <v>65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12.75">
      <c r="A76" s="35" t="s">
        <v>56</v>
      </c>
      <c r="E76" s="39" t="s">
        <v>114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12.75">
      <c r="A79" t="s">
        <v>50</v>
      </c>
      <c s="34" t="s">
        <v>109</v>
      </c>
      <c s="34" t="s">
        <v>1392</v>
      </c>
      <c s="35" t="s">
        <v>5</v>
      </c>
      <c s="6" t="s">
        <v>1393</v>
      </c>
      <c s="36" t="s">
        <v>65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12.75">
      <c r="A80" s="35" t="s">
        <v>56</v>
      </c>
      <c r="E80" s="39" t="s">
        <v>1393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50</v>
      </c>
      <c s="34" t="s">
        <v>112</v>
      </c>
      <c s="34" t="s">
        <v>1372</v>
      </c>
      <c s="35" t="s">
        <v>62</v>
      </c>
      <c s="6" t="s">
        <v>1373</v>
      </c>
      <c s="36" t="s">
        <v>65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12.75">
      <c r="A84" s="35" t="s">
        <v>56</v>
      </c>
      <c r="E84" s="39" t="s">
        <v>1373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50</v>
      </c>
      <c s="34" t="s">
        <v>115</v>
      </c>
      <c s="34" t="s">
        <v>66</v>
      </c>
      <c s="35" t="s">
        <v>5</v>
      </c>
      <c s="6" t="s">
        <v>1394</v>
      </c>
      <c s="36" t="s">
        <v>65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68</v>
      </c>
      <c>
        <f>(M87*21)/100</f>
      </c>
      <c t="s">
        <v>28</v>
      </c>
    </row>
    <row r="88" spans="1:5" ht="12.75">
      <c r="A88" s="35" t="s">
        <v>56</v>
      </c>
      <c r="E88" s="39" t="s">
        <v>1394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12.75">
      <c r="A91" t="s">
        <v>50</v>
      </c>
      <c s="34" t="s">
        <v>120</v>
      </c>
      <c s="34" t="s">
        <v>1376</v>
      </c>
      <c s="35" t="s">
        <v>62</v>
      </c>
      <c s="6" t="s">
        <v>1377</v>
      </c>
      <c s="36" t="s">
        <v>65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68</v>
      </c>
      <c>
        <f>(M91*21)/100</f>
      </c>
      <c t="s">
        <v>28</v>
      </c>
    </row>
    <row r="92" spans="1:5" ht="12.75">
      <c r="A92" s="35" t="s">
        <v>56</v>
      </c>
      <c r="E92" s="39" t="s">
        <v>1377</v>
      </c>
    </row>
    <row r="93" spans="1:5" ht="12.75">
      <c r="A93" s="35" t="s">
        <v>58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12.75">
      <c r="A95" t="s">
        <v>50</v>
      </c>
      <c s="34" t="s">
        <v>876</v>
      </c>
      <c s="34" t="s">
        <v>1395</v>
      </c>
      <c s="35" t="s">
        <v>5</v>
      </c>
      <c s="6" t="s">
        <v>1396</v>
      </c>
      <c s="36" t="s">
        <v>206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68</v>
      </c>
      <c>
        <f>(M95*21)/100</f>
      </c>
      <c t="s">
        <v>28</v>
      </c>
    </row>
    <row r="96" spans="1:5" ht="12.75">
      <c r="A96" s="35" t="s">
        <v>56</v>
      </c>
      <c r="E96" s="39" t="s">
        <v>1396</v>
      </c>
    </row>
    <row r="97" spans="1:5" ht="12.75">
      <c r="A97" s="35" t="s">
        <v>58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12.75">
      <c r="A99" t="s">
        <v>50</v>
      </c>
      <c s="34" t="s">
        <v>877</v>
      </c>
      <c s="34" t="s">
        <v>1397</v>
      </c>
      <c s="35" t="s">
        <v>5</v>
      </c>
      <c s="6" t="s">
        <v>1398</v>
      </c>
      <c s="36" t="s">
        <v>206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68</v>
      </c>
      <c>
        <f>(M99*21)/100</f>
      </c>
      <c t="s">
        <v>28</v>
      </c>
    </row>
    <row r="100" spans="1:5" ht="12.75">
      <c r="A100" s="35" t="s">
        <v>56</v>
      </c>
      <c r="E100" s="39" t="s">
        <v>1398</v>
      </c>
    </row>
    <row r="101" spans="1:5" ht="12.75">
      <c r="A101" s="35" t="s">
        <v>58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3" ht="12.75">
      <c r="A103" t="s">
        <v>47</v>
      </c>
      <c r="C103" s="31" t="s">
        <v>1399</v>
      </c>
      <c r="E103" s="33" t="s">
        <v>1400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12.75">
      <c r="A104" t="s">
        <v>50</v>
      </c>
      <c s="34" t="s">
        <v>460</v>
      </c>
      <c s="34" t="s">
        <v>1401</v>
      </c>
      <c s="35" t="s">
        <v>5</v>
      </c>
      <c s="6" t="s">
        <v>1402</v>
      </c>
      <c s="36" t="s">
        <v>65</v>
      </c>
      <c s="37">
        <v>150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1402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50</v>
      </c>
      <c s="34" t="s">
        <v>336</v>
      </c>
      <c s="34" t="s">
        <v>1403</v>
      </c>
      <c s="35" t="s">
        <v>5</v>
      </c>
      <c s="6" t="s">
        <v>1402</v>
      </c>
      <c s="36" t="s">
        <v>65</v>
      </c>
      <c s="37">
        <v>50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1402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50</v>
      </c>
      <c s="34" t="s">
        <v>497</v>
      </c>
      <c s="34" t="s">
        <v>1404</v>
      </c>
      <c s="35" t="s">
        <v>5</v>
      </c>
      <c s="6" t="s">
        <v>1405</v>
      </c>
      <c s="36" t="s">
        <v>65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12.75">
      <c r="A113" s="35" t="s">
        <v>56</v>
      </c>
      <c r="E113" s="39" t="s">
        <v>1405</v>
      </c>
    </row>
    <row r="114" spans="1:5" ht="12.75">
      <c r="A114" s="35" t="s">
        <v>58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12.75">
      <c r="A116" t="s">
        <v>50</v>
      </c>
      <c s="34" t="s">
        <v>498</v>
      </c>
      <c s="34" t="s">
        <v>1406</v>
      </c>
      <c s="35" t="s">
        <v>5</v>
      </c>
      <c s="6" t="s">
        <v>1407</v>
      </c>
      <c s="36" t="s">
        <v>65</v>
      </c>
      <c s="37">
        <v>220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12.75">
      <c r="A117" s="35" t="s">
        <v>56</v>
      </c>
      <c r="E117" s="39" t="s">
        <v>1407</v>
      </c>
    </row>
    <row r="118" spans="1:5" ht="12.75">
      <c r="A118" s="35" t="s">
        <v>58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12.75">
      <c r="A120" t="s">
        <v>50</v>
      </c>
      <c s="34" t="s">
        <v>786</v>
      </c>
      <c s="34" t="s">
        <v>1408</v>
      </c>
      <c s="35" t="s">
        <v>5</v>
      </c>
      <c s="6" t="s">
        <v>1391</v>
      </c>
      <c s="36" t="s">
        <v>65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12.75">
      <c r="A121" s="35" t="s">
        <v>56</v>
      </c>
      <c r="E121" s="39" t="s">
        <v>1391</v>
      </c>
    </row>
    <row r="122" spans="1:5" ht="12.75">
      <c r="A122" s="35" t="s">
        <v>58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50</v>
      </c>
      <c s="34" t="s">
        <v>787</v>
      </c>
      <c s="34" t="s">
        <v>1409</v>
      </c>
      <c s="35" t="s">
        <v>5</v>
      </c>
      <c s="6" t="s">
        <v>1410</v>
      </c>
      <c s="36" t="s">
        <v>174</v>
      </c>
      <c s="37">
        <v>1000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68</v>
      </c>
      <c>
        <f>(M124*21)/100</f>
      </c>
      <c t="s">
        <v>28</v>
      </c>
    </row>
    <row r="125" spans="1:5" ht="12.75">
      <c r="A125" s="35" t="s">
        <v>56</v>
      </c>
      <c r="E125" s="39" t="s">
        <v>1410</v>
      </c>
    </row>
    <row r="126" spans="1:5" ht="12.75">
      <c r="A126" s="35" t="s">
        <v>58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3" ht="12.75">
      <c r="A128" t="s">
        <v>47</v>
      </c>
      <c r="C128" s="31" t="s">
        <v>1411</v>
      </c>
      <c r="E128" s="33" t="s">
        <v>1412</v>
      </c>
      <c r="J128" s="32">
        <f>0</f>
      </c>
      <c s="32">
        <f>0</f>
      </c>
      <c s="32">
        <f>0+L129+L133+L137+L141+L145+L149+L153+L157</f>
      </c>
      <c s="32">
        <f>0+M129+M133+M137+M141+M145+M149+M153+M157</f>
      </c>
    </row>
    <row r="129" spans="1:16" ht="12.75">
      <c r="A129" t="s">
        <v>50</v>
      </c>
      <c s="34" t="s">
        <v>790</v>
      </c>
      <c s="34" t="s">
        <v>185</v>
      </c>
      <c s="35" t="s">
        <v>5</v>
      </c>
      <c s="6" t="s">
        <v>186</v>
      </c>
      <c s="36" t="s">
        <v>174</v>
      </c>
      <c s="37">
        <v>200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28</v>
      </c>
    </row>
    <row r="130" spans="1:5" ht="12.75">
      <c r="A130" s="35" t="s">
        <v>56</v>
      </c>
      <c r="E130" s="39" t="s">
        <v>186</v>
      </c>
    </row>
    <row r="131" spans="1:5" ht="12.75">
      <c r="A131" s="35" t="s">
        <v>58</v>
      </c>
      <c r="E131" s="40" t="s">
        <v>5</v>
      </c>
    </row>
    <row r="132" spans="1:5" ht="12.75">
      <c r="A132" t="s">
        <v>59</v>
      </c>
      <c r="E132" s="39" t="s">
        <v>5</v>
      </c>
    </row>
    <row r="133" spans="1:16" ht="38.25">
      <c r="A133" t="s">
        <v>50</v>
      </c>
      <c s="34" t="s">
        <v>792</v>
      </c>
      <c s="34" t="s">
        <v>1413</v>
      </c>
      <c s="35" t="s">
        <v>5</v>
      </c>
      <c s="6" t="s">
        <v>1269</v>
      </c>
      <c s="36" t="s">
        <v>174</v>
      </c>
      <c s="37">
        <v>200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28</v>
      </c>
    </row>
    <row r="134" spans="1:5" ht="38.25">
      <c r="A134" s="35" t="s">
        <v>56</v>
      </c>
      <c r="E134" s="39" t="s">
        <v>1414</v>
      </c>
    </row>
    <row r="135" spans="1:5" ht="12.75">
      <c r="A135" s="35" t="s">
        <v>58</v>
      </c>
      <c r="E135" s="40" t="s">
        <v>5</v>
      </c>
    </row>
    <row r="136" spans="1:5" ht="12.75">
      <c r="A136" t="s">
        <v>59</v>
      </c>
      <c r="E136" s="39" t="s">
        <v>5</v>
      </c>
    </row>
    <row r="137" spans="1:16" ht="12.75">
      <c r="A137" t="s">
        <v>50</v>
      </c>
      <c s="34" t="s">
        <v>795</v>
      </c>
      <c s="34" t="s">
        <v>261</v>
      </c>
      <c s="35" t="s">
        <v>5</v>
      </c>
      <c s="6" t="s">
        <v>262</v>
      </c>
      <c s="36" t="s">
        <v>65</v>
      </c>
      <c s="37">
        <v>200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28</v>
      </c>
    </row>
    <row r="138" spans="1:5" ht="12.75">
      <c r="A138" s="35" t="s">
        <v>56</v>
      </c>
      <c r="E138" s="39" t="s">
        <v>262</v>
      </c>
    </row>
    <row r="139" spans="1:5" ht="12.75">
      <c r="A139" s="35" t="s">
        <v>58</v>
      </c>
      <c r="E139" s="40" t="s">
        <v>5</v>
      </c>
    </row>
    <row r="140" spans="1:5" ht="12.75">
      <c r="A140" t="s">
        <v>59</v>
      </c>
      <c r="E140" s="39" t="s">
        <v>5</v>
      </c>
    </row>
    <row r="141" spans="1:16" ht="12.75">
      <c r="A141" t="s">
        <v>50</v>
      </c>
      <c s="34" t="s">
        <v>798</v>
      </c>
      <c s="34" t="s">
        <v>1415</v>
      </c>
      <c s="35" t="s">
        <v>5</v>
      </c>
      <c s="6" t="s">
        <v>1416</v>
      </c>
      <c s="36" t="s">
        <v>206</v>
      </c>
      <c s="37">
        <v>200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68</v>
      </c>
      <c>
        <f>(M141*21)/100</f>
      </c>
      <c t="s">
        <v>28</v>
      </c>
    </row>
    <row r="142" spans="1:5" ht="12.75">
      <c r="A142" s="35" t="s">
        <v>56</v>
      </c>
      <c r="E142" s="39" t="s">
        <v>1416</v>
      </c>
    </row>
    <row r="143" spans="1:5" ht="12.75">
      <c r="A143" s="35" t="s">
        <v>58</v>
      </c>
      <c r="E143" s="40" t="s">
        <v>5</v>
      </c>
    </row>
    <row r="144" spans="1:5" ht="12.75">
      <c r="A144" t="s">
        <v>59</v>
      </c>
      <c r="E144" s="39" t="s">
        <v>5</v>
      </c>
    </row>
    <row r="145" spans="1:16" ht="25.5">
      <c r="A145" t="s">
        <v>50</v>
      </c>
      <c s="34" t="s">
        <v>799</v>
      </c>
      <c s="34" t="s">
        <v>1417</v>
      </c>
      <c s="35" t="s">
        <v>5</v>
      </c>
      <c s="6" t="s">
        <v>1418</v>
      </c>
      <c s="36" t="s">
        <v>65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28</v>
      </c>
    </row>
    <row r="146" spans="1:5" ht="25.5">
      <c r="A146" s="35" t="s">
        <v>56</v>
      </c>
      <c r="E146" s="39" t="s">
        <v>1418</v>
      </c>
    </row>
    <row r="147" spans="1:5" ht="12.75">
      <c r="A147" s="35" t="s">
        <v>58</v>
      </c>
      <c r="E147" s="40" t="s">
        <v>5</v>
      </c>
    </row>
    <row r="148" spans="1:5" ht="12.75">
      <c r="A148" t="s">
        <v>59</v>
      </c>
      <c r="E148" s="39" t="s">
        <v>5</v>
      </c>
    </row>
    <row r="149" spans="1:16" ht="12.75">
      <c r="A149" t="s">
        <v>50</v>
      </c>
      <c s="34" t="s">
        <v>801</v>
      </c>
      <c s="34" t="s">
        <v>101</v>
      </c>
      <c s="35" t="s">
        <v>5</v>
      </c>
      <c s="6" t="s">
        <v>1419</v>
      </c>
      <c s="36" t="s">
        <v>65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68</v>
      </c>
      <c>
        <f>(M149*21)/100</f>
      </c>
      <c t="s">
        <v>28</v>
      </c>
    </row>
    <row r="150" spans="1:5" ht="12.75">
      <c r="A150" s="35" t="s">
        <v>56</v>
      </c>
      <c r="E150" s="39" t="s">
        <v>1419</v>
      </c>
    </row>
    <row r="151" spans="1:5" ht="12.75">
      <c r="A151" s="35" t="s">
        <v>58</v>
      </c>
      <c r="E151" s="40" t="s">
        <v>5</v>
      </c>
    </row>
    <row r="152" spans="1:5" ht="12.75">
      <c r="A152" t="s">
        <v>59</v>
      </c>
      <c r="E152" s="39" t="s">
        <v>5</v>
      </c>
    </row>
    <row r="153" spans="1:16" ht="25.5">
      <c r="A153" t="s">
        <v>50</v>
      </c>
      <c s="34" t="s">
        <v>804</v>
      </c>
      <c s="34" t="s">
        <v>281</v>
      </c>
      <c s="35" t="s">
        <v>5</v>
      </c>
      <c s="6" t="s">
        <v>282</v>
      </c>
      <c s="36" t="s">
        <v>65</v>
      </c>
      <c s="37">
        <v>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28</v>
      </c>
    </row>
    <row r="154" spans="1:5" ht="25.5">
      <c r="A154" s="35" t="s">
        <v>56</v>
      </c>
      <c r="E154" s="39" t="s">
        <v>282</v>
      </c>
    </row>
    <row r="155" spans="1:5" ht="12.75">
      <c r="A155" s="35" t="s">
        <v>58</v>
      </c>
      <c r="E155" s="40" t="s">
        <v>5</v>
      </c>
    </row>
    <row r="156" spans="1:5" ht="12.75">
      <c r="A156" t="s">
        <v>59</v>
      </c>
      <c r="E156" s="39" t="s">
        <v>5</v>
      </c>
    </row>
    <row r="157" spans="1:16" ht="12.75">
      <c r="A157" t="s">
        <v>50</v>
      </c>
      <c s="34" t="s">
        <v>805</v>
      </c>
      <c s="34" t="s">
        <v>284</v>
      </c>
      <c s="35" t="s">
        <v>5</v>
      </c>
      <c s="6" t="s">
        <v>285</v>
      </c>
      <c s="36" t="s">
        <v>202</v>
      </c>
      <c s="37">
        <v>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68</v>
      </c>
      <c>
        <f>(M157*21)/100</f>
      </c>
      <c t="s">
        <v>28</v>
      </c>
    </row>
    <row r="158" spans="1:5" ht="12.75">
      <c r="A158" s="35" t="s">
        <v>56</v>
      </c>
      <c r="E158" s="39" t="s">
        <v>285</v>
      </c>
    </row>
    <row r="159" spans="1:5" ht="12.75">
      <c r="A159" s="35" t="s">
        <v>58</v>
      </c>
      <c r="E159" s="40" t="s">
        <v>5</v>
      </c>
    </row>
    <row r="160" spans="1:5" ht="12.75">
      <c r="A160" t="s">
        <v>59</v>
      </c>
      <c r="E160" s="39" t="s">
        <v>5</v>
      </c>
    </row>
    <row r="161" spans="1:13" ht="12.75">
      <c r="A161" t="s">
        <v>47</v>
      </c>
      <c r="C161" s="31" t="s">
        <v>1420</v>
      </c>
      <c r="E161" s="33" t="s">
        <v>279</v>
      </c>
      <c r="J161" s="32">
        <f>0</f>
      </c>
      <c s="32">
        <f>0</f>
      </c>
      <c s="32">
        <f>0+L162+L166+L170+L174+L178+L182+L186+L190+L194+L198+L202+L206+L210+L214+L218+L222+L226+L230+L234</f>
      </c>
      <c s="32">
        <f>0+M162+M166+M170+M174+M178+M182+M186+M190+M194+M198+M202+M206+M210+M214+M218+M222+M226+M230+M234</f>
      </c>
    </row>
    <row r="162" spans="1:16" ht="25.5">
      <c r="A162" t="s">
        <v>50</v>
      </c>
      <c s="34" t="s">
        <v>807</v>
      </c>
      <c s="34" t="s">
        <v>281</v>
      </c>
      <c s="35" t="s">
        <v>5</v>
      </c>
      <c s="6" t="s">
        <v>282</v>
      </c>
      <c s="36" t="s">
        <v>65</v>
      </c>
      <c s="37">
        <v>70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28</v>
      </c>
    </row>
    <row r="163" spans="1:5" ht="25.5">
      <c r="A163" s="35" t="s">
        <v>56</v>
      </c>
      <c r="E163" s="39" t="s">
        <v>282</v>
      </c>
    </row>
    <row r="164" spans="1:5" ht="12.75">
      <c r="A164" s="35" t="s">
        <v>58</v>
      </c>
      <c r="E164" s="40" t="s">
        <v>5</v>
      </c>
    </row>
    <row r="165" spans="1:5" ht="12.75">
      <c r="A165" t="s">
        <v>59</v>
      </c>
      <c r="E165" s="39" t="s">
        <v>5</v>
      </c>
    </row>
    <row r="166" spans="1:16" ht="12.75">
      <c r="A166" t="s">
        <v>50</v>
      </c>
      <c s="34" t="s">
        <v>809</v>
      </c>
      <c s="34" t="s">
        <v>284</v>
      </c>
      <c s="35" t="s">
        <v>5</v>
      </c>
      <c s="6" t="s">
        <v>285</v>
      </c>
      <c s="36" t="s">
        <v>202</v>
      </c>
      <c s="37">
        <v>70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68</v>
      </c>
      <c>
        <f>(M166*21)/100</f>
      </c>
      <c t="s">
        <v>28</v>
      </c>
    </row>
    <row r="167" spans="1:5" ht="12.75">
      <c r="A167" s="35" t="s">
        <v>56</v>
      </c>
      <c r="E167" s="39" t="s">
        <v>285</v>
      </c>
    </row>
    <row r="168" spans="1:5" ht="12.75">
      <c r="A168" s="35" t="s">
        <v>58</v>
      </c>
      <c r="E168" s="40" t="s">
        <v>5</v>
      </c>
    </row>
    <row r="169" spans="1:5" ht="12.75">
      <c r="A169" t="s">
        <v>59</v>
      </c>
      <c r="E169" s="39" t="s">
        <v>5</v>
      </c>
    </row>
    <row r="170" spans="1:16" ht="12.75">
      <c r="A170" t="s">
        <v>50</v>
      </c>
      <c s="34" t="s">
        <v>812</v>
      </c>
      <c s="34" t="s">
        <v>287</v>
      </c>
      <c s="35" t="s">
        <v>5</v>
      </c>
      <c s="6" t="s">
        <v>288</v>
      </c>
      <c s="36" t="s">
        <v>202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68</v>
      </c>
      <c>
        <f>(M170*21)/100</f>
      </c>
      <c t="s">
        <v>28</v>
      </c>
    </row>
    <row r="171" spans="1:5" ht="12.75">
      <c r="A171" s="35" t="s">
        <v>56</v>
      </c>
      <c r="E171" s="39" t="s">
        <v>288</v>
      </c>
    </row>
    <row r="172" spans="1:5" ht="12.75">
      <c r="A172" s="35" t="s">
        <v>58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50</v>
      </c>
      <c s="34" t="s">
        <v>813</v>
      </c>
      <c s="34" t="s">
        <v>290</v>
      </c>
      <c s="35" t="s">
        <v>5</v>
      </c>
      <c s="6" t="s">
        <v>291</v>
      </c>
      <c s="36" t="s">
        <v>174</v>
      </c>
      <c s="37">
        <v>12000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68</v>
      </c>
      <c>
        <f>(M174*21)/100</f>
      </c>
      <c t="s">
        <v>28</v>
      </c>
    </row>
    <row r="175" spans="1:5" ht="12.75">
      <c r="A175" s="35" t="s">
        <v>56</v>
      </c>
      <c r="E175" s="39" t="s">
        <v>291</v>
      </c>
    </row>
    <row r="176" spans="1:5" ht="12.75">
      <c r="A176" s="35" t="s">
        <v>58</v>
      </c>
      <c r="E176" s="40" t="s">
        <v>5</v>
      </c>
    </row>
    <row r="177" spans="1:5" ht="12.75">
      <c r="A177" t="s">
        <v>59</v>
      </c>
      <c r="E177" s="39" t="s">
        <v>5</v>
      </c>
    </row>
    <row r="178" spans="1:16" ht="12.75">
      <c r="A178" t="s">
        <v>50</v>
      </c>
      <c s="34" t="s">
        <v>814</v>
      </c>
      <c s="34" t="s">
        <v>293</v>
      </c>
      <c s="35" t="s">
        <v>5</v>
      </c>
      <c s="6" t="s">
        <v>294</v>
      </c>
      <c s="36" t="s">
        <v>174</v>
      </c>
      <c s="37">
        <v>12000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28</v>
      </c>
    </row>
    <row r="179" spans="1:5" ht="12.75">
      <c r="A179" s="35" t="s">
        <v>56</v>
      </c>
      <c r="E179" s="39" t="s">
        <v>294</v>
      </c>
    </row>
    <row r="180" spans="1:5" ht="12.75">
      <c r="A180" s="35" t="s">
        <v>58</v>
      </c>
      <c r="E180" s="40" t="s">
        <v>5</v>
      </c>
    </row>
    <row r="181" spans="1:5" ht="12.75">
      <c r="A181" t="s">
        <v>59</v>
      </c>
      <c r="E181" s="39" t="s">
        <v>5</v>
      </c>
    </row>
    <row r="182" spans="1:16" ht="12.75">
      <c r="A182" t="s">
        <v>50</v>
      </c>
      <c s="34" t="s">
        <v>815</v>
      </c>
      <c s="34" t="s">
        <v>296</v>
      </c>
      <c s="35" t="s">
        <v>5</v>
      </c>
      <c s="6" t="s">
        <v>297</v>
      </c>
      <c s="36" t="s">
        <v>206</v>
      </c>
      <c s="37">
        <v>30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68</v>
      </c>
      <c>
        <f>(M182*21)/100</f>
      </c>
      <c t="s">
        <v>28</v>
      </c>
    </row>
    <row r="183" spans="1:5" ht="12.75">
      <c r="A183" s="35" t="s">
        <v>56</v>
      </c>
      <c r="E183" s="39" t="s">
        <v>297</v>
      </c>
    </row>
    <row r="184" spans="1:5" ht="12.75">
      <c r="A184" s="35" t="s">
        <v>58</v>
      </c>
      <c r="E184" s="40" t="s">
        <v>5</v>
      </c>
    </row>
    <row r="185" spans="1:5" ht="12.75">
      <c r="A185" t="s">
        <v>59</v>
      </c>
      <c r="E185" s="39" t="s">
        <v>5</v>
      </c>
    </row>
    <row r="186" spans="1:16" ht="12.75">
      <c r="A186" t="s">
        <v>50</v>
      </c>
      <c s="34" t="s">
        <v>816</v>
      </c>
      <c s="34" t="s">
        <v>299</v>
      </c>
      <c s="35" t="s">
        <v>5</v>
      </c>
      <c s="6" t="s">
        <v>300</v>
      </c>
      <c s="36" t="s">
        <v>206</v>
      </c>
      <c s="37">
        <v>200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68</v>
      </c>
      <c>
        <f>(M186*21)/100</f>
      </c>
      <c t="s">
        <v>28</v>
      </c>
    </row>
    <row r="187" spans="1:5" ht="12.75">
      <c r="A187" s="35" t="s">
        <v>56</v>
      </c>
      <c r="E187" s="39" t="s">
        <v>300</v>
      </c>
    </row>
    <row r="188" spans="1:5" ht="12.75">
      <c r="A188" s="35" t="s">
        <v>58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12.75">
      <c r="A190" t="s">
        <v>50</v>
      </c>
      <c s="34" t="s">
        <v>817</v>
      </c>
      <c s="34" t="s">
        <v>302</v>
      </c>
      <c s="35" t="s">
        <v>5</v>
      </c>
      <c s="6" t="s">
        <v>303</v>
      </c>
      <c s="36" t="s">
        <v>206</v>
      </c>
      <c s="37">
        <v>35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68</v>
      </c>
      <c>
        <f>(M190*21)/100</f>
      </c>
      <c t="s">
        <v>28</v>
      </c>
    </row>
    <row r="191" spans="1:5" ht="12.75">
      <c r="A191" s="35" t="s">
        <v>56</v>
      </c>
      <c r="E191" s="39" t="s">
        <v>303</v>
      </c>
    </row>
    <row r="192" spans="1:5" ht="12.75">
      <c r="A192" s="35" t="s">
        <v>58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12.75">
      <c r="A194" t="s">
        <v>50</v>
      </c>
      <c s="34" t="s">
        <v>818</v>
      </c>
      <c s="34" t="s">
        <v>1421</v>
      </c>
      <c s="35" t="s">
        <v>5</v>
      </c>
      <c s="6" t="s">
        <v>1422</v>
      </c>
      <c s="36" t="s">
        <v>484</v>
      </c>
      <c s="37">
        <v>75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12.75">
      <c r="A195" s="35" t="s">
        <v>56</v>
      </c>
      <c r="E195" s="39" t="s">
        <v>1422</v>
      </c>
    </row>
    <row r="196" spans="1:5" ht="12.75">
      <c r="A196" s="35" t="s">
        <v>58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50</v>
      </c>
      <c s="34" t="s">
        <v>819</v>
      </c>
      <c s="34" t="s">
        <v>1423</v>
      </c>
      <c s="35" t="s">
        <v>5</v>
      </c>
      <c s="6" t="s">
        <v>1424</v>
      </c>
      <c s="36" t="s">
        <v>65</v>
      </c>
      <c s="37">
        <v>745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28</v>
      </c>
    </row>
    <row r="199" spans="1:5" ht="12.75">
      <c r="A199" s="35" t="s">
        <v>56</v>
      </c>
      <c r="E199" s="39" t="s">
        <v>1424</v>
      </c>
    </row>
    <row r="200" spans="1:5" ht="12.75">
      <c r="A200" s="35" t="s">
        <v>58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6" ht="12.75">
      <c r="A202" t="s">
        <v>50</v>
      </c>
      <c s="34" t="s">
        <v>820</v>
      </c>
      <c s="34" t="s">
        <v>1425</v>
      </c>
      <c s="35" t="s">
        <v>5</v>
      </c>
      <c s="6" t="s">
        <v>1426</v>
      </c>
      <c s="36" t="s">
        <v>65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28</v>
      </c>
    </row>
    <row r="203" spans="1:5" ht="12.75">
      <c r="A203" s="35" t="s">
        <v>56</v>
      </c>
      <c r="E203" s="39" t="s">
        <v>1426</v>
      </c>
    </row>
    <row r="204" spans="1:5" ht="12.75">
      <c r="A204" s="35" t="s">
        <v>58</v>
      </c>
      <c r="E204" s="40" t="s">
        <v>5</v>
      </c>
    </row>
    <row r="205" spans="1:5" ht="12.75">
      <c r="A205" t="s">
        <v>59</v>
      </c>
      <c r="E205" s="39" t="s">
        <v>5</v>
      </c>
    </row>
    <row r="206" spans="1:16" ht="12.75">
      <c r="A206" t="s">
        <v>50</v>
      </c>
      <c s="34" t="s">
        <v>821</v>
      </c>
      <c s="34" t="s">
        <v>1427</v>
      </c>
      <c s="35" t="s">
        <v>5</v>
      </c>
      <c s="6" t="s">
        <v>1428</v>
      </c>
      <c s="36" t="s">
        <v>65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28</v>
      </c>
    </row>
    <row r="207" spans="1:5" ht="12.75">
      <c r="A207" s="35" t="s">
        <v>56</v>
      </c>
      <c r="E207" s="39" t="s">
        <v>1428</v>
      </c>
    </row>
    <row r="208" spans="1:5" ht="12.75">
      <c r="A208" s="35" t="s">
        <v>58</v>
      </c>
      <c r="E208" s="40" t="s">
        <v>5</v>
      </c>
    </row>
    <row r="209" spans="1:5" ht="12.75">
      <c r="A209" t="s">
        <v>59</v>
      </c>
      <c r="E209" s="39" t="s">
        <v>5</v>
      </c>
    </row>
    <row r="210" spans="1:16" ht="12.75">
      <c r="A210" t="s">
        <v>50</v>
      </c>
      <c s="34" t="s">
        <v>826</v>
      </c>
      <c s="34" t="s">
        <v>1429</v>
      </c>
      <c s="35" t="s">
        <v>5</v>
      </c>
      <c s="6" t="s">
        <v>1430</v>
      </c>
      <c s="36" t="s">
        <v>65</v>
      </c>
      <c s="37">
        <v>745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28</v>
      </c>
    </row>
    <row r="211" spans="1:5" ht="12.75">
      <c r="A211" s="35" t="s">
        <v>56</v>
      </c>
      <c r="E211" s="39" t="s">
        <v>1430</v>
      </c>
    </row>
    <row r="212" spans="1:5" ht="12.75">
      <c r="A212" s="35" t="s">
        <v>58</v>
      </c>
      <c r="E212" s="40" t="s">
        <v>5</v>
      </c>
    </row>
    <row r="213" spans="1:5" ht="12.75">
      <c r="A213" t="s">
        <v>59</v>
      </c>
      <c r="E213" s="39" t="s">
        <v>5</v>
      </c>
    </row>
    <row r="214" spans="1:16" ht="12.75">
      <c r="A214" t="s">
        <v>50</v>
      </c>
      <c s="34" t="s">
        <v>827</v>
      </c>
      <c s="34" t="s">
        <v>305</v>
      </c>
      <c s="35" t="s">
        <v>5</v>
      </c>
      <c s="6" t="s">
        <v>306</v>
      </c>
      <c s="36" t="s">
        <v>202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68</v>
      </c>
      <c>
        <f>(M214*21)/100</f>
      </c>
      <c t="s">
        <v>28</v>
      </c>
    </row>
    <row r="215" spans="1:5" ht="12.75">
      <c r="A215" s="35" t="s">
        <v>56</v>
      </c>
      <c r="E215" s="39" t="s">
        <v>306</v>
      </c>
    </row>
    <row r="216" spans="1:5" ht="12.75">
      <c r="A216" s="35" t="s">
        <v>58</v>
      </c>
      <c r="E216" s="40" t="s">
        <v>5</v>
      </c>
    </row>
    <row r="217" spans="1:5" ht="12.75">
      <c r="A217" t="s">
        <v>59</v>
      </c>
      <c r="E217" s="39" t="s">
        <v>5</v>
      </c>
    </row>
    <row r="218" spans="1:16" ht="12.75">
      <c r="A218" t="s">
        <v>50</v>
      </c>
      <c s="34" t="s">
        <v>828</v>
      </c>
      <c s="34" t="s">
        <v>308</v>
      </c>
      <c s="35" t="s">
        <v>5</v>
      </c>
      <c s="6" t="s">
        <v>309</v>
      </c>
      <c s="36" t="s">
        <v>202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68</v>
      </c>
      <c>
        <f>(M218*21)/100</f>
      </c>
      <c t="s">
        <v>28</v>
      </c>
    </row>
    <row r="219" spans="1:5" ht="12.75">
      <c r="A219" s="35" t="s">
        <v>56</v>
      </c>
      <c r="E219" s="39" t="s">
        <v>309</v>
      </c>
    </row>
    <row r="220" spans="1:5" ht="12.75">
      <c r="A220" s="35" t="s">
        <v>58</v>
      </c>
      <c r="E220" s="40" t="s">
        <v>5</v>
      </c>
    </row>
    <row r="221" spans="1:5" ht="12.75">
      <c r="A221" t="s">
        <v>59</v>
      </c>
      <c r="E221" s="39" t="s">
        <v>5</v>
      </c>
    </row>
    <row r="222" spans="1:16" ht="12.75">
      <c r="A222" t="s">
        <v>50</v>
      </c>
      <c s="34" t="s">
        <v>831</v>
      </c>
      <c s="34" t="s">
        <v>1431</v>
      </c>
      <c s="35" t="s">
        <v>5</v>
      </c>
      <c s="6" t="s">
        <v>1432</v>
      </c>
      <c s="36" t="s">
        <v>202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68</v>
      </c>
      <c>
        <f>(M222*21)/100</f>
      </c>
      <c t="s">
        <v>28</v>
      </c>
    </row>
    <row r="223" spans="1:5" ht="12.75">
      <c r="A223" s="35" t="s">
        <v>56</v>
      </c>
      <c r="E223" s="39" t="s">
        <v>1432</v>
      </c>
    </row>
    <row r="224" spans="1:5" ht="12.75">
      <c r="A224" s="35" t="s">
        <v>58</v>
      </c>
      <c r="E224" s="40" t="s">
        <v>5</v>
      </c>
    </row>
    <row r="225" spans="1:5" ht="12.75">
      <c r="A225" t="s">
        <v>59</v>
      </c>
      <c r="E225" s="39" t="s">
        <v>5</v>
      </c>
    </row>
    <row r="226" spans="1:16" ht="12.75">
      <c r="A226" t="s">
        <v>50</v>
      </c>
      <c s="34" t="s">
        <v>875</v>
      </c>
      <c s="34" t="s">
        <v>311</v>
      </c>
      <c s="35" t="s">
        <v>5</v>
      </c>
      <c s="6" t="s">
        <v>490</v>
      </c>
      <c s="36" t="s">
        <v>491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68</v>
      </c>
      <c>
        <f>(M226*21)/100</f>
      </c>
      <c t="s">
        <v>28</v>
      </c>
    </row>
    <row r="227" spans="1:5" ht="12.75">
      <c r="A227" s="35" t="s">
        <v>56</v>
      </c>
      <c r="E227" s="39" t="s">
        <v>490</v>
      </c>
    </row>
    <row r="228" spans="1:5" ht="12.75">
      <c r="A228" s="35" t="s">
        <v>58</v>
      </c>
      <c r="E228" s="40" t="s">
        <v>5</v>
      </c>
    </row>
    <row r="229" spans="1:5" ht="12.75">
      <c r="A229" t="s">
        <v>59</v>
      </c>
      <c r="E229" s="39" t="s">
        <v>5</v>
      </c>
    </row>
    <row r="230" spans="1:16" ht="12.75">
      <c r="A230" t="s">
        <v>50</v>
      </c>
      <c s="34" t="s">
        <v>886</v>
      </c>
      <c s="34" t="s">
        <v>1231</v>
      </c>
      <c s="35" t="s">
        <v>5</v>
      </c>
      <c s="6" t="s">
        <v>315</v>
      </c>
      <c s="36" t="s">
        <v>202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68</v>
      </c>
      <c>
        <f>(M230*21)/100</f>
      </c>
      <c t="s">
        <v>28</v>
      </c>
    </row>
    <row r="231" spans="1:5" ht="12.75">
      <c r="A231" s="35" t="s">
        <v>56</v>
      </c>
      <c r="E231" s="39" t="s">
        <v>315</v>
      </c>
    </row>
    <row r="232" spans="1:5" ht="12.75">
      <c r="A232" s="35" t="s">
        <v>58</v>
      </c>
      <c r="E232" s="40" t="s">
        <v>5</v>
      </c>
    </row>
    <row r="233" spans="1:5" ht="12.75">
      <c r="A233" t="s">
        <v>59</v>
      </c>
      <c r="E233" s="39" t="s">
        <v>5</v>
      </c>
    </row>
    <row r="234" spans="1:16" ht="12.75">
      <c r="A234" t="s">
        <v>50</v>
      </c>
      <c s="34" t="s">
        <v>887</v>
      </c>
      <c s="34" t="s">
        <v>495</v>
      </c>
      <c s="35" t="s">
        <v>5</v>
      </c>
      <c s="6" t="s">
        <v>496</v>
      </c>
      <c s="36" t="s">
        <v>202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68</v>
      </c>
      <c>
        <f>(M234*21)/100</f>
      </c>
      <c t="s">
        <v>28</v>
      </c>
    </row>
    <row r="235" spans="1:5" ht="12.75">
      <c r="A235" s="35" t="s">
        <v>56</v>
      </c>
      <c r="E235" s="39" t="s">
        <v>496</v>
      </c>
    </row>
    <row r="236" spans="1:5" ht="12.75">
      <c r="A236" s="35" t="s">
        <v>58</v>
      </c>
      <c r="E236" s="40" t="s">
        <v>5</v>
      </c>
    </row>
    <row r="237" spans="1:5" ht="12.75">
      <c r="A237" t="s">
        <v>59</v>
      </c>
      <c r="E237" s="39" t="s">
        <v>5</v>
      </c>
    </row>
    <row r="238" spans="1:13" ht="12.75">
      <c r="A238" t="s">
        <v>47</v>
      </c>
      <c r="C238" s="31" t="s">
        <v>118</v>
      </c>
      <c r="E238" s="33" t="s">
        <v>1433</v>
      </c>
      <c r="J238" s="32">
        <f>0</f>
      </c>
      <c s="32">
        <f>0</f>
      </c>
      <c s="32">
        <f>0+L239+L243+L247+L251+L255+L259+L263+L267+L271</f>
      </c>
      <c s="32">
        <f>0+M239+M243+M247+M251+M255+M259+M263+M267+M271</f>
      </c>
    </row>
    <row r="239" spans="1:16" ht="12.75">
      <c r="A239" t="s">
        <v>50</v>
      </c>
      <c s="34" t="s">
        <v>123</v>
      </c>
      <c s="34" t="s">
        <v>1434</v>
      </c>
      <c s="35" t="s">
        <v>5</v>
      </c>
      <c s="6" t="s">
        <v>1435</v>
      </c>
      <c s="36" t="s">
        <v>65</v>
      </c>
      <c s="37">
        <v>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28</v>
      </c>
    </row>
    <row r="240" spans="1:5" ht="12.75">
      <c r="A240" s="35" t="s">
        <v>56</v>
      </c>
      <c r="E240" s="39" t="s">
        <v>1435</v>
      </c>
    </row>
    <row r="241" spans="1:5" ht="12.75">
      <c r="A241" s="35" t="s">
        <v>58</v>
      </c>
      <c r="E241" s="40" t="s">
        <v>5</v>
      </c>
    </row>
    <row r="242" spans="1:5" ht="12.75">
      <c r="A242" t="s">
        <v>59</v>
      </c>
      <c r="E242" s="39" t="s">
        <v>5</v>
      </c>
    </row>
    <row r="243" spans="1:16" ht="12.75">
      <c r="A243" t="s">
        <v>50</v>
      </c>
      <c s="34" t="s">
        <v>126</v>
      </c>
      <c s="34" t="s">
        <v>69</v>
      </c>
      <c s="35" t="s">
        <v>5</v>
      </c>
      <c s="6" t="s">
        <v>1436</v>
      </c>
      <c s="36" t="s">
        <v>65</v>
      </c>
      <c s="37">
        <v>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68</v>
      </c>
      <c>
        <f>(M243*21)/100</f>
      </c>
      <c t="s">
        <v>28</v>
      </c>
    </row>
    <row r="244" spans="1:5" ht="12.75">
      <c r="A244" s="35" t="s">
        <v>56</v>
      </c>
      <c r="E244" s="39" t="s">
        <v>1436</v>
      </c>
    </row>
    <row r="245" spans="1:5" ht="12.75">
      <c r="A245" s="35" t="s">
        <v>58</v>
      </c>
      <c r="E245" s="40" t="s">
        <v>5</v>
      </c>
    </row>
    <row r="246" spans="1:5" ht="12.75">
      <c r="A246" t="s">
        <v>59</v>
      </c>
      <c r="E246" s="39" t="s">
        <v>5</v>
      </c>
    </row>
    <row r="247" spans="1:16" ht="12.75">
      <c r="A247" t="s">
        <v>50</v>
      </c>
      <c s="34" t="s">
        <v>129</v>
      </c>
      <c s="34" t="s">
        <v>80</v>
      </c>
      <c s="35" t="s">
        <v>5</v>
      </c>
      <c s="6" t="s">
        <v>1437</v>
      </c>
      <c s="36" t="s">
        <v>65</v>
      </c>
      <c s="37">
        <v>16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68</v>
      </c>
      <c>
        <f>(M247*21)/100</f>
      </c>
      <c t="s">
        <v>28</v>
      </c>
    </row>
    <row r="248" spans="1:5" ht="12.75">
      <c r="A248" s="35" t="s">
        <v>56</v>
      </c>
      <c r="E248" s="39" t="s">
        <v>1437</v>
      </c>
    </row>
    <row r="249" spans="1:5" ht="12.75">
      <c r="A249" s="35" t="s">
        <v>58</v>
      </c>
      <c r="E249" s="40" t="s">
        <v>5</v>
      </c>
    </row>
    <row r="250" spans="1:5" ht="12.75">
      <c r="A250" t="s">
        <v>59</v>
      </c>
      <c r="E250" s="39" t="s">
        <v>5</v>
      </c>
    </row>
    <row r="251" spans="1:16" ht="12.75">
      <c r="A251" t="s">
        <v>50</v>
      </c>
      <c s="34" t="s">
        <v>132</v>
      </c>
      <c s="34" t="s">
        <v>1438</v>
      </c>
      <c s="35" t="s">
        <v>5</v>
      </c>
      <c s="6" t="s">
        <v>1439</v>
      </c>
      <c s="36" t="s">
        <v>65</v>
      </c>
      <c s="37">
        <v>20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68</v>
      </c>
      <c>
        <f>(M251*21)/100</f>
      </c>
      <c t="s">
        <v>28</v>
      </c>
    </row>
    <row r="252" spans="1:5" ht="12.75">
      <c r="A252" s="35" t="s">
        <v>56</v>
      </c>
      <c r="E252" s="39" t="s">
        <v>1439</v>
      </c>
    </row>
    <row r="253" spans="1:5" ht="12.75">
      <c r="A253" s="35" t="s">
        <v>58</v>
      </c>
      <c r="E253" s="40" t="s">
        <v>5</v>
      </c>
    </row>
    <row r="254" spans="1:5" ht="12.75">
      <c r="A254" t="s">
        <v>59</v>
      </c>
      <c r="E254" s="39" t="s">
        <v>5</v>
      </c>
    </row>
    <row r="255" spans="1:16" ht="12.75">
      <c r="A255" t="s">
        <v>50</v>
      </c>
      <c s="34" t="s">
        <v>134</v>
      </c>
      <c s="34" t="s">
        <v>1440</v>
      </c>
      <c s="35" t="s">
        <v>5</v>
      </c>
      <c s="6" t="s">
        <v>1441</v>
      </c>
      <c s="36" t="s">
        <v>65</v>
      </c>
      <c s="37">
        <v>216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28</v>
      </c>
    </row>
    <row r="256" spans="1:5" ht="12.75">
      <c r="A256" s="35" t="s">
        <v>56</v>
      </c>
      <c r="E256" s="39" t="s">
        <v>1441</v>
      </c>
    </row>
    <row r="257" spans="1:5" ht="12.75">
      <c r="A257" s="35" t="s">
        <v>58</v>
      </c>
      <c r="E257" s="40" t="s">
        <v>5</v>
      </c>
    </row>
    <row r="258" spans="1:5" ht="12.75">
      <c r="A258" t="s">
        <v>59</v>
      </c>
      <c r="E258" s="39" t="s">
        <v>5</v>
      </c>
    </row>
    <row r="259" spans="1:16" ht="12.75">
      <c r="A259" t="s">
        <v>50</v>
      </c>
      <c s="34" t="s">
        <v>137</v>
      </c>
      <c s="34" t="s">
        <v>1409</v>
      </c>
      <c s="35" t="s">
        <v>5</v>
      </c>
      <c s="6" t="s">
        <v>1442</v>
      </c>
      <c s="36" t="s">
        <v>206</v>
      </c>
      <c s="37">
        <v>200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68</v>
      </c>
      <c>
        <f>(M259*21)/100</f>
      </c>
      <c t="s">
        <v>28</v>
      </c>
    </row>
    <row r="260" spans="1:5" ht="12.75">
      <c r="A260" s="35" t="s">
        <v>56</v>
      </c>
      <c r="E260" s="39" t="s">
        <v>1442</v>
      </c>
    </row>
    <row r="261" spans="1:5" ht="12.75">
      <c r="A261" s="35" t="s">
        <v>58</v>
      </c>
      <c r="E261" s="40" t="s">
        <v>5</v>
      </c>
    </row>
    <row r="262" spans="1:5" ht="12.75">
      <c r="A262" t="s">
        <v>59</v>
      </c>
      <c r="E262" s="39" t="s">
        <v>5</v>
      </c>
    </row>
    <row r="263" spans="1:16" ht="12.75">
      <c r="A263" t="s">
        <v>50</v>
      </c>
      <c s="34" t="s">
        <v>140</v>
      </c>
      <c s="34" t="s">
        <v>1443</v>
      </c>
      <c s="35" t="s">
        <v>5</v>
      </c>
      <c s="6" t="s">
        <v>1444</v>
      </c>
      <c s="36" t="s">
        <v>206</v>
      </c>
      <c s="37">
        <v>16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68</v>
      </c>
      <c>
        <f>(M263*21)/100</f>
      </c>
      <c t="s">
        <v>28</v>
      </c>
    </row>
    <row r="264" spans="1:5" ht="12.75">
      <c r="A264" s="35" t="s">
        <v>56</v>
      </c>
      <c r="E264" s="39" t="s">
        <v>1444</v>
      </c>
    </row>
    <row r="265" spans="1:5" ht="12.75">
      <c r="A265" s="35" t="s">
        <v>58</v>
      </c>
      <c r="E265" s="40" t="s">
        <v>5</v>
      </c>
    </row>
    <row r="266" spans="1:5" ht="12.75">
      <c r="A266" t="s">
        <v>59</v>
      </c>
      <c r="E266" s="39" t="s">
        <v>5</v>
      </c>
    </row>
    <row r="267" spans="1:16" ht="38.25">
      <c r="A267" t="s">
        <v>50</v>
      </c>
      <c s="34" t="s">
        <v>143</v>
      </c>
      <c s="34" t="s">
        <v>1445</v>
      </c>
      <c s="35" t="s">
        <v>5</v>
      </c>
      <c s="6" t="s">
        <v>1446</v>
      </c>
      <c s="36" t="s">
        <v>206</v>
      </c>
      <c s="37">
        <v>25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68</v>
      </c>
      <c>
        <f>(M267*21)/100</f>
      </c>
      <c t="s">
        <v>28</v>
      </c>
    </row>
    <row r="268" spans="1:5" ht="38.25">
      <c r="A268" s="35" t="s">
        <v>56</v>
      </c>
      <c r="E268" s="39" t="s">
        <v>1447</v>
      </c>
    </row>
    <row r="269" spans="1:5" ht="12.75">
      <c r="A269" s="35" t="s">
        <v>58</v>
      </c>
      <c r="E269" s="40" t="s">
        <v>5</v>
      </c>
    </row>
    <row r="270" spans="1:5" ht="12.75">
      <c r="A270" t="s">
        <v>59</v>
      </c>
      <c r="E270" s="39" t="s">
        <v>5</v>
      </c>
    </row>
    <row r="271" spans="1:16" ht="12.75">
      <c r="A271" t="s">
        <v>50</v>
      </c>
      <c s="34" t="s">
        <v>148</v>
      </c>
      <c s="34" t="s">
        <v>1448</v>
      </c>
      <c s="35" t="s">
        <v>5</v>
      </c>
      <c s="6" t="s">
        <v>1449</v>
      </c>
      <c s="36" t="s">
        <v>65</v>
      </c>
      <c s="37">
        <v>25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28</v>
      </c>
    </row>
    <row r="272" spans="1:5" ht="12.75">
      <c r="A272" s="35" t="s">
        <v>56</v>
      </c>
      <c r="E272" s="39" t="s">
        <v>1449</v>
      </c>
    </row>
    <row r="273" spans="1:5" ht="12.75">
      <c r="A273" s="35" t="s">
        <v>58</v>
      </c>
      <c r="E273" s="40" t="s">
        <v>5</v>
      </c>
    </row>
    <row r="274" spans="1:5" ht="12.75">
      <c r="A274" t="s">
        <v>59</v>
      </c>
      <c r="E274" s="39" t="s">
        <v>5</v>
      </c>
    </row>
    <row r="275" spans="1:13" ht="12.75">
      <c r="A275" t="s">
        <v>47</v>
      </c>
      <c r="C275" s="31" t="s">
        <v>146</v>
      </c>
      <c r="E275" s="33" t="s">
        <v>1450</v>
      </c>
      <c r="J275" s="32">
        <f>0</f>
      </c>
      <c s="32">
        <f>0</f>
      </c>
      <c s="32">
        <f>0+L276+L280+L284+L288+L292+L296+L300+L304+L308+L312+L316+L320+L324+L328+L332+L336</f>
      </c>
      <c s="32">
        <f>0+M276+M280+M284+M288+M292+M296+M300+M304+M308+M312+M316+M320+M324+M328+M332+M336</f>
      </c>
    </row>
    <row r="276" spans="1:16" ht="12.75">
      <c r="A276" t="s">
        <v>50</v>
      </c>
      <c s="34" t="s">
        <v>151</v>
      </c>
      <c s="34" t="s">
        <v>1451</v>
      </c>
      <c s="35" t="s">
        <v>5</v>
      </c>
      <c s="6" t="s">
        <v>1452</v>
      </c>
      <c s="36" t="s">
        <v>65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28</v>
      </c>
    </row>
    <row r="277" spans="1:5" ht="12.75">
      <c r="A277" s="35" t="s">
        <v>56</v>
      </c>
      <c r="E277" s="39" t="s">
        <v>1452</v>
      </c>
    </row>
    <row r="278" spans="1:5" ht="12.75">
      <c r="A278" s="35" t="s">
        <v>58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50</v>
      </c>
      <c s="34" t="s">
        <v>154</v>
      </c>
      <c s="34" t="s">
        <v>1453</v>
      </c>
      <c s="35" t="s">
        <v>5</v>
      </c>
      <c s="6" t="s">
        <v>1454</v>
      </c>
      <c s="36" t="s">
        <v>65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68</v>
      </c>
      <c>
        <f>(M280*21)/100</f>
      </c>
      <c t="s">
        <v>28</v>
      </c>
    </row>
    <row r="281" spans="1:5" ht="12.75">
      <c r="A281" s="35" t="s">
        <v>56</v>
      </c>
      <c r="E281" s="39" t="s">
        <v>1454</v>
      </c>
    </row>
    <row r="282" spans="1:5" ht="12.75">
      <c r="A282" s="35" t="s">
        <v>58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50</v>
      </c>
      <c s="34" t="s">
        <v>157</v>
      </c>
      <c s="34" t="s">
        <v>1455</v>
      </c>
      <c s="35" t="s">
        <v>5</v>
      </c>
      <c s="6" t="s">
        <v>1456</v>
      </c>
      <c s="36" t="s">
        <v>65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68</v>
      </c>
      <c>
        <f>(M284*21)/100</f>
      </c>
      <c t="s">
        <v>28</v>
      </c>
    </row>
    <row r="285" spans="1:5" ht="12.75">
      <c r="A285" s="35" t="s">
        <v>56</v>
      </c>
      <c r="E285" s="39" t="s">
        <v>1456</v>
      </c>
    </row>
    <row r="286" spans="1:5" ht="12.75">
      <c r="A286" s="35" t="s">
        <v>58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50</v>
      </c>
      <c s="34" t="s">
        <v>160</v>
      </c>
      <c s="34" t="s">
        <v>1457</v>
      </c>
      <c s="35" t="s">
        <v>5</v>
      </c>
      <c s="6" t="s">
        <v>1458</v>
      </c>
      <c s="36" t="s">
        <v>65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68</v>
      </c>
      <c>
        <f>(M288*21)/100</f>
      </c>
      <c t="s">
        <v>28</v>
      </c>
    </row>
    <row r="289" spans="1:5" ht="12.75">
      <c r="A289" s="35" t="s">
        <v>56</v>
      </c>
      <c r="E289" s="39" t="s">
        <v>1458</v>
      </c>
    </row>
    <row r="290" spans="1:5" ht="12.75">
      <c r="A290" s="35" t="s">
        <v>58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50</v>
      </c>
      <c s="34" t="s">
        <v>163</v>
      </c>
      <c s="34" t="s">
        <v>1459</v>
      </c>
      <c s="35" t="s">
        <v>5</v>
      </c>
      <c s="6" t="s">
        <v>1460</v>
      </c>
      <c s="36" t="s">
        <v>65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68</v>
      </c>
      <c>
        <f>(M292*21)/100</f>
      </c>
      <c t="s">
        <v>28</v>
      </c>
    </row>
    <row r="293" spans="1:5" ht="12.75">
      <c r="A293" s="35" t="s">
        <v>56</v>
      </c>
      <c r="E293" s="39" t="s">
        <v>1460</v>
      </c>
    </row>
    <row r="294" spans="1:5" ht="12.75">
      <c r="A294" s="35" t="s">
        <v>58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50</v>
      </c>
      <c s="34" t="s">
        <v>166</v>
      </c>
      <c s="34" t="s">
        <v>1461</v>
      </c>
      <c s="35" t="s">
        <v>5</v>
      </c>
      <c s="6" t="s">
        <v>1462</v>
      </c>
      <c s="36" t="s">
        <v>174</v>
      </c>
      <c s="37">
        <v>100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28</v>
      </c>
    </row>
    <row r="297" spans="1:5" ht="12.75">
      <c r="A297" s="35" t="s">
        <v>56</v>
      </c>
      <c r="E297" s="39" t="s">
        <v>1462</v>
      </c>
    </row>
    <row r="298" spans="1:5" ht="12.75">
      <c r="A298" s="35" t="s">
        <v>58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50</v>
      </c>
      <c s="34" t="s">
        <v>171</v>
      </c>
      <c s="34" t="s">
        <v>1463</v>
      </c>
      <c s="35" t="s">
        <v>5</v>
      </c>
      <c s="6" t="s">
        <v>1464</v>
      </c>
      <c s="36" t="s">
        <v>174</v>
      </c>
      <c s="37">
        <v>100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1464</v>
      </c>
    </row>
    <row r="302" spans="1:5" ht="12.75">
      <c r="A302" s="35" t="s">
        <v>58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50</v>
      </c>
      <c s="34" t="s">
        <v>175</v>
      </c>
      <c s="34" t="s">
        <v>1465</v>
      </c>
      <c s="35" t="s">
        <v>5</v>
      </c>
      <c s="6" t="s">
        <v>1466</v>
      </c>
      <c s="36" t="s">
        <v>65</v>
      </c>
      <c s="37">
        <v>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28</v>
      </c>
    </row>
    <row r="305" spans="1:5" ht="12.75">
      <c r="A305" s="35" t="s">
        <v>56</v>
      </c>
      <c r="E305" s="39" t="s">
        <v>1466</v>
      </c>
    </row>
    <row r="306" spans="1:5" ht="12.75">
      <c r="A306" s="35" t="s">
        <v>58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50</v>
      </c>
      <c s="34" t="s">
        <v>178</v>
      </c>
      <c s="34" t="s">
        <v>1467</v>
      </c>
      <c s="35" t="s">
        <v>5</v>
      </c>
      <c s="6" t="s">
        <v>1468</v>
      </c>
      <c s="36" t="s">
        <v>65</v>
      </c>
      <c s="37">
        <v>100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28</v>
      </c>
    </row>
    <row r="309" spans="1:5" ht="12.75">
      <c r="A309" s="35" t="s">
        <v>56</v>
      </c>
      <c r="E309" s="39" t="s">
        <v>1468</v>
      </c>
    </row>
    <row r="310" spans="1:5" ht="12.75">
      <c r="A310" s="35" t="s">
        <v>58</v>
      </c>
      <c r="E310" s="40" t="s">
        <v>5</v>
      </c>
    </row>
    <row r="311" spans="1:5" ht="12.75">
      <c r="A311" t="s">
        <v>59</v>
      </c>
      <c r="E311" s="39" t="s">
        <v>5</v>
      </c>
    </row>
    <row r="312" spans="1:16" ht="12.75">
      <c r="A312" t="s">
        <v>50</v>
      </c>
      <c s="34" t="s">
        <v>181</v>
      </c>
      <c s="34" t="s">
        <v>1469</v>
      </c>
      <c s="35" t="s">
        <v>5</v>
      </c>
      <c s="6" t="s">
        <v>1470</v>
      </c>
      <c s="36" t="s">
        <v>65</v>
      </c>
      <c s="37">
        <v>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28</v>
      </c>
    </row>
    <row r="313" spans="1:5" ht="12.75">
      <c r="A313" s="35" t="s">
        <v>56</v>
      </c>
      <c r="E313" s="39" t="s">
        <v>1470</v>
      </c>
    </row>
    <row r="314" spans="1:5" ht="12.75">
      <c r="A314" s="35" t="s">
        <v>58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12.75">
      <c r="A316" t="s">
        <v>50</v>
      </c>
      <c s="34" t="s">
        <v>184</v>
      </c>
      <c s="34" t="s">
        <v>1471</v>
      </c>
      <c s="35" t="s">
        <v>5</v>
      </c>
      <c s="6" t="s">
        <v>1472</v>
      </c>
      <c s="36" t="s">
        <v>65</v>
      </c>
      <c s="37">
        <v>3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28</v>
      </c>
    </row>
    <row r="317" spans="1:5" ht="12.75">
      <c r="A317" s="35" t="s">
        <v>56</v>
      </c>
      <c r="E317" s="39" t="s">
        <v>1472</v>
      </c>
    </row>
    <row r="318" spans="1:5" ht="12.75">
      <c r="A318" s="35" t="s">
        <v>58</v>
      </c>
      <c r="E318" s="40" t="s">
        <v>5</v>
      </c>
    </row>
    <row r="319" spans="1:5" ht="12.75">
      <c r="A319" t="s">
        <v>59</v>
      </c>
      <c r="E319" s="39" t="s">
        <v>5</v>
      </c>
    </row>
    <row r="320" spans="1:16" ht="12.75">
      <c r="A320" t="s">
        <v>50</v>
      </c>
      <c s="34" t="s">
        <v>187</v>
      </c>
      <c s="34" t="s">
        <v>1473</v>
      </c>
      <c s="35" t="s">
        <v>5</v>
      </c>
      <c s="6" t="s">
        <v>1474</v>
      </c>
      <c s="36" t="s">
        <v>65</v>
      </c>
      <c s="37">
        <v>35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55</v>
      </c>
      <c>
        <f>(M320*21)/100</f>
      </c>
      <c t="s">
        <v>28</v>
      </c>
    </row>
    <row r="321" spans="1:5" ht="12.75">
      <c r="A321" s="35" t="s">
        <v>56</v>
      </c>
      <c r="E321" s="39" t="s">
        <v>1474</v>
      </c>
    </row>
    <row r="322" spans="1:5" ht="12.75">
      <c r="A322" s="35" t="s">
        <v>58</v>
      </c>
      <c r="E322" s="40" t="s">
        <v>5</v>
      </c>
    </row>
    <row r="323" spans="1:5" ht="12.75">
      <c r="A323" t="s">
        <v>59</v>
      </c>
      <c r="E323" s="39" t="s">
        <v>5</v>
      </c>
    </row>
    <row r="324" spans="1:16" ht="12.75">
      <c r="A324" t="s">
        <v>50</v>
      </c>
      <c s="34" t="s">
        <v>190</v>
      </c>
      <c s="34" t="s">
        <v>1475</v>
      </c>
      <c s="35" t="s">
        <v>5</v>
      </c>
      <c s="6" t="s">
        <v>1476</v>
      </c>
      <c s="36" t="s">
        <v>65</v>
      </c>
      <c s="37">
        <v>9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55</v>
      </c>
      <c>
        <f>(M324*21)/100</f>
      </c>
      <c t="s">
        <v>28</v>
      </c>
    </row>
    <row r="325" spans="1:5" ht="12.75">
      <c r="A325" s="35" t="s">
        <v>56</v>
      </c>
      <c r="E325" s="39" t="s">
        <v>1476</v>
      </c>
    </row>
    <row r="326" spans="1:5" ht="12.75">
      <c r="A326" s="35" t="s">
        <v>58</v>
      </c>
      <c r="E326" s="40" t="s">
        <v>5</v>
      </c>
    </row>
    <row r="327" spans="1:5" ht="12.75">
      <c r="A327" t="s">
        <v>59</v>
      </c>
      <c r="E327" s="39" t="s">
        <v>5</v>
      </c>
    </row>
    <row r="328" spans="1:16" ht="12.75">
      <c r="A328" t="s">
        <v>50</v>
      </c>
      <c s="34" t="s">
        <v>193</v>
      </c>
      <c s="34" t="s">
        <v>1477</v>
      </c>
      <c s="35" t="s">
        <v>5</v>
      </c>
      <c s="6" t="s">
        <v>1478</v>
      </c>
      <c s="36" t="s">
        <v>206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68</v>
      </c>
      <c>
        <f>(M328*21)/100</f>
      </c>
      <c t="s">
        <v>28</v>
      </c>
    </row>
    <row r="329" spans="1:5" ht="12.75">
      <c r="A329" s="35" t="s">
        <v>56</v>
      </c>
      <c r="E329" s="39" t="s">
        <v>1478</v>
      </c>
    </row>
    <row r="330" spans="1:5" ht="12.75">
      <c r="A330" s="35" t="s">
        <v>58</v>
      </c>
      <c r="E330" s="40" t="s">
        <v>5</v>
      </c>
    </row>
    <row r="331" spans="1:5" ht="12.75">
      <c r="A331" t="s">
        <v>59</v>
      </c>
      <c r="E331" s="39" t="s">
        <v>5</v>
      </c>
    </row>
    <row r="332" spans="1:16" ht="12.75">
      <c r="A332" t="s">
        <v>50</v>
      </c>
      <c s="34" t="s">
        <v>196</v>
      </c>
      <c s="34" t="s">
        <v>1479</v>
      </c>
      <c s="35" t="s">
        <v>5</v>
      </c>
      <c s="6" t="s">
        <v>1480</v>
      </c>
      <c s="36" t="s">
        <v>65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68</v>
      </c>
      <c>
        <f>(M332*21)/100</f>
      </c>
      <c t="s">
        <v>28</v>
      </c>
    </row>
    <row r="333" spans="1:5" ht="12.75">
      <c r="A333" s="35" t="s">
        <v>56</v>
      </c>
      <c r="E333" s="39" t="s">
        <v>1480</v>
      </c>
    </row>
    <row r="334" spans="1:5" ht="12.75">
      <c r="A334" s="35" t="s">
        <v>58</v>
      </c>
      <c r="E334" s="40" t="s">
        <v>5</v>
      </c>
    </row>
    <row r="335" spans="1:5" ht="12.75">
      <c r="A335" t="s">
        <v>59</v>
      </c>
      <c r="E335" s="39" t="s">
        <v>5</v>
      </c>
    </row>
    <row r="336" spans="1:16" ht="12.75">
      <c r="A336" t="s">
        <v>50</v>
      </c>
      <c s="34" t="s">
        <v>199</v>
      </c>
      <c s="34" t="s">
        <v>1481</v>
      </c>
      <c s="35" t="s">
        <v>5</v>
      </c>
      <c s="6" t="s">
        <v>1482</v>
      </c>
      <c s="36" t="s">
        <v>65</v>
      </c>
      <c s="37">
        <v>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68</v>
      </c>
      <c>
        <f>(M336*21)/100</f>
      </c>
      <c t="s">
        <v>28</v>
      </c>
    </row>
    <row r="337" spans="1:5" ht="12.75">
      <c r="A337" s="35" t="s">
        <v>56</v>
      </c>
      <c r="E337" s="39" t="s">
        <v>1482</v>
      </c>
    </row>
    <row r="338" spans="1:5" ht="12.75">
      <c r="A338" s="35" t="s">
        <v>58</v>
      </c>
      <c r="E338" s="40" t="s">
        <v>5</v>
      </c>
    </row>
    <row r="339" spans="1:5" ht="12.75">
      <c r="A339" t="s">
        <v>59</v>
      </c>
      <c r="E339" s="39" t="s">
        <v>5</v>
      </c>
    </row>
    <row r="340" spans="1:13" ht="12.75">
      <c r="A340" t="s">
        <v>47</v>
      </c>
      <c r="C340" s="31" t="s">
        <v>169</v>
      </c>
      <c r="E340" s="33" t="s">
        <v>1483</v>
      </c>
      <c r="J340" s="32">
        <f>0</f>
      </c>
      <c s="32">
        <f>0</f>
      </c>
      <c s="32">
        <f>0+L341+L345+L349+L353+L357+L361+L365</f>
      </c>
      <c s="32">
        <f>0+M341+M345+M349+M353+M357+M361+M365</f>
      </c>
    </row>
    <row r="341" spans="1:16" ht="12.75">
      <c r="A341" t="s">
        <v>50</v>
      </c>
      <c s="34" t="s">
        <v>203</v>
      </c>
      <c s="34" t="s">
        <v>1484</v>
      </c>
      <c s="35" t="s">
        <v>5</v>
      </c>
      <c s="6" t="s">
        <v>1485</v>
      </c>
      <c s="36" t="s">
        <v>65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28</v>
      </c>
    </row>
    <row r="342" spans="1:5" ht="12.75">
      <c r="A342" s="35" t="s">
        <v>56</v>
      </c>
      <c r="E342" s="39" t="s">
        <v>1485</v>
      </c>
    </row>
    <row r="343" spans="1:5" ht="12.75">
      <c r="A343" s="35" t="s">
        <v>58</v>
      </c>
      <c r="E343" s="40" t="s">
        <v>5</v>
      </c>
    </row>
    <row r="344" spans="1:5" ht="12.75">
      <c r="A344" t="s">
        <v>59</v>
      </c>
      <c r="E344" s="39" t="s">
        <v>5</v>
      </c>
    </row>
    <row r="345" spans="1:16" ht="25.5">
      <c r="A345" t="s">
        <v>50</v>
      </c>
      <c s="34" t="s">
        <v>207</v>
      </c>
      <c s="34" t="s">
        <v>86</v>
      </c>
      <c s="35" t="s">
        <v>5</v>
      </c>
      <c s="6" t="s">
        <v>1486</v>
      </c>
      <c s="36" t="s">
        <v>65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68</v>
      </c>
      <c>
        <f>(M345*21)/100</f>
      </c>
      <c t="s">
        <v>28</v>
      </c>
    </row>
    <row r="346" spans="1:5" ht="25.5">
      <c r="A346" s="35" t="s">
        <v>56</v>
      </c>
      <c r="E346" s="39" t="s">
        <v>1486</v>
      </c>
    </row>
    <row r="347" spans="1:5" ht="12.75">
      <c r="A347" s="35" t="s">
        <v>58</v>
      </c>
      <c r="E347" s="40" t="s">
        <v>5</v>
      </c>
    </row>
    <row r="348" spans="1:5" ht="12.75">
      <c r="A348" t="s">
        <v>59</v>
      </c>
      <c r="E348" s="39" t="s">
        <v>5</v>
      </c>
    </row>
    <row r="349" spans="1:16" ht="12.75">
      <c r="A349" t="s">
        <v>50</v>
      </c>
      <c s="34" t="s">
        <v>210</v>
      </c>
      <c s="34" t="s">
        <v>1487</v>
      </c>
      <c s="35" t="s">
        <v>5</v>
      </c>
      <c s="6" t="s">
        <v>1488</v>
      </c>
      <c s="36" t="s">
        <v>65</v>
      </c>
      <c s="37">
        <v>3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55</v>
      </c>
      <c>
        <f>(M349*21)/100</f>
      </c>
      <c t="s">
        <v>28</v>
      </c>
    </row>
    <row r="350" spans="1:5" ht="12.75">
      <c r="A350" s="35" t="s">
        <v>56</v>
      </c>
      <c r="E350" s="39" t="s">
        <v>1488</v>
      </c>
    </row>
    <row r="351" spans="1:5" ht="12.75">
      <c r="A351" s="35" t="s">
        <v>58</v>
      </c>
      <c r="E351" s="40" t="s">
        <v>5</v>
      </c>
    </row>
    <row r="352" spans="1:5" ht="12.75">
      <c r="A352" t="s">
        <v>59</v>
      </c>
      <c r="E352" s="39" t="s">
        <v>5</v>
      </c>
    </row>
    <row r="353" spans="1:16" ht="25.5">
      <c r="A353" t="s">
        <v>50</v>
      </c>
      <c s="34" t="s">
        <v>213</v>
      </c>
      <c s="34" t="s">
        <v>89</v>
      </c>
      <c s="35" t="s">
        <v>5</v>
      </c>
      <c s="6" t="s">
        <v>1489</v>
      </c>
      <c s="36" t="s">
        <v>65</v>
      </c>
      <c s="37">
        <v>3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68</v>
      </c>
      <c>
        <f>(M353*21)/100</f>
      </c>
      <c t="s">
        <v>28</v>
      </c>
    </row>
    <row r="354" spans="1:5" ht="38.25">
      <c r="A354" s="35" t="s">
        <v>56</v>
      </c>
      <c r="E354" s="39" t="s">
        <v>1490</v>
      </c>
    </row>
    <row r="355" spans="1:5" ht="12.75">
      <c r="A355" s="35" t="s">
        <v>58</v>
      </c>
      <c r="E355" s="40" t="s">
        <v>5</v>
      </c>
    </row>
    <row r="356" spans="1:5" ht="12.75">
      <c r="A356" t="s">
        <v>59</v>
      </c>
      <c r="E356" s="39" t="s">
        <v>5</v>
      </c>
    </row>
    <row r="357" spans="1:16" ht="12.75">
      <c r="A357" t="s">
        <v>50</v>
      </c>
      <c s="34" t="s">
        <v>214</v>
      </c>
      <c s="34" t="s">
        <v>95</v>
      </c>
      <c s="35" t="s">
        <v>5</v>
      </c>
      <c s="6" t="s">
        <v>1491</v>
      </c>
      <c s="36" t="s">
        <v>65</v>
      </c>
      <c s="37">
        <v>3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68</v>
      </c>
      <c>
        <f>(M357*21)/100</f>
      </c>
      <c t="s">
        <v>28</v>
      </c>
    </row>
    <row r="358" spans="1:5" ht="12.75">
      <c r="A358" s="35" t="s">
        <v>56</v>
      </c>
      <c r="E358" s="39" t="s">
        <v>1491</v>
      </c>
    </row>
    <row r="359" spans="1:5" ht="12.75">
      <c r="A359" s="35" t="s">
        <v>58</v>
      </c>
      <c r="E359" s="40" t="s">
        <v>5</v>
      </c>
    </row>
    <row r="360" spans="1:5" ht="12.75">
      <c r="A360" t="s">
        <v>59</v>
      </c>
      <c r="E360" s="39" t="s">
        <v>5</v>
      </c>
    </row>
    <row r="361" spans="1:16" ht="12.75">
      <c r="A361" t="s">
        <v>50</v>
      </c>
      <c s="34" t="s">
        <v>215</v>
      </c>
      <c s="34" t="s">
        <v>185</v>
      </c>
      <c s="35" t="s">
        <v>5</v>
      </c>
      <c s="6" t="s">
        <v>186</v>
      </c>
      <c s="36" t="s">
        <v>174</v>
      </c>
      <c s="37">
        <v>100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55</v>
      </c>
      <c>
        <f>(M361*21)/100</f>
      </c>
      <c t="s">
        <v>28</v>
      </c>
    </row>
    <row r="362" spans="1:5" ht="12.75">
      <c r="A362" s="35" t="s">
        <v>56</v>
      </c>
      <c r="E362" s="39" t="s">
        <v>186</v>
      </c>
    </row>
    <row r="363" spans="1:5" ht="12.75">
      <c r="A363" s="35" t="s">
        <v>58</v>
      </c>
      <c r="E363" s="40" t="s">
        <v>5</v>
      </c>
    </row>
    <row r="364" spans="1:5" ht="12.75">
      <c r="A364" t="s">
        <v>59</v>
      </c>
      <c r="E364" s="39" t="s">
        <v>5</v>
      </c>
    </row>
    <row r="365" spans="1:16" ht="38.25">
      <c r="A365" t="s">
        <v>50</v>
      </c>
      <c s="34" t="s">
        <v>218</v>
      </c>
      <c s="34" t="s">
        <v>1492</v>
      </c>
      <c s="35" t="s">
        <v>5</v>
      </c>
      <c s="6" t="s">
        <v>1269</v>
      </c>
      <c s="36" t="s">
        <v>174</v>
      </c>
      <c s="37">
        <v>120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55</v>
      </c>
      <c>
        <f>(M365*21)/100</f>
      </c>
      <c t="s">
        <v>28</v>
      </c>
    </row>
    <row r="366" spans="1:5" ht="38.25">
      <c r="A366" s="35" t="s">
        <v>56</v>
      </c>
      <c r="E366" s="39" t="s">
        <v>1493</v>
      </c>
    </row>
    <row r="367" spans="1:5" ht="12.75">
      <c r="A367" s="35" t="s">
        <v>58</v>
      </c>
      <c r="E367" s="40" t="s">
        <v>5</v>
      </c>
    </row>
    <row r="368" spans="1:5" ht="12.75">
      <c r="A368" t="s">
        <v>59</v>
      </c>
      <c r="E368" s="39" t="s">
        <v>5</v>
      </c>
    </row>
    <row r="369" spans="1:13" ht="12.75">
      <c r="A369" t="s">
        <v>47</v>
      </c>
      <c r="C369" s="31" t="s">
        <v>278</v>
      </c>
      <c r="E369" s="33" t="s">
        <v>1494</v>
      </c>
      <c r="J369" s="32">
        <f>0</f>
      </c>
      <c s="32">
        <f>0</f>
      </c>
      <c s="32">
        <f>0+L370+L374+L378+L382+L386+L390+L394+L398</f>
      </c>
      <c s="32">
        <f>0+M370+M374+M378+M382+M386+M390+M394+M398</f>
      </c>
    </row>
    <row r="370" spans="1:16" ht="12.75">
      <c r="A370" t="s">
        <v>50</v>
      </c>
      <c s="34" t="s">
        <v>221</v>
      </c>
      <c s="34" t="s">
        <v>1484</v>
      </c>
      <c s="35" t="s">
        <v>5</v>
      </c>
      <c s="6" t="s">
        <v>1485</v>
      </c>
      <c s="36" t="s">
        <v>65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28</v>
      </c>
    </row>
    <row r="371" spans="1:5" ht="12.75">
      <c r="A371" s="35" t="s">
        <v>56</v>
      </c>
      <c r="E371" s="39" t="s">
        <v>1485</v>
      </c>
    </row>
    <row r="372" spans="1:5" ht="12.75">
      <c r="A372" s="35" t="s">
        <v>58</v>
      </c>
      <c r="E372" s="40" t="s">
        <v>5</v>
      </c>
    </row>
    <row r="373" spans="1:5" ht="12.75">
      <c r="A373" t="s">
        <v>59</v>
      </c>
      <c r="E373" s="39" t="s">
        <v>5</v>
      </c>
    </row>
    <row r="374" spans="1:16" ht="25.5">
      <c r="A374" t="s">
        <v>50</v>
      </c>
      <c s="34" t="s">
        <v>224</v>
      </c>
      <c s="34" t="s">
        <v>1495</v>
      </c>
      <c s="35" t="s">
        <v>5</v>
      </c>
      <c s="6" t="s">
        <v>1496</v>
      </c>
      <c s="36" t="s">
        <v>65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55</v>
      </c>
      <c>
        <f>(M374*21)/100</f>
      </c>
      <c t="s">
        <v>28</v>
      </c>
    </row>
    <row r="375" spans="1:5" ht="25.5">
      <c r="A375" s="35" t="s">
        <v>56</v>
      </c>
      <c r="E375" s="39" t="s">
        <v>1496</v>
      </c>
    </row>
    <row r="376" spans="1:5" ht="12.75">
      <c r="A376" s="35" t="s">
        <v>58</v>
      </c>
      <c r="E376" s="40" t="s">
        <v>5</v>
      </c>
    </row>
    <row r="377" spans="1:5" ht="12.75">
      <c r="A377" t="s">
        <v>59</v>
      </c>
      <c r="E377" s="39" t="s">
        <v>5</v>
      </c>
    </row>
    <row r="378" spans="1:16" ht="12.75">
      <c r="A378" t="s">
        <v>50</v>
      </c>
      <c s="34" t="s">
        <v>227</v>
      </c>
      <c s="34" t="s">
        <v>1497</v>
      </c>
      <c s="35" t="s">
        <v>5</v>
      </c>
      <c s="6" t="s">
        <v>1498</v>
      </c>
      <c s="36" t="s">
        <v>174</v>
      </c>
      <c s="37">
        <v>50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28</v>
      </c>
    </row>
    <row r="379" spans="1:5" ht="12.75">
      <c r="A379" s="35" t="s">
        <v>56</v>
      </c>
      <c r="E379" s="39" t="s">
        <v>1498</v>
      </c>
    </row>
    <row r="380" spans="1:5" ht="12.75">
      <c r="A380" s="35" t="s">
        <v>58</v>
      </c>
      <c r="E380" s="40" t="s">
        <v>5</v>
      </c>
    </row>
    <row r="381" spans="1:5" ht="12.75">
      <c r="A381" t="s">
        <v>59</v>
      </c>
      <c r="E381" s="39" t="s">
        <v>5</v>
      </c>
    </row>
    <row r="382" spans="1:16" ht="12.75">
      <c r="A382" t="s">
        <v>50</v>
      </c>
      <c s="34" t="s">
        <v>230</v>
      </c>
      <c s="34" t="s">
        <v>1499</v>
      </c>
      <c s="35" t="s">
        <v>5</v>
      </c>
      <c s="6" t="s">
        <v>1500</v>
      </c>
      <c s="36" t="s">
        <v>174</v>
      </c>
      <c s="37">
        <v>50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55</v>
      </c>
      <c>
        <f>(M382*21)/100</f>
      </c>
      <c t="s">
        <v>28</v>
      </c>
    </row>
    <row r="383" spans="1:5" ht="12.75">
      <c r="A383" s="35" t="s">
        <v>56</v>
      </c>
      <c r="E383" s="39" t="s">
        <v>1500</v>
      </c>
    </row>
    <row r="384" spans="1:5" ht="12.75">
      <c r="A384" s="35" t="s">
        <v>58</v>
      </c>
      <c r="E384" s="40" t="s">
        <v>5</v>
      </c>
    </row>
    <row r="385" spans="1:5" ht="12.75">
      <c r="A385" t="s">
        <v>59</v>
      </c>
      <c r="E385" s="39" t="s">
        <v>5</v>
      </c>
    </row>
    <row r="386" spans="1:16" ht="12.75">
      <c r="A386" t="s">
        <v>50</v>
      </c>
      <c s="34" t="s">
        <v>233</v>
      </c>
      <c s="34" t="s">
        <v>261</v>
      </c>
      <c s="35" t="s">
        <v>5</v>
      </c>
      <c s="6" t="s">
        <v>262</v>
      </c>
      <c s="36" t="s">
        <v>65</v>
      </c>
      <c s="37">
        <v>50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55</v>
      </c>
      <c>
        <f>(M386*21)/100</f>
      </c>
      <c t="s">
        <v>28</v>
      </c>
    </row>
    <row r="387" spans="1:5" ht="12.75">
      <c r="A387" s="35" t="s">
        <v>56</v>
      </c>
      <c r="E387" s="39" t="s">
        <v>262</v>
      </c>
    </row>
    <row r="388" spans="1:5" ht="12.75">
      <c r="A388" s="35" t="s">
        <v>58</v>
      </c>
      <c r="E388" s="40" t="s">
        <v>5</v>
      </c>
    </row>
    <row r="389" spans="1:5" ht="12.75">
      <c r="A389" t="s">
        <v>59</v>
      </c>
      <c r="E389" s="39" t="s">
        <v>5</v>
      </c>
    </row>
    <row r="390" spans="1:16" ht="12.75">
      <c r="A390" t="s">
        <v>50</v>
      </c>
      <c s="34" t="s">
        <v>236</v>
      </c>
      <c s="34" t="s">
        <v>1501</v>
      </c>
      <c s="35" t="s">
        <v>5</v>
      </c>
      <c s="6" t="s">
        <v>1502</v>
      </c>
      <c s="36" t="s">
        <v>65</v>
      </c>
      <c s="37">
        <v>50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68</v>
      </c>
      <c>
        <f>(M390*21)/100</f>
      </c>
      <c t="s">
        <v>28</v>
      </c>
    </row>
    <row r="391" spans="1:5" ht="12.75">
      <c r="A391" s="35" t="s">
        <v>56</v>
      </c>
      <c r="E391" s="39" t="s">
        <v>1502</v>
      </c>
    </row>
    <row r="392" spans="1:5" ht="12.75">
      <c r="A392" s="35" t="s">
        <v>58</v>
      </c>
      <c r="E392" s="40" t="s">
        <v>5</v>
      </c>
    </row>
    <row r="393" spans="1:5" ht="12.75">
      <c r="A393" t="s">
        <v>59</v>
      </c>
      <c r="E393" s="39" t="s">
        <v>5</v>
      </c>
    </row>
    <row r="394" spans="1:16" ht="25.5">
      <c r="A394" t="s">
        <v>50</v>
      </c>
      <c s="34" t="s">
        <v>239</v>
      </c>
      <c s="34" t="s">
        <v>1417</v>
      </c>
      <c s="35" t="s">
        <v>5</v>
      </c>
      <c s="6" t="s">
        <v>1418</v>
      </c>
      <c s="36" t="s">
        <v>65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55</v>
      </c>
      <c>
        <f>(M394*21)/100</f>
      </c>
      <c t="s">
        <v>28</v>
      </c>
    </row>
    <row r="395" spans="1:5" ht="25.5">
      <c r="A395" s="35" t="s">
        <v>56</v>
      </c>
      <c r="E395" s="39" t="s">
        <v>1418</v>
      </c>
    </row>
    <row r="396" spans="1:5" ht="12.75">
      <c r="A396" s="35" t="s">
        <v>58</v>
      </c>
      <c r="E396" s="40" t="s">
        <v>5</v>
      </c>
    </row>
    <row r="397" spans="1:5" ht="12.75">
      <c r="A397" t="s">
        <v>59</v>
      </c>
      <c r="E397" s="39" t="s">
        <v>5</v>
      </c>
    </row>
    <row r="398" spans="1:16" ht="12.75">
      <c r="A398" t="s">
        <v>50</v>
      </c>
      <c s="34" t="s">
        <v>242</v>
      </c>
      <c s="34" t="s">
        <v>101</v>
      </c>
      <c s="35" t="s">
        <v>5</v>
      </c>
      <c s="6" t="s">
        <v>1419</v>
      </c>
      <c s="36" t="s">
        <v>65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68</v>
      </c>
      <c>
        <f>(M398*21)/100</f>
      </c>
      <c t="s">
        <v>28</v>
      </c>
    </row>
    <row r="399" spans="1:5" ht="12.75">
      <c r="A399" s="35" t="s">
        <v>56</v>
      </c>
      <c r="E399" s="39" t="s">
        <v>1419</v>
      </c>
    </row>
    <row r="400" spans="1:5" ht="12.75">
      <c r="A400" s="35" t="s">
        <v>58</v>
      </c>
      <c r="E400" s="40" t="s">
        <v>5</v>
      </c>
    </row>
    <row r="401" spans="1:5" ht="12.75">
      <c r="A401" t="s">
        <v>59</v>
      </c>
      <c r="E401" s="39" t="s">
        <v>5</v>
      </c>
    </row>
    <row r="402" spans="1:13" ht="12.75">
      <c r="A402" t="s">
        <v>47</v>
      </c>
      <c r="C402" s="31" t="s">
        <v>463</v>
      </c>
      <c r="E402" s="33" t="s">
        <v>1503</v>
      </c>
      <c r="J402" s="32">
        <f>0</f>
      </c>
      <c s="32">
        <f>0</f>
      </c>
      <c s="32">
        <f>0+L403+L407+L411+L415+L419+L423+L427+L431+L435+L439+L443</f>
      </c>
      <c s="32">
        <f>0+M403+M407+M411+M415+M419+M423+M427+M431+M435+M439+M443</f>
      </c>
    </row>
    <row r="403" spans="1:16" ht="12.75">
      <c r="A403" t="s">
        <v>50</v>
      </c>
      <c s="34" t="s">
        <v>245</v>
      </c>
      <c s="34" t="s">
        <v>1504</v>
      </c>
      <c s="35" t="s">
        <v>5</v>
      </c>
      <c s="6" t="s">
        <v>1505</v>
      </c>
      <c s="36" t="s">
        <v>65</v>
      </c>
      <c s="37">
        <v>101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28</v>
      </c>
    </row>
    <row r="404" spans="1:5" ht="12.75">
      <c r="A404" s="35" t="s">
        <v>56</v>
      </c>
      <c r="E404" s="39" t="s">
        <v>1505</v>
      </c>
    </row>
    <row r="405" spans="1:5" ht="12.75">
      <c r="A405" s="35" t="s">
        <v>58</v>
      </c>
      <c r="E405" s="40" t="s">
        <v>5</v>
      </c>
    </row>
    <row r="406" spans="1:5" ht="12.75">
      <c r="A406" t="s">
        <v>59</v>
      </c>
      <c r="E406" s="39" t="s">
        <v>5</v>
      </c>
    </row>
    <row r="407" spans="1:16" ht="12.75">
      <c r="A407" t="s">
        <v>50</v>
      </c>
      <c s="34" t="s">
        <v>248</v>
      </c>
      <c s="34" t="s">
        <v>1506</v>
      </c>
      <c s="35" t="s">
        <v>5</v>
      </c>
      <c s="6" t="s">
        <v>1507</v>
      </c>
      <c s="36" t="s">
        <v>206</v>
      </c>
      <c s="37">
        <v>101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68</v>
      </c>
      <c>
        <f>(M407*21)/100</f>
      </c>
      <c t="s">
        <v>28</v>
      </c>
    </row>
    <row r="408" spans="1:5" ht="12.75">
      <c r="A408" s="35" t="s">
        <v>56</v>
      </c>
      <c r="E408" s="39" t="s">
        <v>1507</v>
      </c>
    </row>
    <row r="409" spans="1:5" ht="12.75">
      <c r="A409" s="35" t="s">
        <v>58</v>
      </c>
      <c r="E409" s="40" t="s">
        <v>5</v>
      </c>
    </row>
    <row r="410" spans="1:5" ht="12.75">
      <c r="A410" t="s">
        <v>59</v>
      </c>
      <c r="E410" s="39" t="s">
        <v>5</v>
      </c>
    </row>
    <row r="411" spans="1:16" ht="12.75">
      <c r="A411" t="s">
        <v>50</v>
      </c>
      <c s="34" t="s">
        <v>251</v>
      </c>
      <c s="34" t="s">
        <v>1508</v>
      </c>
      <c s="35" t="s">
        <v>5</v>
      </c>
      <c s="6" t="s">
        <v>1509</v>
      </c>
      <c s="36" t="s">
        <v>206</v>
      </c>
      <c s="37">
        <v>101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68</v>
      </c>
      <c>
        <f>(M411*21)/100</f>
      </c>
      <c t="s">
        <v>28</v>
      </c>
    </row>
    <row r="412" spans="1:5" ht="12.75">
      <c r="A412" s="35" t="s">
        <v>56</v>
      </c>
      <c r="E412" s="39" t="s">
        <v>1509</v>
      </c>
    </row>
    <row r="413" spans="1:5" ht="12.75">
      <c r="A413" s="35" t="s">
        <v>58</v>
      </c>
      <c r="E413" s="40" t="s">
        <v>5</v>
      </c>
    </row>
    <row r="414" spans="1:5" ht="12.75">
      <c r="A414" t="s">
        <v>59</v>
      </c>
      <c r="E414" s="39" t="s">
        <v>5</v>
      </c>
    </row>
    <row r="415" spans="1:16" ht="12.75">
      <c r="A415" t="s">
        <v>50</v>
      </c>
      <c s="34" t="s">
        <v>254</v>
      </c>
      <c s="34" t="s">
        <v>1510</v>
      </c>
      <c s="35" t="s">
        <v>5</v>
      </c>
      <c s="6" t="s">
        <v>1511</v>
      </c>
      <c s="36" t="s">
        <v>65</v>
      </c>
      <c s="37">
        <v>646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55</v>
      </c>
      <c>
        <f>(M415*21)/100</f>
      </c>
      <c t="s">
        <v>28</v>
      </c>
    </row>
    <row r="416" spans="1:5" ht="12.75">
      <c r="A416" s="35" t="s">
        <v>56</v>
      </c>
      <c r="E416" s="39" t="s">
        <v>1511</v>
      </c>
    </row>
    <row r="417" spans="1:5" ht="12.75">
      <c r="A417" s="35" t="s">
        <v>58</v>
      </c>
      <c r="E417" s="40" t="s">
        <v>5</v>
      </c>
    </row>
    <row r="418" spans="1:5" ht="12.75">
      <c r="A418" t="s">
        <v>59</v>
      </c>
      <c r="E418" s="39" t="s">
        <v>5</v>
      </c>
    </row>
    <row r="419" spans="1:16" ht="12.75">
      <c r="A419" t="s">
        <v>50</v>
      </c>
      <c s="34" t="s">
        <v>257</v>
      </c>
      <c s="34" t="s">
        <v>1512</v>
      </c>
      <c s="35" t="s">
        <v>5</v>
      </c>
      <c s="6" t="s">
        <v>1513</v>
      </c>
      <c s="36" t="s">
        <v>206</v>
      </c>
      <c s="37">
        <v>590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68</v>
      </c>
      <c>
        <f>(M419*21)/100</f>
      </c>
      <c t="s">
        <v>28</v>
      </c>
    </row>
    <row r="420" spans="1:5" ht="12.75">
      <c r="A420" s="35" t="s">
        <v>56</v>
      </c>
      <c r="E420" s="39" t="s">
        <v>1513</v>
      </c>
    </row>
    <row r="421" spans="1:5" ht="12.75">
      <c r="A421" s="35" t="s">
        <v>58</v>
      </c>
      <c r="E421" s="40" t="s">
        <v>5</v>
      </c>
    </row>
    <row r="422" spans="1:5" ht="12.75">
      <c r="A422" t="s">
        <v>59</v>
      </c>
      <c r="E422" s="39" t="s">
        <v>5</v>
      </c>
    </row>
    <row r="423" spans="1:16" ht="12.75">
      <c r="A423" t="s">
        <v>50</v>
      </c>
      <c s="34" t="s">
        <v>260</v>
      </c>
      <c s="34" t="s">
        <v>1514</v>
      </c>
      <c s="35" t="s">
        <v>5</v>
      </c>
      <c s="6" t="s">
        <v>1515</v>
      </c>
      <c s="36" t="s">
        <v>206</v>
      </c>
      <c s="37">
        <v>33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68</v>
      </c>
      <c>
        <f>(M423*21)/100</f>
      </c>
      <c t="s">
        <v>28</v>
      </c>
    </row>
    <row r="424" spans="1:5" ht="12.75">
      <c r="A424" s="35" t="s">
        <v>56</v>
      </c>
      <c r="E424" s="39" t="s">
        <v>1515</v>
      </c>
    </row>
    <row r="425" spans="1:5" ht="12.75">
      <c r="A425" s="35" t="s">
        <v>58</v>
      </c>
      <c r="E425" s="40" t="s">
        <v>5</v>
      </c>
    </row>
    <row r="426" spans="1:5" ht="12.75">
      <c r="A426" t="s">
        <v>59</v>
      </c>
      <c r="E426" s="39" t="s">
        <v>5</v>
      </c>
    </row>
    <row r="427" spans="1:16" ht="12.75">
      <c r="A427" t="s">
        <v>50</v>
      </c>
      <c s="34" t="s">
        <v>263</v>
      </c>
      <c s="34" t="s">
        <v>1516</v>
      </c>
      <c s="35" t="s">
        <v>5</v>
      </c>
      <c s="6" t="s">
        <v>1517</v>
      </c>
      <c s="36" t="s">
        <v>206</v>
      </c>
      <c s="37">
        <v>23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68</v>
      </c>
      <c>
        <f>(M427*21)/100</f>
      </c>
      <c t="s">
        <v>28</v>
      </c>
    </row>
    <row r="428" spans="1:5" ht="12.75">
      <c r="A428" s="35" t="s">
        <v>56</v>
      </c>
      <c r="E428" s="39" t="s">
        <v>1517</v>
      </c>
    </row>
    <row r="429" spans="1:5" ht="12.75">
      <c r="A429" s="35" t="s">
        <v>58</v>
      </c>
      <c r="E429" s="40" t="s">
        <v>5</v>
      </c>
    </row>
    <row r="430" spans="1:5" ht="12.75">
      <c r="A430" t="s">
        <v>59</v>
      </c>
      <c r="E430" s="39" t="s">
        <v>5</v>
      </c>
    </row>
    <row r="431" spans="1:16" ht="12.75">
      <c r="A431" t="s">
        <v>50</v>
      </c>
      <c s="34" t="s">
        <v>266</v>
      </c>
      <c s="34" t="s">
        <v>1518</v>
      </c>
      <c s="35" t="s">
        <v>5</v>
      </c>
      <c s="6" t="s">
        <v>1519</v>
      </c>
      <c s="36" t="s">
        <v>65</v>
      </c>
      <c s="37">
        <v>745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55</v>
      </c>
      <c>
        <f>(M431*21)/100</f>
      </c>
      <c t="s">
        <v>28</v>
      </c>
    </row>
    <row r="432" spans="1:5" ht="12.75">
      <c r="A432" s="35" t="s">
        <v>56</v>
      </c>
      <c r="E432" s="39" t="s">
        <v>1519</v>
      </c>
    </row>
    <row r="433" spans="1:5" ht="12.75">
      <c r="A433" s="35" t="s">
        <v>58</v>
      </c>
      <c r="E433" s="40" t="s">
        <v>5</v>
      </c>
    </row>
    <row r="434" spans="1:5" ht="12.75">
      <c r="A434" t="s">
        <v>59</v>
      </c>
      <c r="E434" s="39" t="s">
        <v>5</v>
      </c>
    </row>
    <row r="435" spans="1:16" ht="12.75">
      <c r="A435" t="s">
        <v>50</v>
      </c>
      <c s="34" t="s">
        <v>269</v>
      </c>
      <c s="34" t="s">
        <v>1520</v>
      </c>
      <c s="35" t="s">
        <v>5</v>
      </c>
      <c s="6" t="s">
        <v>1521</v>
      </c>
      <c s="36" t="s">
        <v>206</v>
      </c>
      <c s="37">
        <v>745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68</v>
      </c>
      <c>
        <f>(M435*21)/100</f>
      </c>
      <c t="s">
        <v>28</v>
      </c>
    </row>
    <row r="436" spans="1:5" ht="12.75">
      <c r="A436" s="35" t="s">
        <v>56</v>
      </c>
      <c r="E436" s="39" t="s">
        <v>1521</v>
      </c>
    </row>
    <row r="437" spans="1:5" ht="12.75">
      <c r="A437" s="35" t="s">
        <v>58</v>
      </c>
      <c r="E437" s="40" t="s">
        <v>5</v>
      </c>
    </row>
    <row r="438" spans="1:5" ht="12.75">
      <c r="A438" t="s">
        <v>59</v>
      </c>
      <c r="E438" s="39" t="s">
        <v>5</v>
      </c>
    </row>
    <row r="439" spans="1:16" ht="12.75">
      <c r="A439" t="s">
        <v>50</v>
      </c>
      <c s="34" t="s">
        <v>884</v>
      </c>
      <c s="34" t="s">
        <v>1522</v>
      </c>
      <c s="35" t="s">
        <v>5</v>
      </c>
      <c s="6" t="s">
        <v>1523</v>
      </c>
      <c s="36" t="s">
        <v>206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68</v>
      </c>
      <c>
        <f>(M439*21)/100</f>
      </c>
      <c t="s">
        <v>28</v>
      </c>
    </row>
    <row r="440" spans="1:5" ht="12.75">
      <c r="A440" s="35" t="s">
        <v>56</v>
      </c>
      <c r="E440" s="39" t="s">
        <v>1523</v>
      </c>
    </row>
    <row r="441" spans="1:5" ht="12.75">
      <c r="A441" s="35" t="s">
        <v>58</v>
      </c>
      <c r="E441" s="40" t="s">
        <v>5</v>
      </c>
    </row>
    <row r="442" spans="1:5" ht="12.75">
      <c r="A442" t="s">
        <v>59</v>
      </c>
      <c r="E442" s="39" t="s">
        <v>5</v>
      </c>
    </row>
    <row r="443" spans="1:16" ht="12.75">
      <c r="A443" t="s">
        <v>50</v>
      </c>
      <c s="34" t="s">
        <v>885</v>
      </c>
      <c s="34" t="s">
        <v>1524</v>
      </c>
      <c s="35" t="s">
        <v>5</v>
      </c>
      <c s="6" t="s">
        <v>1525</v>
      </c>
      <c s="36" t="s">
        <v>206</v>
      </c>
      <c s="37">
        <v>1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68</v>
      </c>
      <c>
        <f>(M443*21)/100</f>
      </c>
      <c t="s">
        <v>28</v>
      </c>
    </row>
    <row r="444" spans="1:5" ht="12.75">
      <c r="A444" s="35" t="s">
        <v>56</v>
      </c>
      <c r="E444" s="39" t="s">
        <v>1525</v>
      </c>
    </row>
    <row r="445" spans="1:5" ht="12.75">
      <c r="A445" s="35" t="s">
        <v>58</v>
      </c>
      <c r="E445" s="40" t="s">
        <v>5</v>
      </c>
    </row>
    <row r="446" spans="1:5" ht="12.75">
      <c r="A446" t="s">
        <v>59</v>
      </c>
      <c r="E446" s="39" t="s">
        <v>5</v>
      </c>
    </row>
    <row r="447" spans="1:13" ht="12.75">
      <c r="A447" t="s">
        <v>47</v>
      </c>
      <c r="C447" s="31" t="s">
        <v>1526</v>
      </c>
      <c r="E447" s="33" t="s">
        <v>425</v>
      </c>
      <c r="J447" s="32">
        <f>0</f>
      </c>
      <c s="32">
        <f>0</f>
      </c>
      <c s="32">
        <f>0+L448+L452+L456+L460</f>
      </c>
      <c s="32">
        <f>0+M448+M452+M456+M460</f>
      </c>
    </row>
    <row r="448" spans="1:16" ht="12.75">
      <c r="A448" t="s">
        <v>50</v>
      </c>
      <c s="34" t="s">
        <v>272</v>
      </c>
      <c s="34" t="s">
        <v>107</v>
      </c>
      <c s="35" t="s">
        <v>5</v>
      </c>
      <c s="6" t="s">
        <v>108</v>
      </c>
      <c s="36" t="s">
        <v>65</v>
      </c>
      <c s="37">
        <v>5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28</v>
      </c>
    </row>
    <row r="449" spans="1:5" ht="12.75">
      <c r="A449" s="35" t="s">
        <v>56</v>
      </c>
      <c r="E449" s="39" t="s">
        <v>108</v>
      </c>
    </row>
    <row r="450" spans="1:5" ht="12.75">
      <c r="A450" s="35" t="s">
        <v>58</v>
      </c>
      <c r="E450" s="40" t="s">
        <v>5</v>
      </c>
    </row>
    <row r="451" spans="1:5" ht="12.75">
      <c r="A451" t="s">
        <v>59</v>
      </c>
      <c r="E451" s="39" t="s">
        <v>5</v>
      </c>
    </row>
    <row r="452" spans="1:16" ht="12.75">
      <c r="A452" t="s">
        <v>50</v>
      </c>
      <c s="34" t="s">
        <v>275</v>
      </c>
      <c s="34" t="s">
        <v>1527</v>
      </c>
      <c s="35" t="s">
        <v>5</v>
      </c>
      <c s="6" t="s">
        <v>1517</v>
      </c>
      <c s="36" t="s">
        <v>206</v>
      </c>
      <c s="37">
        <v>5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68</v>
      </c>
      <c>
        <f>(M452*21)/100</f>
      </c>
      <c t="s">
        <v>28</v>
      </c>
    </row>
    <row r="453" spans="1:5" ht="12.75">
      <c r="A453" s="35" t="s">
        <v>56</v>
      </c>
      <c r="E453" s="39" t="s">
        <v>1517</v>
      </c>
    </row>
    <row r="454" spans="1:5" ht="12.75">
      <c r="A454" s="35" t="s">
        <v>58</v>
      </c>
      <c r="E454" s="40" t="s">
        <v>5</v>
      </c>
    </row>
    <row r="455" spans="1:5" ht="12.75">
      <c r="A455" t="s">
        <v>59</v>
      </c>
      <c r="E455" s="39" t="s">
        <v>5</v>
      </c>
    </row>
    <row r="456" spans="1:16" ht="12.75">
      <c r="A456" t="s">
        <v>50</v>
      </c>
      <c s="34" t="s">
        <v>280</v>
      </c>
      <c s="34" t="s">
        <v>113</v>
      </c>
      <c s="35" t="s">
        <v>5</v>
      </c>
      <c s="6" t="s">
        <v>114</v>
      </c>
      <c s="36" t="s">
        <v>65</v>
      </c>
      <c s="37">
        <v>5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55</v>
      </c>
      <c>
        <f>(M456*21)/100</f>
      </c>
      <c t="s">
        <v>28</v>
      </c>
    </row>
    <row r="457" spans="1:5" ht="12.75">
      <c r="A457" s="35" t="s">
        <v>56</v>
      </c>
      <c r="E457" s="39" t="s">
        <v>114</v>
      </c>
    </row>
    <row r="458" spans="1:5" ht="12.75">
      <c r="A458" s="35" t="s">
        <v>58</v>
      </c>
      <c r="E458" s="40" t="s">
        <v>5</v>
      </c>
    </row>
    <row r="459" spans="1:5" ht="12.75">
      <c r="A459" t="s">
        <v>59</v>
      </c>
      <c r="E459" s="39" t="s">
        <v>5</v>
      </c>
    </row>
    <row r="460" spans="1:16" ht="12.75">
      <c r="A460" t="s">
        <v>50</v>
      </c>
      <c s="34" t="s">
        <v>283</v>
      </c>
      <c s="34" t="s">
        <v>1392</v>
      </c>
      <c s="35" t="s">
        <v>5</v>
      </c>
      <c s="6" t="s">
        <v>1393</v>
      </c>
      <c s="36" t="s">
        <v>65</v>
      </c>
      <c s="37">
        <v>10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55</v>
      </c>
      <c>
        <f>(M460*21)/100</f>
      </c>
      <c t="s">
        <v>28</v>
      </c>
    </row>
    <row r="461" spans="1:5" ht="12.75">
      <c r="A461" s="35" t="s">
        <v>56</v>
      </c>
      <c r="E461" s="39" t="s">
        <v>1393</v>
      </c>
    </row>
    <row r="462" spans="1:5" ht="12.75">
      <c r="A462" s="35" t="s">
        <v>58</v>
      </c>
      <c r="E462" s="40" t="s">
        <v>5</v>
      </c>
    </row>
    <row r="463" spans="1:5" ht="12.75">
      <c r="A463" t="s">
        <v>59</v>
      </c>
      <c r="E463" s="39" t="s">
        <v>5</v>
      </c>
    </row>
    <row r="464" spans="1:13" ht="12.75">
      <c r="A464" t="s">
        <v>47</v>
      </c>
      <c r="C464" s="31" t="s">
        <v>1528</v>
      </c>
      <c r="E464" s="33" t="s">
        <v>1529</v>
      </c>
      <c r="J464" s="32">
        <f>0</f>
      </c>
      <c s="32">
        <f>0</f>
      </c>
      <c s="32">
        <f>0+L465+L469+L473+L477+L481+L485+L489+L493+L497+L501+L505+L509+L513</f>
      </c>
      <c s="32">
        <f>0+M465+M469+M473+M477+M481+M485+M489+M493+M497+M501+M505+M509+M513</f>
      </c>
    </row>
    <row r="465" spans="1:16" ht="12.75">
      <c r="A465" t="s">
        <v>50</v>
      </c>
      <c s="34" t="s">
        <v>286</v>
      </c>
      <c s="34" t="s">
        <v>185</v>
      </c>
      <c s="35" t="s">
        <v>5</v>
      </c>
      <c s="6" t="s">
        <v>186</v>
      </c>
      <c s="36" t="s">
        <v>174</v>
      </c>
      <c s="37">
        <v>27500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55</v>
      </c>
      <c>
        <f>(M465*21)/100</f>
      </c>
      <c t="s">
        <v>28</v>
      </c>
    </row>
    <row r="466" spans="1:5" ht="12.75">
      <c r="A466" s="35" t="s">
        <v>56</v>
      </c>
      <c r="E466" s="39" t="s">
        <v>186</v>
      </c>
    </row>
    <row r="467" spans="1:5" ht="12.75">
      <c r="A467" s="35" t="s">
        <v>58</v>
      </c>
      <c r="E467" s="40" t="s">
        <v>5</v>
      </c>
    </row>
    <row r="468" spans="1:5" ht="12.75">
      <c r="A468" t="s">
        <v>59</v>
      </c>
      <c r="E468" s="39" t="s">
        <v>5</v>
      </c>
    </row>
    <row r="469" spans="1:16" ht="38.25">
      <c r="A469" t="s">
        <v>50</v>
      </c>
      <c s="34" t="s">
        <v>289</v>
      </c>
      <c s="34" t="s">
        <v>1530</v>
      </c>
      <c s="35" t="s">
        <v>5</v>
      </c>
      <c s="6" t="s">
        <v>1531</v>
      </c>
      <c s="36" t="s">
        <v>174</v>
      </c>
      <c s="37">
        <v>4500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55</v>
      </c>
      <c>
        <f>(M469*21)/100</f>
      </c>
      <c t="s">
        <v>28</v>
      </c>
    </row>
    <row r="470" spans="1:5" ht="38.25">
      <c r="A470" s="35" t="s">
        <v>56</v>
      </c>
      <c r="E470" s="39" t="s">
        <v>1532</v>
      </c>
    </row>
    <row r="471" spans="1:5" ht="12.75">
      <c r="A471" s="35" t="s">
        <v>58</v>
      </c>
      <c r="E471" s="40" t="s">
        <v>5</v>
      </c>
    </row>
    <row r="472" spans="1:5" ht="12.75">
      <c r="A472" t="s">
        <v>59</v>
      </c>
      <c r="E472" s="39" t="s">
        <v>5</v>
      </c>
    </row>
    <row r="473" spans="1:16" ht="38.25">
      <c r="A473" t="s">
        <v>50</v>
      </c>
      <c s="34" t="s">
        <v>292</v>
      </c>
      <c s="34" t="s">
        <v>1533</v>
      </c>
      <c s="35" t="s">
        <v>5</v>
      </c>
      <c s="6" t="s">
        <v>1531</v>
      </c>
      <c s="36" t="s">
        <v>174</v>
      </c>
      <c s="37">
        <v>7500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55</v>
      </c>
      <c>
        <f>(M473*21)/100</f>
      </c>
      <c t="s">
        <v>28</v>
      </c>
    </row>
    <row r="474" spans="1:5" ht="38.25">
      <c r="A474" s="35" t="s">
        <v>56</v>
      </c>
      <c r="E474" s="39" t="s">
        <v>1532</v>
      </c>
    </row>
    <row r="475" spans="1:5" ht="12.75">
      <c r="A475" s="35" t="s">
        <v>58</v>
      </c>
      <c r="E475" s="40" t="s">
        <v>5</v>
      </c>
    </row>
    <row r="476" spans="1:5" ht="12.75">
      <c r="A476" t="s">
        <v>59</v>
      </c>
      <c r="E476" s="39" t="s">
        <v>5</v>
      </c>
    </row>
    <row r="477" spans="1:16" ht="38.25">
      <c r="A477" t="s">
        <v>50</v>
      </c>
      <c s="34" t="s">
        <v>295</v>
      </c>
      <c s="34" t="s">
        <v>1534</v>
      </c>
      <c s="35" t="s">
        <v>5</v>
      </c>
      <c s="6" t="s">
        <v>1531</v>
      </c>
      <c s="36" t="s">
        <v>174</v>
      </c>
      <c s="37">
        <v>1000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28</v>
      </c>
    </row>
    <row r="478" spans="1:5" ht="38.25">
      <c r="A478" s="35" t="s">
        <v>56</v>
      </c>
      <c r="E478" s="39" t="s">
        <v>1532</v>
      </c>
    </row>
    <row r="479" spans="1:5" ht="12.75">
      <c r="A479" s="35" t="s">
        <v>58</v>
      </c>
      <c r="E479" s="40" t="s">
        <v>5</v>
      </c>
    </row>
    <row r="480" spans="1:5" ht="12.75">
      <c r="A480" t="s">
        <v>59</v>
      </c>
      <c r="E480" s="39" t="s">
        <v>5</v>
      </c>
    </row>
    <row r="481" spans="1:16" ht="38.25">
      <c r="A481" t="s">
        <v>50</v>
      </c>
      <c s="34" t="s">
        <v>298</v>
      </c>
      <c s="34" t="s">
        <v>1413</v>
      </c>
      <c s="35" t="s">
        <v>5</v>
      </c>
      <c s="6" t="s">
        <v>1269</v>
      </c>
      <c s="36" t="s">
        <v>174</v>
      </c>
      <c s="37">
        <v>20000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55</v>
      </c>
      <c>
        <f>(M481*21)/100</f>
      </c>
      <c t="s">
        <v>28</v>
      </c>
    </row>
    <row r="482" spans="1:5" ht="38.25">
      <c r="A482" s="35" t="s">
        <v>56</v>
      </c>
      <c r="E482" s="39" t="s">
        <v>1414</v>
      </c>
    </row>
    <row r="483" spans="1:5" ht="12.75">
      <c r="A483" s="35" t="s">
        <v>58</v>
      </c>
      <c r="E483" s="40" t="s">
        <v>5</v>
      </c>
    </row>
    <row r="484" spans="1:5" ht="12.75">
      <c r="A484" t="s">
        <v>59</v>
      </c>
      <c r="E484" s="39" t="s">
        <v>5</v>
      </c>
    </row>
    <row r="485" spans="1:16" ht="12.75">
      <c r="A485" t="s">
        <v>50</v>
      </c>
      <c s="34" t="s">
        <v>301</v>
      </c>
      <c s="34" t="s">
        <v>194</v>
      </c>
      <c s="35" t="s">
        <v>5</v>
      </c>
      <c s="6" t="s">
        <v>195</v>
      </c>
      <c s="36" t="s">
        <v>174</v>
      </c>
      <c s="37">
        <v>550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28</v>
      </c>
    </row>
    <row r="486" spans="1:5" ht="12.75">
      <c r="A486" s="35" t="s">
        <v>56</v>
      </c>
      <c r="E486" s="39" t="s">
        <v>195</v>
      </c>
    </row>
    <row r="487" spans="1:5" ht="12.75">
      <c r="A487" s="35" t="s">
        <v>58</v>
      </c>
      <c r="E487" s="40" t="s">
        <v>5</v>
      </c>
    </row>
    <row r="488" spans="1:5" ht="12.75">
      <c r="A488" t="s">
        <v>59</v>
      </c>
      <c r="E488" s="39" t="s">
        <v>5</v>
      </c>
    </row>
    <row r="489" spans="1:16" ht="12.75">
      <c r="A489" t="s">
        <v>50</v>
      </c>
      <c s="34" t="s">
        <v>304</v>
      </c>
      <c s="34" t="s">
        <v>110</v>
      </c>
      <c s="35" t="s">
        <v>5</v>
      </c>
      <c s="6" t="s">
        <v>1535</v>
      </c>
      <c s="36" t="s">
        <v>174</v>
      </c>
      <c s="37">
        <v>600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68</v>
      </c>
      <c>
        <f>(M489*21)/100</f>
      </c>
      <c t="s">
        <v>28</v>
      </c>
    </row>
    <row r="490" spans="1:5" ht="12.75">
      <c r="A490" s="35" t="s">
        <v>56</v>
      </c>
      <c r="E490" s="39" t="s">
        <v>1535</v>
      </c>
    </row>
    <row r="491" spans="1:5" ht="12.75">
      <c r="A491" s="35" t="s">
        <v>58</v>
      </c>
      <c r="E491" s="40" t="s">
        <v>5</v>
      </c>
    </row>
    <row r="492" spans="1:5" ht="12.75">
      <c r="A492" t="s">
        <v>59</v>
      </c>
      <c r="E492" s="39" t="s">
        <v>5</v>
      </c>
    </row>
    <row r="493" spans="1:16" ht="12.75">
      <c r="A493" t="s">
        <v>50</v>
      </c>
      <c s="34" t="s">
        <v>307</v>
      </c>
      <c s="34" t="s">
        <v>1536</v>
      </c>
      <c s="35" t="s">
        <v>5</v>
      </c>
      <c s="6" t="s">
        <v>1537</v>
      </c>
      <c s="36" t="s">
        <v>65</v>
      </c>
      <c s="37">
        <v>4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68</v>
      </c>
      <c>
        <f>(M493*21)/100</f>
      </c>
      <c t="s">
        <v>28</v>
      </c>
    </row>
    <row r="494" spans="1:5" ht="12.75">
      <c r="A494" s="35" t="s">
        <v>56</v>
      </c>
      <c r="E494" s="39" t="s">
        <v>1537</v>
      </c>
    </row>
    <row r="495" spans="1:5" ht="12.75">
      <c r="A495" s="35" t="s">
        <v>58</v>
      </c>
      <c r="E495" s="40" t="s">
        <v>5</v>
      </c>
    </row>
    <row r="496" spans="1:5" ht="12.75">
      <c r="A496" t="s">
        <v>59</v>
      </c>
      <c r="E496" s="39" t="s">
        <v>5</v>
      </c>
    </row>
    <row r="497" spans="1:16" ht="12.75">
      <c r="A497" t="s">
        <v>50</v>
      </c>
      <c s="34" t="s">
        <v>468</v>
      </c>
      <c s="34" t="s">
        <v>1538</v>
      </c>
      <c s="35" t="s">
        <v>5</v>
      </c>
      <c s="6" t="s">
        <v>1539</v>
      </c>
      <c s="36" t="s">
        <v>206</v>
      </c>
      <c s="37">
        <v>4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68</v>
      </c>
      <c>
        <f>(M497*21)/100</f>
      </c>
      <c t="s">
        <v>28</v>
      </c>
    </row>
    <row r="498" spans="1:5" ht="12.75">
      <c r="A498" s="35" t="s">
        <v>56</v>
      </c>
      <c r="E498" s="39" t="s">
        <v>1539</v>
      </c>
    </row>
    <row r="499" spans="1:5" ht="12.75">
      <c r="A499" s="35" t="s">
        <v>58</v>
      </c>
      <c r="E499" s="40" t="s">
        <v>5</v>
      </c>
    </row>
    <row r="500" spans="1:5" ht="12.75">
      <c r="A500" t="s">
        <v>59</v>
      </c>
      <c r="E500" s="39" t="s">
        <v>5</v>
      </c>
    </row>
    <row r="501" spans="1:16" ht="25.5">
      <c r="A501" t="s">
        <v>50</v>
      </c>
      <c s="34" t="s">
        <v>469</v>
      </c>
      <c s="34" t="s">
        <v>661</v>
      </c>
      <c s="35" t="s">
        <v>5</v>
      </c>
      <c s="6" t="s">
        <v>662</v>
      </c>
      <c s="36" t="s">
        <v>65</v>
      </c>
      <c s="37">
        <v>16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55</v>
      </c>
      <c>
        <f>(M501*21)/100</f>
      </c>
      <c t="s">
        <v>28</v>
      </c>
    </row>
    <row r="502" spans="1:5" ht="25.5">
      <c r="A502" s="35" t="s">
        <v>56</v>
      </c>
      <c r="E502" s="39" t="s">
        <v>662</v>
      </c>
    </row>
    <row r="503" spans="1:5" ht="12.75">
      <c r="A503" s="35" t="s">
        <v>58</v>
      </c>
      <c r="E503" s="40" t="s">
        <v>5</v>
      </c>
    </row>
    <row r="504" spans="1:5" ht="12.75">
      <c r="A504" t="s">
        <v>59</v>
      </c>
      <c r="E504" s="39" t="s">
        <v>5</v>
      </c>
    </row>
    <row r="505" spans="1:16" ht="12.75">
      <c r="A505" t="s">
        <v>50</v>
      </c>
      <c s="34" t="s">
        <v>310</v>
      </c>
      <c s="34" t="s">
        <v>659</v>
      </c>
      <c s="35" t="s">
        <v>5</v>
      </c>
      <c s="6" t="s">
        <v>660</v>
      </c>
      <c s="36" t="s">
        <v>65</v>
      </c>
      <c s="37">
        <v>16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55</v>
      </c>
      <c>
        <f>(M505*21)/100</f>
      </c>
      <c t="s">
        <v>28</v>
      </c>
    </row>
    <row r="506" spans="1:5" ht="12.75">
      <c r="A506" s="35" t="s">
        <v>56</v>
      </c>
      <c r="E506" s="39" t="s">
        <v>660</v>
      </c>
    </row>
    <row r="507" spans="1:5" ht="12.75">
      <c r="A507" s="35" t="s">
        <v>58</v>
      </c>
      <c r="E507" s="40" t="s">
        <v>5</v>
      </c>
    </row>
    <row r="508" spans="1:5" ht="12.75">
      <c r="A508" t="s">
        <v>59</v>
      </c>
      <c r="E508" s="39" t="s">
        <v>5</v>
      </c>
    </row>
    <row r="509" spans="1:16" ht="12.75">
      <c r="A509" t="s">
        <v>50</v>
      </c>
      <c s="34" t="s">
        <v>313</v>
      </c>
      <c s="34" t="s">
        <v>1540</v>
      </c>
      <c s="35" t="s">
        <v>5</v>
      </c>
      <c s="6" t="s">
        <v>1541</v>
      </c>
      <c s="36" t="s">
        <v>206</v>
      </c>
      <c s="37">
        <v>6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68</v>
      </c>
      <c>
        <f>(M509*21)/100</f>
      </c>
      <c t="s">
        <v>28</v>
      </c>
    </row>
    <row r="510" spans="1:5" ht="12.75">
      <c r="A510" s="35" t="s">
        <v>56</v>
      </c>
      <c r="E510" s="39" t="s">
        <v>1541</v>
      </c>
    </row>
    <row r="511" spans="1:5" ht="12.75">
      <c r="A511" s="35" t="s">
        <v>58</v>
      </c>
      <c r="E511" s="40" t="s">
        <v>5</v>
      </c>
    </row>
    <row r="512" spans="1:5" ht="12.75">
      <c r="A512" t="s">
        <v>59</v>
      </c>
      <c r="E512" s="39" t="s">
        <v>5</v>
      </c>
    </row>
    <row r="513" spans="1:16" ht="12.75">
      <c r="A513" t="s">
        <v>50</v>
      </c>
      <c s="34" t="s">
        <v>316</v>
      </c>
      <c s="34" t="s">
        <v>1542</v>
      </c>
      <c s="35" t="s">
        <v>5</v>
      </c>
      <c s="6" t="s">
        <v>1543</v>
      </c>
      <c s="36" t="s">
        <v>206</v>
      </c>
      <c s="37">
        <v>6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68</v>
      </c>
      <c>
        <f>(M513*21)/100</f>
      </c>
      <c t="s">
        <v>28</v>
      </c>
    </row>
    <row r="514" spans="1:5" ht="12.75">
      <c r="A514" s="35" t="s">
        <v>56</v>
      </c>
      <c r="E514" s="39" t="s">
        <v>1543</v>
      </c>
    </row>
    <row r="515" spans="1:5" ht="12.75">
      <c r="A515" s="35" t="s">
        <v>58</v>
      </c>
      <c r="E515" s="40" t="s">
        <v>5</v>
      </c>
    </row>
    <row r="516" spans="1:5" ht="12.75">
      <c r="A516" t="s">
        <v>59</v>
      </c>
      <c r="E516" s="39" t="s">
        <v>5</v>
      </c>
    </row>
    <row r="517" spans="1:13" ht="12.75">
      <c r="A517" t="s">
        <v>47</v>
      </c>
      <c r="C517" s="31" t="s">
        <v>1544</v>
      </c>
      <c r="E517" s="33" t="s">
        <v>1545</v>
      </c>
      <c r="J517" s="32">
        <f>0</f>
      </c>
      <c s="32">
        <f>0</f>
      </c>
      <c s="32">
        <f>0+L518+L522+L526+L530+L534+L538+L542+L546+L550+L554+L558+L562+L566+L570+L574+L578+L582+L586</f>
      </c>
      <c s="32">
        <f>0+M518+M522+M526+M530+M534+M538+M542+M546+M550+M554+M558+M562+M566+M570+M574+M578+M582+M586</f>
      </c>
    </row>
    <row r="518" spans="1:16" ht="12.75">
      <c r="A518" t="s">
        <v>50</v>
      </c>
      <c s="34" t="s">
        <v>319</v>
      </c>
      <c s="34" t="s">
        <v>1546</v>
      </c>
      <c s="35" t="s">
        <v>5</v>
      </c>
      <c s="6" t="s">
        <v>1547</v>
      </c>
      <c s="36" t="s">
        <v>174</v>
      </c>
      <c s="37">
        <v>500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55</v>
      </c>
      <c>
        <f>(M518*21)/100</f>
      </c>
      <c t="s">
        <v>28</v>
      </c>
    </row>
    <row r="519" spans="1:5" ht="12.75">
      <c r="A519" s="35" t="s">
        <v>56</v>
      </c>
      <c r="E519" s="39" t="s">
        <v>1547</v>
      </c>
    </row>
    <row r="520" spans="1:5" ht="12.75">
      <c r="A520" s="35" t="s">
        <v>58</v>
      </c>
      <c r="E520" s="40" t="s">
        <v>5</v>
      </c>
    </row>
    <row r="521" spans="1:5" ht="12.75">
      <c r="A521" t="s">
        <v>59</v>
      </c>
      <c r="E521" s="39" t="s">
        <v>5</v>
      </c>
    </row>
    <row r="522" spans="1:16" ht="12.75">
      <c r="A522" t="s">
        <v>50</v>
      </c>
      <c s="34" t="s">
        <v>322</v>
      </c>
      <c s="34" t="s">
        <v>135</v>
      </c>
      <c s="35" t="s">
        <v>5</v>
      </c>
      <c s="6" t="s">
        <v>1548</v>
      </c>
      <c s="36" t="s">
        <v>174</v>
      </c>
      <c s="37">
        <v>500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68</v>
      </c>
      <c>
        <f>(M522*21)/100</f>
      </c>
      <c t="s">
        <v>28</v>
      </c>
    </row>
    <row r="523" spans="1:5" ht="12.75">
      <c r="A523" s="35" t="s">
        <v>56</v>
      </c>
      <c r="E523" s="39" t="s">
        <v>1548</v>
      </c>
    </row>
    <row r="524" spans="1:5" ht="12.75">
      <c r="A524" s="35" t="s">
        <v>58</v>
      </c>
      <c r="E524" s="40" t="s">
        <v>5</v>
      </c>
    </row>
    <row r="525" spans="1:5" ht="12.75">
      <c r="A525" t="s">
        <v>59</v>
      </c>
      <c r="E525" s="39" t="s">
        <v>5</v>
      </c>
    </row>
    <row r="526" spans="1:16" ht="12.75">
      <c r="A526" t="s">
        <v>50</v>
      </c>
      <c s="34" t="s">
        <v>51</v>
      </c>
      <c s="34" t="s">
        <v>270</v>
      </c>
      <c s="35" t="s">
        <v>5</v>
      </c>
      <c s="6" t="s">
        <v>271</v>
      </c>
      <c s="36" t="s">
        <v>174</v>
      </c>
      <c s="37">
        <v>12000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55</v>
      </c>
      <c>
        <f>(M526*21)/100</f>
      </c>
      <c t="s">
        <v>28</v>
      </c>
    </row>
    <row r="527" spans="1:5" ht="12.75">
      <c r="A527" s="35" t="s">
        <v>56</v>
      </c>
      <c r="E527" s="39" t="s">
        <v>271</v>
      </c>
    </row>
    <row r="528" spans="1:5" ht="12.75">
      <c r="A528" s="35" t="s">
        <v>58</v>
      </c>
      <c r="E528" s="40" t="s">
        <v>5</v>
      </c>
    </row>
    <row r="529" spans="1:5" ht="12.75">
      <c r="A529" t="s">
        <v>59</v>
      </c>
      <c r="E529" s="39" t="s">
        <v>5</v>
      </c>
    </row>
    <row r="530" spans="1:16" ht="12.75">
      <c r="A530" t="s">
        <v>50</v>
      </c>
      <c s="34" t="s">
        <v>325</v>
      </c>
      <c s="34" t="s">
        <v>273</v>
      </c>
      <c s="35" t="s">
        <v>5</v>
      </c>
      <c s="6" t="s">
        <v>274</v>
      </c>
      <c s="36" t="s">
        <v>174</v>
      </c>
      <c s="37">
        <v>7350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55</v>
      </c>
      <c>
        <f>(M530*21)/100</f>
      </c>
      <c t="s">
        <v>28</v>
      </c>
    </row>
    <row r="531" spans="1:5" ht="12.75">
      <c r="A531" s="35" t="s">
        <v>56</v>
      </c>
      <c r="E531" s="39" t="s">
        <v>274</v>
      </c>
    </row>
    <row r="532" spans="1:5" ht="12.75">
      <c r="A532" s="35" t="s">
        <v>58</v>
      </c>
      <c r="E532" s="40" t="s">
        <v>5</v>
      </c>
    </row>
    <row r="533" spans="1:5" ht="12.75">
      <c r="A533" t="s">
        <v>59</v>
      </c>
      <c r="E533" s="39" t="s">
        <v>5</v>
      </c>
    </row>
    <row r="534" spans="1:16" ht="12.75">
      <c r="A534" t="s">
        <v>50</v>
      </c>
      <c s="34" t="s">
        <v>330</v>
      </c>
      <c s="34" t="s">
        <v>276</v>
      </c>
      <c s="35" t="s">
        <v>5</v>
      </c>
      <c s="6" t="s">
        <v>277</v>
      </c>
      <c s="36" t="s">
        <v>174</v>
      </c>
      <c s="37">
        <v>5250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55</v>
      </c>
      <c>
        <f>(M534*21)/100</f>
      </c>
      <c t="s">
        <v>28</v>
      </c>
    </row>
    <row r="535" spans="1:5" ht="12.75">
      <c r="A535" s="35" t="s">
        <v>56</v>
      </c>
      <c r="E535" s="39" t="s">
        <v>277</v>
      </c>
    </row>
    <row r="536" spans="1:5" ht="12.75">
      <c r="A536" s="35" t="s">
        <v>58</v>
      </c>
      <c r="E536" s="40" t="s">
        <v>5</v>
      </c>
    </row>
    <row r="537" spans="1:5" ht="12.75">
      <c r="A537" t="s">
        <v>59</v>
      </c>
      <c r="E537" s="39" t="s">
        <v>5</v>
      </c>
    </row>
    <row r="538" spans="1:16" ht="12.75">
      <c r="A538" t="s">
        <v>50</v>
      </c>
      <c s="34" t="s">
        <v>486</v>
      </c>
      <c s="34" t="s">
        <v>453</v>
      </c>
      <c s="35" t="s">
        <v>5</v>
      </c>
      <c s="6" t="s">
        <v>454</v>
      </c>
      <c s="36" t="s">
        <v>174</v>
      </c>
      <c s="37">
        <v>200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55</v>
      </c>
      <c>
        <f>(M538*21)/100</f>
      </c>
      <c t="s">
        <v>28</v>
      </c>
    </row>
    <row r="539" spans="1:5" ht="12.75">
      <c r="A539" s="35" t="s">
        <v>56</v>
      </c>
      <c r="E539" s="39" t="s">
        <v>454</v>
      </c>
    </row>
    <row r="540" spans="1:5" ht="12.75">
      <c r="A540" s="35" t="s">
        <v>58</v>
      </c>
      <c r="E540" s="40" t="s">
        <v>5</v>
      </c>
    </row>
    <row r="541" spans="1:5" ht="12.75">
      <c r="A541" t="s">
        <v>59</v>
      </c>
      <c r="E541" s="39" t="s">
        <v>5</v>
      </c>
    </row>
    <row r="542" spans="1:16" ht="12.75">
      <c r="A542" t="s">
        <v>50</v>
      </c>
      <c s="34" t="s">
        <v>774</v>
      </c>
      <c s="34" t="s">
        <v>138</v>
      </c>
      <c s="35" t="s">
        <v>5</v>
      </c>
      <c s="6" t="s">
        <v>455</v>
      </c>
      <c s="36" t="s">
        <v>174</v>
      </c>
      <c s="37">
        <v>210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68</v>
      </c>
      <c>
        <f>(M542*21)/100</f>
      </c>
      <c t="s">
        <v>28</v>
      </c>
    </row>
    <row r="543" spans="1:5" ht="12.75">
      <c r="A543" s="35" t="s">
        <v>56</v>
      </c>
      <c r="E543" s="39" t="s">
        <v>455</v>
      </c>
    </row>
    <row r="544" spans="1:5" ht="12.75">
      <c r="A544" s="35" t="s">
        <v>58</v>
      </c>
      <c r="E544" s="40" t="s">
        <v>5</v>
      </c>
    </row>
    <row r="545" spans="1:5" ht="12.75">
      <c r="A545" t="s">
        <v>59</v>
      </c>
      <c r="E545" s="39" t="s">
        <v>5</v>
      </c>
    </row>
    <row r="546" spans="1:16" ht="12.75">
      <c r="A546" t="s">
        <v>50</v>
      </c>
      <c s="34" t="s">
        <v>489</v>
      </c>
      <c s="34" t="s">
        <v>456</v>
      </c>
      <c s="35" t="s">
        <v>5</v>
      </c>
      <c s="6" t="s">
        <v>457</v>
      </c>
      <c s="36" t="s">
        <v>65</v>
      </c>
      <c s="37">
        <v>200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68</v>
      </c>
      <c>
        <f>(M546*21)/100</f>
      </c>
      <c t="s">
        <v>28</v>
      </c>
    </row>
    <row r="547" spans="1:5" ht="12.75">
      <c r="A547" s="35" t="s">
        <v>56</v>
      </c>
      <c r="E547" s="39" t="s">
        <v>457</v>
      </c>
    </row>
    <row r="548" spans="1:5" ht="12.75">
      <c r="A548" s="35" t="s">
        <v>58</v>
      </c>
      <c r="E548" s="40" t="s">
        <v>5</v>
      </c>
    </row>
    <row r="549" spans="1:5" ht="12.75">
      <c r="A549" t="s">
        <v>59</v>
      </c>
      <c r="E549" s="39" t="s">
        <v>5</v>
      </c>
    </row>
    <row r="550" spans="1:16" ht="12.75">
      <c r="A550" t="s">
        <v>50</v>
      </c>
      <c s="34" t="s">
        <v>373</v>
      </c>
      <c s="34" t="s">
        <v>261</v>
      </c>
      <c s="35" t="s">
        <v>5</v>
      </c>
      <c s="6" t="s">
        <v>262</v>
      </c>
      <c s="36" t="s">
        <v>65</v>
      </c>
      <c s="37">
        <v>16000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55</v>
      </c>
      <c>
        <f>(M550*21)/100</f>
      </c>
      <c t="s">
        <v>28</v>
      </c>
    </row>
    <row r="551" spans="1:5" ht="12.75">
      <c r="A551" s="35" t="s">
        <v>56</v>
      </c>
      <c r="E551" s="39" t="s">
        <v>262</v>
      </c>
    </row>
    <row r="552" spans="1:5" ht="12.75">
      <c r="A552" s="35" t="s">
        <v>58</v>
      </c>
      <c r="E552" s="40" t="s">
        <v>5</v>
      </c>
    </row>
    <row r="553" spans="1:5" ht="12.75">
      <c r="A553" t="s">
        <v>59</v>
      </c>
      <c r="E553" s="39" t="s">
        <v>5</v>
      </c>
    </row>
    <row r="554" spans="1:16" ht="12.75">
      <c r="A554" t="s">
        <v>50</v>
      </c>
      <c s="34" t="s">
        <v>376</v>
      </c>
      <c s="34" t="s">
        <v>264</v>
      </c>
      <c s="35" t="s">
        <v>5</v>
      </c>
      <c s="6" t="s">
        <v>265</v>
      </c>
      <c s="36" t="s">
        <v>206</v>
      </c>
      <c s="37">
        <v>8000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68</v>
      </c>
      <c>
        <f>(M554*21)/100</f>
      </c>
      <c t="s">
        <v>28</v>
      </c>
    </row>
    <row r="555" spans="1:5" ht="12.75">
      <c r="A555" s="35" t="s">
        <v>56</v>
      </c>
      <c r="E555" s="39" t="s">
        <v>265</v>
      </c>
    </row>
    <row r="556" spans="1:5" ht="12.75">
      <c r="A556" s="35" t="s">
        <v>58</v>
      </c>
      <c r="E556" s="40" t="s">
        <v>5</v>
      </c>
    </row>
    <row r="557" spans="1:5" ht="12.75">
      <c r="A557" t="s">
        <v>59</v>
      </c>
      <c r="E557" s="39" t="s">
        <v>5</v>
      </c>
    </row>
    <row r="558" spans="1:16" ht="12.75">
      <c r="A558" t="s">
        <v>50</v>
      </c>
      <c s="34" t="s">
        <v>492</v>
      </c>
      <c s="34" t="s">
        <v>267</v>
      </c>
      <c s="35" t="s">
        <v>5</v>
      </c>
      <c s="6" t="s">
        <v>268</v>
      </c>
      <c s="36" t="s">
        <v>206</v>
      </c>
      <c s="37">
        <v>8000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68</v>
      </c>
      <c>
        <f>(M558*21)/100</f>
      </c>
      <c t="s">
        <v>28</v>
      </c>
    </row>
    <row r="559" spans="1:5" ht="12.75">
      <c r="A559" s="35" t="s">
        <v>56</v>
      </c>
      <c r="E559" s="39" t="s">
        <v>268</v>
      </c>
    </row>
    <row r="560" spans="1:5" ht="12.75">
      <c r="A560" s="35" t="s">
        <v>58</v>
      </c>
      <c r="E560" s="40" t="s">
        <v>5</v>
      </c>
    </row>
    <row r="561" spans="1:5" ht="12.75">
      <c r="A561" t="s">
        <v>59</v>
      </c>
      <c r="E561" s="39" t="s">
        <v>5</v>
      </c>
    </row>
    <row r="562" spans="1:16" ht="12.75">
      <c r="A562" t="s">
        <v>50</v>
      </c>
      <c s="34" t="s">
        <v>494</v>
      </c>
      <c s="34" t="s">
        <v>1415</v>
      </c>
      <c s="35" t="s">
        <v>5</v>
      </c>
      <c s="6" t="s">
        <v>1416</v>
      </c>
      <c s="36" t="s">
        <v>206</v>
      </c>
      <c s="37">
        <v>8000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68</v>
      </c>
      <c>
        <f>(M562*21)/100</f>
      </c>
      <c t="s">
        <v>28</v>
      </c>
    </row>
    <row r="563" spans="1:5" ht="12.75">
      <c r="A563" s="35" t="s">
        <v>56</v>
      </c>
      <c r="E563" s="39" t="s">
        <v>1416</v>
      </c>
    </row>
    <row r="564" spans="1:5" ht="12.75">
      <c r="A564" s="35" t="s">
        <v>58</v>
      </c>
      <c r="E564" s="40" t="s">
        <v>5</v>
      </c>
    </row>
    <row r="565" spans="1:5" ht="12.75">
      <c r="A565" t="s">
        <v>59</v>
      </c>
      <c r="E565" s="39" t="s">
        <v>5</v>
      </c>
    </row>
    <row r="566" spans="1:16" ht="25.5">
      <c r="A566" t="s">
        <v>50</v>
      </c>
      <c s="34" t="s">
        <v>878</v>
      </c>
      <c s="34" t="s">
        <v>1549</v>
      </c>
      <c s="35" t="s">
        <v>5</v>
      </c>
      <c s="6" t="s">
        <v>1550</v>
      </c>
      <c s="36" t="s">
        <v>174</v>
      </c>
      <c s="37">
        <v>35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55</v>
      </c>
      <c>
        <f>(M566*21)/100</f>
      </c>
      <c t="s">
        <v>28</v>
      </c>
    </row>
    <row r="567" spans="1:5" ht="25.5">
      <c r="A567" s="35" t="s">
        <v>56</v>
      </c>
      <c r="E567" s="39" t="s">
        <v>1550</v>
      </c>
    </row>
    <row r="568" spans="1:5" ht="12.75">
      <c r="A568" s="35" t="s">
        <v>58</v>
      </c>
      <c r="E568" s="40" t="s">
        <v>5</v>
      </c>
    </row>
    <row r="569" spans="1:5" ht="12.75">
      <c r="A569" t="s">
        <v>59</v>
      </c>
      <c r="E569" s="39" t="s">
        <v>5</v>
      </c>
    </row>
    <row r="570" spans="1:16" ht="12.75">
      <c r="A570" t="s">
        <v>50</v>
      </c>
      <c s="34" t="s">
        <v>879</v>
      </c>
      <c s="34" t="s">
        <v>144</v>
      </c>
      <c s="35" t="s">
        <v>5</v>
      </c>
      <c s="6" t="s">
        <v>1551</v>
      </c>
      <c s="36" t="s">
        <v>206</v>
      </c>
      <c s="37">
        <v>35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68</v>
      </c>
      <c>
        <f>(M570*21)/100</f>
      </c>
      <c t="s">
        <v>28</v>
      </c>
    </row>
    <row r="571" spans="1:5" ht="12.75">
      <c r="A571" s="35" t="s">
        <v>56</v>
      </c>
      <c r="E571" s="39" t="s">
        <v>1551</v>
      </c>
    </row>
    <row r="572" spans="1:5" ht="12.75">
      <c r="A572" s="35" t="s">
        <v>58</v>
      </c>
      <c r="E572" s="40" t="s">
        <v>5</v>
      </c>
    </row>
    <row r="573" spans="1:5" ht="12.75">
      <c r="A573" t="s">
        <v>59</v>
      </c>
      <c r="E573" s="39" t="s">
        <v>5</v>
      </c>
    </row>
    <row r="574" spans="1:16" ht="12.75">
      <c r="A574" t="s">
        <v>50</v>
      </c>
      <c s="34" t="s">
        <v>880</v>
      </c>
      <c s="34" t="s">
        <v>1552</v>
      </c>
      <c s="35" t="s">
        <v>5</v>
      </c>
      <c s="6" t="s">
        <v>1553</v>
      </c>
      <c s="36" t="s">
        <v>65</v>
      </c>
      <c s="37">
        <v>1000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28</v>
      </c>
    </row>
    <row r="575" spans="1:5" ht="12.75">
      <c r="A575" s="35" t="s">
        <v>56</v>
      </c>
      <c r="E575" s="39" t="s">
        <v>1553</v>
      </c>
    </row>
    <row r="576" spans="1:5" ht="12.75">
      <c r="A576" s="35" t="s">
        <v>58</v>
      </c>
      <c r="E576" s="40" t="s">
        <v>5</v>
      </c>
    </row>
    <row r="577" spans="1:5" ht="12.75">
      <c r="A577" t="s">
        <v>59</v>
      </c>
      <c r="E577" s="39" t="s">
        <v>5</v>
      </c>
    </row>
    <row r="578" spans="1:16" ht="12.75">
      <c r="A578" t="s">
        <v>50</v>
      </c>
      <c s="34" t="s">
        <v>881</v>
      </c>
      <c s="34" t="s">
        <v>744</v>
      </c>
      <c s="35" t="s">
        <v>5</v>
      </c>
      <c s="6" t="s">
        <v>1554</v>
      </c>
      <c s="36" t="s">
        <v>206</v>
      </c>
      <c s="37">
        <v>1000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68</v>
      </c>
      <c>
        <f>(M578*21)/100</f>
      </c>
      <c t="s">
        <v>28</v>
      </c>
    </row>
    <row r="579" spans="1:5" ht="12.75">
      <c r="A579" s="35" t="s">
        <v>56</v>
      </c>
      <c r="E579" s="39" t="s">
        <v>1554</v>
      </c>
    </row>
    <row r="580" spans="1:5" ht="12.75">
      <c r="A580" s="35" t="s">
        <v>58</v>
      </c>
      <c r="E580" s="40" t="s">
        <v>5</v>
      </c>
    </row>
    <row r="581" spans="1:5" ht="12.75">
      <c r="A581" t="s">
        <v>59</v>
      </c>
      <c r="E581" s="39" t="s">
        <v>5</v>
      </c>
    </row>
    <row r="582" spans="1:16" ht="12.75">
      <c r="A582" t="s">
        <v>50</v>
      </c>
      <c s="34" t="s">
        <v>882</v>
      </c>
      <c s="34" t="s">
        <v>1555</v>
      </c>
      <c s="35" t="s">
        <v>5</v>
      </c>
      <c s="6" t="s">
        <v>1556</v>
      </c>
      <c s="36" t="s">
        <v>206</v>
      </c>
      <c s="37">
        <v>10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68</v>
      </c>
      <c>
        <f>(M582*21)/100</f>
      </c>
      <c t="s">
        <v>28</v>
      </c>
    </row>
    <row r="583" spans="1:5" ht="12.75">
      <c r="A583" s="35" t="s">
        <v>56</v>
      </c>
      <c r="E583" s="39" t="s">
        <v>1556</v>
      </c>
    </row>
    <row r="584" spans="1:5" ht="12.75">
      <c r="A584" s="35" t="s">
        <v>58</v>
      </c>
      <c r="E584" s="40" t="s">
        <v>5</v>
      </c>
    </row>
    <row r="585" spans="1:5" ht="12.75">
      <c r="A585" t="s">
        <v>59</v>
      </c>
      <c r="E585" s="39" t="s">
        <v>5</v>
      </c>
    </row>
    <row r="586" spans="1:16" ht="12.75">
      <c r="A586" t="s">
        <v>50</v>
      </c>
      <c s="34" t="s">
        <v>883</v>
      </c>
      <c s="34" t="s">
        <v>1557</v>
      </c>
      <c s="35" t="s">
        <v>5</v>
      </c>
      <c s="6" t="s">
        <v>1558</v>
      </c>
      <c s="36" t="s">
        <v>206</v>
      </c>
      <c s="37">
        <v>10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68</v>
      </c>
      <c>
        <f>(M586*21)/100</f>
      </c>
      <c t="s">
        <v>28</v>
      </c>
    </row>
    <row r="587" spans="1:5" ht="12.75">
      <c r="A587" s="35" t="s">
        <v>56</v>
      </c>
      <c r="E587" s="39" t="s">
        <v>1558</v>
      </c>
    </row>
    <row r="588" spans="1:5" ht="12.75">
      <c r="A588" s="35" t="s">
        <v>58</v>
      </c>
      <c r="E588" s="40" t="s">
        <v>5</v>
      </c>
    </row>
    <row r="589" spans="1:5" ht="12.75">
      <c r="A589" t="s">
        <v>59</v>
      </c>
      <c r="E5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1559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1559</v>
      </c>
      <c r="E4" s="26" t="s">
        <v>1560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COUNTIFS(L8:L368,"=0",A8:A368,"P")+COUNTIFS(L8:L368,"",A8:A368,"P")+SUM(Q8:Q368)</f>
      </c>
    </row>
    <row r="8" spans="1:13" ht="12.75">
      <c r="A8" t="s">
        <v>45</v>
      </c>
      <c r="C8" s="28" t="s">
        <v>1563</v>
      </c>
      <c r="E8" s="30" t="s">
        <v>1562</v>
      </c>
      <c r="J8" s="29">
        <f>0+J9+J198+J363</f>
      </c>
      <c s="29">
        <f>0+K9+K198+K363</f>
      </c>
      <c s="29">
        <f>0+L9+L198+L363</f>
      </c>
      <c s="29">
        <f>0+M9+M198+M363</f>
      </c>
    </row>
    <row r="9" spans="1:13" ht="12.75">
      <c r="A9" t="s">
        <v>47</v>
      </c>
      <c r="C9" s="31" t="s">
        <v>62</v>
      </c>
      <c r="E9" s="33" t="s">
        <v>1564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</f>
      </c>
      <c s="32">
        <f>0+M10+M14+M18+M22+M26+M30+M34+M38+M42+M46+M50+M54+M58+M62+M66+M70+M74+M78+M82+M86+M90+M94+M98+M102+M106+M110+M114+M118+M122+M126+M130+M134+M138+M142+M146+M150+M154+M158+M162+M166+M170+M174+M178+M182+M186+M190+M194</f>
      </c>
    </row>
    <row r="10" spans="1:16" ht="12.75">
      <c r="A10" t="s">
        <v>50</v>
      </c>
      <c s="34" t="s">
        <v>62</v>
      </c>
      <c s="34" t="s">
        <v>1565</v>
      </c>
      <c s="35" t="s">
        <v>5</v>
      </c>
      <c s="6" t="s">
        <v>1566</v>
      </c>
      <c s="36" t="s">
        <v>174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1566</v>
      </c>
    </row>
    <row r="12" spans="1:5" ht="51">
      <c r="A12" s="35" t="s">
        <v>58</v>
      </c>
      <c r="E12" s="42" t="s">
        <v>1567</v>
      </c>
    </row>
    <row r="13" spans="1:5" ht="12.75">
      <c r="A13" t="s">
        <v>59</v>
      </c>
      <c r="E13" s="39" t="s">
        <v>5</v>
      </c>
    </row>
    <row r="14" spans="1:16" ht="12.75">
      <c r="A14" t="s">
        <v>50</v>
      </c>
      <c s="34" t="s">
        <v>28</v>
      </c>
      <c s="34" t="s">
        <v>1568</v>
      </c>
      <c s="35" t="s">
        <v>5</v>
      </c>
      <c s="6" t="s">
        <v>1569</v>
      </c>
      <c s="36" t="s">
        <v>174</v>
      </c>
      <c s="37">
        <v>150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1569</v>
      </c>
    </row>
    <row r="16" spans="1:5" ht="51">
      <c r="A16" s="35" t="s">
        <v>58</v>
      </c>
      <c r="E16" s="42" t="s">
        <v>1570</v>
      </c>
    </row>
    <row r="17" spans="1:5" ht="12.75">
      <c r="A17" t="s">
        <v>59</v>
      </c>
      <c r="E17" s="39" t="s">
        <v>5</v>
      </c>
    </row>
    <row r="18" spans="1:16" ht="12.75">
      <c r="A18" t="s">
        <v>50</v>
      </c>
      <c s="34" t="s">
        <v>26</v>
      </c>
      <c s="34" t="s">
        <v>1571</v>
      </c>
      <c s="35" t="s">
        <v>5</v>
      </c>
      <c s="6" t="s">
        <v>1572</v>
      </c>
      <c s="36" t="s">
        <v>174</v>
      </c>
      <c s="37">
        <v>90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1572</v>
      </c>
    </row>
    <row r="20" spans="1:5" ht="51">
      <c r="A20" s="35" t="s">
        <v>58</v>
      </c>
      <c r="E20" s="42" t="s">
        <v>1573</v>
      </c>
    </row>
    <row r="21" spans="1:5" ht="12.75">
      <c r="A21" t="s">
        <v>59</v>
      </c>
      <c r="E21" s="39" t="s">
        <v>5</v>
      </c>
    </row>
    <row r="22" spans="1:16" ht="12.75">
      <c r="A22" t="s">
        <v>50</v>
      </c>
      <c s="34" t="s">
        <v>71</v>
      </c>
      <c s="34" t="s">
        <v>1574</v>
      </c>
      <c s="35" t="s">
        <v>5</v>
      </c>
      <c s="6" t="s">
        <v>1575</v>
      </c>
      <c s="36" t="s">
        <v>174</v>
      </c>
      <c s="37">
        <v>285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1575</v>
      </c>
    </row>
    <row r="24" spans="1:5" ht="229.5">
      <c r="A24" s="35" t="s">
        <v>58</v>
      </c>
      <c r="E24" s="42" t="s">
        <v>1576</v>
      </c>
    </row>
    <row r="25" spans="1:5" ht="12.75">
      <c r="A25" t="s">
        <v>59</v>
      </c>
      <c r="E25" s="39" t="s">
        <v>5</v>
      </c>
    </row>
    <row r="26" spans="1:16" ht="12.75">
      <c r="A26" t="s">
        <v>50</v>
      </c>
      <c s="34" t="s">
        <v>74</v>
      </c>
      <c s="34" t="s">
        <v>1577</v>
      </c>
      <c s="35" t="s">
        <v>5</v>
      </c>
      <c s="6" t="s">
        <v>1578</v>
      </c>
      <c s="36" t="s">
        <v>174</v>
      </c>
      <c s="37">
        <v>802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1578</v>
      </c>
    </row>
    <row r="28" spans="1:5" ht="229.5">
      <c r="A28" s="35" t="s">
        <v>58</v>
      </c>
      <c r="E28" s="42" t="s">
        <v>1579</v>
      </c>
    </row>
    <row r="29" spans="1:5" ht="12.75">
      <c r="A29" t="s">
        <v>59</v>
      </c>
      <c r="E29" s="39" t="s">
        <v>5</v>
      </c>
    </row>
    <row r="30" spans="1:16" ht="12.75">
      <c r="A30" t="s">
        <v>50</v>
      </c>
      <c s="34" t="s">
        <v>27</v>
      </c>
      <c s="34" t="s">
        <v>1580</v>
      </c>
      <c s="35" t="s">
        <v>5</v>
      </c>
      <c s="6" t="s">
        <v>1581</v>
      </c>
      <c s="36" t="s">
        <v>174</v>
      </c>
      <c s="37">
        <v>184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1581</v>
      </c>
    </row>
    <row r="32" spans="1:5" ht="229.5">
      <c r="A32" s="35" t="s">
        <v>58</v>
      </c>
      <c r="E32" s="42" t="s">
        <v>1582</v>
      </c>
    </row>
    <row r="33" spans="1:5" ht="12.75">
      <c r="A33" t="s">
        <v>59</v>
      </c>
      <c r="E33" s="39" t="s">
        <v>5</v>
      </c>
    </row>
    <row r="34" spans="1:16" ht="12.75">
      <c r="A34" t="s">
        <v>50</v>
      </c>
      <c s="34" t="s">
        <v>79</v>
      </c>
      <c s="34" t="s">
        <v>1583</v>
      </c>
      <c s="35" t="s">
        <v>5</v>
      </c>
      <c s="6" t="s">
        <v>1584</v>
      </c>
      <c s="36" t="s">
        <v>174</v>
      </c>
      <c s="37">
        <v>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1584</v>
      </c>
    </row>
    <row r="36" spans="1:5" ht="229.5">
      <c r="A36" s="35" t="s">
        <v>58</v>
      </c>
      <c r="E36" s="42" t="s">
        <v>1585</v>
      </c>
    </row>
    <row r="37" spans="1:5" ht="12.75">
      <c r="A37" t="s">
        <v>59</v>
      </c>
      <c r="E37" s="39" t="s">
        <v>5</v>
      </c>
    </row>
    <row r="38" spans="1:16" ht="12.75">
      <c r="A38" t="s">
        <v>50</v>
      </c>
      <c s="34" t="s">
        <v>82</v>
      </c>
      <c s="34" t="s">
        <v>1586</v>
      </c>
      <c s="35" t="s">
        <v>5</v>
      </c>
      <c s="6" t="s">
        <v>1587</v>
      </c>
      <c s="36" t="s">
        <v>174</v>
      </c>
      <c s="37">
        <v>138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1587</v>
      </c>
    </row>
    <row r="40" spans="1:5" ht="229.5">
      <c r="A40" s="35" t="s">
        <v>58</v>
      </c>
      <c r="E40" s="42" t="s">
        <v>1588</v>
      </c>
    </row>
    <row r="41" spans="1:5" ht="12.75">
      <c r="A41" t="s">
        <v>59</v>
      </c>
      <c r="E41" s="39" t="s">
        <v>5</v>
      </c>
    </row>
    <row r="42" spans="1:16" ht="12.75">
      <c r="A42" t="s">
        <v>50</v>
      </c>
      <c s="34" t="s">
        <v>85</v>
      </c>
      <c s="34" t="s">
        <v>1589</v>
      </c>
      <c s="35" t="s">
        <v>5</v>
      </c>
      <c s="6" t="s">
        <v>1590</v>
      </c>
      <c s="36" t="s">
        <v>174</v>
      </c>
      <c s="37">
        <v>13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1590</v>
      </c>
    </row>
    <row r="44" spans="1:5" ht="51">
      <c r="A44" s="35" t="s">
        <v>58</v>
      </c>
      <c r="E44" s="42" t="s">
        <v>1591</v>
      </c>
    </row>
    <row r="45" spans="1:5" ht="12.75">
      <c r="A45" t="s">
        <v>59</v>
      </c>
      <c r="E45" s="39" t="s">
        <v>5</v>
      </c>
    </row>
    <row r="46" spans="1:16" ht="12.75">
      <c r="A46" t="s">
        <v>50</v>
      </c>
      <c s="34" t="s">
        <v>88</v>
      </c>
      <c s="34" t="s">
        <v>1592</v>
      </c>
      <c s="35" t="s">
        <v>5</v>
      </c>
      <c s="6" t="s">
        <v>1593</v>
      </c>
      <c s="36" t="s">
        <v>174</v>
      </c>
      <c s="37">
        <v>756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1593</v>
      </c>
    </row>
    <row r="48" spans="1:5" ht="204">
      <c r="A48" s="35" t="s">
        <v>58</v>
      </c>
      <c r="E48" s="42" t="s">
        <v>1594</v>
      </c>
    </row>
    <row r="49" spans="1:5" ht="12.75">
      <c r="A49" t="s">
        <v>59</v>
      </c>
      <c r="E49" s="39" t="s">
        <v>5</v>
      </c>
    </row>
    <row r="50" spans="1:16" ht="12.75">
      <c r="A50" t="s">
        <v>50</v>
      </c>
      <c s="34" t="s">
        <v>91</v>
      </c>
      <c s="34" t="s">
        <v>1595</v>
      </c>
      <c s="35" t="s">
        <v>5</v>
      </c>
      <c s="6" t="s">
        <v>1596</v>
      </c>
      <c s="36" t="s">
        <v>65</v>
      </c>
      <c s="37">
        <v>140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1596</v>
      </c>
    </row>
    <row r="52" spans="1:5" ht="12.75">
      <c r="A52" s="35" t="s">
        <v>58</v>
      </c>
      <c r="E52" s="40" t="s">
        <v>5</v>
      </c>
    </row>
    <row r="53" spans="1:5" ht="12.75">
      <c r="A53" t="s">
        <v>59</v>
      </c>
      <c r="E53" s="39" t="s">
        <v>5</v>
      </c>
    </row>
    <row r="54" spans="1:16" ht="12.75">
      <c r="A54" t="s">
        <v>50</v>
      </c>
      <c s="34" t="s">
        <v>94</v>
      </c>
      <c s="34" t="s">
        <v>1597</v>
      </c>
      <c s="35" t="s">
        <v>5</v>
      </c>
      <c s="6" t="s">
        <v>1598</v>
      </c>
      <c s="36" t="s">
        <v>65</v>
      </c>
      <c s="37">
        <v>89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1598</v>
      </c>
    </row>
    <row r="56" spans="1:5" ht="12.75">
      <c r="A56" s="35" t="s">
        <v>58</v>
      </c>
      <c r="E56" s="40" t="s">
        <v>5</v>
      </c>
    </row>
    <row r="57" spans="1:5" ht="12.75">
      <c r="A57" t="s">
        <v>59</v>
      </c>
      <c r="E57" s="39" t="s">
        <v>5</v>
      </c>
    </row>
    <row r="58" spans="1:16" ht="12.75">
      <c r="A58" t="s">
        <v>50</v>
      </c>
      <c s="34" t="s">
        <v>97</v>
      </c>
      <c s="34" t="s">
        <v>1599</v>
      </c>
      <c s="35" t="s">
        <v>5</v>
      </c>
      <c s="6" t="s">
        <v>1600</v>
      </c>
      <c s="36" t="s">
        <v>206</v>
      </c>
      <c s="37">
        <v>56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68</v>
      </c>
      <c>
        <f>(M58*21)/100</f>
      </c>
      <c t="s">
        <v>28</v>
      </c>
    </row>
    <row r="59" spans="1:5" ht="12.75">
      <c r="A59" s="35" t="s">
        <v>56</v>
      </c>
      <c r="E59" s="39" t="s">
        <v>1600</v>
      </c>
    </row>
    <row r="60" spans="1:5" ht="204">
      <c r="A60" s="35" t="s">
        <v>58</v>
      </c>
      <c r="E60" s="42" t="s">
        <v>1601</v>
      </c>
    </row>
    <row r="61" spans="1:5" ht="12.75">
      <c r="A61" t="s">
        <v>59</v>
      </c>
      <c r="E61" s="39" t="s">
        <v>5</v>
      </c>
    </row>
    <row r="62" spans="1:16" ht="12.75">
      <c r="A62" t="s">
        <v>50</v>
      </c>
      <c s="34" t="s">
        <v>100</v>
      </c>
      <c s="34" t="s">
        <v>1602</v>
      </c>
      <c s="35" t="s">
        <v>5</v>
      </c>
      <c s="6" t="s">
        <v>1603</v>
      </c>
      <c s="36" t="s">
        <v>65</v>
      </c>
      <c s="37">
        <v>56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1603</v>
      </c>
    </row>
    <row r="64" spans="1:5" ht="204">
      <c r="A64" s="35" t="s">
        <v>58</v>
      </c>
      <c r="E64" s="42" t="s">
        <v>1601</v>
      </c>
    </row>
    <row r="65" spans="1:5" ht="12.75">
      <c r="A65" t="s">
        <v>59</v>
      </c>
      <c r="E65" s="39" t="s">
        <v>5</v>
      </c>
    </row>
    <row r="66" spans="1:16" ht="12.75">
      <c r="A66" t="s">
        <v>50</v>
      </c>
      <c s="34" t="s">
        <v>103</v>
      </c>
      <c s="34" t="s">
        <v>1604</v>
      </c>
      <c s="35" t="s">
        <v>5</v>
      </c>
      <c s="6" t="s">
        <v>1605</v>
      </c>
      <c s="36" t="s">
        <v>65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1605</v>
      </c>
    </row>
    <row r="68" spans="1:5" ht="51">
      <c r="A68" s="35" t="s">
        <v>58</v>
      </c>
      <c r="E68" s="42" t="s">
        <v>1606</v>
      </c>
    </row>
    <row r="69" spans="1:5" ht="12.75">
      <c r="A69" t="s">
        <v>59</v>
      </c>
      <c r="E69" s="39" t="s">
        <v>5</v>
      </c>
    </row>
    <row r="70" spans="1:16" ht="12.75">
      <c r="A70" t="s">
        <v>50</v>
      </c>
      <c s="34" t="s">
        <v>106</v>
      </c>
      <c s="34" t="s">
        <v>1607</v>
      </c>
      <c s="35" t="s">
        <v>5</v>
      </c>
      <c s="6" t="s">
        <v>1608</v>
      </c>
      <c s="36" t="s">
        <v>65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12.75">
      <c r="A71" s="35" t="s">
        <v>56</v>
      </c>
      <c r="E71" s="39" t="s">
        <v>1608</v>
      </c>
    </row>
    <row r="72" spans="1:5" ht="178.5">
      <c r="A72" s="35" t="s">
        <v>58</v>
      </c>
      <c r="E72" s="42" t="s">
        <v>1609</v>
      </c>
    </row>
    <row r="73" spans="1:5" ht="12.75">
      <c r="A73" t="s">
        <v>59</v>
      </c>
      <c r="E73" s="39" t="s">
        <v>5</v>
      </c>
    </row>
    <row r="74" spans="1:16" ht="12.75">
      <c r="A74" t="s">
        <v>50</v>
      </c>
      <c s="34" t="s">
        <v>109</v>
      </c>
      <c s="34" t="s">
        <v>1610</v>
      </c>
      <c s="35" t="s">
        <v>5</v>
      </c>
      <c s="6" t="s">
        <v>1611</v>
      </c>
      <c s="36" t="s">
        <v>65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1611</v>
      </c>
    </row>
    <row r="76" spans="1:5" ht="178.5">
      <c r="A76" s="35" t="s">
        <v>58</v>
      </c>
      <c r="E76" s="42" t="s">
        <v>1612</v>
      </c>
    </row>
    <row r="77" spans="1:5" ht="12.75">
      <c r="A77" t="s">
        <v>59</v>
      </c>
      <c r="E77" s="39" t="s">
        <v>5</v>
      </c>
    </row>
    <row r="78" spans="1:16" ht="38.25">
      <c r="A78" t="s">
        <v>50</v>
      </c>
      <c s="34" t="s">
        <v>112</v>
      </c>
      <c s="34" t="s">
        <v>1613</v>
      </c>
      <c s="35" t="s">
        <v>5</v>
      </c>
      <c s="6" t="s">
        <v>1614</v>
      </c>
      <c s="36" t="s">
        <v>1615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68</v>
      </c>
      <c>
        <f>(M78*21)/100</f>
      </c>
      <c t="s">
        <v>28</v>
      </c>
    </row>
    <row r="79" spans="1:5" ht="38.25">
      <c r="A79" s="35" t="s">
        <v>56</v>
      </c>
      <c r="E79" s="39" t="s">
        <v>1614</v>
      </c>
    </row>
    <row r="80" spans="1:5" ht="51">
      <c r="A80" s="35" t="s">
        <v>58</v>
      </c>
      <c r="E80" s="42" t="s">
        <v>1616</v>
      </c>
    </row>
    <row r="81" spans="1:5" ht="12.75">
      <c r="A81" t="s">
        <v>59</v>
      </c>
      <c r="E81" s="39" t="s">
        <v>5</v>
      </c>
    </row>
    <row r="82" spans="1:16" ht="25.5">
      <c r="A82" t="s">
        <v>50</v>
      </c>
      <c s="34" t="s">
        <v>115</v>
      </c>
      <c s="34" t="s">
        <v>1617</v>
      </c>
      <c s="35" t="s">
        <v>5</v>
      </c>
      <c s="6" t="s">
        <v>1618</v>
      </c>
      <c s="36" t="s">
        <v>1615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68</v>
      </c>
      <c>
        <f>(M82*21)/100</f>
      </c>
      <c t="s">
        <v>28</v>
      </c>
    </row>
    <row r="83" spans="1:5" ht="38.25">
      <c r="A83" s="35" t="s">
        <v>56</v>
      </c>
      <c r="E83" s="39" t="s">
        <v>1619</v>
      </c>
    </row>
    <row r="84" spans="1:5" ht="51">
      <c r="A84" s="35" t="s">
        <v>58</v>
      </c>
      <c r="E84" s="42" t="s">
        <v>1620</v>
      </c>
    </row>
    <row r="85" spans="1:5" ht="12.75">
      <c r="A85" t="s">
        <v>59</v>
      </c>
      <c r="E85" s="39" t="s">
        <v>5</v>
      </c>
    </row>
    <row r="86" spans="1:16" ht="12.75">
      <c r="A86" t="s">
        <v>50</v>
      </c>
      <c s="34" t="s">
        <v>120</v>
      </c>
      <c s="34" t="s">
        <v>1621</v>
      </c>
      <c s="35" t="s">
        <v>5</v>
      </c>
      <c s="6" t="s">
        <v>1622</v>
      </c>
      <c s="36" t="s">
        <v>174</v>
      </c>
      <c s="37">
        <v>2226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1622</v>
      </c>
    </row>
    <row r="88" spans="1:5" ht="12.75">
      <c r="A88" s="35" t="s">
        <v>58</v>
      </c>
      <c r="E88" s="40" t="s">
        <v>5</v>
      </c>
    </row>
    <row r="89" spans="1:5" ht="12.75">
      <c r="A89" t="s">
        <v>59</v>
      </c>
      <c r="E89" s="39" t="s">
        <v>5</v>
      </c>
    </row>
    <row r="90" spans="1:16" ht="12.75">
      <c r="A90" t="s">
        <v>50</v>
      </c>
      <c s="34" t="s">
        <v>123</v>
      </c>
      <c s="34" t="s">
        <v>1623</v>
      </c>
      <c s="35" t="s">
        <v>5</v>
      </c>
      <c s="6" t="s">
        <v>1624</v>
      </c>
      <c s="36" t="s">
        <v>174</v>
      </c>
      <c s="37">
        <v>240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1624</v>
      </c>
    </row>
    <row r="92" spans="1:5" ht="12.75">
      <c r="A92" s="35" t="s">
        <v>58</v>
      </c>
      <c r="E92" s="40" t="s">
        <v>5</v>
      </c>
    </row>
    <row r="93" spans="1:5" ht="12.75">
      <c r="A93" t="s">
        <v>59</v>
      </c>
      <c r="E93" s="39" t="s">
        <v>5</v>
      </c>
    </row>
    <row r="94" spans="1:16" ht="25.5">
      <c r="A94" t="s">
        <v>50</v>
      </c>
      <c s="34" t="s">
        <v>129</v>
      </c>
      <c s="34" t="s">
        <v>1625</v>
      </c>
      <c s="35" t="s">
        <v>5</v>
      </c>
      <c s="6" t="s">
        <v>1626</v>
      </c>
      <c s="36" t="s">
        <v>206</v>
      </c>
      <c s="37">
        <v>497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68</v>
      </c>
      <c>
        <f>(M94*21)/100</f>
      </c>
      <c t="s">
        <v>28</v>
      </c>
    </row>
    <row r="95" spans="1:5" ht="25.5">
      <c r="A95" s="35" t="s">
        <v>56</v>
      </c>
      <c r="E95" s="39" t="s">
        <v>1626</v>
      </c>
    </row>
    <row r="96" spans="1:5" ht="229.5">
      <c r="A96" s="35" t="s">
        <v>58</v>
      </c>
      <c r="E96" s="42" t="s">
        <v>1627</v>
      </c>
    </row>
    <row r="97" spans="1:5" ht="12.75">
      <c r="A97" t="s">
        <v>59</v>
      </c>
      <c r="E97" s="39" t="s">
        <v>5</v>
      </c>
    </row>
    <row r="98" spans="1:16" ht="25.5">
      <c r="A98" t="s">
        <v>50</v>
      </c>
      <c s="34" t="s">
        <v>132</v>
      </c>
      <c s="34" t="s">
        <v>1628</v>
      </c>
      <c s="35" t="s">
        <v>5</v>
      </c>
      <c s="6" t="s">
        <v>1629</v>
      </c>
      <c s="36" t="s">
        <v>206</v>
      </c>
      <c s="37">
        <v>78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68</v>
      </c>
      <c>
        <f>(M98*21)/100</f>
      </c>
      <c t="s">
        <v>28</v>
      </c>
    </row>
    <row r="99" spans="1:5" ht="25.5">
      <c r="A99" s="35" t="s">
        <v>56</v>
      </c>
      <c r="E99" s="39" t="s">
        <v>1629</v>
      </c>
    </row>
    <row r="100" spans="1:5" ht="204">
      <c r="A100" s="35" t="s">
        <v>58</v>
      </c>
      <c r="E100" s="42" t="s">
        <v>1630</v>
      </c>
    </row>
    <row r="101" spans="1:5" ht="12.75">
      <c r="A101" t="s">
        <v>59</v>
      </c>
      <c r="E101" s="39" t="s">
        <v>5</v>
      </c>
    </row>
    <row r="102" spans="1:16" ht="25.5">
      <c r="A102" t="s">
        <v>50</v>
      </c>
      <c s="34" t="s">
        <v>134</v>
      </c>
      <c s="34" t="s">
        <v>1631</v>
      </c>
      <c s="35" t="s">
        <v>5</v>
      </c>
      <c s="6" t="s">
        <v>1632</v>
      </c>
      <c s="36" t="s">
        <v>206</v>
      </c>
      <c s="37">
        <v>65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68</v>
      </c>
      <c>
        <f>(M102*21)/100</f>
      </c>
      <c t="s">
        <v>28</v>
      </c>
    </row>
    <row r="103" spans="1:5" ht="25.5">
      <c r="A103" s="35" t="s">
        <v>56</v>
      </c>
      <c r="E103" s="39" t="s">
        <v>1632</v>
      </c>
    </row>
    <row r="104" spans="1:5" ht="153">
      <c r="A104" s="35" t="s">
        <v>58</v>
      </c>
      <c r="E104" s="42" t="s">
        <v>1633</v>
      </c>
    </row>
    <row r="105" spans="1:5" ht="12.75">
      <c r="A105" t="s">
        <v>59</v>
      </c>
      <c r="E105" s="39" t="s">
        <v>5</v>
      </c>
    </row>
    <row r="106" spans="1:16" ht="25.5">
      <c r="A106" t="s">
        <v>50</v>
      </c>
      <c s="34" t="s">
        <v>137</v>
      </c>
      <c s="34" t="s">
        <v>1634</v>
      </c>
      <c s="35" t="s">
        <v>5</v>
      </c>
      <c s="6" t="s">
        <v>1635</v>
      </c>
      <c s="36" t="s">
        <v>206</v>
      </c>
      <c s="37">
        <v>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68</v>
      </c>
      <c>
        <f>(M106*21)/100</f>
      </c>
      <c t="s">
        <v>28</v>
      </c>
    </row>
    <row r="107" spans="1:5" ht="25.5">
      <c r="A107" s="35" t="s">
        <v>56</v>
      </c>
      <c r="E107" s="39" t="s">
        <v>1635</v>
      </c>
    </row>
    <row r="108" spans="1:5" ht="51">
      <c r="A108" s="35" t="s">
        <v>58</v>
      </c>
      <c r="E108" s="42" t="s">
        <v>1636</v>
      </c>
    </row>
    <row r="109" spans="1:5" ht="12.75">
      <c r="A109" t="s">
        <v>59</v>
      </c>
      <c r="E109" s="39" t="s">
        <v>5</v>
      </c>
    </row>
    <row r="110" spans="1:16" ht="25.5">
      <c r="A110" t="s">
        <v>50</v>
      </c>
      <c s="34" t="s">
        <v>140</v>
      </c>
      <c s="34" t="s">
        <v>1637</v>
      </c>
      <c s="35" t="s">
        <v>5</v>
      </c>
      <c s="6" t="s">
        <v>1638</v>
      </c>
      <c s="36" t="s">
        <v>206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68</v>
      </c>
      <c>
        <f>(M110*21)/100</f>
      </c>
      <c t="s">
        <v>28</v>
      </c>
    </row>
    <row r="111" spans="1:5" ht="25.5">
      <c r="A111" s="35" t="s">
        <v>56</v>
      </c>
      <c r="E111" s="39" t="s">
        <v>1638</v>
      </c>
    </row>
    <row r="112" spans="1:5" ht="51">
      <c r="A112" s="35" t="s">
        <v>58</v>
      </c>
      <c r="E112" s="42" t="s">
        <v>1620</v>
      </c>
    </row>
    <row r="113" spans="1:5" ht="12.75">
      <c r="A113" t="s">
        <v>59</v>
      </c>
      <c r="E113" s="39" t="s">
        <v>5</v>
      </c>
    </row>
    <row r="114" spans="1:16" ht="12.75">
      <c r="A114" t="s">
        <v>50</v>
      </c>
      <c s="34" t="s">
        <v>143</v>
      </c>
      <c s="34" t="s">
        <v>1639</v>
      </c>
      <c s="35" t="s">
        <v>5</v>
      </c>
      <c s="6" t="s">
        <v>1640</v>
      </c>
      <c s="36" t="s">
        <v>206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68</v>
      </c>
      <c>
        <f>(M114*21)/100</f>
      </c>
      <c t="s">
        <v>28</v>
      </c>
    </row>
    <row r="115" spans="1:5" ht="12.75">
      <c r="A115" s="35" t="s">
        <v>56</v>
      </c>
      <c r="E115" s="39" t="s">
        <v>1640</v>
      </c>
    </row>
    <row r="116" spans="1:5" ht="229.5">
      <c r="A116" s="35" t="s">
        <v>58</v>
      </c>
      <c r="E116" s="42" t="s">
        <v>1641</v>
      </c>
    </row>
    <row r="117" spans="1:5" ht="12.75">
      <c r="A117" t="s">
        <v>59</v>
      </c>
      <c r="E117" s="39" t="s">
        <v>5</v>
      </c>
    </row>
    <row r="118" spans="1:16" ht="12.75">
      <c r="A118" t="s">
        <v>50</v>
      </c>
      <c s="34" t="s">
        <v>148</v>
      </c>
      <c s="34" t="s">
        <v>1642</v>
      </c>
      <c s="35" t="s">
        <v>5</v>
      </c>
      <c s="6" t="s">
        <v>1643</v>
      </c>
      <c s="36" t="s">
        <v>206</v>
      </c>
      <c s="37">
        <v>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68</v>
      </c>
      <c>
        <f>(M118*21)/100</f>
      </c>
      <c t="s">
        <v>28</v>
      </c>
    </row>
    <row r="119" spans="1:5" ht="12.75">
      <c r="A119" s="35" t="s">
        <v>56</v>
      </c>
      <c r="E119" s="39" t="s">
        <v>1643</v>
      </c>
    </row>
    <row r="120" spans="1:5" ht="229.5">
      <c r="A120" s="35" t="s">
        <v>58</v>
      </c>
      <c r="E120" s="42" t="s">
        <v>1644</v>
      </c>
    </row>
    <row r="121" spans="1:5" ht="12.75">
      <c r="A121" t="s">
        <v>59</v>
      </c>
      <c r="E121" s="39" t="s">
        <v>5</v>
      </c>
    </row>
    <row r="122" spans="1:16" ht="12.75">
      <c r="A122" t="s">
        <v>50</v>
      </c>
      <c s="34" t="s">
        <v>151</v>
      </c>
      <c s="34" t="s">
        <v>1645</v>
      </c>
      <c s="35" t="s">
        <v>5</v>
      </c>
      <c s="6" t="s">
        <v>1646</v>
      </c>
      <c s="36" t="s">
        <v>206</v>
      </c>
      <c s="37">
        <v>44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68</v>
      </c>
      <c>
        <f>(M122*21)/100</f>
      </c>
      <c t="s">
        <v>28</v>
      </c>
    </row>
    <row r="123" spans="1:5" ht="12.75">
      <c r="A123" s="35" t="s">
        <v>56</v>
      </c>
      <c r="E123" s="39" t="s">
        <v>1646</v>
      </c>
    </row>
    <row r="124" spans="1:5" ht="229.5">
      <c r="A124" s="35" t="s">
        <v>58</v>
      </c>
      <c r="E124" s="42" t="s">
        <v>1647</v>
      </c>
    </row>
    <row r="125" spans="1:5" ht="12.75">
      <c r="A125" t="s">
        <v>59</v>
      </c>
      <c r="E125" s="39" t="s">
        <v>5</v>
      </c>
    </row>
    <row r="126" spans="1:16" ht="12.75">
      <c r="A126" t="s">
        <v>50</v>
      </c>
      <c s="34" t="s">
        <v>154</v>
      </c>
      <c s="34" t="s">
        <v>1648</v>
      </c>
      <c s="35" t="s">
        <v>5</v>
      </c>
      <c s="6" t="s">
        <v>1649</v>
      </c>
      <c s="36" t="s">
        <v>1615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68</v>
      </c>
      <c>
        <f>(M126*21)/100</f>
      </c>
      <c t="s">
        <v>28</v>
      </c>
    </row>
    <row r="127" spans="1:5" ht="12.75">
      <c r="A127" s="35" t="s">
        <v>56</v>
      </c>
      <c r="E127" s="39" t="s">
        <v>1649</v>
      </c>
    </row>
    <row r="128" spans="1:5" ht="12.75">
      <c r="A128" s="35" t="s">
        <v>58</v>
      </c>
      <c r="E128" s="40" t="s">
        <v>5</v>
      </c>
    </row>
    <row r="129" spans="1:5" ht="12.75">
      <c r="A129" t="s">
        <v>59</v>
      </c>
      <c r="E129" s="39" t="s">
        <v>5</v>
      </c>
    </row>
    <row r="130" spans="1:16" ht="12.75">
      <c r="A130" t="s">
        <v>50</v>
      </c>
      <c s="34" t="s">
        <v>157</v>
      </c>
      <c s="34" t="s">
        <v>1650</v>
      </c>
      <c s="35" t="s">
        <v>5</v>
      </c>
      <c s="6" t="s">
        <v>1651</v>
      </c>
      <c s="36" t="s">
        <v>1615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68</v>
      </c>
      <c>
        <f>(M130*21)/100</f>
      </c>
      <c t="s">
        <v>28</v>
      </c>
    </row>
    <row r="131" spans="1:5" ht="12.75">
      <c r="A131" s="35" t="s">
        <v>56</v>
      </c>
      <c r="E131" s="39" t="s">
        <v>1651</v>
      </c>
    </row>
    <row r="132" spans="1:5" ht="12.75">
      <c r="A132" s="35" t="s">
        <v>58</v>
      </c>
      <c r="E132" s="40" t="s">
        <v>5</v>
      </c>
    </row>
    <row r="133" spans="1:5" ht="12.75">
      <c r="A133" t="s">
        <v>59</v>
      </c>
      <c r="E133" s="39" t="s">
        <v>5</v>
      </c>
    </row>
    <row r="134" spans="1:16" ht="12.75">
      <c r="A134" t="s">
        <v>50</v>
      </c>
      <c s="34" t="s">
        <v>160</v>
      </c>
      <c s="34" t="s">
        <v>1652</v>
      </c>
      <c s="35" t="s">
        <v>5</v>
      </c>
      <c s="6" t="s">
        <v>1653</v>
      </c>
      <c s="36" t="s">
        <v>1615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68</v>
      </c>
      <c>
        <f>(M134*21)/100</f>
      </c>
      <c t="s">
        <v>28</v>
      </c>
    </row>
    <row r="135" spans="1:5" ht="12.75">
      <c r="A135" s="35" t="s">
        <v>56</v>
      </c>
      <c r="E135" s="39" t="s">
        <v>1653</v>
      </c>
    </row>
    <row r="136" spans="1:5" ht="38.25">
      <c r="A136" s="35" t="s">
        <v>58</v>
      </c>
      <c r="E136" s="40" t="s">
        <v>1654</v>
      </c>
    </row>
    <row r="137" spans="1:5" ht="12.75">
      <c r="A137" t="s">
        <v>59</v>
      </c>
      <c r="E137" s="39" t="s">
        <v>5</v>
      </c>
    </row>
    <row r="138" spans="1:16" ht="38.25">
      <c r="A138" t="s">
        <v>50</v>
      </c>
      <c s="34" t="s">
        <v>163</v>
      </c>
      <c s="34" t="s">
        <v>326</v>
      </c>
      <c s="35" t="s">
        <v>1655</v>
      </c>
      <c s="6" t="s">
        <v>327</v>
      </c>
      <c s="36" t="s">
        <v>54</v>
      </c>
      <c s="37">
        <v>15.4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68</v>
      </c>
      <c>
        <f>(M138*21)/100</f>
      </c>
      <c t="s">
        <v>28</v>
      </c>
    </row>
    <row r="139" spans="1:5" ht="51">
      <c r="A139" s="35" t="s">
        <v>56</v>
      </c>
      <c r="E139" s="39" t="s">
        <v>329</v>
      </c>
    </row>
    <row r="140" spans="1:5" ht="25.5">
      <c r="A140" s="35" t="s">
        <v>58</v>
      </c>
      <c r="E140" s="40" t="s">
        <v>1656</v>
      </c>
    </row>
    <row r="141" spans="1:5" ht="12.75">
      <c r="A141" t="s">
        <v>59</v>
      </c>
      <c r="E141" s="39" t="s">
        <v>5</v>
      </c>
    </row>
    <row r="142" spans="1:16" ht="12.75">
      <c r="A142" t="s">
        <v>50</v>
      </c>
      <c s="34" t="s">
        <v>301</v>
      </c>
      <c s="34" t="s">
        <v>1657</v>
      </c>
      <c s="35" t="s">
        <v>5</v>
      </c>
      <c s="6" t="s">
        <v>1658</v>
      </c>
      <c s="36" t="s">
        <v>1659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28</v>
      </c>
    </row>
    <row r="143" spans="1:5" ht="38.25">
      <c r="A143" s="35" t="s">
        <v>56</v>
      </c>
      <c r="E143" s="39" t="s">
        <v>1660</v>
      </c>
    </row>
    <row r="144" spans="1:5" ht="12.75">
      <c r="A144" s="35" t="s">
        <v>58</v>
      </c>
      <c r="E144" s="40" t="s">
        <v>1661</v>
      </c>
    </row>
    <row r="145" spans="1:5" ht="12.75">
      <c r="A145" t="s">
        <v>59</v>
      </c>
      <c r="E145" s="39" t="s">
        <v>5</v>
      </c>
    </row>
    <row r="146" spans="1:16" ht="12.75">
      <c r="A146" t="s">
        <v>50</v>
      </c>
      <c s="34" t="s">
        <v>304</v>
      </c>
      <c s="34" t="s">
        <v>1662</v>
      </c>
      <c s="35" t="s">
        <v>5</v>
      </c>
      <c s="6" t="s">
        <v>1663</v>
      </c>
      <c s="36" t="s">
        <v>1664</v>
      </c>
      <c s="37">
        <v>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328</v>
      </c>
      <c>
        <f>(M146*21)/100</f>
      </c>
      <c t="s">
        <v>28</v>
      </c>
    </row>
    <row r="147" spans="1:5" ht="12.75">
      <c r="A147" s="35" t="s">
        <v>56</v>
      </c>
      <c r="E147" s="39" t="s">
        <v>1663</v>
      </c>
    </row>
    <row r="148" spans="1:5" ht="12.75">
      <c r="A148" s="35" t="s">
        <v>58</v>
      </c>
      <c r="E148" s="40" t="s">
        <v>1665</v>
      </c>
    </row>
    <row r="149" spans="1:5" ht="12.75">
      <c r="A149" t="s">
        <v>59</v>
      </c>
      <c r="E149" s="39" t="s">
        <v>5</v>
      </c>
    </row>
    <row r="150" spans="1:16" ht="25.5">
      <c r="A150" t="s">
        <v>50</v>
      </c>
      <c s="34" t="s">
        <v>307</v>
      </c>
      <c s="34" t="s">
        <v>1666</v>
      </c>
      <c s="35" t="s">
        <v>5</v>
      </c>
      <c s="6" t="s">
        <v>1667</v>
      </c>
      <c s="36" t="s">
        <v>1664</v>
      </c>
      <c s="37">
        <v>90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328</v>
      </c>
      <c>
        <f>(M150*21)/100</f>
      </c>
      <c t="s">
        <v>28</v>
      </c>
    </row>
    <row r="151" spans="1:5" ht="25.5">
      <c r="A151" s="35" t="s">
        <v>56</v>
      </c>
      <c r="E151" s="39" t="s">
        <v>1667</v>
      </c>
    </row>
    <row r="152" spans="1:5" ht="12.75">
      <c r="A152" s="35" t="s">
        <v>58</v>
      </c>
      <c r="E152" s="40" t="s">
        <v>1668</v>
      </c>
    </row>
    <row r="153" spans="1:5" ht="12.75">
      <c r="A153" t="s">
        <v>59</v>
      </c>
      <c r="E153" s="39" t="s">
        <v>5</v>
      </c>
    </row>
    <row r="154" spans="1:16" ht="12.75">
      <c r="A154" t="s">
        <v>50</v>
      </c>
      <c s="34" t="s">
        <v>469</v>
      </c>
      <c s="34" t="s">
        <v>1669</v>
      </c>
      <c s="35" t="s">
        <v>5</v>
      </c>
      <c s="6" t="s">
        <v>1670</v>
      </c>
      <c s="36" t="s">
        <v>1659</v>
      </c>
      <c s="37">
        <v>30</v>
      </c>
      <c s="36">
        <v>0.00085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28</v>
      </c>
    </row>
    <row r="155" spans="1:5" ht="25.5">
      <c r="A155" s="35" t="s">
        <v>56</v>
      </c>
      <c r="E155" s="39" t="s">
        <v>1671</v>
      </c>
    </row>
    <row r="156" spans="1:5" ht="12.75">
      <c r="A156" s="35" t="s">
        <v>58</v>
      </c>
      <c r="E156" s="40" t="s">
        <v>1672</v>
      </c>
    </row>
    <row r="157" spans="1:5" ht="12.75">
      <c r="A157" t="s">
        <v>59</v>
      </c>
      <c r="E157" s="39" t="s">
        <v>5</v>
      </c>
    </row>
    <row r="158" spans="1:16" ht="12.75">
      <c r="A158" t="s">
        <v>50</v>
      </c>
      <c s="34" t="s">
        <v>310</v>
      </c>
      <c s="34" t="s">
        <v>1673</v>
      </c>
      <c s="35" t="s">
        <v>5</v>
      </c>
      <c s="6" t="s">
        <v>1674</v>
      </c>
      <c s="36" t="s">
        <v>1659</v>
      </c>
      <c s="37">
        <v>30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28</v>
      </c>
    </row>
    <row r="159" spans="1:5" ht="25.5">
      <c r="A159" s="35" t="s">
        <v>56</v>
      </c>
      <c r="E159" s="39" t="s">
        <v>1675</v>
      </c>
    </row>
    <row r="160" spans="1:5" ht="12.75">
      <c r="A160" s="35" t="s">
        <v>58</v>
      </c>
      <c r="E160" s="40" t="s">
        <v>5</v>
      </c>
    </row>
    <row r="161" spans="1:5" ht="12.75">
      <c r="A161" t="s">
        <v>59</v>
      </c>
      <c r="E161" s="39" t="s">
        <v>5</v>
      </c>
    </row>
    <row r="162" spans="1:16" ht="12.75">
      <c r="A162" t="s">
        <v>50</v>
      </c>
      <c s="34" t="s">
        <v>313</v>
      </c>
      <c s="34" t="s">
        <v>1676</v>
      </c>
      <c s="35" t="s">
        <v>5</v>
      </c>
      <c s="6" t="s">
        <v>1677</v>
      </c>
      <c s="36" t="s">
        <v>1664</v>
      </c>
      <c s="37">
        <v>0.3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28</v>
      </c>
    </row>
    <row r="163" spans="1:5" ht="25.5">
      <c r="A163" s="35" t="s">
        <v>56</v>
      </c>
      <c r="E163" s="39" t="s">
        <v>1678</v>
      </c>
    </row>
    <row r="164" spans="1:5" ht="12.75">
      <c r="A164" s="35" t="s">
        <v>58</v>
      </c>
      <c r="E164" s="40" t="s">
        <v>1679</v>
      </c>
    </row>
    <row r="165" spans="1:5" ht="12.75">
      <c r="A165" t="s">
        <v>59</v>
      </c>
      <c r="E165" s="39" t="s">
        <v>5</v>
      </c>
    </row>
    <row r="166" spans="1:16" ht="12.75">
      <c r="A166" t="s">
        <v>50</v>
      </c>
      <c s="34" t="s">
        <v>316</v>
      </c>
      <c s="34" t="s">
        <v>1680</v>
      </c>
      <c s="35" t="s">
        <v>5</v>
      </c>
      <c s="6" t="s">
        <v>1681</v>
      </c>
      <c s="36" t="s">
        <v>174</v>
      </c>
      <c s="37">
        <v>5</v>
      </c>
      <c s="36">
        <v>2E-05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28</v>
      </c>
    </row>
    <row r="167" spans="1:5" ht="25.5">
      <c r="A167" s="35" t="s">
        <v>56</v>
      </c>
      <c r="E167" s="39" t="s">
        <v>1682</v>
      </c>
    </row>
    <row r="168" spans="1:5" ht="12.75">
      <c r="A168" s="35" t="s">
        <v>58</v>
      </c>
      <c r="E168" s="40" t="s">
        <v>1683</v>
      </c>
    </row>
    <row r="169" spans="1:5" ht="12.75">
      <c r="A169" t="s">
        <v>59</v>
      </c>
      <c r="E169" s="39" t="s">
        <v>5</v>
      </c>
    </row>
    <row r="170" spans="1:16" ht="12.75">
      <c r="A170" t="s">
        <v>50</v>
      </c>
      <c s="34" t="s">
        <v>319</v>
      </c>
      <c s="34" t="s">
        <v>1684</v>
      </c>
      <c s="35" t="s">
        <v>5</v>
      </c>
      <c s="6" t="s">
        <v>1685</v>
      </c>
      <c s="36" t="s">
        <v>174</v>
      </c>
      <c s="37">
        <v>5.15</v>
      </c>
      <c s="36">
        <v>0.00724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28</v>
      </c>
    </row>
    <row r="171" spans="1:5" ht="12.75">
      <c r="A171" s="35" t="s">
        <v>56</v>
      </c>
      <c r="E171" s="39" t="s">
        <v>1685</v>
      </c>
    </row>
    <row r="172" spans="1:5" ht="12.75">
      <c r="A172" s="35" t="s">
        <v>58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50</v>
      </c>
      <c s="34" t="s">
        <v>322</v>
      </c>
      <c s="34" t="s">
        <v>1686</v>
      </c>
      <c s="35" t="s">
        <v>5</v>
      </c>
      <c s="6" t="s">
        <v>1687</v>
      </c>
      <c s="36" t="s">
        <v>1664</v>
      </c>
      <c s="37">
        <v>9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28</v>
      </c>
    </row>
    <row r="175" spans="1:5" ht="25.5">
      <c r="A175" s="35" t="s">
        <v>56</v>
      </c>
      <c r="E175" s="39" t="s">
        <v>1688</v>
      </c>
    </row>
    <row r="176" spans="1:5" ht="12.75">
      <c r="A176" s="35" t="s">
        <v>58</v>
      </c>
      <c r="E176" s="40" t="s">
        <v>1689</v>
      </c>
    </row>
    <row r="177" spans="1:5" ht="12.75">
      <c r="A177" t="s">
        <v>59</v>
      </c>
      <c r="E177" s="39" t="s">
        <v>5</v>
      </c>
    </row>
    <row r="178" spans="1:16" ht="12.75">
      <c r="A178" t="s">
        <v>50</v>
      </c>
      <c s="34" t="s">
        <v>51</v>
      </c>
      <c s="34" t="s">
        <v>1690</v>
      </c>
      <c s="35" t="s">
        <v>5</v>
      </c>
      <c s="6" t="s">
        <v>1691</v>
      </c>
      <c s="36" t="s">
        <v>1659</v>
      </c>
      <c s="37">
        <v>3</v>
      </c>
      <c s="36">
        <v>0.1837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28</v>
      </c>
    </row>
    <row r="179" spans="1:5" ht="38.25">
      <c r="A179" s="35" t="s">
        <v>56</v>
      </c>
      <c r="E179" s="39" t="s">
        <v>1692</v>
      </c>
    </row>
    <row r="180" spans="1:5" ht="12.75">
      <c r="A180" s="35" t="s">
        <v>58</v>
      </c>
      <c r="E180" s="40" t="s">
        <v>1661</v>
      </c>
    </row>
    <row r="181" spans="1:5" ht="12.75">
      <c r="A181" t="s">
        <v>59</v>
      </c>
      <c r="E181" s="39" t="s">
        <v>5</v>
      </c>
    </row>
    <row r="182" spans="1:16" ht="12.75">
      <c r="A182" t="s">
        <v>50</v>
      </c>
      <c s="34" t="s">
        <v>325</v>
      </c>
      <c s="34" t="s">
        <v>1693</v>
      </c>
      <c s="35" t="s">
        <v>5</v>
      </c>
      <c s="6" t="s">
        <v>1694</v>
      </c>
      <c s="36" t="s">
        <v>484</v>
      </c>
      <c s="37">
        <v>273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328</v>
      </c>
      <c>
        <f>(M182*21)/100</f>
      </c>
      <c t="s">
        <v>28</v>
      </c>
    </row>
    <row r="183" spans="1:5" ht="12.75">
      <c r="A183" s="35" t="s">
        <v>56</v>
      </c>
      <c r="E183" s="39" t="s">
        <v>1694</v>
      </c>
    </row>
    <row r="184" spans="1:5" ht="12.75">
      <c r="A184" s="35" t="s">
        <v>58</v>
      </c>
      <c r="E184" s="40" t="s">
        <v>5</v>
      </c>
    </row>
    <row r="185" spans="1:5" ht="12.75">
      <c r="A185" t="s">
        <v>59</v>
      </c>
      <c r="E185" s="39" t="s">
        <v>5</v>
      </c>
    </row>
    <row r="186" spans="1:16" ht="25.5">
      <c r="A186" t="s">
        <v>50</v>
      </c>
      <c s="34" t="s">
        <v>330</v>
      </c>
      <c s="34" t="s">
        <v>331</v>
      </c>
      <c s="35" t="s">
        <v>5</v>
      </c>
      <c s="6" t="s">
        <v>332</v>
      </c>
      <c s="36" t="s">
        <v>54</v>
      </c>
      <c s="37">
        <v>15.4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328</v>
      </c>
      <c>
        <f>(M186*21)/100</f>
      </c>
      <c t="s">
        <v>28</v>
      </c>
    </row>
    <row r="187" spans="1:5" ht="25.5">
      <c r="A187" s="35" t="s">
        <v>56</v>
      </c>
      <c r="E187" s="39" t="s">
        <v>332</v>
      </c>
    </row>
    <row r="188" spans="1:5" ht="12.75">
      <c r="A188" s="35" t="s">
        <v>58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12.75">
      <c r="A190" t="s">
        <v>50</v>
      </c>
      <c s="34" t="s">
        <v>486</v>
      </c>
      <c s="34" t="s">
        <v>1695</v>
      </c>
      <c s="35" t="s">
        <v>5</v>
      </c>
      <c s="6" t="s">
        <v>1696</v>
      </c>
      <c s="36" t="s">
        <v>174</v>
      </c>
      <c s="37">
        <v>75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328</v>
      </c>
      <c>
        <f>(M190*21)/100</f>
      </c>
      <c t="s">
        <v>28</v>
      </c>
    </row>
    <row r="191" spans="1:5" ht="12.75">
      <c r="A191" s="35" t="s">
        <v>56</v>
      </c>
      <c r="E191" s="39" t="s">
        <v>1696</v>
      </c>
    </row>
    <row r="192" spans="1:5" ht="12.75">
      <c r="A192" s="35" t="s">
        <v>58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12.75">
      <c r="A194" t="s">
        <v>50</v>
      </c>
      <c s="34" t="s">
        <v>774</v>
      </c>
      <c s="34" t="s">
        <v>1697</v>
      </c>
      <c s="35" t="s">
        <v>5</v>
      </c>
      <c s="6" t="s">
        <v>1698</v>
      </c>
      <c s="36" t="s">
        <v>54</v>
      </c>
      <c s="37">
        <v>50.59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25.5">
      <c r="A195" s="35" t="s">
        <v>56</v>
      </c>
      <c r="E195" s="39" t="s">
        <v>1699</v>
      </c>
    </row>
    <row r="196" spans="1:5" ht="12.75">
      <c r="A196" s="35" t="s">
        <v>58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3" ht="12.75">
      <c r="A198" t="s">
        <v>47</v>
      </c>
      <c r="C198" s="31" t="s">
        <v>60</v>
      </c>
      <c r="E198" s="33" t="s">
        <v>1700</v>
      </c>
      <c r="J198" s="32">
        <f>0</f>
      </c>
      <c s="32">
        <f>0</f>
      </c>
      <c s="32">
        <f>0+L199+L203+L207+L211+L215+L219+L223+L227+L231+L235+L239+L243+L247+L251+L255+L259+L263+L267+L271+L275+L279+L283+L287+L291+L295+L299+L303+L307+L311+L315+L319+L323+L327+L331+L335+L339+L343+L347+L351+L355+L359</f>
      </c>
      <c s="32">
        <f>0+M199+M203+M207+M211+M215+M219+M223+M227+M231+M235+M239+M243+M247+M251+M255+M259+M263+M267+M271+M275+M279+M283+M287+M291+M295+M299+M303+M307+M311+M315+M319+M323+M327+M331+M335+M339+M343+M347+M351+M355+M359</f>
      </c>
    </row>
    <row r="199" spans="1:16" ht="12.75">
      <c r="A199" t="s">
        <v>50</v>
      </c>
      <c s="34" t="s">
        <v>171</v>
      </c>
      <c s="34" t="s">
        <v>1701</v>
      </c>
      <c s="35" t="s">
        <v>5</v>
      </c>
      <c s="6" t="s">
        <v>1702</v>
      </c>
      <c s="36" t="s">
        <v>174</v>
      </c>
      <c s="37">
        <v>1318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28</v>
      </c>
    </row>
    <row r="200" spans="1:5" ht="12.75">
      <c r="A200" s="35" t="s">
        <v>56</v>
      </c>
      <c r="E200" s="39" t="s">
        <v>1702</v>
      </c>
    </row>
    <row r="201" spans="1:5" ht="229.5">
      <c r="A201" s="35" t="s">
        <v>58</v>
      </c>
      <c r="E201" s="42" t="s">
        <v>1703</v>
      </c>
    </row>
    <row r="202" spans="1:5" ht="12.75">
      <c r="A202" t="s">
        <v>59</v>
      </c>
      <c r="E202" s="39" t="s">
        <v>5</v>
      </c>
    </row>
    <row r="203" spans="1:16" ht="12.75">
      <c r="A203" t="s">
        <v>50</v>
      </c>
      <c s="34" t="s">
        <v>175</v>
      </c>
      <c s="34" t="s">
        <v>1704</v>
      </c>
      <c s="35" t="s">
        <v>5</v>
      </c>
      <c s="6" t="s">
        <v>1705</v>
      </c>
      <c s="36" t="s">
        <v>174</v>
      </c>
      <c s="37">
        <v>381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28</v>
      </c>
    </row>
    <row r="204" spans="1:5" ht="12.75">
      <c r="A204" s="35" t="s">
        <v>56</v>
      </c>
      <c r="E204" s="39" t="s">
        <v>1705</v>
      </c>
    </row>
    <row r="205" spans="1:5" ht="229.5">
      <c r="A205" s="35" t="s">
        <v>58</v>
      </c>
      <c r="E205" s="42" t="s">
        <v>1706</v>
      </c>
    </row>
    <row r="206" spans="1:5" ht="12.75">
      <c r="A206" t="s">
        <v>59</v>
      </c>
      <c r="E206" s="39" t="s">
        <v>5</v>
      </c>
    </row>
    <row r="207" spans="1:16" ht="12.75">
      <c r="A207" t="s">
        <v>50</v>
      </c>
      <c s="34" t="s">
        <v>178</v>
      </c>
      <c s="34" t="s">
        <v>1707</v>
      </c>
      <c s="35" t="s">
        <v>5</v>
      </c>
      <c s="6" t="s">
        <v>1708</v>
      </c>
      <c s="36" t="s">
        <v>174</v>
      </c>
      <c s="37">
        <v>442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28</v>
      </c>
    </row>
    <row r="208" spans="1:5" ht="12.75">
      <c r="A208" s="35" t="s">
        <v>56</v>
      </c>
      <c r="E208" s="39" t="s">
        <v>1708</v>
      </c>
    </row>
    <row r="209" spans="1:5" ht="229.5">
      <c r="A209" s="35" t="s">
        <v>58</v>
      </c>
      <c r="E209" s="42" t="s">
        <v>1709</v>
      </c>
    </row>
    <row r="210" spans="1:5" ht="12.75">
      <c r="A210" t="s">
        <v>59</v>
      </c>
      <c r="E210" s="39" t="s">
        <v>5</v>
      </c>
    </row>
    <row r="211" spans="1:16" ht="12.75">
      <c r="A211" t="s">
        <v>50</v>
      </c>
      <c s="34" t="s">
        <v>181</v>
      </c>
      <c s="34" t="s">
        <v>1710</v>
      </c>
      <c s="35" t="s">
        <v>5</v>
      </c>
      <c s="6" t="s">
        <v>1711</v>
      </c>
      <c s="36" t="s">
        <v>174</v>
      </c>
      <c s="37">
        <v>174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28</v>
      </c>
    </row>
    <row r="212" spans="1:5" ht="12.75">
      <c r="A212" s="35" t="s">
        <v>56</v>
      </c>
      <c r="E212" s="39" t="s">
        <v>1711</v>
      </c>
    </row>
    <row r="213" spans="1:5" ht="178.5">
      <c r="A213" s="35" t="s">
        <v>58</v>
      </c>
      <c r="E213" s="42" t="s">
        <v>1712</v>
      </c>
    </row>
    <row r="214" spans="1:5" ht="12.75">
      <c r="A214" t="s">
        <v>59</v>
      </c>
      <c r="E214" s="39" t="s">
        <v>5</v>
      </c>
    </row>
    <row r="215" spans="1:16" ht="12.75">
      <c r="A215" t="s">
        <v>50</v>
      </c>
      <c s="34" t="s">
        <v>184</v>
      </c>
      <c s="34" t="s">
        <v>1713</v>
      </c>
      <c s="35" t="s">
        <v>5</v>
      </c>
      <c s="6" t="s">
        <v>1714</v>
      </c>
      <c s="36" t="s">
        <v>174</v>
      </c>
      <c s="37">
        <v>50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28</v>
      </c>
    </row>
    <row r="216" spans="1:5" ht="12.75">
      <c r="A216" s="35" t="s">
        <v>56</v>
      </c>
      <c r="E216" s="39" t="s">
        <v>1714</v>
      </c>
    </row>
    <row r="217" spans="1:5" ht="153">
      <c r="A217" s="35" t="s">
        <v>58</v>
      </c>
      <c r="E217" s="42" t="s">
        <v>1715</v>
      </c>
    </row>
    <row r="218" spans="1:5" ht="12.75">
      <c r="A218" t="s">
        <v>59</v>
      </c>
      <c r="E218" s="39" t="s">
        <v>5</v>
      </c>
    </row>
    <row r="219" spans="1:16" ht="12.75">
      <c r="A219" t="s">
        <v>50</v>
      </c>
      <c s="34" t="s">
        <v>187</v>
      </c>
      <c s="34" t="s">
        <v>1716</v>
      </c>
      <c s="35" t="s">
        <v>5</v>
      </c>
      <c s="6" t="s">
        <v>1717</v>
      </c>
      <c s="36" t="s">
        <v>174</v>
      </c>
      <c s="37">
        <v>136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28</v>
      </c>
    </row>
    <row r="220" spans="1:5" ht="12.75">
      <c r="A220" s="35" t="s">
        <v>56</v>
      </c>
      <c r="E220" s="39" t="s">
        <v>1717</v>
      </c>
    </row>
    <row r="221" spans="1:5" ht="153">
      <c r="A221" s="35" t="s">
        <v>58</v>
      </c>
      <c r="E221" s="42" t="s">
        <v>1718</v>
      </c>
    </row>
    <row r="222" spans="1:5" ht="12.75">
      <c r="A222" t="s">
        <v>59</v>
      </c>
      <c r="E222" s="39" t="s">
        <v>5</v>
      </c>
    </row>
    <row r="223" spans="1:16" ht="12.75">
      <c r="A223" t="s">
        <v>50</v>
      </c>
      <c s="34" t="s">
        <v>190</v>
      </c>
      <c s="34" t="s">
        <v>1719</v>
      </c>
      <c s="35" t="s">
        <v>5</v>
      </c>
      <c s="6" t="s">
        <v>1720</v>
      </c>
      <c s="36" t="s">
        <v>174</v>
      </c>
      <c s="37">
        <v>23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28</v>
      </c>
    </row>
    <row r="224" spans="1:5" ht="12.75">
      <c r="A224" s="35" t="s">
        <v>56</v>
      </c>
      <c r="E224" s="39" t="s">
        <v>1720</v>
      </c>
    </row>
    <row r="225" spans="1:5" ht="204">
      <c r="A225" s="35" t="s">
        <v>58</v>
      </c>
      <c r="E225" s="42" t="s">
        <v>1721</v>
      </c>
    </row>
    <row r="226" spans="1:5" ht="12.75">
      <c r="A226" t="s">
        <v>59</v>
      </c>
      <c r="E226" s="39" t="s">
        <v>5</v>
      </c>
    </row>
    <row r="227" spans="1:16" ht="12.75">
      <c r="A227" t="s">
        <v>50</v>
      </c>
      <c s="34" t="s">
        <v>193</v>
      </c>
      <c s="34" t="s">
        <v>1722</v>
      </c>
      <c s="35" t="s">
        <v>5</v>
      </c>
      <c s="6" t="s">
        <v>1723</v>
      </c>
      <c s="36" t="s">
        <v>174</v>
      </c>
      <c s="37">
        <v>54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12.75">
      <c r="A228" s="35" t="s">
        <v>56</v>
      </c>
      <c r="E228" s="39" t="s">
        <v>1723</v>
      </c>
    </row>
    <row r="229" spans="1:5" ht="127.5">
      <c r="A229" s="35" t="s">
        <v>58</v>
      </c>
      <c r="E229" s="42" t="s">
        <v>1724</v>
      </c>
    </row>
    <row r="230" spans="1:5" ht="12.75">
      <c r="A230" t="s">
        <v>59</v>
      </c>
      <c r="E230" s="39" t="s">
        <v>5</v>
      </c>
    </row>
    <row r="231" spans="1:16" ht="12.75">
      <c r="A231" t="s">
        <v>50</v>
      </c>
      <c s="34" t="s">
        <v>196</v>
      </c>
      <c s="34" t="s">
        <v>1725</v>
      </c>
      <c s="35" t="s">
        <v>5</v>
      </c>
      <c s="6" t="s">
        <v>1726</v>
      </c>
      <c s="36" t="s">
        <v>174</v>
      </c>
      <c s="37">
        <v>1020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28</v>
      </c>
    </row>
    <row r="232" spans="1:5" ht="12.75">
      <c r="A232" s="35" t="s">
        <v>56</v>
      </c>
      <c r="E232" s="39" t="s">
        <v>1726</v>
      </c>
    </row>
    <row r="233" spans="1:5" ht="12.75">
      <c r="A233" s="35" t="s">
        <v>58</v>
      </c>
      <c r="E233" s="40" t="s">
        <v>5</v>
      </c>
    </row>
    <row r="234" spans="1:5" ht="12.75">
      <c r="A234" t="s">
        <v>59</v>
      </c>
      <c r="E234" s="39" t="s">
        <v>5</v>
      </c>
    </row>
    <row r="235" spans="1:16" ht="12.75">
      <c r="A235" t="s">
        <v>50</v>
      </c>
      <c s="34" t="s">
        <v>199</v>
      </c>
      <c s="34" t="s">
        <v>1727</v>
      </c>
      <c s="35" t="s">
        <v>5</v>
      </c>
      <c s="6" t="s">
        <v>1728</v>
      </c>
      <c s="36" t="s">
        <v>174</v>
      </c>
      <c s="37">
        <v>26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28</v>
      </c>
    </row>
    <row r="236" spans="1:5" ht="12.75">
      <c r="A236" s="35" t="s">
        <v>56</v>
      </c>
      <c r="E236" s="39" t="s">
        <v>1728</v>
      </c>
    </row>
    <row r="237" spans="1:5" ht="76.5">
      <c r="A237" s="35" t="s">
        <v>58</v>
      </c>
      <c r="E237" s="42" t="s">
        <v>1729</v>
      </c>
    </row>
    <row r="238" spans="1:5" ht="12.75">
      <c r="A238" t="s">
        <v>59</v>
      </c>
      <c r="E238" s="39" t="s">
        <v>5</v>
      </c>
    </row>
    <row r="239" spans="1:16" ht="25.5">
      <c r="A239" t="s">
        <v>50</v>
      </c>
      <c s="34" t="s">
        <v>203</v>
      </c>
      <c s="34" t="s">
        <v>1730</v>
      </c>
      <c s="35" t="s">
        <v>5</v>
      </c>
      <c s="6" t="s">
        <v>1731</v>
      </c>
      <c s="36" t="s">
        <v>174</v>
      </c>
      <c s="37">
        <v>1099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28</v>
      </c>
    </row>
    <row r="240" spans="1:5" ht="25.5">
      <c r="A240" s="35" t="s">
        <v>56</v>
      </c>
      <c r="E240" s="39" t="s">
        <v>1731</v>
      </c>
    </row>
    <row r="241" spans="1:5" ht="229.5">
      <c r="A241" s="35" t="s">
        <v>58</v>
      </c>
      <c r="E241" s="42" t="s">
        <v>1732</v>
      </c>
    </row>
    <row r="242" spans="1:5" ht="12.75">
      <c r="A242" t="s">
        <v>59</v>
      </c>
      <c r="E242" s="39" t="s">
        <v>5</v>
      </c>
    </row>
    <row r="243" spans="1:16" ht="25.5">
      <c r="A243" t="s">
        <v>50</v>
      </c>
      <c s="34" t="s">
        <v>207</v>
      </c>
      <c s="34" t="s">
        <v>1733</v>
      </c>
      <c s="35" t="s">
        <v>5</v>
      </c>
      <c s="6" t="s">
        <v>1734</v>
      </c>
      <c s="36" t="s">
        <v>174</v>
      </c>
      <c s="37">
        <v>393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28</v>
      </c>
    </row>
    <row r="244" spans="1:5" ht="25.5">
      <c r="A244" s="35" t="s">
        <v>56</v>
      </c>
      <c r="E244" s="39" t="s">
        <v>1734</v>
      </c>
    </row>
    <row r="245" spans="1:5" ht="229.5">
      <c r="A245" s="35" t="s">
        <v>58</v>
      </c>
      <c r="E245" s="42" t="s">
        <v>1735</v>
      </c>
    </row>
    <row r="246" spans="1:5" ht="12.75">
      <c r="A246" t="s">
        <v>59</v>
      </c>
      <c r="E246" s="39" t="s">
        <v>5</v>
      </c>
    </row>
    <row r="247" spans="1:16" ht="25.5">
      <c r="A247" t="s">
        <v>50</v>
      </c>
      <c s="34" t="s">
        <v>210</v>
      </c>
      <c s="34" t="s">
        <v>1736</v>
      </c>
      <c s="35" t="s">
        <v>5</v>
      </c>
      <c s="6" t="s">
        <v>1737</v>
      </c>
      <c s="36" t="s">
        <v>174</v>
      </c>
      <c s="37">
        <v>251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28</v>
      </c>
    </row>
    <row r="248" spans="1:5" ht="25.5">
      <c r="A248" s="35" t="s">
        <v>56</v>
      </c>
      <c r="E248" s="39" t="s">
        <v>1737</v>
      </c>
    </row>
    <row r="249" spans="1:5" ht="229.5">
      <c r="A249" s="35" t="s">
        <v>58</v>
      </c>
      <c r="E249" s="42" t="s">
        <v>1738</v>
      </c>
    </row>
    <row r="250" spans="1:5" ht="12.75">
      <c r="A250" t="s">
        <v>59</v>
      </c>
      <c r="E250" s="39" t="s">
        <v>5</v>
      </c>
    </row>
    <row r="251" spans="1:16" ht="25.5">
      <c r="A251" t="s">
        <v>50</v>
      </c>
      <c s="34" t="s">
        <v>213</v>
      </c>
      <c s="34" t="s">
        <v>1739</v>
      </c>
      <c s="35" t="s">
        <v>5</v>
      </c>
      <c s="6" t="s">
        <v>1740</v>
      </c>
      <c s="36" t="s">
        <v>174</v>
      </c>
      <c s="37">
        <v>118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28</v>
      </c>
    </row>
    <row r="252" spans="1:5" ht="25.5">
      <c r="A252" s="35" t="s">
        <v>56</v>
      </c>
      <c r="E252" s="39" t="s">
        <v>1740</v>
      </c>
    </row>
    <row r="253" spans="1:5" ht="178.5">
      <c r="A253" s="35" t="s">
        <v>58</v>
      </c>
      <c r="E253" s="42" t="s">
        <v>1741</v>
      </c>
    </row>
    <row r="254" spans="1:5" ht="12.75">
      <c r="A254" t="s">
        <v>59</v>
      </c>
      <c r="E254" s="39" t="s">
        <v>5</v>
      </c>
    </row>
    <row r="255" spans="1:16" ht="12.75">
      <c r="A255" t="s">
        <v>50</v>
      </c>
      <c s="34" t="s">
        <v>214</v>
      </c>
      <c s="34" t="s">
        <v>1742</v>
      </c>
      <c s="35" t="s">
        <v>5</v>
      </c>
      <c s="6" t="s">
        <v>1743</v>
      </c>
      <c s="36" t="s">
        <v>65</v>
      </c>
      <c s="37">
        <v>422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28</v>
      </c>
    </row>
    <row r="256" spans="1:5" ht="12.75">
      <c r="A256" s="35" t="s">
        <v>56</v>
      </c>
      <c r="E256" s="39" t="s">
        <v>1743</v>
      </c>
    </row>
    <row r="257" spans="1:5" ht="229.5">
      <c r="A257" s="35" t="s">
        <v>58</v>
      </c>
      <c r="E257" s="42" t="s">
        <v>1744</v>
      </c>
    </row>
    <row r="258" spans="1:5" ht="12.75">
      <c r="A258" t="s">
        <v>59</v>
      </c>
      <c r="E258" s="39" t="s">
        <v>5</v>
      </c>
    </row>
    <row r="259" spans="1:16" ht="12.75">
      <c r="A259" t="s">
        <v>50</v>
      </c>
      <c s="34" t="s">
        <v>215</v>
      </c>
      <c s="34" t="s">
        <v>1745</v>
      </c>
      <c s="35" t="s">
        <v>5</v>
      </c>
      <c s="6" t="s">
        <v>1746</v>
      </c>
      <c s="36" t="s">
        <v>65</v>
      </c>
      <c s="37">
        <v>48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28</v>
      </c>
    </row>
    <row r="260" spans="1:5" ht="12.75">
      <c r="A260" s="35" t="s">
        <v>56</v>
      </c>
      <c r="E260" s="39" t="s">
        <v>1746</v>
      </c>
    </row>
    <row r="261" spans="1:5" ht="76.5">
      <c r="A261" s="35" t="s">
        <v>58</v>
      </c>
      <c r="E261" s="42" t="s">
        <v>1747</v>
      </c>
    </row>
    <row r="262" spans="1:5" ht="12.75">
      <c r="A262" t="s">
        <v>59</v>
      </c>
      <c r="E262" s="39" t="s">
        <v>5</v>
      </c>
    </row>
    <row r="263" spans="1:16" ht="12.75">
      <c r="A263" t="s">
        <v>50</v>
      </c>
      <c s="34" t="s">
        <v>218</v>
      </c>
      <c s="34" t="s">
        <v>1748</v>
      </c>
      <c s="35" t="s">
        <v>5</v>
      </c>
      <c s="6" t="s">
        <v>1749</v>
      </c>
      <c s="36" t="s">
        <v>65</v>
      </c>
      <c s="37">
        <v>78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28</v>
      </c>
    </row>
    <row r="264" spans="1:5" ht="12.75">
      <c r="A264" s="35" t="s">
        <v>56</v>
      </c>
      <c r="E264" s="39" t="s">
        <v>1749</v>
      </c>
    </row>
    <row r="265" spans="1:5" ht="229.5">
      <c r="A265" s="35" t="s">
        <v>58</v>
      </c>
      <c r="E265" s="42" t="s">
        <v>1750</v>
      </c>
    </row>
    <row r="266" spans="1:5" ht="12.75">
      <c r="A266" t="s">
        <v>59</v>
      </c>
      <c r="E266" s="39" t="s">
        <v>5</v>
      </c>
    </row>
    <row r="267" spans="1:16" ht="12.75">
      <c r="A267" t="s">
        <v>50</v>
      </c>
      <c s="34" t="s">
        <v>221</v>
      </c>
      <c s="34" t="s">
        <v>1751</v>
      </c>
      <c s="35" t="s">
        <v>5</v>
      </c>
      <c s="6" t="s">
        <v>1752</v>
      </c>
      <c s="36" t="s">
        <v>65</v>
      </c>
      <c s="37">
        <v>46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28</v>
      </c>
    </row>
    <row r="268" spans="1:5" ht="12.75">
      <c r="A268" s="35" t="s">
        <v>56</v>
      </c>
      <c r="E268" s="39" t="s">
        <v>1752</v>
      </c>
    </row>
    <row r="269" spans="1:5" ht="229.5">
      <c r="A269" s="35" t="s">
        <v>58</v>
      </c>
      <c r="E269" s="42" t="s">
        <v>1753</v>
      </c>
    </row>
    <row r="270" spans="1:5" ht="12.75">
      <c r="A270" t="s">
        <v>59</v>
      </c>
      <c r="E270" s="39" t="s">
        <v>5</v>
      </c>
    </row>
    <row r="271" spans="1:16" ht="12.75">
      <c r="A271" t="s">
        <v>50</v>
      </c>
      <c s="34" t="s">
        <v>224</v>
      </c>
      <c s="34" t="s">
        <v>1754</v>
      </c>
      <c s="35" t="s">
        <v>5</v>
      </c>
      <c s="6" t="s">
        <v>1755</v>
      </c>
      <c s="36" t="s">
        <v>65</v>
      </c>
      <c s="37">
        <v>30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28</v>
      </c>
    </row>
    <row r="272" spans="1:5" ht="12.75">
      <c r="A272" s="35" t="s">
        <v>56</v>
      </c>
      <c r="E272" s="39" t="s">
        <v>1755</v>
      </c>
    </row>
    <row r="273" spans="1:5" ht="204">
      <c r="A273" s="35" t="s">
        <v>58</v>
      </c>
      <c r="E273" s="42" t="s">
        <v>1756</v>
      </c>
    </row>
    <row r="274" spans="1:5" ht="12.75">
      <c r="A274" t="s">
        <v>59</v>
      </c>
      <c r="E274" s="39" t="s">
        <v>5</v>
      </c>
    </row>
    <row r="275" spans="1:16" ht="12.75">
      <c r="A275" t="s">
        <v>50</v>
      </c>
      <c s="34" t="s">
        <v>227</v>
      </c>
      <c s="34" t="s">
        <v>1757</v>
      </c>
      <c s="35" t="s">
        <v>5</v>
      </c>
      <c s="6" t="s">
        <v>1758</v>
      </c>
      <c s="36" t="s">
        <v>65</v>
      </c>
      <c s="37">
        <v>11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28</v>
      </c>
    </row>
    <row r="276" spans="1:5" ht="12.75">
      <c r="A276" s="35" t="s">
        <v>56</v>
      </c>
      <c r="E276" s="39" t="s">
        <v>1758</v>
      </c>
    </row>
    <row r="277" spans="1:5" ht="76.5">
      <c r="A277" s="35" t="s">
        <v>58</v>
      </c>
      <c r="E277" s="42" t="s">
        <v>1759</v>
      </c>
    </row>
    <row r="278" spans="1:5" ht="12.75">
      <c r="A278" t="s">
        <v>59</v>
      </c>
      <c r="E278" s="39" t="s">
        <v>5</v>
      </c>
    </row>
    <row r="279" spans="1:16" ht="12.75">
      <c r="A279" t="s">
        <v>50</v>
      </c>
      <c s="34" t="s">
        <v>230</v>
      </c>
      <c s="34" t="s">
        <v>1760</v>
      </c>
      <c s="35" t="s">
        <v>5</v>
      </c>
      <c s="6" t="s">
        <v>1761</v>
      </c>
      <c s="36" t="s">
        <v>65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28</v>
      </c>
    </row>
    <row r="280" spans="1:5" ht="12.75">
      <c r="A280" s="35" t="s">
        <v>56</v>
      </c>
      <c r="E280" s="39" t="s">
        <v>1761</v>
      </c>
    </row>
    <row r="281" spans="1:5" ht="51">
      <c r="A281" s="35" t="s">
        <v>58</v>
      </c>
      <c r="E281" s="42" t="s">
        <v>1616</v>
      </c>
    </row>
    <row r="282" spans="1:5" ht="12.75">
      <c r="A282" t="s">
        <v>59</v>
      </c>
      <c r="E282" s="39" t="s">
        <v>5</v>
      </c>
    </row>
    <row r="283" spans="1:16" ht="12.75">
      <c r="A283" t="s">
        <v>50</v>
      </c>
      <c s="34" t="s">
        <v>233</v>
      </c>
      <c s="34" t="s">
        <v>1762</v>
      </c>
      <c s="35" t="s">
        <v>5</v>
      </c>
      <c s="6" t="s">
        <v>1763</v>
      </c>
      <c s="36" t="s">
        <v>65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28</v>
      </c>
    </row>
    <row r="284" spans="1:5" ht="12.75">
      <c r="A284" s="35" t="s">
        <v>56</v>
      </c>
      <c r="E284" s="39" t="s">
        <v>1763</v>
      </c>
    </row>
    <row r="285" spans="1:5" ht="51">
      <c r="A285" s="35" t="s">
        <v>58</v>
      </c>
      <c r="E285" s="42" t="s">
        <v>1764</v>
      </c>
    </row>
    <row r="286" spans="1:5" ht="12.75">
      <c r="A286" t="s">
        <v>59</v>
      </c>
      <c r="E286" s="39" t="s">
        <v>5</v>
      </c>
    </row>
    <row r="287" spans="1:16" ht="12.75">
      <c r="A287" t="s">
        <v>50</v>
      </c>
      <c s="34" t="s">
        <v>236</v>
      </c>
      <c s="34" t="s">
        <v>1765</v>
      </c>
      <c s="35" t="s">
        <v>5</v>
      </c>
      <c s="6" t="s">
        <v>1766</v>
      </c>
      <c s="36" t="s">
        <v>65</v>
      </c>
      <c s="37">
        <v>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28</v>
      </c>
    </row>
    <row r="288" spans="1:5" ht="12.75">
      <c r="A288" s="35" t="s">
        <v>56</v>
      </c>
      <c r="E288" s="39" t="s">
        <v>1766</v>
      </c>
    </row>
    <row r="289" spans="1:5" ht="178.5">
      <c r="A289" s="35" t="s">
        <v>58</v>
      </c>
      <c r="E289" s="42" t="s">
        <v>1767</v>
      </c>
    </row>
    <row r="290" spans="1:5" ht="12.75">
      <c r="A290" t="s">
        <v>59</v>
      </c>
      <c r="E290" s="39" t="s">
        <v>5</v>
      </c>
    </row>
    <row r="291" spans="1:16" ht="12.75">
      <c r="A291" t="s">
        <v>50</v>
      </c>
      <c s="34" t="s">
        <v>239</v>
      </c>
      <c s="34" t="s">
        <v>1768</v>
      </c>
      <c s="35" t="s">
        <v>5</v>
      </c>
      <c s="6" t="s">
        <v>1769</v>
      </c>
      <c s="36" t="s">
        <v>65</v>
      </c>
      <c s="37">
        <v>7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28</v>
      </c>
    </row>
    <row r="292" spans="1:5" ht="12.75">
      <c r="A292" s="35" t="s">
        <v>56</v>
      </c>
      <c r="E292" s="39" t="s">
        <v>1769</v>
      </c>
    </row>
    <row r="293" spans="1:5" ht="178.5">
      <c r="A293" s="35" t="s">
        <v>58</v>
      </c>
      <c r="E293" s="42" t="s">
        <v>1770</v>
      </c>
    </row>
    <row r="294" spans="1:5" ht="12.75">
      <c r="A294" t="s">
        <v>59</v>
      </c>
      <c r="E294" s="39" t="s">
        <v>5</v>
      </c>
    </row>
    <row r="295" spans="1:16" ht="12.75">
      <c r="A295" t="s">
        <v>50</v>
      </c>
      <c s="34" t="s">
        <v>242</v>
      </c>
      <c s="34" t="s">
        <v>1771</v>
      </c>
      <c s="35" t="s">
        <v>5</v>
      </c>
      <c s="6" t="s">
        <v>1772</v>
      </c>
      <c s="36" t="s">
        <v>65</v>
      </c>
      <c s="37">
        <v>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28</v>
      </c>
    </row>
    <row r="296" spans="1:5" ht="12.75">
      <c r="A296" s="35" t="s">
        <v>56</v>
      </c>
      <c r="E296" s="39" t="s">
        <v>1772</v>
      </c>
    </row>
    <row r="297" spans="1:5" ht="51">
      <c r="A297" s="35" t="s">
        <v>58</v>
      </c>
      <c r="E297" s="42" t="s">
        <v>1764</v>
      </c>
    </row>
    <row r="298" spans="1:5" ht="12.75">
      <c r="A298" t="s">
        <v>59</v>
      </c>
      <c r="E298" s="39" t="s">
        <v>5</v>
      </c>
    </row>
    <row r="299" spans="1:16" ht="12.75">
      <c r="A299" t="s">
        <v>50</v>
      </c>
      <c s="34" t="s">
        <v>245</v>
      </c>
      <c s="34" t="s">
        <v>1773</v>
      </c>
      <c s="35" t="s">
        <v>5</v>
      </c>
      <c s="6" t="s">
        <v>1774</v>
      </c>
      <c s="36" t="s">
        <v>65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28</v>
      </c>
    </row>
    <row r="300" spans="1:5" ht="12.75">
      <c r="A300" s="35" t="s">
        <v>56</v>
      </c>
      <c r="E300" s="39" t="s">
        <v>1774</v>
      </c>
    </row>
    <row r="301" spans="1:5" ht="51">
      <c r="A301" s="35" t="s">
        <v>58</v>
      </c>
      <c r="E301" s="42" t="s">
        <v>1620</v>
      </c>
    </row>
    <row r="302" spans="1:5" ht="12.75">
      <c r="A302" t="s">
        <v>59</v>
      </c>
      <c r="E302" s="39" t="s">
        <v>5</v>
      </c>
    </row>
    <row r="303" spans="1:16" ht="12.75">
      <c r="A303" t="s">
        <v>50</v>
      </c>
      <c s="34" t="s">
        <v>248</v>
      </c>
      <c s="34" t="s">
        <v>1775</v>
      </c>
      <c s="35" t="s">
        <v>5</v>
      </c>
      <c s="6" t="s">
        <v>1776</v>
      </c>
      <c s="36" t="s">
        <v>65</v>
      </c>
      <c s="37">
        <v>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28</v>
      </c>
    </row>
    <row r="304" spans="1:5" ht="12.75">
      <c r="A304" s="35" t="s">
        <v>56</v>
      </c>
      <c r="E304" s="39" t="s">
        <v>1776</v>
      </c>
    </row>
    <row r="305" spans="1:5" ht="178.5">
      <c r="A305" s="35" t="s">
        <v>58</v>
      </c>
      <c r="E305" s="42" t="s">
        <v>1777</v>
      </c>
    </row>
    <row r="306" spans="1:5" ht="12.75">
      <c r="A306" t="s">
        <v>59</v>
      </c>
      <c r="E306" s="39" t="s">
        <v>5</v>
      </c>
    </row>
    <row r="307" spans="1:16" ht="12.75">
      <c r="A307" t="s">
        <v>50</v>
      </c>
      <c s="34" t="s">
        <v>251</v>
      </c>
      <c s="34" t="s">
        <v>1778</v>
      </c>
      <c s="35" t="s">
        <v>5</v>
      </c>
      <c s="6" t="s">
        <v>1779</v>
      </c>
      <c s="36" t="s">
        <v>65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28</v>
      </c>
    </row>
    <row r="308" spans="1:5" ht="12.75">
      <c r="A308" s="35" t="s">
        <v>56</v>
      </c>
      <c r="E308" s="39" t="s">
        <v>1779</v>
      </c>
    </row>
    <row r="309" spans="1:5" ht="153">
      <c r="A309" s="35" t="s">
        <v>58</v>
      </c>
      <c r="E309" s="42" t="s">
        <v>1780</v>
      </c>
    </row>
    <row r="310" spans="1:5" ht="12.75">
      <c r="A310" t="s">
        <v>59</v>
      </c>
      <c r="E310" s="39" t="s">
        <v>5</v>
      </c>
    </row>
    <row r="311" spans="1:16" ht="12.75">
      <c r="A311" t="s">
        <v>50</v>
      </c>
      <c s="34" t="s">
        <v>254</v>
      </c>
      <c s="34" t="s">
        <v>1781</v>
      </c>
      <c s="35" t="s">
        <v>5</v>
      </c>
      <c s="6" t="s">
        <v>1782</v>
      </c>
      <c s="36" t="s">
        <v>65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28</v>
      </c>
    </row>
    <row r="312" spans="1:5" ht="12.75">
      <c r="A312" s="35" t="s">
        <v>56</v>
      </c>
      <c r="E312" s="39" t="s">
        <v>1782</v>
      </c>
    </row>
    <row r="313" spans="1:5" ht="51">
      <c r="A313" s="35" t="s">
        <v>58</v>
      </c>
      <c r="E313" s="42" t="s">
        <v>1620</v>
      </c>
    </row>
    <row r="314" spans="1:5" ht="12.75">
      <c r="A314" t="s">
        <v>59</v>
      </c>
      <c r="E314" s="39" t="s">
        <v>5</v>
      </c>
    </row>
    <row r="315" spans="1:16" ht="12.75">
      <c r="A315" t="s">
        <v>50</v>
      </c>
      <c s="34" t="s">
        <v>257</v>
      </c>
      <c s="34" t="s">
        <v>1783</v>
      </c>
      <c s="35" t="s">
        <v>5</v>
      </c>
      <c s="6" t="s">
        <v>1784</v>
      </c>
      <c s="36" t="s">
        <v>65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28</v>
      </c>
    </row>
    <row r="316" spans="1:5" ht="12.75">
      <c r="A316" s="35" t="s">
        <v>56</v>
      </c>
      <c r="E316" s="39" t="s">
        <v>1784</v>
      </c>
    </row>
    <row r="317" spans="1:5" ht="51">
      <c r="A317" s="35" t="s">
        <v>58</v>
      </c>
      <c r="E317" s="42" t="s">
        <v>1620</v>
      </c>
    </row>
    <row r="318" spans="1:5" ht="12.75">
      <c r="A318" t="s">
        <v>59</v>
      </c>
      <c r="E318" s="39" t="s">
        <v>5</v>
      </c>
    </row>
    <row r="319" spans="1:16" ht="12.75">
      <c r="A319" t="s">
        <v>50</v>
      </c>
      <c s="34" t="s">
        <v>260</v>
      </c>
      <c s="34" t="s">
        <v>1785</v>
      </c>
      <c s="35" t="s">
        <v>5</v>
      </c>
      <c s="6" t="s">
        <v>1786</v>
      </c>
      <c s="36" t="s">
        <v>65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28</v>
      </c>
    </row>
    <row r="320" spans="1:5" ht="12.75">
      <c r="A320" s="35" t="s">
        <v>56</v>
      </c>
      <c r="E320" s="39" t="s">
        <v>1786</v>
      </c>
    </row>
    <row r="321" spans="1:5" ht="51">
      <c r="A321" s="35" t="s">
        <v>58</v>
      </c>
      <c r="E321" s="42" t="s">
        <v>1620</v>
      </c>
    </row>
    <row r="322" spans="1:5" ht="12.75">
      <c r="A322" t="s">
        <v>59</v>
      </c>
      <c r="E322" s="39" t="s">
        <v>5</v>
      </c>
    </row>
    <row r="323" spans="1:16" ht="25.5">
      <c r="A323" t="s">
        <v>50</v>
      </c>
      <c s="34" t="s">
        <v>263</v>
      </c>
      <c s="34" t="s">
        <v>1787</v>
      </c>
      <c s="35" t="s">
        <v>5</v>
      </c>
      <c s="6" t="s">
        <v>1788</v>
      </c>
      <c s="36" t="s">
        <v>65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55</v>
      </c>
      <c>
        <f>(M323*21)/100</f>
      </c>
      <c t="s">
        <v>28</v>
      </c>
    </row>
    <row r="324" spans="1:5" ht="25.5">
      <c r="A324" s="35" t="s">
        <v>56</v>
      </c>
      <c r="E324" s="39" t="s">
        <v>1788</v>
      </c>
    </row>
    <row r="325" spans="1:5" ht="51">
      <c r="A325" s="35" t="s">
        <v>58</v>
      </c>
      <c r="E325" s="42" t="s">
        <v>1620</v>
      </c>
    </row>
    <row r="326" spans="1:5" ht="12.75">
      <c r="A326" t="s">
        <v>59</v>
      </c>
      <c r="E326" s="39" t="s">
        <v>5</v>
      </c>
    </row>
    <row r="327" spans="1:16" ht="25.5">
      <c r="A327" t="s">
        <v>50</v>
      </c>
      <c s="34" t="s">
        <v>266</v>
      </c>
      <c s="34" t="s">
        <v>1789</v>
      </c>
      <c s="35" t="s">
        <v>5</v>
      </c>
      <c s="6" t="s">
        <v>1790</v>
      </c>
      <c s="36" t="s">
        <v>65</v>
      </c>
      <c s="37">
        <v>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28</v>
      </c>
    </row>
    <row r="328" spans="1:5" ht="25.5">
      <c r="A328" s="35" t="s">
        <v>56</v>
      </c>
      <c r="E328" s="39" t="s">
        <v>1790</v>
      </c>
    </row>
    <row r="329" spans="1:5" ht="51">
      <c r="A329" s="35" t="s">
        <v>58</v>
      </c>
      <c r="E329" s="42" t="s">
        <v>1791</v>
      </c>
    </row>
    <row r="330" spans="1:5" ht="12.75">
      <c r="A330" t="s">
        <v>59</v>
      </c>
      <c r="E330" s="39" t="s">
        <v>5</v>
      </c>
    </row>
    <row r="331" spans="1:16" ht="25.5">
      <c r="A331" t="s">
        <v>50</v>
      </c>
      <c s="34" t="s">
        <v>269</v>
      </c>
      <c s="34" t="s">
        <v>1792</v>
      </c>
      <c s="35" t="s">
        <v>5</v>
      </c>
      <c s="6" t="s">
        <v>1793</v>
      </c>
      <c s="36" t="s">
        <v>65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28</v>
      </c>
    </row>
    <row r="332" spans="1:5" ht="25.5">
      <c r="A332" s="35" t="s">
        <v>56</v>
      </c>
      <c r="E332" s="39" t="s">
        <v>1793</v>
      </c>
    </row>
    <row r="333" spans="1:5" ht="51">
      <c r="A333" s="35" t="s">
        <v>58</v>
      </c>
      <c r="E333" s="42" t="s">
        <v>1620</v>
      </c>
    </row>
    <row r="334" spans="1:5" ht="12.75">
      <c r="A334" t="s">
        <v>59</v>
      </c>
      <c r="E334" s="39" t="s">
        <v>5</v>
      </c>
    </row>
    <row r="335" spans="1:16" ht="12.75">
      <c r="A335" t="s">
        <v>50</v>
      </c>
      <c s="34" t="s">
        <v>272</v>
      </c>
      <c s="34" t="s">
        <v>1794</v>
      </c>
      <c s="35" t="s">
        <v>5</v>
      </c>
      <c s="6" t="s">
        <v>1795</v>
      </c>
      <c s="36" t="s">
        <v>1615</v>
      </c>
      <c s="37">
        <v>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28</v>
      </c>
    </row>
    <row r="336" spans="1:5" ht="12.75">
      <c r="A336" s="35" t="s">
        <v>56</v>
      </c>
      <c r="E336" s="39" t="s">
        <v>1795</v>
      </c>
    </row>
    <row r="337" spans="1:5" ht="204">
      <c r="A337" s="35" t="s">
        <v>58</v>
      </c>
      <c r="E337" s="42" t="s">
        <v>1796</v>
      </c>
    </row>
    <row r="338" spans="1:5" ht="12.75">
      <c r="A338" t="s">
        <v>59</v>
      </c>
      <c r="E338" s="39" t="s">
        <v>5</v>
      </c>
    </row>
    <row r="339" spans="1:16" ht="12.75">
      <c r="A339" t="s">
        <v>50</v>
      </c>
      <c s="34" t="s">
        <v>275</v>
      </c>
      <c s="34" t="s">
        <v>1797</v>
      </c>
      <c s="35" t="s">
        <v>5</v>
      </c>
      <c s="6" t="s">
        <v>1798</v>
      </c>
      <c s="36" t="s">
        <v>1615</v>
      </c>
      <c s="37">
        <v>25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55</v>
      </c>
      <c>
        <f>(M339*21)/100</f>
      </c>
      <c t="s">
        <v>28</v>
      </c>
    </row>
    <row r="340" spans="1:5" ht="12.75">
      <c r="A340" s="35" t="s">
        <v>56</v>
      </c>
      <c r="E340" s="39" t="s">
        <v>1798</v>
      </c>
    </row>
    <row r="341" spans="1:5" ht="178.5">
      <c r="A341" s="35" t="s">
        <v>58</v>
      </c>
      <c r="E341" s="42" t="s">
        <v>1799</v>
      </c>
    </row>
    <row r="342" spans="1:5" ht="12.75">
      <c r="A342" t="s">
        <v>59</v>
      </c>
      <c r="E342" s="39" t="s">
        <v>5</v>
      </c>
    </row>
    <row r="343" spans="1:16" ht="12.75">
      <c r="A343" t="s">
        <v>50</v>
      </c>
      <c s="34" t="s">
        <v>280</v>
      </c>
      <c s="34" t="s">
        <v>1800</v>
      </c>
      <c s="35" t="s">
        <v>5</v>
      </c>
      <c s="6" t="s">
        <v>1801</v>
      </c>
      <c s="36" t="s">
        <v>1615</v>
      </c>
      <c s="37">
        <v>4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12.75">
      <c r="A344" s="35" t="s">
        <v>56</v>
      </c>
      <c r="E344" s="39" t="s">
        <v>1801</v>
      </c>
    </row>
    <row r="345" spans="1:5" ht="102">
      <c r="A345" s="35" t="s">
        <v>58</v>
      </c>
      <c r="E345" s="42" t="s">
        <v>1802</v>
      </c>
    </row>
    <row r="346" spans="1:5" ht="12.75">
      <c r="A346" t="s">
        <v>59</v>
      </c>
      <c r="E346" s="39" t="s">
        <v>5</v>
      </c>
    </row>
    <row r="347" spans="1:16" ht="12.75">
      <c r="A347" t="s">
        <v>50</v>
      </c>
      <c s="34" t="s">
        <v>283</v>
      </c>
      <c s="34" t="s">
        <v>1803</v>
      </c>
      <c s="35" t="s">
        <v>5</v>
      </c>
      <c s="6" t="s">
        <v>1804</v>
      </c>
      <c s="36" t="s">
        <v>1615</v>
      </c>
      <c s="37">
        <v>2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28</v>
      </c>
    </row>
    <row r="348" spans="1:5" ht="12.75">
      <c r="A348" s="35" t="s">
        <v>56</v>
      </c>
      <c r="E348" s="39" t="s">
        <v>1804</v>
      </c>
    </row>
    <row r="349" spans="1:5" ht="51">
      <c r="A349" s="35" t="s">
        <v>58</v>
      </c>
      <c r="E349" s="42" t="s">
        <v>1805</v>
      </c>
    </row>
    <row r="350" spans="1:5" ht="12.75">
      <c r="A350" t="s">
        <v>59</v>
      </c>
      <c r="E350" s="39" t="s">
        <v>5</v>
      </c>
    </row>
    <row r="351" spans="1:16" ht="12.75">
      <c r="A351" t="s">
        <v>50</v>
      </c>
      <c s="34" t="s">
        <v>286</v>
      </c>
      <c s="34" t="s">
        <v>1806</v>
      </c>
      <c s="35" t="s">
        <v>5</v>
      </c>
      <c s="6" t="s">
        <v>1807</v>
      </c>
      <c s="36" t="s">
        <v>174</v>
      </c>
      <c s="37">
        <v>3624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1807</v>
      </c>
    </row>
    <row r="353" spans="1:5" ht="12.75">
      <c r="A353" s="35" t="s">
        <v>58</v>
      </c>
      <c r="E353" s="40" t="s">
        <v>5</v>
      </c>
    </row>
    <row r="354" spans="1:5" ht="12.75">
      <c r="A354" t="s">
        <v>59</v>
      </c>
      <c r="E354" s="39" t="s">
        <v>5</v>
      </c>
    </row>
    <row r="355" spans="1:16" ht="12.75">
      <c r="A355" t="s">
        <v>50</v>
      </c>
      <c s="34" t="s">
        <v>289</v>
      </c>
      <c s="34" t="s">
        <v>1808</v>
      </c>
      <c s="35" t="s">
        <v>5</v>
      </c>
      <c s="6" t="s">
        <v>1809</v>
      </c>
      <c s="36" t="s">
        <v>174</v>
      </c>
      <c s="37">
        <v>3624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1809</v>
      </c>
    </row>
    <row r="357" spans="1:5" ht="12.75">
      <c r="A357" s="35" t="s">
        <v>58</v>
      </c>
      <c r="E357" s="40" t="s">
        <v>5</v>
      </c>
    </row>
    <row r="358" spans="1:5" ht="12.75">
      <c r="A358" t="s">
        <v>59</v>
      </c>
      <c r="E358" s="39" t="s">
        <v>5</v>
      </c>
    </row>
    <row r="359" spans="1:16" ht="12.75">
      <c r="A359" t="s">
        <v>50</v>
      </c>
      <c s="34" t="s">
        <v>489</v>
      </c>
      <c s="34" t="s">
        <v>1810</v>
      </c>
      <c s="35" t="s">
        <v>5</v>
      </c>
      <c s="6" t="s">
        <v>1811</v>
      </c>
      <c s="36" t="s">
        <v>54</v>
      </c>
      <c s="37">
        <v>55.685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28</v>
      </c>
    </row>
    <row r="360" spans="1:5" ht="25.5">
      <c r="A360" s="35" t="s">
        <v>56</v>
      </c>
      <c r="E360" s="39" t="s">
        <v>1812</v>
      </c>
    </row>
    <row r="361" spans="1:5" ht="12.75">
      <c r="A361" s="35" t="s">
        <v>58</v>
      </c>
      <c r="E361" s="40" t="s">
        <v>5</v>
      </c>
    </row>
    <row r="362" spans="1:5" ht="12.75">
      <c r="A362" t="s">
        <v>59</v>
      </c>
      <c r="E362" s="39" t="s">
        <v>5</v>
      </c>
    </row>
    <row r="363" spans="1:13" ht="12.75">
      <c r="A363" t="s">
        <v>47</v>
      </c>
      <c r="C363" s="31" t="s">
        <v>118</v>
      </c>
      <c r="E363" s="33" t="s">
        <v>1813</v>
      </c>
      <c r="J363" s="32">
        <f>0</f>
      </c>
      <c s="32">
        <f>0</f>
      </c>
      <c s="32">
        <f>0+L364+L368</f>
      </c>
      <c s="32">
        <f>0+M364+M368</f>
      </c>
    </row>
    <row r="364" spans="1:16" ht="12.75">
      <c r="A364" t="s">
        <v>50</v>
      </c>
      <c s="34" t="s">
        <v>295</v>
      </c>
      <c s="34" t="s">
        <v>1814</v>
      </c>
      <c s="35" t="s">
        <v>5</v>
      </c>
      <c s="6" t="s">
        <v>1815</v>
      </c>
      <c s="36" t="s">
        <v>65</v>
      </c>
      <c s="37">
        <v>45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28</v>
      </c>
    </row>
    <row r="365" spans="1:5" ht="12.75">
      <c r="A365" s="35" t="s">
        <v>56</v>
      </c>
      <c r="E365" s="39" t="s">
        <v>1815</v>
      </c>
    </row>
    <row r="366" spans="1:5" ht="229.5">
      <c r="A366" s="35" t="s">
        <v>58</v>
      </c>
      <c r="E366" s="42" t="s">
        <v>1816</v>
      </c>
    </row>
    <row r="367" spans="1:5" ht="12.75">
      <c r="A367" t="s">
        <v>59</v>
      </c>
      <c r="E367" s="39" t="s">
        <v>5</v>
      </c>
    </row>
    <row r="368" spans="1:16" ht="12.75">
      <c r="A368" t="s">
        <v>50</v>
      </c>
      <c s="34" t="s">
        <v>373</v>
      </c>
      <c s="34" t="s">
        <v>1817</v>
      </c>
      <c s="35" t="s">
        <v>5</v>
      </c>
      <c s="6" t="s">
        <v>1818</v>
      </c>
      <c s="36" t="s">
        <v>54</v>
      </c>
      <c s="37">
        <v>0.013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55</v>
      </c>
      <c>
        <f>(M368*21)/100</f>
      </c>
      <c t="s">
        <v>28</v>
      </c>
    </row>
    <row r="369" spans="1:5" ht="38.25">
      <c r="A369" s="35" t="s">
        <v>56</v>
      </c>
      <c r="E369" s="39" t="s">
        <v>1819</v>
      </c>
    </row>
    <row r="370" spans="1:5" ht="12.75">
      <c r="A370" s="35" t="s">
        <v>58</v>
      </c>
      <c r="E370" s="40" t="s">
        <v>5</v>
      </c>
    </row>
    <row r="371" spans="1:5" ht="12.75">
      <c r="A371" t="s">
        <v>59</v>
      </c>
      <c r="E37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1559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1559</v>
      </c>
      <c r="E4" s="26" t="s">
        <v>1560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COUNTIFS(L8:L101,"=0",A8:A101,"P")+COUNTIFS(L8:L101,"",A8:A101,"P")+SUM(Q8:Q101)</f>
      </c>
    </row>
    <row r="8" spans="1:13" ht="12.75">
      <c r="A8" t="s">
        <v>45</v>
      </c>
      <c r="C8" s="28" t="s">
        <v>1822</v>
      </c>
      <c r="E8" s="30" t="s">
        <v>1821</v>
      </c>
      <c r="J8" s="29">
        <f>0+J9+J18+J83+J92</f>
      </c>
      <c s="29">
        <f>0+K9+K18+K83+K92</f>
      </c>
      <c s="29">
        <f>0+L9+L18+L83+L92</f>
      </c>
      <c s="29">
        <f>0+M9+M18+M83+M92</f>
      </c>
    </row>
    <row r="9" spans="1:13" ht="12.75">
      <c r="A9" t="s">
        <v>47</v>
      </c>
      <c r="C9" s="31" t="s">
        <v>1823</v>
      </c>
      <c r="E9" s="33" t="s">
        <v>1824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62</v>
      </c>
      <c s="34" t="s">
        <v>1825</v>
      </c>
      <c s="35" t="s">
        <v>5</v>
      </c>
      <c s="6" t="s">
        <v>1826</v>
      </c>
      <c s="36" t="s">
        <v>65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1826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50</v>
      </c>
      <c s="34" t="s">
        <v>28</v>
      </c>
      <c s="34" t="s">
        <v>1697</v>
      </c>
      <c s="35" t="s">
        <v>5</v>
      </c>
      <c s="6" t="s">
        <v>1698</v>
      </c>
      <c s="36" t="s">
        <v>54</v>
      </c>
      <c s="37">
        <v>0.089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1698</v>
      </c>
    </row>
    <row r="16" spans="1:5" ht="12.75">
      <c r="A16" s="35" t="s">
        <v>58</v>
      </c>
      <c r="E16" s="40" t="s">
        <v>5</v>
      </c>
    </row>
    <row r="17" spans="1:5" ht="12.75">
      <c r="A17" t="s">
        <v>59</v>
      </c>
      <c r="E17" s="39" t="s">
        <v>5</v>
      </c>
    </row>
    <row r="18" spans="1:13" ht="12.75">
      <c r="A18" t="s">
        <v>47</v>
      </c>
      <c r="C18" s="31" t="s">
        <v>1827</v>
      </c>
      <c r="E18" s="33" t="s">
        <v>1828</v>
      </c>
      <c r="J18" s="32">
        <f>0</f>
      </c>
      <c s="32">
        <f>0</f>
      </c>
      <c s="32">
        <f>0+L19+L23+L27+L31+L35+L39+L43+L47+L51+L55+L59+L63+L67+L71+L75+L79</f>
      </c>
      <c s="32">
        <f>0+M19+M23+M27+M31+M35+M39+M43+M47+M51+M55+M59+M63+M67+M71+M75+M79</f>
      </c>
    </row>
    <row r="19" spans="1:16" ht="25.5">
      <c r="A19" t="s">
        <v>50</v>
      </c>
      <c s="34" t="s">
        <v>26</v>
      </c>
      <c s="34" t="s">
        <v>1829</v>
      </c>
      <c s="35" t="s">
        <v>5</v>
      </c>
      <c s="6" t="s">
        <v>1830</v>
      </c>
      <c s="36" t="s">
        <v>1615</v>
      </c>
      <c s="37">
        <v>81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28</v>
      </c>
    </row>
    <row r="20" spans="1:5" ht="25.5">
      <c r="A20" s="35" t="s">
        <v>56</v>
      </c>
      <c r="E20" s="39" t="s">
        <v>1830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50</v>
      </c>
      <c s="34" t="s">
        <v>71</v>
      </c>
      <c s="34" t="s">
        <v>1831</v>
      </c>
      <c s="35" t="s">
        <v>5</v>
      </c>
      <c s="6" t="s">
        <v>1832</v>
      </c>
      <c s="36" t="s">
        <v>1615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68</v>
      </c>
      <c>
        <f>(M23*21)/100</f>
      </c>
      <c t="s">
        <v>28</v>
      </c>
    </row>
    <row r="24" spans="1:5" ht="25.5">
      <c r="A24" s="35" t="s">
        <v>56</v>
      </c>
      <c r="E24" s="39" t="s">
        <v>1832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74</v>
      </c>
      <c s="34" t="s">
        <v>1833</v>
      </c>
      <c s="35" t="s">
        <v>5</v>
      </c>
      <c s="6" t="s">
        <v>1834</v>
      </c>
      <c s="36" t="s">
        <v>1615</v>
      </c>
      <c s="37">
        <v>22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12.75">
      <c r="A28" s="35" t="s">
        <v>56</v>
      </c>
      <c r="E28" s="39" t="s">
        <v>1834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25.5">
      <c r="A31" t="s">
        <v>50</v>
      </c>
      <c s="34" t="s">
        <v>27</v>
      </c>
      <c s="34" t="s">
        <v>1835</v>
      </c>
      <c s="35" t="s">
        <v>5</v>
      </c>
      <c s="6" t="s">
        <v>1836</v>
      </c>
      <c s="36" t="s">
        <v>1615</v>
      </c>
      <c s="37">
        <v>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25.5">
      <c r="A32" s="35" t="s">
        <v>56</v>
      </c>
      <c r="E32" s="39" t="s">
        <v>1836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25.5">
      <c r="A35" t="s">
        <v>50</v>
      </c>
      <c s="34" t="s">
        <v>79</v>
      </c>
      <c s="34" t="s">
        <v>1837</v>
      </c>
      <c s="35" t="s">
        <v>5</v>
      </c>
      <c s="6" t="s">
        <v>1838</v>
      </c>
      <c s="36" t="s">
        <v>1615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68</v>
      </c>
      <c>
        <f>(M35*21)/100</f>
      </c>
      <c t="s">
        <v>28</v>
      </c>
    </row>
    <row r="36" spans="1:5" ht="25.5">
      <c r="A36" s="35" t="s">
        <v>56</v>
      </c>
      <c r="E36" s="39" t="s">
        <v>1838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82</v>
      </c>
      <c s="34" t="s">
        <v>1839</v>
      </c>
      <c s="35" t="s">
        <v>5</v>
      </c>
      <c s="6" t="s">
        <v>1840</v>
      </c>
      <c s="36" t="s">
        <v>1615</v>
      </c>
      <c s="37">
        <v>13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1840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85</v>
      </c>
      <c s="34" t="s">
        <v>1841</v>
      </c>
      <c s="35" t="s">
        <v>5</v>
      </c>
      <c s="6" t="s">
        <v>1842</v>
      </c>
      <c s="36" t="s">
        <v>206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68</v>
      </c>
      <c>
        <f>(M43*21)/100</f>
      </c>
      <c t="s">
        <v>28</v>
      </c>
    </row>
    <row r="44" spans="1:5" ht="12.75">
      <c r="A44" s="35" t="s">
        <v>56</v>
      </c>
      <c r="E44" s="39" t="s">
        <v>1842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88</v>
      </c>
      <c s="34" t="s">
        <v>1843</v>
      </c>
      <c s="35" t="s">
        <v>5</v>
      </c>
      <c s="6" t="s">
        <v>1844</v>
      </c>
      <c s="36" t="s">
        <v>1615</v>
      </c>
      <c s="37">
        <v>1</v>
      </c>
      <c s="36">
        <v>0.01234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1845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50</v>
      </c>
      <c s="34" t="s">
        <v>91</v>
      </c>
      <c s="34" t="s">
        <v>1846</v>
      </c>
      <c s="35" t="s">
        <v>5</v>
      </c>
      <c s="6" t="s">
        <v>1847</v>
      </c>
      <c s="36" t="s">
        <v>1615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12.75">
      <c r="A52" s="35" t="s">
        <v>56</v>
      </c>
      <c r="E52" s="39" t="s">
        <v>1847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94</v>
      </c>
      <c s="34" t="s">
        <v>1848</v>
      </c>
      <c s="35" t="s">
        <v>5</v>
      </c>
      <c s="6" t="s">
        <v>1849</v>
      </c>
      <c s="36" t="s">
        <v>206</v>
      </c>
      <c s="37">
        <v>11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68</v>
      </c>
      <c>
        <f>(M55*21)/100</f>
      </c>
      <c t="s">
        <v>28</v>
      </c>
    </row>
    <row r="56" spans="1:5" ht="12.75">
      <c r="A56" s="35" t="s">
        <v>56</v>
      </c>
      <c r="E56" s="39" t="s">
        <v>1849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25.5">
      <c r="A59" t="s">
        <v>50</v>
      </c>
      <c s="34" t="s">
        <v>97</v>
      </c>
      <c s="34" t="s">
        <v>1850</v>
      </c>
      <c s="35" t="s">
        <v>5</v>
      </c>
      <c s="6" t="s">
        <v>1851</v>
      </c>
      <c s="36" t="s">
        <v>206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68</v>
      </c>
      <c>
        <f>(M59*21)/100</f>
      </c>
      <c t="s">
        <v>28</v>
      </c>
    </row>
    <row r="60" spans="1:5" ht="38.25">
      <c r="A60" s="35" t="s">
        <v>56</v>
      </c>
      <c r="E60" s="39" t="s">
        <v>1852</v>
      </c>
    </row>
    <row r="61" spans="1:5" ht="12.75">
      <c r="A61" s="35" t="s">
        <v>58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100</v>
      </c>
      <c s="34" t="s">
        <v>1853</v>
      </c>
      <c s="35" t="s">
        <v>5</v>
      </c>
      <c s="6" t="s">
        <v>1854</v>
      </c>
      <c s="36" t="s">
        <v>1615</v>
      </c>
      <c s="37">
        <v>62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1854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12.75">
      <c r="A67" t="s">
        <v>50</v>
      </c>
      <c s="34" t="s">
        <v>103</v>
      </c>
      <c s="34" t="s">
        <v>1855</v>
      </c>
      <c s="35" t="s">
        <v>5</v>
      </c>
      <c s="6" t="s">
        <v>1856</v>
      </c>
      <c s="36" t="s">
        <v>1615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328</v>
      </c>
      <c>
        <f>(M67*21)/100</f>
      </c>
      <c t="s">
        <v>28</v>
      </c>
    </row>
    <row r="68" spans="1:5" ht="12.75">
      <c r="A68" s="35" t="s">
        <v>56</v>
      </c>
      <c r="E68" s="39" t="s">
        <v>1856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50</v>
      </c>
      <c s="34" t="s">
        <v>106</v>
      </c>
      <c s="34" t="s">
        <v>1857</v>
      </c>
      <c s="35" t="s">
        <v>5</v>
      </c>
      <c s="6" t="s">
        <v>1858</v>
      </c>
      <c s="36" t="s">
        <v>65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1858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50</v>
      </c>
      <c s="34" t="s">
        <v>109</v>
      </c>
      <c s="34" t="s">
        <v>1859</v>
      </c>
      <c s="35" t="s">
        <v>5</v>
      </c>
      <c s="6" t="s">
        <v>1860</v>
      </c>
      <c s="36" t="s">
        <v>65</v>
      </c>
      <c s="37">
        <v>15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12.75">
      <c r="A76" s="35" t="s">
        <v>56</v>
      </c>
      <c r="E76" s="39" t="s">
        <v>1860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12.75">
      <c r="A79" t="s">
        <v>50</v>
      </c>
      <c s="34" t="s">
        <v>112</v>
      </c>
      <c s="34" t="s">
        <v>1817</v>
      </c>
      <c s="35" t="s">
        <v>5</v>
      </c>
      <c s="6" t="s">
        <v>1818</v>
      </c>
      <c s="36" t="s">
        <v>54</v>
      </c>
      <c s="37">
        <v>4.134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12.75">
      <c r="A80" s="35" t="s">
        <v>56</v>
      </c>
      <c r="E80" s="39" t="s">
        <v>1818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5</v>
      </c>
    </row>
    <row r="83" spans="1:13" ht="12.75">
      <c r="A83" t="s">
        <v>47</v>
      </c>
      <c r="C83" s="31" t="s">
        <v>1861</v>
      </c>
      <c r="E83" s="33" t="s">
        <v>1862</v>
      </c>
      <c r="J83" s="32">
        <f>0</f>
      </c>
      <c s="32">
        <f>0</f>
      </c>
      <c s="32">
        <f>0+L84+L88</f>
      </c>
      <c s="32">
        <f>0+M84+M88</f>
      </c>
    </row>
    <row r="84" spans="1:16" ht="25.5">
      <c r="A84" t="s">
        <v>50</v>
      </c>
      <c s="34" t="s">
        <v>115</v>
      </c>
      <c s="34" t="s">
        <v>1863</v>
      </c>
      <c s="35" t="s">
        <v>5</v>
      </c>
      <c s="6" t="s">
        <v>1864</v>
      </c>
      <c s="36" t="s">
        <v>1615</v>
      </c>
      <c s="37">
        <v>86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25.5">
      <c r="A85" s="35" t="s">
        <v>56</v>
      </c>
      <c r="E85" s="39" t="s">
        <v>1864</v>
      </c>
    </row>
    <row r="86" spans="1:5" ht="12.75">
      <c r="A86" s="35" t="s">
        <v>58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12.75">
      <c r="A88" t="s">
        <v>50</v>
      </c>
      <c s="34" t="s">
        <v>120</v>
      </c>
      <c s="34" t="s">
        <v>1865</v>
      </c>
      <c s="35" t="s">
        <v>5</v>
      </c>
      <c s="6" t="s">
        <v>1866</v>
      </c>
      <c s="36" t="s">
        <v>54</v>
      </c>
      <c s="37">
        <v>1.761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28</v>
      </c>
    </row>
    <row r="89" spans="1:5" ht="12.75">
      <c r="A89" s="35" t="s">
        <v>56</v>
      </c>
      <c r="E89" s="39" t="s">
        <v>1866</v>
      </c>
    </row>
    <row r="90" spans="1:5" ht="12.75">
      <c r="A90" s="35" t="s">
        <v>58</v>
      </c>
      <c r="E90" s="40" t="s">
        <v>5</v>
      </c>
    </row>
    <row r="91" spans="1:5" ht="12.75">
      <c r="A91" t="s">
        <v>59</v>
      </c>
      <c r="E91" s="39" t="s">
        <v>5</v>
      </c>
    </row>
    <row r="92" spans="1:13" ht="12.75">
      <c r="A92" t="s">
        <v>47</v>
      </c>
      <c r="C92" s="31" t="s">
        <v>1867</v>
      </c>
      <c r="E92" s="33" t="s">
        <v>1868</v>
      </c>
      <c r="J92" s="32">
        <f>0</f>
      </c>
      <c s="32">
        <f>0</f>
      </c>
      <c s="32">
        <f>0+L93+L97+L101</f>
      </c>
      <c s="32">
        <f>0+M93+M97+M101</f>
      </c>
    </row>
    <row r="93" spans="1:16" ht="38.25">
      <c r="A93" t="s">
        <v>50</v>
      </c>
      <c s="34" t="s">
        <v>123</v>
      </c>
      <c s="34" t="s">
        <v>326</v>
      </c>
      <c s="35" t="s">
        <v>1655</v>
      </c>
      <c s="6" t="s">
        <v>327</v>
      </c>
      <c s="36" t="s">
        <v>54</v>
      </c>
      <c s="37">
        <v>0.286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68</v>
      </c>
      <c>
        <f>(M93*21)/100</f>
      </c>
      <c t="s">
        <v>28</v>
      </c>
    </row>
    <row r="94" spans="1:5" ht="51">
      <c r="A94" s="35" t="s">
        <v>56</v>
      </c>
      <c r="E94" s="39" t="s">
        <v>329</v>
      </c>
    </row>
    <row r="95" spans="1:5" ht="25.5">
      <c r="A95" s="35" t="s">
        <v>58</v>
      </c>
      <c r="E95" s="40" t="s">
        <v>1869</v>
      </c>
    </row>
    <row r="96" spans="1:5" ht="12.75">
      <c r="A96" t="s">
        <v>59</v>
      </c>
      <c r="E96" s="39" t="s">
        <v>5</v>
      </c>
    </row>
    <row r="97" spans="1:16" ht="12.75">
      <c r="A97" t="s">
        <v>50</v>
      </c>
      <c s="34" t="s">
        <v>126</v>
      </c>
      <c s="34" t="s">
        <v>1870</v>
      </c>
      <c s="35" t="s">
        <v>5</v>
      </c>
      <c s="6" t="s">
        <v>1871</v>
      </c>
      <c s="36" t="s">
        <v>484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328</v>
      </c>
      <c>
        <f>(M97*21)/100</f>
      </c>
      <c t="s">
        <v>28</v>
      </c>
    </row>
    <row r="98" spans="1:5" ht="12.75">
      <c r="A98" s="35" t="s">
        <v>56</v>
      </c>
      <c r="E98" s="39" t="s">
        <v>1871</v>
      </c>
    </row>
    <row r="99" spans="1:5" ht="12.75">
      <c r="A99" s="35" t="s">
        <v>58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25.5">
      <c r="A101" t="s">
        <v>50</v>
      </c>
      <c s="34" t="s">
        <v>129</v>
      </c>
      <c s="34" t="s">
        <v>331</v>
      </c>
      <c s="35" t="s">
        <v>5</v>
      </c>
      <c s="6" t="s">
        <v>332</v>
      </c>
      <c s="36" t="s">
        <v>54</v>
      </c>
      <c s="37">
        <v>0.286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328</v>
      </c>
      <c>
        <f>(M101*21)/100</f>
      </c>
      <c t="s">
        <v>28</v>
      </c>
    </row>
    <row r="102" spans="1:5" ht="25.5">
      <c r="A102" s="35" t="s">
        <v>56</v>
      </c>
      <c r="E102" s="39" t="s">
        <v>332</v>
      </c>
    </row>
    <row r="103" spans="1:5" ht="12.75">
      <c r="A103" s="35" t="s">
        <v>58</v>
      </c>
      <c r="E103" s="40" t="s">
        <v>5</v>
      </c>
    </row>
    <row r="104" spans="1:5" ht="12.75">
      <c r="A104" t="s">
        <v>59</v>
      </c>
      <c r="E10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5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1559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1559</v>
      </c>
      <c r="E4" s="26" t="s">
        <v>1560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COUNTIFS(L8:L566,"=0",A8:A566,"P")+COUNTIFS(L8:L566,"",A8:A566,"P")+SUM(Q8:Q566)</f>
      </c>
    </row>
    <row r="8" spans="1:13" ht="12.75">
      <c r="A8" t="s">
        <v>45</v>
      </c>
      <c r="C8" s="28" t="s">
        <v>1874</v>
      </c>
      <c r="E8" s="30" t="s">
        <v>1873</v>
      </c>
      <c r="J8" s="29">
        <f>0+J9+J34+J67+J92+J121+J138+J163+J212+J261+J282+J299+J316+J321+J350+J519+J532+J565</f>
      </c>
      <c s="29">
        <f>0+K9+K34+K67+K92+K121+K138+K163+K212+K261+K282+K299+K316+K321+K350+K519+K532+K565</f>
      </c>
      <c s="29">
        <f>0+L9+L34+L67+L92+L121+L138+L163+L212+L261+L282+L299+L316+L321+L350+L519+L532+L565</f>
      </c>
      <c s="29">
        <f>0+M9+M34+M67+M92+M121+M138+M163+M212+M261+M282+M299+M316+M321+M350+M519+M532+M565</f>
      </c>
    </row>
    <row r="9" spans="1:13" ht="12.75">
      <c r="A9" t="s">
        <v>47</v>
      </c>
      <c r="C9" s="31" t="s">
        <v>62</v>
      </c>
      <c r="E9" s="33" t="s">
        <v>1875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62</v>
      </c>
      <c s="34" t="s">
        <v>1876</v>
      </c>
      <c s="35" t="s">
        <v>5</v>
      </c>
      <c s="6" t="s">
        <v>1877</v>
      </c>
      <c s="36" t="s">
        <v>65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1877</v>
      </c>
    </row>
    <row r="12" spans="1:5" ht="51">
      <c r="A12" s="35" t="s">
        <v>58</v>
      </c>
      <c r="E12" s="42" t="s">
        <v>1791</v>
      </c>
    </row>
    <row r="13" spans="1:5" ht="12.75">
      <c r="A13" t="s">
        <v>59</v>
      </c>
      <c r="E13" s="39" t="s">
        <v>5</v>
      </c>
    </row>
    <row r="14" spans="1:16" ht="12.75">
      <c r="A14" t="s">
        <v>50</v>
      </c>
      <c s="34" t="s">
        <v>28</v>
      </c>
      <c s="34" t="s">
        <v>1878</v>
      </c>
      <c s="35" t="s">
        <v>5</v>
      </c>
      <c s="6" t="s">
        <v>1879</v>
      </c>
      <c s="36" t="s">
        <v>65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1879</v>
      </c>
    </row>
    <row r="16" spans="1:5" ht="51">
      <c r="A16" s="35" t="s">
        <v>58</v>
      </c>
      <c r="E16" s="42" t="s">
        <v>1791</v>
      </c>
    </row>
    <row r="17" spans="1:5" ht="12.75">
      <c r="A17" t="s">
        <v>59</v>
      </c>
      <c r="E17" s="39" t="s">
        <v>5</v>
      </c>
    </row>
    <row r="18" spans="1:16" ht="12.75">
      <c r="A18" t="s">
        <v>50</v>
      </c>
      <c s="34" t="s">
        <v>26</v>
      </c>
      <c s="34" t="s">
        <v>1880</v>
      </c>
      <c s="35" t="s">
        <v>5</v>
      </c>
      <c s="6" t="s">
        <v>1881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1881</v>
      </c>
    </row>
    <row r="20" spans="1:5" ht="51">
      <c r="A20" s="35" t="s">
        <v>58</v>
      </c>
      <c r="E20" s="42" t="s">
        <v>1620</v>
      </c>
    </row>
    <row r="21" spans="1:5" ht="12.75">
      <c r="A21" t="s">
        <v>59</v>
      </c>
      <c r="E21" s="39" t="s">
        <v>5</v>
      </c>
    </row>
    <row r="22" spans="1:16" ht="25.5">
      <c r="A22" t="s">
        <v>50</v>
      </c>
      <c s="34" t="s">
        <v>71</v>
      </c>
      <c s="34" t="s">
        <v>1882</v>
      </c>
      <c s="35" t="s">
        <v>5</v>
      </c>
      <c s="6" t="s">
        <v>1883</v>
      </c>
      <c s="36" t="s">
        <v>206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68</v>
      </c>
      <c>
        <f>(M22*21)/100</f>
      </c>
      <c t="s">
        <v>28</v>
      </c>
    </row>
    <row r="23" spans="1:5" ht="25.5">
      <c r="A23" s="35" t="s">
        <v>56</v>
      </c>
      <c r="E23" s="39" t="s">
        <v>1883</v>
      </c>
    </row>
    <row r="24" spans="1:5" ht="51">
      <c r="A24" s="35" t="s">
        <v>58</v>
      </c>
      <c r="E24" s="42" t="s">
        <v>1616</v>
      </c>
    </row>
    <row r="25" spans="1:5" ht="12.75">
      <c r="A25" t="s">
        <v>59</v>
      </c>
      <c r="E25" s="39" t="s">
        <v>5</v>
      </c>
    </row>
    <row r="26" spans="1:16" ht="25.5">
      <c r="A26" t="s">
        <v>50</v>
      </c>
      <c s="34" t="s">
        <v>74</v>
      </c>
      <c s="34" t="s">
        <v>1884</v>
      </c>
      <c s="35" t="s">
        <v>5</v>
      </c>
      <c s="6" t="s">
        <v>1885</v>
      </c>
      <c s="36" t="s">
        <v>1615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1885</v>
      </c>
    </row>
    <row r="28" spans="1:5" ht="51">
      <c r="A28" s="35" t="s">
        <v>58</v>
      </c>
      <c r="E28" s="42" t="s">
        <v>1616</v>
      </c>
    </row>
    <row r="29" spans="1:5" ht="12.75">
      <c r="A29" t="s">
        <v>59</v>
      </c>
      <c r="E29" s="39" t="s">
        <v>5</v>
      </c>
    </row>
    <row r="30" spans="1:16" ht="25.5">
      <c r="A30" t="s">
        <v>50</v>
      </c>
      <c s="34" t="s">
        <v>27</v>
      </c>
      <c s="34" t="s">
        <v>1886</v>
      </c>
      <c s="35" t="s">
        <v>5</v>
      </c>
      <c s="6" t="s">
        <v>1887</v>
      </c>
      <c s="36" t="s">
        <v>1615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68</v>
      </c>
      <c>
        <f>(M30*21)/100</f>
      </c>
      <c t="s">
        <v>28</v>
      </c>
    </row>
    <row r="31" spans="1:5" ht="25.5">
      <c r="A31" s="35" t="s">
        <v>56</v>
      </c>
      <c r="E31" s="39" t="s">
        <v>1887</v>
      </c>
    </row>
    <row r="32" spans="1:5" ht="51">
      <c r="A32" s="35" t="s">
        <v>58</v>
      </c>
      <c r="E32" s="42" t="s">
        <v>1764</v>
      </c>
    </row>
    <row r="33" spans="1:5" ht="12.75">
      <c r="A33" t="s">
        <v>59</v>
      </c>
      <c r="E33" s="39" t="s">
        <v>5</v>
      </c>
    </row>
    <row r="34" spans="1:13" ht="12.75">
      <c r="A34" t="s">
        <v>47</v>
      </c>
      <c r="C34" s="31" t="s">
        <v>1888</v>
      </c>
      <c r="E34" s="33" t="s">
        <v>1889</v>
      </c>
      <c r="J34" s="32">
        <f>0</f>
      </c>
      <c s="32">
        <f>0</f>
      </c>
      <c s="32">
        <f>0+L35+L39+L43+L47+L51+L55+L59+L63</f>
      </c>
      <c s="32">
        <f>0+M35+M39+M43+M47+M51+M55+M59+M63</f>
      </c>
    </row>
    <row r="35" spans="1:16" ht="12.75">
      <c r="A35" t="s">
        <v>50</v>
      </c>
      <c s="34" t="s">
        <v>248</v>
      </c>
      <c s="34" t="s">
        <v>1890</v>
      </c>
      <c s="35" t="s">
        <v>5</v>
      </c>
      <c s="6" t="s">
        <v>1891</v>
      </c>
      <c s="36" t="s">
        <v>174</v>
      </c>
      <c s="37">
        <v>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68</v>
      </c>
      <c>
        <f>(M35*21)/100</f>
      </c>
      <c t="s">
        <v>28</v>
      </c>
    </row>
    <row r="36" spans="1:5" ht="12.75">
      <c r="A36" s="35" t="s">
        <v>56</v>
      </c>
      <c r="E36" s="39" t="s">
        <v>1891</v>
      </c>
    </row>
    <row r="37" spans="1:5" ht="51">
      <c r="A37" s="35" t="s">
        <v>58</v>
      </c>
      <c r="E37" s="42" t="s">
        <v>1892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251</v>
      </c>
      <c s="34" t="s">
        <v>1893</v>
      </c>
      <c s="35" t="s">
        <v>5</v>
      </c>
      <c s="6" t="s">
        <v>1894</v>
      </c>
      <c s="36" t="s">
        <v>174</v>
      </c>
      <c s="37">
        <v>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68</v>
      </c>
      <c>
        <f>(M39*21)/100</f>
      </c>
      <c t="s">
        <v>28</v>
      </c>
    </row>
    <row r="40" spans="1:5" ht="12.75">
      <c r="A40" s="35" t="s">
        <v>56</v>
      </c>
      <c r="E40" s="39" t="s">
        <v>1894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254</v>
      </c>
      <c s="34" t="s">
        <v>1895</v>
      </c>
      <c s="35" t="s">
        <v>5</v>
      </c>
      <c s="6" t="s">
        <v>1896</v>
      </c>
      <c s="36" t="s">
        <v>174</v>
      </c>
      <c s="37">
        <v>191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68</v>
      </c>
      <c>
        <f>(M43*21)/100</f>
      </c>
      <c t="s">
        <v>28</v>
      </c>
    </row>
    <row r="44" spans="1:5" ht="12.75">
      <c r="A44" s="35" t="s">
        <v>56</v>
      </c>
      <c r="E44" s="39" t="s">
        <v>1896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257</v>
      </c>
      <c s="34" t="s">
        <v>1897</v>
      </c>
      <c s="35" t="s">
        <v>5</v>
      </c>
      <c s="6" t="s">
        <v>1898</v>
      </c>
      <c s="36" t="s">
        <v>174</v>
      </c>
      <c s="37">
        <v>113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68</v>
      </c>
      <c>
        <f>(M47*21)/100</f>
      </c>
      <c t="s">
        <v>28</v>
      </c>
    </row>
    <row r="48" spans="1:5" ht="12.75">
      <c r="A48" s="35" t="s">
        <v>56</v>
      </c>
      <c r="E48" s="39" t="s">
        <v>1898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50</v>
      </c>
      <c s="34" t="s">
        <v>260</v>
      </c>
      <c s="34" t="s">
        <v>1899</v>
      </c>
      <c s="35" t="s">
        <v>5</v>
      </c>
      <c s="6" t="s">
        <v>1900</v>
      </c>
      <c s="36" t="s">
        <v>174</v>
      </c>
      <c s="37">
        <v>96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68</v>
      </c>
      <c>
        <f>(M51*21)/100</f>
      </c>
      <c t="s">
        <v>28</v>
      </c>
    </row>
    <row r="52" spans="1:5" ht="12.75">
      <c r="A52" s="35" t="s">
        <v>56</v>
      </c>
      <c r="E52" s="39" t="s">
        <v>1900</v>
      </c>
    </row>
    <row r="53" spans="1:5" ht="51">
      <c r="A53" s="35" t="s">
        <v>58</v>
      </c>
      <c r="E53" s="42" t="s">
        <v>1901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263</v>
      </c>
      <c s="34" t="s">
        <v>1902</v>
      </c>
      <c s="35" t="s">
        <v>5</v>
      </c>
      <c s="6" t="s">
        <v>1903</v>
      </c>
      <c s="36" t="s">
        <v>174</v>
      </c>
      <c s="37">
        <v>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68</v>
      </c>
      <c>
        <f>(M55*21)/100</f>
      </c>
      <c t="s">
        <v>28</v>
      </c>
    </row>
    <row r="56" spans="1:5" ht="12.75">
      <c r="A56" s="35" t="s">
        <v>56</v>
      </c>
      <c r="E56" s="39" t="s">
        <v>1903</v>
      </c>
    </row>
    <row r="57" spans="1:5" ht="51">
      <c r="A57" s="35" t="s">
        <v>58</v>
      </c>
      <c r="E57" s="42" t="s">
        <v>1904</v>
      </c>
    </row>
    <row r="58" spans="1:5" ht="12.75">
      <c r="A58" t="s">
        <v>59</v>
      </c>
      <c r="E58" s="39" t="s">
        <v>5</v>
      </c>
    </row>
    <row r="59" spans="1:16" ht="12.75">
      <c r="A59" t="s">
        <v>50</v>
      </c>
      <c s="34" t="s">
        <v>266</v>
      </c>
      <c s="34" t="s">
        <v>1905</v>
      </c>
      <c s="35" t="s">
        <v>5</v>
      </c>
      <c s="6" t="s">
        <v>1906</v>
      </c>
      <c s="36" t="s">
        <v>174</v>
      </c>
      <c s="37">
        <v>58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68</v>
      </c>
      <c>
        <f>(M59*21)/100</f>
      </c>
      <c t="s">
        <v>28</v>
      </c>
    </row>
    <row r="60" spans="1:5" ht="12.75">
      <c r="A60" s="35" t="s">
        <v>56</v>
      </c>
      <c r="E60" s="39" t="s">
        <v>1906</v>
      </c>
    </row>
    <row r="61" spans="1:5" ht="51">
      <c r="A61" s="35" t="s">
        <v>58</v>
      </c>
      <c r="E61" s="42" t="s">
        <v>1907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269</v>
      </c>
      <c s="34" t="s">
        <v>1908</v>
      </c>
      <c s="35" t="s">
        <v>5</v>
      </c>
      <c s="6" t="s">
        <v>1909</v>
      </c>
      <c s="36" t="s">
        <v>174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68</v>
      </c>
      <c>
        <f>(M63*21)/100</f>
      </c>
      <c t="s">
        <v>28</v>
      </c>
    </row>
    <row r="64" spans="1:5" ht="12.75">
      <c r="A64" s="35" t="s">
        <v>56</v>
      </c>
      <c r="E64" s="39" t="s">
        <v>1909</v>
      </c>
    </row>
    <row r="65" spans="1:5" ht="51">
      <c r="A65" s="35" t="s">
        <v>58</v>
      </c>
      <c r="E65" s="42" t="s">
        <v>1910</v>
      </c>
    </row>
    <row r="66" spans="1:5" ht="12.75">
      <c r="A66" t="s">
        <v>59</v>
      </c>
      <c r="E66" s="39" t="s">
        <v>5</v>
      </c>
    </row>
    <row r="67" spans="1:13" ht="12.75">
      <c r="A67" t="s">
        <v>47</v>
      </c>
      <c r="C67" s="31" t="s">
        <v>1911</v>
      </c>
      <c r="E67" s="33" t="s">
        <v>1912</v>
      </c>
      <c r="J67" s="32">
        <f>0</f>
      </c>
      <c s="32">
        <f>0</f>
      </c>
      <c s="32">
        <f>0+L68+L72+L76+L80+L84+L88</f>
      </c>
      <c s="32">
        <f>0+M68+M72+M76+M80+M84+M88</f>
      </c>
    </row>
    <row r="68" spans="1:16" ht="12.75">
      <c r="A68" t="s">
        <v>50</v>
      </c>
      <c s="34" t="s">
        <v>272</v>
      </c>
      <c s="34" t="s">
        <v>1913</v>
      </c>
      <c s="35" t="s">
        <v>5</v>
      </c>
      <c s="6" t="s">
        <v>1914</v>
      </c>
      <c s="36" t="s">
        <v>174</v>
      </c>
      <c s="37">
        <v>1729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68</v>
      </c>
      <c>
        <f>(M68*21)/100</f>
      </c>
      <c t="s">
        <v>28</v>
      </c>
    </row>
    <row r="69" spans="1:5" ht="12.75">
      <c r="A69" s="35" t="s">
        <v>56</v>
      </c>
      <c r="E69" s="39" t="s">
        <v>1914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50</v>
      </c>
      <c s="34" t="s">
        <v>275</v>
      </c>
      <c s="34" t="s">
        <v>1915</v>
      </c>
      <c s="35" t="s">
        <v>5</v>
      </c>
      <c s="6" t="s">
        <v>1894</v>
      </c>
      <c s="36" t="s">
        <v>174</v>
      </c>
      <c s="37">
        <v>643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68</v>
      </c>
      <c>
        <f>(M72*21)/100</f>
      </c>
      <c t="s">
        <v>28</v>
      </c>
    </row>
    <row r="73" spans="1:5" ht="12.75">
      <c r="A73" s="35" t="s">
        <v>56</v>
      </c>
      <c r="E73" s="39" t="s">
        <v>1894</v>
      </c>
    </row>
    <row r="74" spans="1:5" ht="229.5">
      <c r="A74" s="35" t="s">
        <v>58</v>
      </c>
      <c r="E74" s="42" t="s">
        <v>1916</v>
      </c>
    </row>
    <row r="75" spans="1:5" ht="12.75">
      <c r="A75" t="s">
        <v>59</v>
      </c>
      <c r="E75" s="39" t="s">
        <v>5</v>
      </c>
    </row>
    <row r="76" spans="1:16" ht="12.75">
      <c r="A76" t="s">
        <v>50</v>
      </c>
      <c s="34" t="s">
        <v>280</v>
      </c>
      <c s="34" t="s">
        <v>1917</v>
      </c>
      <c s="35" t="s">
        <v>5</v>
      </c>
      <c s="6" t="s">
        <v>1896</v>
      </c>
      <c s="36" t="s">
        <v>174</v>
      </c>
      <c s="37">
        <v>433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68</v>
      </c>
      <c>
        <f>(M76*21)/100</f>
      </c>
      <c t="s">
        <v>28</v>
      </c>
    </row>
    <row r="77" spans="1:5" ht="12.75">
      <c r="A77" s="35" t="s">
        <v>56</v>
      </c>
      <c r="E77" s="39" t="s">
        <v>1896</v>
      </c>
    </row>
    <row r="78" spans="1:5" ht="229.5">
      <c r="A78" s="35" t="s">
        <v>58</v>
      </c>
      <c r="E78" s="42" t="s">
        <v>1918</v>
      </c>
    </row>
    <row r="79" spans="1:5" ht="12.75">
      <c r="A79" t="s">
        <v>59</v>
      </c>
      <c r="E79" s="39" t="s">
        <v>5</v>
      </c>
    </row>
    <row r="80" spans="1:16" ht="12.75">
      <c r="A80" t="s">
        <v>50</v>
      </c>
      <c s="34" t="s">
        <v>283</v>
      </c>
      <c s="34" t="s">
        <v>1919</v>
      </c>
      <c s="35" t="s">
        <v>5</v>
      </c>
      <c s="6" t="s">
        <v>1920</v>
      </c>
      <c s="36" t="s">
        <v>174</v>
      </c>
      <c s="37">
        <v>256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68</v>
      </c>
      <c>
        <f>(M80*21)/100</f>
      </c>
      <c t="s">
        <v>28</v>
      </c>
    </row>
    <row r="81" spans="1:5" ht="12.75">
      <c r="A81" s="35" t="s">
        <v>56</v>
      </c>
      <c r="E81" s="39" t="s">
        <v>1920</v>
      </c>
    </row>
    <row r="82" spans="1:5" ht="229.5">
      <c r="A82" s="35" t="s">
        <v>58</v>
      </c>
      <c r="E82" s="42" t="s">
        <v>1921</v>
      </c>
    </row>
    <row r="83" spans="1:5" ht="12.75">
      <c r="A83" t="s">
        <v>59</v>
      </c>
      <c r="E83" s="39" t="s">
        <v>5</v>
      </c>
    </row>
    <row r="84" spans="1:16" ht="12.75">
      <c r="A84" t="s">
        <v>50</v>
      </c>
      <c s="34" t="s">
        <v>286</v>
      </c>
      <c s="34" t="s">
        <v>1922</v>
      </c>
      <c s="35" t="s">
        <v>5</v>
      </c>
      <c s="6" t="s">
        <v>1923</v>
      </c>
      <c s="36" t="s">
        <v>174</v>
      </c>
      <c s="37">
        <v>56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68</v>
      </c>
      <c>
        <f>(M84*21)/100</f>
      </c>
      <c t="s">
        <v>28</v>
      </c>
    </row>
    <row r="85" spans="1:5" ht="12.75">
      <c r="A85" s="35" t="s">
        <v>56</v>
      </c>
      <c r="E85" s="39" t="s">
        <v>1923</v>
      </c>
    </row>
    <row r="86" spans="1:5" ht="229.5">
      <c r="A86" s="35" t="s">
        <v>58</v>
      </c>
      <c r="E86" s="42" t="s">
        <v>1924</v>
      </c>
    </row>
    <row r="87" spans="1:5" ht="12.75">
      <c r="A87" t="s">
        <v>59</v>
      </c>
      <c r="E87" s="39" t="s">
        <v>5</v>
      </c>
    </row>
    <row r="88" spans="1:16" ht="12.75">
      <c r="A88" t="s">
        <v>50</v>
      </c>
      <c s="34" t="s">
        <v>289</v>
      </c>
      <c s="34" t="s">
        <v>1925</v>
      </c>
      <c s="35" t="s">
        <v>5</v>
      </c>
      <c s="6" t="s">
        <v>1903</v>
      </c>
      <c s="36" t="s">
        <v>174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68</v>
      </c>
      <c>
        <f>(M88*21)/100</f>
      </c>
      <c t="s">
        <v>28</v>
      </c>
    </row>
    <row r="89" spans="1:5" ht="12.75">
      <c r="A89" s="35" t="s">
        <v>56</v>
      </c>
      <c r="E89" s="39" t="s">
        <v>1903</v>
      </c>
    </row>
    <row r="90" spans="1:5" ht="229.5">
      <c r="A90" s="35" t="s">
        <v>58</v>
      </c>
      <c r="E90" s="42" t="s">
        <v>1926</v>
      </c>
    </row>
    <row r="91" spans="1:5" ht="12.75">
      <c r="A91" t="s">
        <v>59</v>
      </c>
      <c r="E91" s="39" t="s">
        <v>5</v>
      </c>
    </row>
    <row r="92" spans="1:13" ht="12.75">
      <c r="A92" t="s">
        <v>47</v>
      </c>
      <c r="C92" s="31" t="s">
        <v>1927</v>
      </c>
      <c r="E92" s="33" t="s">
        <v>1928</v>
      </c>
      <c r="J92" s="32">
        <f>0</f>
      </c>
      <c s="32">
        <f>0</f>
      </c>
      <c s="32">
        <f>0+L93+L97+L101+L105+L109+L113+L117</f>
      </c>
      <c s="32">
        <f>0+M93+M97+M101+M105+M109+M113+M117</f>
      </c>
    </row>
    <row r="93" spans="1:16" ht="12.75">
      <c r="A93" t="s">
        <v>50</v>
      </c>
      <c s="34" t="s">
        <v>292</v>
      </c>
      <c s="34" t="s">
        <v>1929</v>
      </c>
      <c s="35" t="s">
        <v>5</v>
      </c>
      <c s="6" t="s">
        <v>1930</v>
      </c>
      <c s="36" t="s">
        <v>206</v>
      </c>
      <c s="37">
        <v>25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68</v>
      </c>
      <c>
        <f>(M93*21)/100</f>
      </c>
      <c t="s">
        <v>28</v>
      </c>
    </row>
    <row r="94" spans="1:5" ht="12.75">
      <c r="A94" s="35" t="s">
        <v>56</v>
      </c>
      <c r="E94" s="39" t="s">
        <v>1930</v>
      </c>
    </row>
    <row r="95" spans="1:5" ht="51">
      <c r="A95" s="35" t="s">
        <v>58</v>
      </c>
      <c r="E95" s="42" t="s">
        <v>1931</v>
      </c>
    </row>
    <row r="96" spans="1:5" ht="12.75">
      <c r="A96" t="s">
        <v>59</v>
      </c>
      <c r="E96" s="39" t="s">
        <v>5</v>
      </c>
    </row>
    <row r="97" spans="1:16" ht="12.75">
      <c r="A97" t="s">
        <v>50</v>
      </c>
      <c s="34" t="s">
        <v>295</v>
      </c>
      <c s="34" t="s">
        <v>1932</v>
      </c>
      <c s="35" t="s">
        <v>5</v>
      </c>
      <c s="6" t="s">
        <v>1933</v>
      </c>
      <c s="36" t="s">
        <v>206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68</v>
      </c>
      <c>
        <f>(M97*21)/100</f>
      </c>
      <c t="s">
        <v>28</v>
      </c>
    </row>
    <row r="98" spans="1:5" ht="12.75">
      <c r="A98" s="35" t="s">
        <v>56</v>
      </c>
      <c r="E98" s="39" t="s">
        <v>1933</v>
      </c>
    </row>
    <row r="99" spans="1:5" ht="51">
      <c r="A99" s="35" t="s">
        <v>58</v>
      </c>
      <c r="E99" s="42" t="s">
        <v>1934</v>
      </c>
    </row>
    <row r="100" spans="1:5" ht="12.75">
      <c r="A100" t="s">
        <v>59</v>
      </c>
      <c r="E100" s="39" t="s">
        <v>5</v>
      </c>
    </row>
    <row r="101" spans="1:16" ht="12.75">
      <c r="A101" t="s">
        <v>50</v>
      </c>
      <c s="34" t="s">
        <v>298</v>
      </c>
      <c s="34" t="s">
        <v>1935</v>
      </c>
      <c s="35" t="s">
        <v>5</v>
      </c>
      <c s="6" t="s">
        <v>1936</v>
      </c>
      <c s="36" t="s">
        <v>206</v>
      </c>
      <c s="37">
        <v>15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68</v>
      </c>
      <c>
        <f>(M101*21)/100</f>
      </c>
      <c t="s">
        <v>28</v>
      </c>
    </row>
    <row r="102" spans="1:5" ht="12.75">
      <c r="A102" s="35" t="s">
        <v>56</v>
      </c>
      <c r="E102" s="39" t="s">
        <v>1936</v>
      </c>
    </row>
    <row r="103" spans="1:5" ht="51">
      <c r="A103" s="35" t="s">
        <v>58</v>
      </c>
      <c r="E103" s="42" t="s">
        <v>1937</v>
      </c>
    </row>
    <row r="104" spans="1:5" ht="12.75">
      <c r="A104" t="s">
        <v>59</v>
      </c>
      <c r="E104" s="39" t="s">
        <v>5</v>
      </c>
    </row>
    <row r="105" spans="1:16" ht="12.75">
      <c r="A105" t="s">
        <v>50</v>
      </c>
      <c s="34" t="s">
        <v>301</v>
      </c>
      <c s="34" t="s">
        <v>1938</v>
      </c>
      <c s="35" t="s">
        <v>5</v>
      </c>
      <c s="6" t="s">
        <v>1939</v>
      </c>
      <c s="36" t="s">
        <v>206</v>
      </c>
      <c s="37">
        <v>9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68</v>
      </c>
      <c>
        <f>(M105*21)/100</f>
      </c>
      <c t="s">
        <v>28</v>
      </c>
    </row>
    <row r="106" spans="1:5" ht="12.75">
      <c r="A106" s="35" t="s">
        <v>56</v>
      </c>
      <c r="E106" s="39" t="s">
        <v>1939</v>
      </c>
    </row>
    <row r="107" spans="1:5" ht="51">
      <c r="A107" s="35" t="s">
        <v>58</v>
      </c>
      <c r="E107" s="42" t="s">
        <v>1940</v>
      </c>
    </row>
    <row r="108" spans="1:5" ht="12.75">
      <c r="A108" t="s">
        <v>59</v>
      </c>
      <c r="E108" s="39" t="s">
        <v>5</v>
      </c>
    </row>
    <row r="109" spans="1:16" ht="12.75">
      <c r="A109" t="s">
        <v>50</v>
      </c>
      <c s="34" t="s">
        <v>304</v>
      </c>
      <c s="34" t="s">
        <v>1941</v>
      </c>
      <c s="35" t="s">
        <v>5</v>
      </c>
      <c s="6" t="s">
        <v>1942</v>
      </c>
      <c s="36" t="s">
        <v>206</v>
      </c>
      <c s="37">
        <v>14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68</v>
      </c>
      <c>
        <f>(M109*21)/100</f>
      </c>
      <c t="s">
        <v>28</v>
      </c>
    </row>
    <row r="110" spans="1:5" ht="12.75">
      <c r="A110" s="35" t="s">
        <v>56</v>
      </c>
      <c r="E110" s="39" t="s">
        <v>1942</v>
      </c>
    </row>
    <row r="111" spans="1:5" ht="51">
      <c r="A111" s="35" t="s">
        <v>58</v>
      </c>
      <c r="E111" s="42" t="s">
        <v>1943</v>
      </c>
    </row>
    <row r="112" spans="1:5" ht="12.75">
      <c r="A112" t="s">
        <v>59</v>
      </c>
      <c r="E112" s="39" t="s">
        <v>5</v>
      </c>
    </row>
    <row r="113" spans="1:16" ht="12.75">
      <c r="A113" t="s">
        <v>50</v>
      </c>
      <c s="34" t="s">
        <v>307</v>
      </c>
      <c s="34" t="s">
        <v>1944</v>
      </c>
      <c s="35" t="s">
        <v>5</v>
      </c>
      <c s="6" t="s">
        <v>1945</v>
      </c>
      <c s="36" t="s">
        <v>206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68</v>
      </c>
      <c>
        <f>(M113*21)/100</f>
      </c>
      <c t="s">
        <v>28</v>
      </c>
    </row>
    <row r="114" spans="1:5" ht="12.75">
      <c r="A114" s="35" t="s">
        <v>56</v>
      </c>
      <c r="E114" s="39" t="s">
        <v>1945</v>
      </c>
    </row>
    <row r="115" spans="1:5" ht="51">
      <c r="A115" s="35" t="s">
        <v>58</v>
      </c>
      <c r="E115" s="42" t="s">
        <v>1934</v>
      </c>
    </row>
    <row r="116" spans="1:5" ht="12.75">
      <c r="A116" t="s">
        <v>59</v>
      </c>
      <c r="E116" s="39" t="s">
        <v>5</v>
      </c>
    </row>
    <row r="117" spans="1:16" ht="12.75">
      <c r="A117" t="s">
        <v>50</v>
      </c>
      <c s="34" t="s">
        <v>468</v>
      </c>
      <c s="34" t="s">
        <v>1946</v>
      </c>
      <c s="35" t="s">
        <v>5</v>
      </c>
      <c s="6" t="s">
        <v>1947</v>
      </c>
      <c s="36" t="s">
        <v>206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68</v>
      </c>
      <c>
        <f>(M117*21)/100</f>
      </c>
      <c t="s">
        <v>28</v>
      </c>
    </row>
    <row r="118" spans="1:5" ht="12.75">
      <c r="A118" s="35" t="s">
        <v>56</v>
      </c>
      <c r="E118" s="39" t="s">
        <v>1947</v>
      </c>
    </row>
    <row r="119" spans="1:5" ht="51">
      <c r="A119" s="35" t="s">
        <v>58</v>
      </c>
      <c r="E119" s="42" t="s">
        <v>1934</v>
      </c>
    </row>
    <row r="120" spans="1:5" ht="12.75">
      <c r="A120" t="s">
        <v>59</v>
      </c>
      <c r="E120" s="39" t="s">
        <v>5</v>
      </c>
    </row>
    <row r="121" spans="1:13" ht="12.75">
      <c r="A121" t="s">
        <v>47</v>
      </c>
      <c r="C121" s="31" t="s">
        <v>1948</v>
      </c>
      <c r="E121" s="33" t="s">
        <v>1949</v>
      </c>
      <c r="J121" s="32">
        <f>0</f>
      </c>
      <c s="32">
        <f>0</f>
      </c>
      <c s="32">
        <f>0+L122+L126+L130+L134</f>
      </c>
      <c s="32">
        <f>0+M122+M126+M130+M134</f>
      </c>
    </row>
    <row r="122" spans="1:16" ht="12.75">
      <c r="A122" t="s">
        <v>50</v>
      </c>
      <c s="34" t="s">
        <v>143</v>
      </c>
      <c s="34" t="s">
        <v>1950</v>
      </c>
      <c s="35" t="s">
        <v>5</v>
      </c>
      <c s="6" t="s">
        <v>1951</v>
      </c>
      <c s="36" t="s">
        <v>65</v>
      </c>
      <c s="37">
        <v>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1951</v>
      </c>
    </row>
    <row r="124" spans="1:5" ht="51">
      <c r="A124" s="35" t="s">
        <v>58</v>
      </c>
      <c r="E124" s="42" t="s">
        <v>1791</v>
      </c>
    </row>
    <row r="125" spans="1:5" ht="12.75">
      <c r="A125" t="s">
        <v>59</v>
      </c>
      <c r="E125" s="39" t="s">
        <v>5</v>
      </c>
    </row>
    <row r="126" spans="1:16" ht="12.75">
      <c r="A126" t="s">
        <v>50</v>
      </c>
      <c s="34" t="s">
        <v>148</v>
      </c>
      <c s="34" t="s">
        <v>1952</v>
      </c>
      <c s="35" t="s">
        <v>5</v>
      </c>
      <c s="6" t="s">
        <v>1953</v>
      </c>
      <c s="36" t="s">
        <v>65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1953</v>
      </c>
    </row>
    <row r="128" spans="1:5" ht="51">
      <c r="A128" s="35" t="s">
        <v>58</v>
      </c>
      <c r="E128" s="42" t="s">
        <v>1791</v>
      </c>
    </row>
    <row r="129" spans="1:5" ht="12.75">
      <c r="A129" t="s">
        <v>59</v>
      </c>
      <c r="E129" s="39" t="s">
        <v>5</v>
      </c>
    </row>
    <row r="130" spans="1:16" ht="12.75">
      <c r="A130" t="s">
        <v>50</v>
      </c>
      <c s="34" t="s">
        <v>151</v>
      </c>
      <c s="34" t="s">
        <v>1954</v>
      </c>
      <c s="35" t="s">
        <v>5</v>
      </c>
      <c s="6" t="s">
        <v>1955</v>
      </c>
      <c s="36" t="s">
        <v>65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1955</v>
      </c>
    </row>
    <row r="132" spans="1:5" ht="51">
      <c r="A132" s="35" t="s">
        <v>58</v>
      </c>
      <c r="E132" s="42" t="s">
        <v>1616</v>
      </c>
    </row>
    <row r="133" spans="1:5" ht="12.75">
      <c r="A133" t="s">
        <v>59</v>
      </c>
      <c r="E133" s="39" t="s">
        <v>5</v>
      </c>
    </row>
    <row r="134" spans="1:16" ht="12.75">
      <c r="A134" t="s">
        <v>50</v>
      </c>
      <c s="34" t="s">
        <v>154</v>
      </c>
      <c s="34" t="s">
        <v>1956</v>
      </c>
      <c s="35" t="s">
        <v>5</v>
      </c>
      <c s="6" t="s">
        <v>1957</v>
      </c>
      <c s="36" t="s">
        <v>1615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12.75">
      <c r="A135" s="35" t="s">
        <v>56</v>
      </c>
      <c r="E135" s="39" t="s">
        <v>1957</v>
      </c>
    </row>
    <row r="136" spans="1:5" ht="51">
      <c r="A136" s="35" t="s">
        <v>58</v>
      </c>
      <c r="E136" s="42" t="s">
        <v>1791</v>
      </c>
    </row>
    <row r="137" spans="1:5" ht="12.75">
      <c r="A137" t="s">
        <v>59</v>
      </c>
      <c r="E137" s="39" t="s">
        <v>5</v>
      </c>
    </row>
    <row r="138" spans="1:13" ht="12.75">
      <c r="A138" t="s">
        <v>47</v>
      </c>
      <c r="C138" s="31" t="s">
        <v>1958</v>
      </c>
      <c r="E138" s="33" t="s">
        <v>1959</v>
      </c>
      <c r="J138" s="32">
        <f>0</f>
      </c>
      <c s="32">
        <f>0</f>
      </c>
      <c s="32">
        <f>0+L139+L143+L147+L151+L155+L159</f>
      </c>
      <c s="32">
        <f>0+M139+M143+M147+M151+M155+M159</f>
      </c>
    </row>
    <row r="139" spans="1:16" ht="12.75">
      <c r="A139" t="s">
        <v>50</v>
      </c>
      <c s="34" t="s">
        <v>196</v>
      </c>
      <c s="34" t="s">
        <v>1960</v>
      </c>
      <c s="35" t="s">
        <v>5</v>
      </c>
      <c s="6" t="s">
        <v>1961</v>
      </c>
      <c s="36" t="s">
        <v>174</v>
      </c>
      <c s="37">
        <v>1729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12.75">
      <c r="A140" s="35" t="s">
        <v>56</v>
      </c>
      <c r="E140" s="39" t="s">
        <v>1961</v>
      </c>
    </row>
    <row r="141" spans="1:5" ht="12.75">
      <c r="A141" s="35" t="s">
        <v>58</v>
      </c>
      <c r="E141" s="40" t="s">
        <v>5</v>
      </c>
    </row>
    <row r="142" spans="1:5" ht="12.75">
      <c r="A142" t="s">
        <v>59</v>
      </c>
      <c r="E142" s="39" t="s">
        <v>5</v>
      </c>
    </row>
    <row r="143" spans="1:16" ht="12.75">
      <c r="A143" t="s">
        <v>50</v>
      </c>
      <c s="34" t="s">
        <v>199</v>
      </c>
      <c s="34" t="s">
        <v>1962</v>
      </c>
      <c s="35" t="s">
        <v>5</v>
      </c>
      <c s="6" t="s">
        <v>1963</v>
      </c>
      <c s="36" t="s">
        <v>174</v>
      </c>
      <c s="37">
        <v>643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1963</v>
      </c>
    </row>
    <row r="145" spans="1:5" ht="229.5">
      <c r="A145" s="35" t="s">
        <v>58</v>
      </c>
      <c r="E145" s="42" t="s">
        <v>1916</v>
      </c>
    </row>
    <row r="146" spans="1:5" ht="12.75">
      <c r="A146" t="s">
        <v>59</v>
      </c>
      <c r="E146" s="39" t="s">
        <v>5</v>
      </c>
    </row>
    <row r="147" spans="1:16" ht="12.75">
      <c r="A147" t="s">
        <v>50</v>
      </c>
      <c s="34" t="s">
        <v>203</v>
      </c>
      <c s="34" t="s">
        <v>1964</v>
      </c>
      <c s="35" t="s">
        <v>5</v>
      </c>
      <c s="6" t="s">
        <v>1965</v>
      </c>
      <c s="36" t="s">
        <v>174</v>
      </c>
      <c s="37">
        <v>433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28</v>
      </c>
    </row>
    <row r="148" spans="1:5" ht="12.75">
      <c r="A148" s="35" t="s">
        <v>56</v>
      </c>
      <c r="E148" s="39" t="s">
        <v>1965</v>
      </c>
    </row>
    <row r="149" spans="1:5" ht="229.5">
      <c r="A149" s="35" t="s">
        <v>58</v>
      </c>
      <c r="E149" s="42" t="s">
        <v>1918</v>
      </c>
    </row>
    <row r="150" spans="1:5" ht="12.75">
      <c r="A150" t="s">
        <v>59</v>
      </c>
      <c r="E150" s="39" t="s">
        <v>5</v>
      </c>
    </row>
    <row r="151" spans="1:16" ht="12.75">
      <c r="A151" t="s">
        <v>50</v>
      </c>
      <c s="34" t="s">
        <v>207</v>
      </c>
      <c s="34" t="s">
        <v>1966</v>
      </c>
      <c s="35" t="s">
        <v>5</v>
      </c>
      <c s="6" t="s">
        <v>1967</v>
      </c>
      <c s="36" t="s">
        <v>174</v>
      </c>
      <c s="37">
        <v>256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1967</v>
      </c>
    </row>
    <row r="153" spans="1:5" ht="229.5">
      <c r="A153" s="35" t="s">
        <v>58</v>
      </c>
      <c r="E153" s="42" t="s">
        <v>1921</v>
      </c>
    </row>
    <row r="154" spans="1:5" ht="12.75">
      <c r="A154" t="s">
        <v>59</v>
      </c>
      <c r="E154" s="39" t="s">
        <v>5</v>
      </c>
    </row>
    <row r="155" spans="1:16" ht="12.75">
      <c r="A155" t="s">
        <v>50</v>
      </c>
      <c s="34" t="s">
        <v>210</v>
      </c>
      <c s="34" t="s">
        <v>1968</v>
      </c>
      <c s="35" t="s">
        <v>5</v>
      </c>
      <c s="6" t="s">
        <v>1969</v>
      </c>
      <c s="36" t="s">
        <v>174</v>
      </c>
      <c s="37">
        <v>56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1969</v>
      </c>
    </row>
    <row r="157" spans="1:5" ht="229.5">
      <c r="A157" s="35" t="s">
        <v>58</v>
      </c>
      <c r="E157" s="42" t="s">
        <v>1924</v>
      </c>
    </row>
    <row r="158" spans="1:5" ht="12.75">
      <c r="A158" t="s">
        <v>59</v>
      </c>
      <c r="E158" s="39" t="s">
        <v>5</v>
      </c>
    </row>
    <row r="159" spans="1:16" ht="12.75">
      <c r="A159" t="s">
        <v>50</v>
      </c>
      <c s="34" t="s">
        <v>213</v>
      </c>
      <c s="34" t="s">
        <v>1970</v>
      </c>
      <c s="35" t="s">
        <v>5</v>
      </c>
      <c s="6" t="s">
        <v>1971</v>
      </c>
      <c s="36" t="s">
        <v>174</v>
      </c>
      <c s="37">
        <v>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1971</v>
      </c>
    </row>
    <row r="161" spans="1:5" ht="229.5">
      <c r="A161" s="35" t="s">
        <v>58</v>
      </c>
      <c r="E161" s="42" t="s">
        <v>1926</v>
      </c>
    </row>
    <row r="162" spans="1:5" ht="12.75">
      <c r="A162" t="s">
        <v>59</v>
      </c>
      <c r="E162" s="39" t="s">
        <v>5</v>
      </c>
    </row>
    <row r="163" spans="1:13" ht="12.75">
      <c r="A163" t="s">
        <v>47</v>
      </c>
      <c r="C163" s="31" t="s">
        <v>1972</v>
      </c>
      <c r="E163" s="33" t="s">
        <v>1973</v>
      </c>
      <c r="J163" s="32">
        <f>0</f>
      </c>
      <c s="32">
        <f>0</f>
      </c>
      <c s="32">
        <f>0+L164+L168+L172+L176+L180+L184+L188+L192+L196+L200+L204+L208</f>
      </c>
      <c s="32">
        <f>0+M164+M168+M172+M176+M180+M184+M188+M192+M196+M200+M204+M208</f>
      </c>
    </row>
    <row r="164" spans="1:16" ht="12.75">
      <c r="A164" t="s">
        <v>50</v>
      </c>
      <c s="34" t="s">
        <v>214</v>
      </c>
      <c s="34" t="s">
        <v>1974</v>
      </c>
      <c s="35" t="s">
        <v>5</v>
      </c>
      <c s="6" t="s">
        <v>1975</v>
      </c>
      <c s="36" t="s">
        <v>174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1975</v>
      </c>
    </row>
    <row r="166" spans="1:5" ht="51">
      <c r="A166" s="35" t="s">
        <v>58</v>
      </c>
      <c r="E166" s="42" t="s">
        <v>1892</v>
      </c>
    </row>
    <row r="167" spans="1:5" ht="12.75">
      <c r="A167" t="s">
        <v>59</v>
      </c>
      <c r="E167" s="39" t="s">
        <v>5</v>
      </c>
    </row>
    <row r="168" spans="1:16" ht="12.75">
      <c r="A168" t="s">
        <v>50</v>
      </c>
      <c s="34" t="s">
        <v>215</v>
      </c>
      <c s="34" t="s">
        <v>1976</v>
      </c>
      <c s="35" t="s">
        <v>5</v>
      </c>
      <c s="6" t="s">
        <v>1977</v>
      </c>
      <c s="36" t="s">
        <v>174</v>
      </c>
      <c s="37">
        <v>38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1977</v>
      </c>
    </row>
    <row r="170" spans="1:5" ht="51">
      <c r="A170" s="35" t="s">
        <v>58</v>
      </c>
      <c r="E170" s="42" t="s">
        <v>1978</v>
      </c>
    </row>
    <row r="171" spans="1:5" ht="12.75">
      <c r="A171" t="s">
        <v>59</v>
      </c>
      <c r="E171" s="39" t="s">
        <v>5</v>
      </c>
    </row>
    <row r="172" spans="1:16" ht="12.75">
      <c r="A172" t="s">
        <v>50</v>
      </c>
      <c s="34" t="s">
        <v>218</v>
      </c>
      <c s="34" t="s">
        <v>1979</v>
      </c>
      <c s="35" t="s">
        <v>5</v>
      </c>
      <c s="6" t="s">
        <v>1980</v>
      </c>
      <c s="36" t="s">
        <v>174</v>
      </c>
      <c s="37">
        <v>191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28</v>
      </c>
    </row>
    <row r="173" spans="1:5" ht="12.75">
      <c r="A173" s="35" t="s">
        <v>56</v>
      </c>
      <c r="E173" s="39" t="s">
        <v>1980</v>
      </c>
    </row>
    <row r="174" spans="1:5" ht="51">
      <c r="A174" s="35" t="s">
        <v>58</v>
      </c>
      <c r="E174" s="42" t="s">
        <v>1981</v>
      </c>
    </row>
    <row r="175" spans="1:5" ht="12.75">
      <c r="A175" t="s">
        <v>59</v>
      </c>
      <c r="E175" s="39" t="s">
        <v>5</v>
      </c>
    </row>
    <row r="176" spans="1:16" ht="12.75">
      <c r="A176" t="s">
        <v>50</v>
      </c>
      <c s="34" t="s">
        <v>221</v>
      </c>
      <c s="34" t="s">
        <v>1982</v>
      </c>
      <c s="35" t="s">
        <v>5</v>
      </c>
      <c s="6" t="s">
        <v>1983</v>
      </c>
      <c s="36" t="s">
        <v>174</v>
      </c>
      <c s="37">
        <v>113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1983</v>
      </c>
    </row>
    <row r="178" spans="1:5" ht="51">
      <c r="A178" s="35" t="s">
        <v>58</v>
      </c>
      <c r="E178" s="42" t="s">
        <v>1984</v>
      </c>
    </row>
    <row r="179" spans="1:5" ht="12.75">
      <c r="A179" t="s">
        <v>59</v>
      </c>
      <c r="E179" s="39" t="s">
        <v>5</v>
      </c>
    </row>
    <row r="180" spans="1:16" ht="12.75">
      <c r="A180" t="s">
        <v>50</v>
      </c>
      <c s="34" t="s">
        <v>224</v>
      </c>
      <c s="34" t="s">
        <v>1985</v>
      </c>
      <c s="35" t="s">
        <v>5</v>
      </c>
      <c s="6" t="s">
        <v>1986</v>
      </c>
      <c s="36" t="s">
        <v>174</v>
      </c>
      <c s="37">
        <v>96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1986</v>
      </c>
    </row>
    <row r="182" spans="1:5" ht="51">
      <c r="A182" s="35" t="s">
        <v>58</v>
      </c>
      <c r="E182" s="42" t="s">
        <v>1901</v>
      </c>
    </row>
    <row r="183" spans="1:5" ht="12.75">
      <c r="A183" t="s">
        <v>59</v>
      </c>
      <c r="E183" s="39" t="s">
        <v>5</v>
      </c>
    </row>
    <row r="184" spans="1:16" ht="12.75">
      <c r="A184" t="s">
        <v>50</v>
      </c>
      <c s="34" t="s">
        <v>227</v>
      </c>
      <c s="34" t="s">
        <v>1987</v>
      </c>
      <c s="35" t="s">
        <v>5</v>
      </c>
      <c s="6" t="s">
        <v>1988</v>
      </c>
      <c s="36" t="s">
        <v>174</v>
      </c>
      <c s="37">
        <v>68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12.75">
      <c r="A185" s="35" t="s">
        <v>56</v>
      </c>
      <c r="E185" s="39" t="s">
        <v>1988</v>
      </c>
    </row>
    <row r="186" spans="1:5" ht="51">
      <c r="A186" s="35" t="s">
        <v>58</v>
      </c>
      <c r="E186" s="42" t="s">
        <v>1904</v>
      </c>
    </row>
    <row r="187" spans="1:5" ht="12.75">
      <c r="A187" t="s">
        <v>59</v>
      </c>
      <c r="E187" s="39" t="s">
        <v>5</v>
      </c>
    </row>
    <row r="188" spans="1:16" ht="12.75">
      <c r="A188" t="s">
        <v>50</v>
      </c>
      <c s="34" t="s">
        <v>230</v>
      </c>
      <c s="34" t="s">
        <v>1989</v>
      </c>
      <c s="35" t="s">
        <v>5</v>
      </c>
      <c s="6" t="s">
        <v>1990</v>
      </c>
      <c s="36" t="s">
        <v>174</v>
      </c>
      <c s="37">
        <v>58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68</v>
      </c>
      <c>
        <f>(M188*21)/100</f>
      </c>
      <c t="s">
        <v>28</v>
      </c>
    </row>
    <row r="189" spans="1:5" ht="12.75">
      <c r="A189" s="35" t="s">
        <v>56</v>
      </c>
      <c r="E189" s="39" t="s">
        <v>1990</v>
      </c>
    </row>
    <row r="190" spans="1:5" ht="51">
      <c r="A190" s="35" t="s">
        <v>58</v>
      </c>
      <c r="E190" s="42" t="s">
        <v>1907</v>
      </c>
    </row>
    <row r="191" spans="1:5" ht="12.75">
      <c r="A191" t="s">
        <v>59</v>
      </c>
      <c r="E191" s="39" t="s">
        <v>5</v>
      </c>
    </row>
    <row r="192" spans="1:16" ht="12.75">
      <c r="A192" t="s">
        <v>50</v>
      </c>
      <c s="34" t="s">
        <v>233</v>
      </c>
      <c s="34" t="s">
        <v>1991</v>
      </c>
      <c s="35" t="s">
        <v>5</v>
      </c>
      <c s="6" t="s">
        <v>1992</v>
      </c>
      <c s="36" t="s">
        <v>174</v>
      </c>
      <c s="37">
        <v>12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68</v>
      </c>
      <c>
        <f>(M192*21)/100</f>
      </c>
      <c t="s">
        <v>28</v>
      </c>
    </row>
    <row r="193" spans="1:5" ht="12.75">
      <c r="A193" s="35" t="s">
        <v>56</v>
      </c>
      <c r="E193" s="39" t="s">
        <v>1992</v>
      </c>
    </row>
    <row r="194" spans="1:5" ht="51">
      <c r="A194" s="35" t="s">
        <v>58</v>
      </c>
      <c r="E194" s="42" t="s">
        <v>1910</v>
      </c>
    </row>
    <row r="195" spans="1:5" ht="12.75">
      <c r="A195" t="s">
        <v>59</v>
      </c>
      <c r="E195" s="39" t="s">
        <v>5</v>
      </c>
    </row>
    <row r="196" spans="1:16" ht="12.75">
      <c r="A196" t="s">
        <v>50</v>
      </c>
      <c s="34" t="s">
        <v>236</v>
      </c>
      <c s="34" t="s">
        <v>1993</v>
      </c>
      <c s="35" t="s">
        <v>5</v>
      </c>
      <c s="6" t="s">
        <v>1994</v>
      </c>
      <c s="36" t="s">
        <v>174</v>
      </c>
      <c s="37">
        <v>3551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1994</v>
      </c>
    </row>
    <row r="198" spans="1:5" ht="229.5">
      <c r="A198" s="35" t="s">
        <v>58</v>
      </c>
      <c r="E198" s="42" t="s">
        <v>1995</v>
      </c>
    </row>
    <row r="199" spans="1:5" ht="12.75">
      <c r="A199" t="s">
        <v>59</v>
      </c>
      <c r="E199" s="39" t="s">
        <v>5</v>
      </c>
    </row>
    <row r="200" spans="1:16" ht="12.75">
      <c r="A200" t="s">
        <v>50</v>
      </c>
      <c s="34" t="s">
        <v>239</v>
      </c>
      <c s="34" t="s">
        <v>1996</v>
      </c>
      <c s="35" t="s">
        <v>5</v>
      </c>
      <c s="6" t="s">
        <v>1997</v>
      </c>
      <c s="36" t="s">
        <v>174</v>
      </c>
      <c s="37">
        <v>76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28</v>
      </c>
    </row>
    <row r="201" spans="1:5" ht="12.75">
      <c r="A201" s="35" t="s">
        <v>56</v>
      </c>
      <c r="E201" s="39" t="s">
        <v>1997</v>
      </c>
    </row>
    <row r="202" spans="1:5" ht="76.5">
      <c r="A202" s="35" t="s">
        <v>58</v>
      </c>
      <c r="E202" s="42" t="s">
        <v>1998</v>
      </c>
    </row>
    <row r="203" spans="1:5" ht="12.75">
      <c r="A203" t="s">
        <v>59</v>
      </c>
      <c r="E203" s="39" t="s">
        <v>5</v>
      </c>
    </row>
    <row r="204" spans="1:16" ht="12.75">
      <c r="A204" t="s">
        <v>50</v>
      </c>
      <c s="34" t="s">
        <v>242</v>
      </c>
      <c s="34" t="s">
        <v>1999</v>
      </c>
      <c s="35" t="s">
        <v>5</v>
      </c>
      <c s="6" t="s">
        <v>2000</v>
      </c>
      <c s="36" t="s">
        <v>174</v>
      </c>
      <c s="37">
        <v>58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28</v>
      </c>
    </row>
    <row r="205" spans="1:5" ht="12.75">
      <c r="A205" s="35" t="s">
        <v>56</v>
      </c>
      <c r="E205" s="39" t="s">
        <v>2000</v>
      </c>
    </row>
    <row r="206" spans="1:5" ht="51">
      <c r="A206" s="35" t="s">
        <v>58</v>
      </c>
      <c r="E206" s="42" t="s">
        <v>1907</v>
      </c>
    </row>
    <row r="207" spans="1:5" ht="12.75">
      <c r="A207" t="s">
        <v>59</v>
      </c>
      <c r="E207" s="39" t="s">
        <v>5</v>
      </c>
    </row>
    <row r="208" spans="1:16" ht="12.75">
      <c r="A208" t="s">
        <v>50</v>
      </c>
      <c s="34" t="s">
        <v>245</v>
      </c>
      <c s="34" t="s">
        <v>2001</v>
      </c>
      <c s="35" t="s">
        <v>5</v>
      </c>
      <c s="6" t="s">
        <v>2002</v>
      </c>
      <c s="36" t="s">
        <v>174</v>
      </c>
      <c s="37">
        <v>12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2002</v>
      </c>
    </row>
    <row r="210" spans="1:5" ht="51">
      <c r="A210" s="35" t="s">
        <v>58</v>
      </c>
      <c r="E210" s="42" t="s">
        <v>1910</v>
      </c>
    </row>
    <row r="211" spans="1:5" ht="12.75">
      <c r="A211" t="s">
        <v>59</v>
      </c>
      <c r="E211" s="39" t="s">
        <v>5</v>
      </c>
    </row>
    <row r="212" spans="1:13" ht="12.75">
      <c r="A212" t="s">
        <v>47</v>
      </c>
      <c r="C212" s="31" t="s">
        <v>2003</v>
      </c>
      <c r="E212" s="33" t="s">
        <v>2004</v>
      </c>
      <c r="J212" s="32">
        <f>0</f>
      </c>
      <c s="32">
        <f>0</f>
      </c>
      <c s="32">
        <f>0+L213+L217+L221+L225+L229+L233+L237+L241+L245+L249+L253+L257</f>
      </c>
      <c s="32">
        <f>0+M213+M217+M221+M225+M229+M233+M237+M241+M245+M249+M253+M257</f>
      </c>
    </row>
    <row r="213" spans="1:16" ht="12.75">
      <c r="A213" t="s">
        <v>50</v>
      </c>
      <c s="34" t="s">
        <v>79</v>
      </c>
      <c s="34" t="s">
        <v>2005</v>
      </c>
      <c s="35" t="s">
        <v>5</v>
      </c>
      <c s="6" t="s">
        <v>2006</v>
      </c>
      <c s="36" t="s">
        <v>65</v>
      </c>
      <c s="37">
        <v>14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28</v>
      </c>
    </row>
    <row r="214" spans="1:5" ht="12.75">
      <c r="A214" s="35" t="s">
        <v>56</v>
      </c>
      <c r="E214" s="39" t="s">
        <v>2006</v>
      </c>
    </row>
    <row r="215" spans="1:5" ht="76.5">
      <c r="A215" s="35" t="s">
        <v>58</v>
      </c>
      <c r="E215" s="42" t="s">
        <v>2007</v>
      </c>
    </row>
    <row r="216" spans="1:5" ht="12.75">
      <c r="A216" t="s">
        <v>59</v>
      </c>
      <c r="E216" s="39" t="s">
        <v>5</v>
      </c>
    </row>
    <row r="217" spans="1:16" ht="12.75">
      <c r="A217" t="s">
        <v>50</v>
      </c>
      <c s="34" t="s">
        <v>82</v>
      </c>
      <c s="34" t="s">
        <v>2008</v>
      </c>
      <c s="35" t="s">
        <v>5</v>
      </c>
      <c s="6" t="s">
        <v>2009</v>
      </c>
      <c s="36" t="s">
        <v>65</v>
      </c>
      <c s="37">
        <v>6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28</v>
      </c>
    </row>
    <row r="218" spans="1:5" ht="12.75">
      <c r="A218" s="35" t="s">
        <v>56</v>
      </c>
      <c r="E218" s="39" t="s">
        <v>2009</v>
      </c>
    </row>
    <row r="219" spans="1:5" ht="51">
      <c r="A219" s="35" t="s">
        <v>58</v>
      </c>
      <c r="E219" s="42" t="s">
        <v>2010</v>
      </c>
    </row>
    <row r="220" spans="1:5" ht="12.75">
      <c r="A220" t="s">
        <v>59</v>
      </c>
      <c r="E220" s="39" t="s">
        <v>5</v>
      </c>
    </row>
    <row r="221" spans="1:16" ht="12.75">
      <c r="A221" t="s">
        <v>50</v>
      </c>
      <c s="34" t="s">
        <v>85</v>
      </c>
      <c s="34" t="s">
        <v>2011</v>
      </c>
      <c s="35" t="s">
        <v>5</v>
      </c>
      <c s="6" t="s">
        <v>2012</v>
      </c>
      <c s="36" t="s">
        <v>1615</v>
      </c>
      <c s="37">
        <v>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28</v>
      </c>
    </row>
    <row r="222" spans="1:5" ht="12.75">
      <c r="A222" s="35" t="s">
        <v>56</v>
      </c>
      <c r="E222" s="39" t="s">
        <v>2012</v>
      </c>
    </row>
    <row r="223" spans="1:5" ht="38.25">
      <c r="A223" s="35" t="s">
        <v>58</v>
      </c>
      <c r="E223" s="40" t="s">
        <v>2013</v>
      </c>
    </row>
    <row r="224" spans="1:5" ht="12.75">
      <c r="A224" t="s">
        <v>59</v>
      </c>
      <c r="E224" s="39" t="s">
        <v>5</v>
      </c>
    </row>
    <row r="225" spans="1:16" ht="12.75">
      <c r="A225" t="s">
        <v>50</v>
      </c>
      <c s="34" t="s">
        <v>88</v>
      </c>
      <c s="34" t="s">
        <v>2014</v>
      </c>
      <c s="35" t="s">
        <v>5</v>
      </c>
      <c s="6" t="s">
        <v>2015</v>
      </c>
      <c s="36" t="s">
        <v>1615</v>
      </c>
      <c s="37">
        <v>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28</v>
      </c>
    </row>
    <row r="226" spans="1:5" ht="12.75">
      <c r="A226" s="35" t="s">
        <v>56</v>
      </c>
      <c r="E226" s="39" t="s">
        <v>2015</v>
      </c>
    </row>
    <row r="227" spans="1:5" ht="51">
      <c r="A227" s="35" t="s">
        <v>58</v>
      </c>
      <c r="E227" s="42" t="s">
        <v>2010</v>
      </c>
    </row>
    <row r="228" spans="1:5" ht="12.75">
      <c r="A228" t="s">
        <v>59</v>
      </c>
      <c r="E228" s="39" t="s">
        <v>5</v>
      </c>
    </row>
    <row r="229" spans="1:16" ht="12.75">
      <c r="A229" t="s">
        <v>50</v>
      </c>
      <c s="34" t="s">
        <v>91</v>
      </c>
      <c s="34" t="s">
        <v>2016</v>
      </c>
      <c s="35" t="s">
        <v>5</v>
      </c>
      <c s="6" t="s">
        <v>2017</v>
      </c>
      <c s="36" t="s">
        <v>1615</v>
      </c>
      <c s="37">
        <v>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28</v>
      </c>
    </row>
    <row r="230" spans="1:5" ht="12.75">
      <c r="A230" s="35" t="s">
        <v>56</v>
      </c>
      <c r="E230" s="39" t="s">
        <v>2017</v>
      </c>
    </row>
    <row r="231" spans="1:5" ht="51">
      <c r="A231" s="35" t="s">
        <v>58</v>
      </c>
      <c r="E231" s="42" t="s">
        <v>1616</v>
      </c>
    </row>
    <row r="232" spans="1:5" ht="12.75">
      <c r="A232" t="s">
        <v>59</v>
      </c>
      <c r="E232" s="39" t="s">
        <v>5</v>
      </c>
    </row>
    <row r="233" spans="1:16" ht="12.75">
      <c r="A233" t="s">
        <v>50</v>
      </c>
      <c s="34" t="s">
        <v>94</v>
      </c>
      <c s="34" t="s">
        <v>2018</v>
      </c>
      <c s="35" t="s">
        <v>5</v>
      </c>
      <c s="6" t="s">
        <v>2019</v>
      </c>
      <c s="36" t="s">
        <v>1615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28</v>
      </c>
    </row>
    <row r="234" spans="1:5" ht="12.75">
      <c r="A234" s="35" t="s">
        <v>56</v>
      </c>
      <c r="E234" s="39" t="s">
        <v>2019</v>
      </c>
    </row>
    <row r="235" spans="1:5" ht="51">
      <c r="A235" s="35" t="s">
        <v>58</v>
      </c>
      <c r="E235" s="42" t="s">
        <v>1616</v>
      </c>
    </row>
    <row r="236" spans="1:5" ht="12.75">
      <c r="A236" t="s">
        <v>59</v>
      </c>
      <c r="E236" s="39" t="s">
        <v>5</v>
      </c>
    </row>
    <row r="237" spans="1:16" ht="12.75">
      <c r="A237" t="s">
        <v>50</v>
      </c>
      <c s="34" t="s">
        <v>97</v>
      </c>
      <c s="34" t="s">
        <v>2020</v>
      </c>
      <c s="35" t="s">
        <v>5</v>
      </c>
      <c s="6" t="s">
        <v>2021</v>
      </c>
      <c s="36" t="s">
        <v>65</v>
      </c>
      <c s="37">
        <v>16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28</v>
      </c>
    </row>
    <row r="238" spans="1:5" ht="12.75">
      <c r="A238" s="35" t="s">
        <v>56</v>
      </c>
      <c r="E238" s="39" t="s">
        <v>2021</v>
      </c>
    </row>
    <row r="239" spans="1:5" ht="51">
      <c r="A239" s="35" t="s">
        <v>58</v>
      </c>
      <c r="E239" s="42" t="s">
        <v>1892</v>
      </c>
    </row>
    <row r="240" spans="1:5" ht="12.75">
      <c r="A240" t="s">
        <v>59</v>
      </c>
      <c r="E240" s="39" t="s">
        <v>5</v>
      </c>
    </row>
    <row r="241" spans="1:16" ht="12.75">
      <c r="A241" t="s">
        <v>50</v>
      </c>
      <c s="34" t="s">
        <v>100</v>
      </c>
      <c s="34" t="s">
        <v>2022</v>
      </c>
      <c s="35" t="s">
        <v>5</v>
      </c>
      <c s="6" t="s">
        <v>2023</v>
      </c>
      <c s="36" t="s">
        <v>65</v>
      </c>
      <c s="37">
        <v>78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28</v>
      </c>
    </row>
    <row r="242" spans="1:5" ht="12.75">
      <c r="A242" s="35" t="s">
        <v>56</v>
      </c>
      <c r="E242" s="39" t="s">
        <v>2023</v>
      </c>
    </row>
    <row r="243" spans="1:5" ht="51">
      <c r="A243" s="35" t="s">
        <v>58</v>
      </c>
      <c r="E243" s="42" t="s">
        <v>2024</v>
      </c>
    </row>
    <row r="244" spans="1:5" ht="12.75">
      <c r="A244" t="s">
        <v>59</v>
      </c>
      <c r="E244" s="39" t="s">
        <v>5</v>
      </c>
    </row>
    <row r="245" spans="1:16" ht="12.75">
      <c r="A245" t="s">
        <v>50</v>
      </c>
      <c s="34" t="s">
        <v>103</v>
      </c>
      <c s="34" t="s">
        <v>1771</v>
      </c>
      <c s="35" t="s">
        <v>5</v>
      </c>
      <c s="6" t="s">
        <v>1772</v>
      </c>
      <c s="36" t="s">
        <v>65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28</v>
      </c>
    </row>
    <row r="246" spans="1:5" ht="12.75">
      <c r="A246" s="35" t="s">
        <v>56</v>
      </c>
      <c r="E246" s="39" t="s">
        <v>1772</v>
      </c>
    </row>
    <row r="247" spans="1:5" ht="51">
      <c r="A247" s="35" t="s">
        <v>58</v>
      </c>
      <c r="E247" s="42" t="s">
        <v>1764</v>
      </c>
    </row>
    <row r="248" spans="1:5" ht="12.75">
      <c r="A248" t="s">
        <v>59</v>
      </c>
      <c r="E248" s="39" t="s">
        <v>5</v>
      </c>
    </row>
    <row r="249" spans="1:16" ht="12.75">
      <c r="A249" t="s">
        <v>50</v>
      </c>
      <c s="34" t="s">
        <v>106</v>
      </c>
      <c s="34" t="s">
        <v>2025</v>
      </c>
      <c s="35" t="s">
        <v>5</v>
      </c>
      <c s="6" t="s">
        <v>2026</v>
      </c>
      <c s="36" t="s">
        <v>1615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28</v>
      </c>
    </row>
    <row r="250" spans="1:5" ht="12.75">
      <c r="A250" s="35" t="s">
        <v>56</v>
      </c>
      <c r="E250" s="39" t="s">
        <v>2026</v>
      </c>
    </row>
    <row r="251" spans="1:5" ht="51">
      <c r="A251" s="35" t="s">
        <v>58</v>
      </c>
      <c r="E251" s="42" t="s">
        <v>1616</v>
      </c>
    </row>
    <row r="252" spans="1:5" ht="12.75">
      <c r="A252" t="s">
        <v>59</v>
      </c>
      <c r="E252" s="39" t="s">
        <v>5</v>
      </c>
    </row>
    <row r="253" spans="1:16" ht="12.75">
      <c r="A253" t="s">
        <v>50</v>
      </c>
      <c s="34" t="s">
        <v>109</v>
      </c>
      <c s="34" t="s">
        <v>2027</v>
      </c>
      <c s="35" t="s">
        <v>5</v>
      </c>
      <c s="6" t="s">
        <v>2028</v>
      </c>
      <c s="36" t="s">
        <v>1615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28</v>
      </c>
    </row>
    <row r="254" spans="1:5" ht="12.75">
      <c r="A254" s="35" t="s">
        <v>56</v>
      </c>
      <c r="E254" s="39" t="s">
        <v>2028</v>
      </c>
    </row>
    <row r="255" spans="1:5" ht="51">
      <c r="A255" s="35" t="s">
        <v>58</v>
      </c>
      <c r="E255" s="42" t="s">
        <v>1620</v>
      </c>
    </row>
    <row r="256" spans="1:5" ht="12.75">
      <c r="A256" t="s">
        <v>59</v>
      </c>
      <c r="E256" s="39" t="s">
        <v>5</v>
      </c>
    </row>
    <row r="257" spans="1:16" ht="12.75">
      <c r="A257" t="s">
        <v>50</v>
      </c>
      <c s="34" t="s">
        <v>112</v>
      </c>
      <c s="34" t="s">
        <v>2029</v>
      </c>
      <c s="35" t="s">
        <v>5</v>
      </c>
      <c s="6" t="s">
        <v>2030</v>
      </c>
      <c s="36" t="s">
        <v>1615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28</v>
      </c>
    </row>
    <row r="258" spans="1:5" ht="12.75">
      <c r="A258" s="35" t="s">
        <v>56</v>
      </c>
      <c r="E258" s="39" t="s">
        <v>2030</v>
      </c>
    </row>
    <row r="259" spans="1:5" ht="51">
      <c r="A259" s="35" t="s">
        <v>58</v>
      </c>
      <c r="E259" s="42" t="s">
        <v>1616</v>
      </c>
    </row>
    <row r="260" spans="1:5" ht="12.75">
      <c r="A260" t="s">
        <v>59</v>
      </c>
      <c r="E260" s="39" t="s">
        <v>5</v>
      </c>
    </row>
    <row r="261" spans="1:13" ht="12.75">
      <c r="A261" t="s">
        <v>47</v>
      </c>
      <c r="C261" s="31" t="s">
        <v>2031</v>
      </c>
      <c r="E261" s="33" t="s">
        <v>2032</v>
      </c>
      <c r="J261" s="32">
        <f>0</f>
      </c>
      <c s="32">
        <f>0</f>
      </c>
      <c s="32">
        <f>0+L262+L266+L270+L274+L278</f>
      </c>
      <c s="32">
        <f>0+M262+M266+M270+M274+M278</f>
      </c>
    </row>
    <row r="262" spans="1:16" ht="12.75">
      <c r="A262" t="s">
        <v>50</v>
      </c>
      <c s="34" t="s">
        <v>115</v>
      </c>
      <c s="34" t="s">
        <v>2033</v>
      </c>
      <c s="35" t="s">
        <v>5</v>
      </c>
      <c s="6" t="s">
        <v>2034</v>
      </c>
      <c s="36" t="s">
        <v>65</v>
      </c>
      <c s="37">
        <v>4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28</v>
      </c>
    </row>
    <row r="263" spans="1:5" ht="12.75">
      <c r="A263" s="35" t="s">
        <v>56</v>
      </c>
      <c r="E263" s="39" t="s">
        <v>2034</v>
      </c>
    </row>
    <row r="264" spans="1:5" ht="76.5">
      <c r="A264" s="35" t="s">
        <v>58</v>
      </c>
      <c r="E264" s="42" t="s">
        <v>2035</v>
      </c>
    </row>
    <row r="265" spans="1:5" ht="12.75">
      <c r="A265" t="s">
        <v>59</v>
      </c>
      <c r="E265" s="39" t="s">
        <v>5</v>
      </c>
    </row>
    <row r="266" spans="1:16" ht="12.75">
      <c r="A266" t="s">
        <v>50</v>
      </c>
      <c s="34" t="s">
        <v>120</v>
      </c>
      <c s="34" t="s">
        <v>2036</v>
      </c>
      <c s="35" t="s">
        <v>5</v>
      </c>
      <c s="6" t="s">
        <v>2037</v>
      </c>
      <c s="36" t="s">
        <v>65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28</v>
      </c>
    </row>
    <row r="267" spans="1:5" ht="12.75">
      <c r="A267" s="35" t="s">
        <v>56</v>
      </c>
      <c r="E267" s="39" t="s">
        <v>2037</v>
      </c>
    </row>
    <row r="268" spans="1:5" ht="51">
      <c r="A268" s="35" t="s">
        <v>58</v>
      </c>
      <c r="E268" s="42" t="s">
        <v>1620</v>
      </c>
    </row>
    <row r="269" spans="1:5" ht="12.75">
      <c r="A269" t="s">
        <v>59</v>
      </c>
      <c r="E269" s="39" t="s">
        <v>5</v>
      </c>
    </row>
    <row r="270" spans="1:16" ht="12.75">
      <c r="A270" t="s">
        <v>50</v>
      </c>
      <c s="34" t="s">
        <v>123</v>
      </c>
      <c s="34" t="s">
        <v>2038</v>
      </c>
      <c s="35" t="s">
        <v>5</v>
      </c>
      <c s="6" t="s">
        <v>2039</v>
      </c>
      <c s="36" t="s">
        <v>65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28</v>
      </c>
    </row>
    <row r="271" spans="1:5" ht="12.75">
      <c r="A271" s="35" t="s">
        <v>56</v>
      </c>
      <c r="E271" s="39" t="s">
        <v>2039</v>
      </c>
    </row>
    <row r="272" spans="1:5" ht="51">
      <c r="A272" s="35" t="s">
        <v>58</v>
      </c>
      <c r="E272" s="42" t="s">
        <v>1616</v>
      </c>
    </row>
    <row r="273" spans="1:5" ht="12.75">
      <c r="A273" t="s">
        <v>59</v>
      </c>
      <c r="E273" s="39" t="s">
        <v>5</v>
      </c>
    </row>
    <row r="274" spans="1:16" ht="12.75">
      <c r="A274" t="s">
        <v>50</v>
      </c>
      <c s="34" t="s">
        <v>126</v>
      </c>
      <c s="34" t="s">
        <v>2040</v>
      </c>
      <c s="35" t="s">
        <v>5</v>
      </c>
      <c s="6" t="s">
        <v>2041</v>
      </c>
      <c s="36" t="s">
        <v>65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28</v>
      </c>
    </row>
    <row r="275" spans="1:5" ht="12.75">
      <c r="A275" s="35" t="s">
        <v>56</v>
      </c>
      <c r="E275" s="39" t="s">
        <v>2041</v>
      </c>
    </row>
    <row r="276" spans="1:5" ht="51">
      <c r="A276" s="35" t="s">
        <v>58</v>
      </c>
      <c r="E276" s="42" t="s">
        <v>1620</v>
      </c>
    </row>
    <row r="277" spans="1:5" ht="12.75">
      <c r="A277" t="s">
        <v>59</v>
      </c>
      <c r="E277" s="39" t="s">
        <v>5</v>
      </c>
    </row>
    <row r="278" spans="1:16" ht="12.75">
      <c r="A278" t="s">
        <v>50</v>
      </c>
      <c s="34" t="s">
        <v>129</v>
      </c>
      <c s="34" t="s">
        <v>2042</v>
      </c>
      <c s="35" t="s">
        <v>5</v>
      </c>
      <c s="6" t="s">
        <v>2043</v>
      </c>
      <c s="36" t="s">
        <v>65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28</v>
      </c>
    </row>
    <row r="279" spans="1:5" ht="12.75">
      <c r="A279" s="35" t="s">
        <v>56</v>
      </c>
      <c r="E279" s="39" t="s">
        <v>2043</v>
      </c>
    </row>
    <row r="280" spans="1:5" ht="51">
      <c r="A280" s="35" t="s">
        <v>58</v>
      </c>
      <c r="E280" s="42" t="s">
        <v>1616</v>
      </c>
    </row>
    <row r="281" spans="1:5" ht="12.75">
      <c r="A281" t="s">
        <v>59</v>
      </c>
      <c r="E281" s="39" t="s">
        <v>5</v>
      </c>
    </row>
    <row r="282" spans="1:13" ht="12.75">
      <c r="A282" t="s">
        <v>47</v>
      </c>
      <c r="C282" s="31" t="s">
        <v>2044</v>
      </c>
      <c r="E282" s="33" t="s">
        <v>2045</v>
      </c>
      <c r="J282" s="32">
        <f>0</f>
      </c>
      <c s="32">
        <f>0</f>
      </c>
      <c s="32">
        <f>0+L283+L287+L291+L295</f>
      </c>
      <c s="32">
        <f>0+M283+M287+M291+M295</f>
      </c>
    </row>
    <row r="283" spans="1:16" ht="12.75">
      <c r="A283" t="s">
        <v>50</v>
      </c>
      <c s="34" t="s">
        <v>132</v>
      </c>
      <c s="34" t="s">
        <v>2046</v>
      </c>
      <c s="35" t="s">
        <v>5</v>
      </c>
      <c s="6" t="s">
        <v>2047</v>
      </c>
      <c s="36" t="s">
        <v>1615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28</v>
      </c>
    </row>
    <row r="284" spans="1:5" ht="12.75">
      <c r="A284" s="35" t="s">
        <v>56</v>
      </c>
      <c r="E284" s="39" t="s">
        <v>2047</v>
      </c>
    </row>
    <row r="285" spans="1:5" ht="51">
      <c r="A285" s="35" t="s">
        <v>58</v>
      </c>
      <c r="E285" s="42" t="s">
        <v>1764</v>
      </c>
    </row>
    <row r="286" spans="1:5" ht="12.75">
      <c r="A286" t="s">
        <v>59</v>
      </c>
      <c r="E286" s="39" t="s">
        <v>5</v>
      </c>
    </row>
    <row r="287" spans="1:16" ht="12.75">
      <c r="A287" t="s">
        <v>50</v>
      </c>
      <c s="34" t="s">
        <v>134</v>
      </c>
      <c s="34" t="s">
        <v>2048</v>
      </c>
      <c s="35" t="s">
        <v>5</v>
      </c>
      <c s="6" t="s">
        <v>2049</v>
      </c>
      <c s="36" t="s">
        <v>1615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28</v>
      </c>
    </row>
    <row r="288" spans="1:5" ht="12.75">
      <c r="A288" s="35" t="s">
        <v>56</v>
      </c>
      <c r="E288" s="39" t="s">
        <v>2049</v>
      </c>
    </row>
    <row r="289" spans="1:5" ht="51">
      <c r="A289" s="35" t="s">
        <v>58</v>
      </c>
      <c r="E289" s="42" t="s">
        <v>1616</v>
      </c>
    </row>
    <row r="290" spans="1:5" ht="12.75">
      <c r="A290" t="s">
        <v>59</v>
      </c>
      <c r="E290" s="39" t="s">
        <v>5</v>
      </c>
    </row>
    <row r="291" spans="1:16" ht="12.75">
      <c r="A291" t="s">
        <v>50</v>
      </c>
      <c s="34" t="s">
        <v>137</v>
      </c>
      <c s="34" t="s">
        <v>2050</v>
      </c>
      <c s="35" t="s">
        <v>5</v>
      </c>
      <c s="6" t="s">
        <v>2051</v>
      </c>
      <c s="36" t="s">
        <v>1615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28</v>
      </c>
    </row>
    <row r="292" spans="1:5" ht="12.75">
      <c r="A292" s="35" t="s">
        <v>56</v>
      </c>
      <c r="E292" s="39" t="s">
        <v>2051</v>
      </c>
    </row>
    <row r="293" spans="1:5" ht="51">
      <c r="A293" s="35" t="s">
        <v>58</v>
      </c>
      <c r="E293" s="42" t="s">
        <v>1620</v>
      </c>
    </row>
    <row r="294" spans="1:5" ht="12.75">
      <c r="A294" t="s">
        <v>59</v>
      </c>
      <c r="E294" s="39" t="s">
        <v>5</v>
      </c>
    </row>
    <row r="295" spans="1:16" ht="12.75">
      <c r="A295" t="s">
        <v>50</v>
      </c>
      <c s="34" t="s">
        <v>140</v>
      </c>
      <c s="34" t="s">
        <v>2052</v>
      </c>
      <c s="35" t="s">
        <v>5</v>
      </c>
      <c s="6" t="s">
        <v>2053</v>
      </c>
      <c s="36" t="s">
        <v>1615</v>
      </c>
      <c s="37">
        <v>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28</v>
      </c>
    </row>
    <row r="296" spans="1:5" ht="12.75">
      <c r="A296" s="35" t="s">
        <v>56</v>
      </c>
      <c r="E296" s="39" t="s">
        <v>2053</v>
      </c>
    </row>
    <row r="297" spans="1:5" ht="51">
      <c r="A297" s="35" t="s">
        <v>58</v>
      </c>
      <c r="E297" s="42" t="s">
        <v>1616</v>
      </c>
    </row>
    <row r="298" spans="1:5" ht="12.75">
      <c r="A298" t="s">
        <v>59</v>
      </c>
      <c r="E298" s="39" t="s">
        <v>5</v>
      </c>
    </row>
    <row r="299" spans="1:13" ht="12.75">
      <c r="A299" t="s">
        <v>47</v>
      </c>
      <c r="C299" s="31" t="s">
        <v>2054</v>
      </c>
      <c r="E299" s="33" t="s">
        <v>2055</v>
      </c>
      <c r="J299" s="32">
        <f>0</f>
      </c>
      <c s="32">
        <f>0</f>
      </c>
      <c s="32">
        <f>0+L300+L304+L308+L312</f>
      </c>
      <c s="32">
        <f>0+M300+M304+M308+M312</f>
      </c>
    </row>
    <row r="300" spans="1:16" ht="12.75">
      <c r="A300" t="s">
        <v>50</v>
      </c>
      <c s="34" t="s">
        <v>157</v>
      </c>
      <c s="34" t="s">
        <v>2056</v>
      </c>
      <c s="35" t="s">
        <v>5</v>
      </c>
      <c s="6" t="s">
        <v>2057</v>
      </c>
      <c s="36" t="s">
        <v>65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2057</v>
      </c>
    </row>
    <row r="302" spans="1:5" ht="51">
      <c r="A302" s="35" t="s">
        <v>58</v>
      </c>
      <c r="E302" s="42" t="s">
        <v>1620</v>
      </c>
    </row>
    <row r="303" spans="1:5" ht="12.75">
      <c r="A303" t="s">
        <v>59</v>
      </c>
      <c r="E303" s="39" t="s">
        <v>5</v>
      </c>
    </row>
    <row r="304" spans="1:16" ht="12.75">
      <c r="A304" t="s">
        <v>50</v>
      </c>
      <c s="34" t="s">
        <v>160</v>
      </c>
      <c s="34" t="s">
        <v>2058</v>
      </c>
      <c s="35" t="s">
        <v>5</v>
      </c>
      <c s="6" t="s">
        <v>2059</v>
      </c>
      <c s="36" t="s">
        <v>65</v>
      </c>
      <c s="37">
        <v>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28</v>
      </c>
    </row>
    <row r="305" spans="1:5" ht="12.75">
      <c r="A305" s="35" t="s">
        <v>56</v>
      </c>
      <c r="E305" s="39" t="s">
        <v>2059</v>
      </c>
    </row>
    <row r="306" spans="1:5" ht="76.5">
      <c r="A306" s="35" t="s">
        <v>58</v>
      </c>
      <c r="E306" s="42" t="s">
        <v>2060</v>
      </c>
    </row>
    <row r="307" spans="1:5" ht="12.75">
      <c r="A307" t="s">
        <v>59</v>
      </c>
      <c r="E307" s="39" t="s">
        <v>5</v>
      </c>
    </row>
    <row r="308" spans="1:16" ht="12.75">
      <c r="A308" t="s">
        <v>50</v>
      </c>
      <c s="34" t="s">
        <v>163</v>
      </c>
      <c s="34" t="s">
        <v>2061</v>
      </c>
      <c s="35" t="s">
        <v>5</v>
      </c>
      <c s="6" t="s">
        <v>2062</v>
      </c>
      <c s="36" t="s">
        <v>65</v>
      </c>
      <c s="37">
        <v>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28</v>
      </c>
    </row>
    <row r="309" spans="1:5" ht="12.75">
      <c r="A309" s="35" t="s">
        <v>56</v>
      </c>
      <c r="E309" s="39" t="s">
        <v>2062</v>
      </c>
    </row>
    <row r="310" spans="1:5" ht="51">
      <c r="A310" s="35" t="s">
        <v>58</v>
      </c>
      <c r="E310" s="42" t="s">
        <v>1616</v>
      </c>
    </row>
    <row r="311" spans="1:5" ht="12.75">
      <c r="A311" t="s">
        <v>59</v>
      </c>
      <c r="E311" s="39" t="s">
        <v>5</v>
      </c>
    </row>
    <row r="312" spans="1:16" ht="12.75">
      <c r="A312" t="s">
        <v>50</v>
      </c>
      <c s="34" t="s">
        <v>166</v>
      </c>
      <c s="34" t="s">
        <v>2063</v>
      </c>
      <c s="35" t="s">
        <v>5</v>
      </c>
      <c s="6" t="s">
        <v>2064</v>
      </c>
      <c s="36" t="s">
        <v>65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28</v>
      </c>
    </row>
    <row r="313" spans="1:5" ht="12.75">
      <c r="A313" s="35" t="s">
        <v>56</v>
      </c>
      <c r="E313" s="39" t="s">
        <v>2064</v>
      </c>
    </row>
    <row r="314" spans="1:5" ht="51">
      <c r="A314" s="35" t="s">
        <v>58</v>
      </c>
      <c r="E314" s="42" t="s">
        <v>1620</v>
      </c>
    </row>
    <row r="315" spans="1:5" ht="12.75">
      <c r="A315" t="s">
        <v>59</v>
      </c>
      <c r="E315" s="39" t="s">
        <v>5</v>
      </c>
    </row>
    <row r="316" spans="1:13" ht="12.75">
      <c r="A316" t="s">
        <v>47</v>
      </c>
      <c r="C316" s="31" t="s">
        <v>2065</v>
      </c>
      <c r="E316" s="33" t="s">
        <v>2066</v>
      </c>
      <c r="J316" s="32">
        <f>0</f>
      </c>
      <c s="32">
        <f>0</f>
      </c>
      <c s="32">
        <f>0+L317</f>
      </c>
      <c s="32">
        <f>0+M317</f>
      </c>
    </row>
    <row r="317" spans="1:16" ht="12.75">
      <c r="A317" t="s">
        <v>50</v>
      </c>
      <c s="34" t="s">
        <v>171</v>
      </c>
      <c s="34" t="s">
        <v>2067</v>
      </c>
      <c s="35" t="s">
        <v>5</v>
      </c>
      <c s="6" t="s">
        <v>2068</v>
      </c>
      <c s="36" t="s">
        <v>1615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28</v>
      </c>
    </row>
    <row r="318" spans="1:5" ht="12.75">
      <c r="A318" s="35" t="s">
        <v>56</v>
      </c>
      <c r="E318" s="39" t="s">
        <v>2068</v>
      </c>
    </row>
    <row r="319" spans="1:5" ht="51">
      <c r="A319" s="35" t="s">
        <v>58</v>
      </c>
      <c r="E319" s="42" t="s">
        <v>1616</v>
      </c>
    </row>
    <row r="320" spans="1:5" ht="12.75">
      <c r="A320" t="s">
        <v>59</v>
      </c>
      <c r="E320" s="39" t="s">
        <v>5</v>
      </c>
    </row>
    <row r="321" spans="1:13" ht="12.75">
      <c r="A321" t="s">
        <v>47</v>
      </c>
      <c r="C321" s="31" t="s">
        <v>2069</v>
      </c>
      <c r="E321" s="33" t="s">
        <v>2070</v>
      </c>
      <c r="J321" s="32">
        <f>0</f>
      </c>
      <c s="32">
        <f>0</f>
      </c>
      <c s="32">
        <f>0+L322+L326+L330+L334+L338+L342+L346</f>
      </c>
      <c s="32">
        <f>0+M322+M326+M330+M334+M338+M342+M346</f>
      </c>
    </row>
    <row r="322" spans="1:16" ht="12.75">
      <c r="A322" t="s">
        <v>50</v>
      </c>
      <c s="34" t="s">
        <v>175</v>
      </c>
      <c s="34" t="s">
        <v>2071</v>
      </c>
      <c s="35" t="s">
        <v>5</v>
      </c>
      <c s="6" t="s">
        <v>2072</v>
      </c>
      <c s="36" t="s">
        <v>65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55</v>
      </c>
      <c>
        <f>(M322*21)/100</f>
      </c>
      <c t="s">
        <v>28</v>
      </c>
    </row>
    <row r="323" spans="1:5" ht="12.75">
      <c r="A323" s="35" t="s">
        <v>56</v>
      </c>
      <c r="E323" s="39" t="s">
        <v>2072</v>
      </c>
    </row>
    <row r="324" spans="1:5" ht="51">
      <c r="A324" s="35" t="s">
        <v>58</v>
      </c>
      <c r="E324" s="42" t="s">
        <v>1620</v>
      </c>
    </row>
    <row r="325" spans="1:5" ht="12.75">
      <c r="A325" t="s">
        <v>59</v>
      </c>
      <c r="E325" s="39" t="s">
        <v>5</v>
      </c>
    </row>
    <row r="326" spans="1:16" ht="12.75">
      <c r="A326" t="s">
        <v>50</v>
      </c>
      <c s="34" t="s">
        <v>178</v>
      </c>
      <c s="34" t="s">
        <v>2073</v>
      </c>
      <c s="35" t="s">
        <v>5</v>
      </c>
      <c s="6" t="s">
        <v>2074</v>
      </c>
      <c s="36" t="s">
        <v>65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28</v>
      </c>
    </row>
    <row r="327" spans="1:5" ht="12.75">
      <c r="A327" s="35" t="s">
        <v>56</v>
      </c>
      <c r="E327" s="39" t="s">
        <v>2074</v>
      </c>
    </row>
    <row r="328" spans="1:5" ht="51">
      <c r="A328" s="35" t="s">
        <v>58</v>
      </c>
      <c r="E328" s="42" t="s">
        <v>1620</v>
      </c>
    </row>
    <row r="329" spans="1:5" ht="12.75">
      <c r="A329" t="s">
        <v>59</v>
      </c>
      <c r="E329" s="39" t="s">
        <v>5</v>
      </c>
    </row>
    <row r="330" spans="1:16" ht="12.75">
      <c r="A330" t="s">
        <v>50</v>
      </c>
      <c s="34" t="s">
        <v>181</v>
      </c>
      <c s="34" t="s">
        <v>2075</v>
      </c>
      <c s="35" t="s">
        <v>5</v>
      </c>
      <c s="6" t="s">
        <v>2076</v>
      </c>
      <c s="36" t="s">
        <v>65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55</v>
      </c>
      <c>
        <f>(M330*21)/100</f>
      </c>
      <c t="s">
        <v>28</v>
      </c>
    </row>
    <row r="331" spans="1:5" ht="12.75">
      <c r="A331" s="35" t="s">
        <v>56</v>
      </c>
      <c r="E331" s="39" t="s">
        <v>2076</v>
      </c>
    </row>
    <row r="332" spans="1:5" ht="51">
      <c r="A332" s="35" t="s">
        <v>58</v>
      </c>
      <c r="E332" s="42" t="s">
        <v>1620</v>
      </c>
    </row>
    <row r="333" spans="1:5" ht="12.75">
      <c r="A333" t="s">
        <v>59</v>
      </c>
      <c r="E333" s="39" t="s">
        <v>5</v>
      </c>
    </row>
    <row r="334" spans="1:16" ht="12.75">
      <c r="A334" t="s">
        <v>50</v>
      </c>
      <c s="34" t="s">
        <v>184</v>
      </c>
      <c s="34" t="s">
        <v>2077</v>
      </c>
      <c s="35" t="s">
        <v>5</v>
      </c>
      <c s="6" t="s">
        <v>2078</v>
      </c>
      <c s="36" t="s">
        <v>65</v>
      </c>
      <c s="37">
        <v>3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55</v>
      </c>
      <c>
        <f>(M334*21)/100</f>
      </c>
      <c t="s">
        <v>28</v>
      </c>
    </row>
    <row r="335" spans="1:5" ht="12.75">
      <c r="A335" s="35" t="s">
        <v>56</v>
      </c>
      <c r="E335" s="39" t="s">
        <v>2078</v>
      </c>
    </row>
    <row r="336" spans="1:5" ht="76.5">
      <c r="A336" s="35" t="s">
        <v>58</v>
      </c>
      <c r="E336" s="42" t="s">
        <v>2079</v>
      </c>
    </row>
    <row r="337" spans="1:5" ht="12.75">
      <c r="A337" t="s">
        <v>59</v>
      </c>
      <c r="E337" s="39" t="s">
        <v>5</v>
      </c>
    </row>
    <row r="338" spans="1:16" ht="12.75">
      <c r="A338" t="s">
        <v>50</v>
      </c>
      <c s="34" t="s">
        <v>187</v>
      </c>
      <c s="34" t="s">
        <v>2080</v>
      </c>
      <c s="35" t="s">
        <v>5</v>
      </c>
      <c s="6" t="s">
        <v>2081</v>
      </c>
      <c s="36" t="s">
        <v>65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55</v>
      </c>
      <c>
        <f>(M338*21)/100</f>
      </c>
      <c t="s">
        <v>28</v>
      </c>
    </row>
    <row r="339" spans="1:5" ht="12.75">
      <c r="A339" s="35" t="s">
        <v>56</v>
      </c>
      <c r="E339" s="39" t="s">
        <v>2081</v>
      </c>
    </row>
    <row r="340" spans="1:5" ht="51">
      <c r="A340" s="35" t="s">
        <v>58</v>
      </c>
      <c r="E340" s="42" t="s">
        <v>1620</v>
      </c>
    </row>
    <row r="341" spans="1:5" ht="12.75">
      <c r="A341" t="s">
        <v>59</v>
      </c>
      <c r="E341" s="39" t="s">
        <v>5</v>
      </c>
    </row>
    <row r="342" spans="1:16" ht="25.5">
      <c r="A342" t="s">
        <v>50</v>
      </c>
      <c s="34" t="s">
        <v>190</v>
      </c>
      <c s="34" t="s">
        <v>2082</v>
      </c>
      <c s="35" t="s">
        <v>5</v>
      </c>
      <c s="6" t="s">
        <v>2083</v>
      </c>
      <c s="36" t="s">
        <v>65</v>
      </c>
      <c s="37">
        <v>16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55</v>
      </c>
      <c>
        <f>(M342*21)/100</f>
      </c>
      <c t="s">
        <v>28</v>
      </c>
    </row>
    <row r="343" spans="1:5" ht="25.5">
      <c r="A343" s="35" t="s">
        <v>56</v>
      </c>
      <c r="E343" s="39" t="s">
        <v>2083</v>
      </c>
    </row>
    <row r="344" spans="1:5" ht="51">
      <c r="A344" s="35" t="s">
        <v>58</v>
      </c>
      <c r="E344" s="42" t="s">
        <v>1892</v>
      </c>
    </row>
    <row r="345" spans="1:5" ht="12.75">
      <c r="A345" t="s">
        <v>59</v>
      </c>
      <c r="E345" s="39" t="s">
        <v>5</v>
      </c>
    </row>
    <row r="346" spans="1:16" ht="25.5">
      <c r="A346" t="s">
        <v>50</v>
      </c>
      <c s="34" t="s">
        <v>193</v>
      </c>
      <c s="34" t="s">
        <v>2084</v>
      </c>
      <c s="35" t="s">
        <v>5</v>
      </c>
      <c s="6" t="s">
        <v>2085</v>
      </c>
      <c s="36" t="s">
        <v>65</v>
      </c>
      <c s="37">
        <v>16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28</v>
      </c>
    </row>
    <row r="347" spans="1:5" ht="25.5">
      <c r="A347" s="35" t="s">
        <v>56</v>
      </c>
      <c r="E347" s="39" t="s">
        <v>2085</v>
      </c>
    </row>
    <row r="348" spans="1:5" ht="51">
      <c r="A348" s="35" t="s">
        <v>58</v>
      </c>
      <c r="E348" s="42" t="s">
        <v>1892</v>
      </c>
    </row>
    <row r="349" spans="1:5" ht="12.75">
      <c r="A349" t="s">
        <v>59</v>
      </c>
      <c r="E349" s="39" t="s">
        <v>5</v>
      </c>
    </row>
    <row r="350" spans="1:13" ht="12.75">
      <c r="A350" t="s">
        <v>47</v>
      </c>
      <c r="C350" s="31" t="s">
        <v>2086</v>
      </c>
      <c r="E350" s="33" t="s">
        <v>2087</v>
      </c>
      <c r="J350" s="32">
        <f>0</f>
      </c>
      <c s="32">
        <f>0</f>
      </c>
      <c s="32">
        <f>0+L351+L355+L359+L363+L367+L371+L375+L379+L383+L387+L391+L395+L399+L403+L407+L411+L415+L419+L423+L427+L431+L435+L439+L443+L447+L451+L455+L459+L463+L467+L471+L475+L479+L483+L487+L491+L495+L499+L503+L507+L511+L515</f>
      </c>
      <c s="32">
        <f>0+M351+M355+M359+M363+M367+M371+M375+M379+M383+M387+M391+M395+M399+M403+M407+M411+M415+M419+M423+M427+M431+M435+M439+M443+M447+M451+M455+M459+M463+M467+M471+M475+M479+M483+M487+M491+M495+M499+M503+M507+M511+M515</f>
      </c>
    </row>
    <row r="351" spans="1:16" ht="25.5">
      <c r="A351" t="s">
        <v>50</v>
      </c>
      <c s="34" t="s">
        <v>469</v>
      </c>
      <c s="34" t="s">
        <v>2088</v>
      </c>
      <c s="35" t="s">
        <v>123</v>
      </c>
      <c s="6" t="s">
        <v>2089</v>
      </c>
      <c s="36" t="s">
        <v>1659</v>
      </c>
      <c s="37">
        <v>48.45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25.5">
      <c r="A352" s="35" t="s">
        <v>56</v>
      </c>
      <c r="E352" s="39" t="s">
        <v>2089</v>
      </c>
    </row>
    <row r="353" spans="1:5" ht="12.75">
      <c r="A353" s="35" t="s">
        <v>58</v>
      </c>
      <c r="E353" s="40" t="s">
        <v>5</v>
      </c>
    </row>
    <row r="354" spans="1:5" ht="12.75">
      <c r="A354" t="s">
        <v>59</v>
      </c>
      <c r="E354" s="39" t="s">
        <v>5</v>
      </c>
    </row>
    <row r="355" spans="1:16" ht="25.5">
      <c r="A355" t="s">
        <v>50</v>
      </c>
      <c s="34" t="s">
        <v>310</v>
      </c>
      <c s="34" t="s">
        <v>2088</v>
      </c>
      <c s="35" t="s">
        <v>109</v>
      </c>
      <c s="6" t="s">
        <v>2090</v>
      </c>
      <c s="36" t="s">
        <v>1659</v>
      </c>
      <c s="37">
        <v>3.06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25.5">
      <c r="A356" s="35" t="s">
        <v>56</v>
      </c>
      <c r="E356" s="39" t="s">
        <v>2090</v>
      </c>
    </row>
    <row r="357" spans="1:5" ht="12.75">
      <c r="A357" s="35" t="s">
        <v>58</v>
      </c>
      <c r="E357" s="40" t="s">
        <v>5</v>
      </c>
    </row>
    <row r="358" spans="1:5" ht="12.75">
      <c r="A358" t="s">
        <v>59</v>
      </c>
      <c r="E358" s="39" t="s">
        <v>5</v>
      </c>
    </row>
    <row r="359" spans="1:16" ht="25.5">
      <c r="A359" t="s">
        <v>50</v>
      </c>
      <c s="34" t="s">
        <v>313</v>
      </c>
      <c s="34" t="s">
        <v>2088</v>
      </c>
      <c s="35" t="s">
        <v>112</v>
      </c>
      <c s="6" t="s">
        <v>2091</v>
      </c>
      <c s="36" t="s">
        <v>1659</v>
      </c>
      <c s="37">
        <v>1.275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28</v>
      </c>
    </row>
    <row r="360" spans="1:5" ht="25.5">
      <c r="A360" s="35" t="s">
        <v>56</v>
      </c>
      <c r="E360" s="39" t="s">
        <v>2091</v>
      </c>
    </row>
    <row r="361" spans="1:5" ht="12.75">
      <c r="A361" s="35" t="s">
        <v>58</v>
      </c>
      <c r="E361" s="40" t="s">
        <v>5</v>
      </c>
    </row>
    <row r="362" spans="1:5" ht="12.75">
      <c r="A362" t="s">
        <v>59</v>
      </c>
      <c r="E362" s="39" t="s">
        <v>5</v>
      </c>
    </row>
    <row r="363" spans="1:16" ht="25.5">
      <c r="A363" t="s">
        <v>50</v>
      </c>
      <c s="34" t="s">
        <v>316</v>
      </c>
      <c s="34" t="s">
        <v>2088</v>
      </c>
      <c s="35" t="s">
        <v>79</v>
      </c>
      <c s="6" t="s">
        <v>2092</v>
      </c>
      <c s="36" t="s">
        <v>1659</v>
      </c>
      <c s="37">
        <v>4.59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55</v>
      </c>
      <c>
        <f>(M363*21)/100</f>
      </c>
      <c t="s">
        <v>28</v>
      </c>
    </row>
    <row r="364" spans="1:5" ht="25.5">
      <c r="A364" s="35" t="s">
        <v>56</v>
      </c>
      <c r="E364" s="39" t="s">
        <v>2092</v>
      </c>
    </row>
    <row r="365" spans="1:5" ht="12.75">
      <c r="A365" s="35" t="s">
        <v>58</v>
      </c>
      <c r="E365" s="40" t="s">
        <v>5</v>
      </c>
    </row>
    <row r="366" spans="1:5" ht="12.75">
      <c r="A366" t="s">
        <v>59</v>
      </c>
      <c r="E366" s="39" t="s">
        <v>5</v>
      </c>
    </row>
    <row r="367" spans="1:16" ht="25.5">
      <c r="A367" t="s">
        <v>50</v>
      </c>
      <c s="34" t="s">
        <v>319</v>
      </c>
      <c s="34" t="s">
        <v>2088</v>
      </c>
      <c s="35" t="s">
        <v>26</v>
      </c>
      <c s="6" t="s">
        <v>2093</v>
      </c>
      <c s="36" t="s">
        <v>1659</v>
      </c>
      <c s="37">
        <v>1.785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28</v>
      </c>
    </row>
    <row r="368" spans="1:5" ht="25.5">
      <c r="A368" s="35" t="s">
        <v>56</v>
      </c>
      <c r="E368" s="39" t="s">
        <v>2093</v>
      </c>
    </row>
    <row r="369" spans="1:5" ht="12.75">
      <c r="A369" s="35" t="s">
        <v>58</v>
      </c>
      <c r="E369" s="40" t="s">
        <v>5</v>
      </c>
    </row>
    <row r="370" spans="1:5" ht="12.75">
      <c r="A370" t="s">
        <v>59</v>
      </c>
      <c r="E370" s="39" t="s">
        <v>5</v>
      </c>
    </row>
    <row r="371" spans="1:16" ht="25.5">
      <c r="A371" t="s">
        <v>50</v>
      </c>
      <c s="34" t="s">
        <v>322</v>
      </c>
      <c s="34" t="s">
        <v>2088</v>
      </c>
      <c s="35" t="s">
        <v>28</v>
      </c>
      <c s="6" t="s">
        <v>2094</v>
      </c>
      <c s="36" t="s">
        <v>1659</v>
      </c>
      <c s="37">
        <v>4.08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55</v>
      </c>
      <c>
        <f>(M371*21)/100</f>
      </c>
      <c t="s">
        <v>28</v>
      </c>
    </row>
    <row r="372" spans="1:5" ht="25.5">
      <c r="A372" s="35" t="s">
        <v>56</v>
      </c>
      <c r="E372" s="39" t="s">
        <v>2094</v>
      </c>
    </row>
    <row r="373" spans="1:5" ht="12.75">
      <c r="A373" s="35" t="s">
        <v>58</v>
      </c>
      <c r="E373" s="40" t="s">
        <v>5</v>
      </c>
    </row>
    <row r="374" spans="1:5" ht="12.75">
      <c r="A374" t="s">
        <v>59</v>
      </c>
      <c r="E374" s="39" t="s">
        <v>5</v>
      </c>
    </row>
    <row r="375" spans="1:16" ht="25.5">
      <c r="A375" t="s">
        <v>50</v>
      </c>
      <c s="34" t="s">
        <v>51</v>
      </c>
      <c s="34" t="s">
        <v>2088</v>
      </c>
      <c s="35" t="s">
        <v>115</v>
      </c>
      <c s="6" t="s">
        <v>2095</v>
      </c>
      <c s="36" t="s">
        <v>1659</v>
      </c>
      <c s="37">
        <v>80.325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28</v>
      </c>
    </row>
    <row r="376" spans="1:5" ht="25.5">
      <c r="A376" s="35" t="s">
        <v>56</v>
      </c>
      <c r="E376" s="39" t="s">
        <v>2095</v>
      </c>
    </row>
    <row r="377" spans="1:5" ht="12.75">
      <c r="A377" s="35" t="s">
        <v>58</v>
      </c>
      <c r="E377" s="40" t="s">
        <v>5</v>
      </c>
    </row>
    <row r="378" spans="1:5" ht="12.75">
      <c r="A378" t="s">
        <v>59</v>
      </c>
      <c r="E378" s="39" t="s">
        <v>5</v>
      </c>
    </row>
    <row r="379" spans="1:16" ht="25.5">
      <c r="A379" t="s">
        <v>50</v>
      </c>
      <c s="34" t="s">
        <v>325</v>
      </c>
      <c s="34" t="s">
        <v>2088</v>
      </c>
      <c s="35" t="s">
        <v>129</v>
      </c>
      <c s="6" t="s">
        <v>2096</v>
      </c>
      <c s="36" t="s">
        <v>1659</v>
      </c>
      <c s="37">
        <v>85.68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28</v>
      </c>
    </row>
    <row r="380" spans="1:5" ht="25.5">
      <c r="A380" s="35" t="s">
        <v>56</v>
      </c>
      <c r="E380" s="39" t="s">
        <v>2096</v>
      </c>
    </row>
    <row r="381" spans="1:5" ht="12.75">
      <c r="A381" s="35" t="s">
        <v>58</v>
      </c>
      <c r="E381" s="40" t="s">
        <v>5</v>
      </c>
    </row>
    <row r="382" spans="1:5" ht="12.75">
      <c r="A382" t="s">
        <v>59</v>
      </c>
      <c r="E382" s="39" t="s">
        <v>5</v>
      </c>
    </row>
    <row r="383" spans="1:16" ht="25.5">
      <c r="A383" t="s">
        <v>50</v>
      </c>
      <c s="34" t="s">
        <v>330</v>
      </c>
      <c s="34" t="s">
        <v>2088</v>
      </c>
      <c s="35" t="s">
        <v>120</v>
      </c>
      <c s="6" t="s">
        <v>2097</v>
      </c>
      <c s="36" t="s">
        <v>1659</v>
      </c>
      <c s="37">
        <v>46.41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28</v>
      </c>
    </row>
    <row r="384" spans="1:5" ht="25.5">
      <c r="A384" s="35" t="s">
        <v>56</v>
      </c>
      <c r="E384" s="39" t="s">
        <v>2097</v>
      </c>
    </row>
    <row r="385" spans="1:5" ht="12.75">
      <c r="A385" s="35" t="s">
        <v>58</v>
      </c>
      <c r="E385" s="40" t="s">
        <v>5</v>
      </c>
    </row>
    <row r="386" spans="1:5" ht="12.75">
      <c r="A386" t="s">
        <v>59</v>
      </c>
      <c r="E386" s="39" t="s">
        <v>5</v>
      </c>
    </row>
    <row r="387" spans="1:16" ht="25.5">
      <c r="A387" t="s">
        <v>50</v>
      </c>
      <c s="34" t="s">
        <v>486</v>
      </c>
      <c s="34" t="s">
        <v>2088</v>
      </c>
      <c s="35" t="s">
        <v>106</v>
      </c>
      <c s="6" t="s">
        <v>2098</v>
      </c>
      <c s="36" t="s">
        <v>1659</v>
      </c>
      <c s="37">
        <v>52.02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25.5">
      <c r="A388" s="35" t="s">
        <v>56</v>
      </c>
      <c r="E388" s="39" t="s">
        <v>2098</v>
      </c>
    </row>
    <row r="389" spans="1:5" ht="12.75">
      <c r="A389" s="35" t="s">
        <v>58</v>
      </c>
      <c r="E389" s="40" t="s">
        <v>5</v>
      </c>
    </row>
    <row r="390" spans="1:5" ht="12.75">
      <c r="A390" t="s">
        <v>59</v>
      </c>
      <c r="E390" s="39" t="s">
        <v>5</v>
      </c>
    </row>
    <row r="391" spans="1:16" ht="25.5">
      <c r="A391" t="s">
        <v>50</v>
      </c>
      <c s="34" t="s">
        <v>774</v>
      </c>
      <c s="34" t="s">
        <v>2088</v>
      </c>
      <c s="35" t="s">
        <v>94</v>
      </c>
      <c s="6" t="s">
        <v>2099</v>
      </c>
      <c s="36" t="s">
        <v>1659</v>
      </c>
      <c s="37">
        <v>12.24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25.5">
      <c r="A392" s="35" t="s">
        <v>56</v>
      </c>
      <c r="E392" s="39" t="s">
        <v>2099</v>
      </c>
    </row>
    <row r="393" spans="1:5" ht="12.75">
      <c r="A393" s="35" t="s">
        <v>58</v>
      </c>
      <c r="E393" s="40" t="s">
        <v>5</v>
      </c>
    </row>
    <row r="394" spans="1:5" ht="12.75">
      <c r="A394" t="s">
        <v>59</v>
      </c>
      <c r="E394" s="39" t="s">
        <v>5</v>
      </c>
    </row>
    <row r="395" spans="1:16" ht="25.5">
      <c r="A395" t="s">
        <v>50</v>
      </c>
      <c s="34" t="s">
        <v>489</v>
      </c>
      <c s="34" t="s">
        <v>2088</v>
      </c>
      <c s="35" t="s">
        <v>85</v>
      </c>
      <c s="6" t="s">
        <v>2100</v>
      </c>
      <c s="36" t="s">
        <v>1659</v>
      </c>
      <c s="37">
        <v>60.69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55</v>
      </c>
      <c>
        <f>(M395*21)/100</f>
      </c>
      <c t="s">
        <v>28</v>
      </c>
    </row>
    <row r="396" spans="1:5" ht="25.5">
      <c r="A396" s="35" t="s">
        <v>56</v>
      </c>
      <c r="E396" s="39" t="s">
        <v>2100</v>
      </c>
    </row>
    <row r="397" spans="1:5" ht="12.75">
      <c r="A397" s="35" t="s">
        <v>58</v>
      </c>
      <c r="E397" s="40" t="s">
        <v>5</v>
      </c>
    </row>
    <row r="398" spans="1:5" ht="12.75">
      <c r="A398" t="s">
        <v>59</v>
      </c>
      <c r="E398" s="39" t="s">
        <v>5</v>
      </c>
    </row>
    <row r="399" spans="1:16" ht="25.5">
      <c r="A399" t="s">
        <v>50</v>
      </c>
      <c s="34" t="s">
        <v>373</v>
      </c>
      <c s="34" t="s">
        <v>2088</v>
      </c>
      <c s="35" t="s">
        <v>27</v>
      </c>
      <c s="6" t="s">
        <v>2101</v>
      </c>
      <c s="36" t="s">
        <v>1659</v>
      </c>
      <c s="37">
        <v>224.91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28</v>
      </c>
    </row>
    <row r="400" spans="1:5" ht="25.5">
      <c r="A400" s="35" t="s">
        <v>56</v>
      </c>
      <c r="E400" s="39" t="s">
        <v>2101</v>
      </c>
    </row>
    <row r="401" spans="1:5" ht="12.75">
      <c r="A401" s="35" t="s">
        <v>58</v>
      </c>
      <c r="E401" s="40" t="s">
        <v>5</v>
      </c>
    </row>
    <row r="402" spans="1:5" ht="12.75">
      <c r="A402" t="s">
        <v>59</v>
      </c>
      <c r="E402" s="39" t="s">
        <v>5</v>
      </c>
    </row>
    <row r="403" spans="1:16" ht="25.5">
      <c r="A403" t="s">
        <v>50</v>
      </c>
      <c s="34" t="s">
        <v>376</v>
      </c>
      <c s="34" t="s">
        <v>2088</v>
      </c>
      <c s="35" t="s">
        <v>88</v>
      </c>
      <c s="6" t="s">
        <v>2102</v>
      </c>
      <c s="36" t="s">
        <v>1659</v>
      </c>
      <c s="37">
        <v>29.07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28</v>
      </c>
    </row>
    <row r="404" spans="1:5" ht="25.5">
      <c r="A404" s="35" t="s">
        <v>56</v>
      </c>
      <c r="E404" s="39" t="s">
        <v>2102</v>
      </c>
    </row>
    <row r="405" spans="1:5" ht="12.75">
      <c r="A405" s="35" t="s">
        <v>58</v>
      </c>
      <c r="E405" s="40" t="s">
        <v>5</v>
      </c>
    </row>
    <row r="406" spans="1:5" ht="12.75">
      <c r="A406" t="s">
        <v>59</v>
      </c>
      <c r="E406" s="39" t="s">
        <v>5</v>
      </c>
    </row>
    <row r="407" spans="1:16" ht="25.5">
      <c r="A407" t="s">
        <v>50</v>
      </c>
      <c s="34" t="s">
        <v>492</v>
      </c>
      <c s="34" t="s">
        <v>2088</v>
      </c>
      <c s="35" t="s">
        <v>91</v>
      </c>
      <c s="6" t="s">
        <v>2103</v>
      </c>
      <c s="36" t="s">
        <v>1659</v>
      </c>
      <c s="37">
        <v>229.5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25.5">
      <c r="A408" s="35" t="s">
        <v>56</v>
      </c>
      <c r="E408" s="39" t="s">
        <v>2103</v>
      </c>
    </row>
    <row r="409" spans="1:5" ht="12.75">
      <c r="A409" s="35" t="s">
        <v>58</v>
      </c>
      <c r="E409" s="40" t="s">
        <v>5</v>
      </c>
    </row>
    <row r="410" spans="1:5" ht="12.75">
      <c r="A410" t="s">
        <v>59</v>
      </c>
      <c r="E410" s="39" t="s">
        <v>5</v>
      </c>
    </row>
    <row r="411" spans="1:16" ht="25.5">
      <c r="A411" t="s">
        <v>50</v>
      </c>
      <c s="34" t="s">
        <v>494</v>
      </c>
      <c s="34" t="s">
        <v>2088</v>
      </c>
      <c s="35" t="s">
        <v>71</v>
      </c>
      <c s="6" t="s">
        <v>2104</v>
      </c>
      <c s="36" t="s">
        <v>1659</v>
      </c>
      <c s="37">
        <v>67.32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55</v>
      </c>
      <c>
        <f>(M411*21)/100</f>
      </c>
      <c t="s">
        <v>28</v>
      </c>
    </row>
    <row r="412" spans="1:5" ht="25.5">
      <c r="A412" s="35" t="s">
        <v>56</v>
      </c>
      <c r="E412" s="39" t="s">
        <v>2104</v>
      </c>
    </row>
    <row r="413" spans="1:5" ht="12.75">
      <c r="A413" s="35" t="s">
        <v>58</v>
      </c>
      <c r="E413" s="40" t="s">
        <v>5</v>
      </c>
    </row>
    <row r="414" spans="1:5" ht="12.75">
      <c r="A414" t="s">
        <v>59</v>
      </c>
      <c r="E414" s="39" t="s">
        <v>5</v>
      </c>
    </row>
    <row r="415" spans="1:16" ht="25.5">
      <c r="A415" t="s">
        <v>50</v>
      </c>
      <c s="34" t="s">
        <v>460</v>
      </c>
      <c s="34" t="s">
        <v>2088</v>
      </c>
      <c s="35" t="s">
        <v>97</v>
      </c>
      <c s="6" t="s">
        <v>2105</v>
      </c>
      <c s="36" t="s">
        <v>1659</v>
      </c>
      <c s="37">
        <v>41.055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55</v>
      </c>
      <c>
        <f>(M415*21)/100</f>
      </c>
      <c t="s">
        <v>28</v>
      </c>
    </row>
    <row r="416" spans="1:5" ht="25.5">
      <c r="A416" s="35" t="s">
        <v>56</v>
      </c>
      <c r="E416" s="39" t="s">
        <v>2105</v>
      </c>
    </row>
    <row r="417" spans="1:5" ht="12.75">
      <c r="A417" s="35" t="s">
        <v>58</v>
      </c>
      <c r="E417" s="40" t="s">
        <v>5</v>
      </c>
    </row>
    <row r="418" spans="1:5" ht="12.75">
      <c r="A418" t="s">
        <v>59</v>
      </c>
      <c r="E418" s="39" t="s">
        <v>5</v>
      </c>
    </row>
    <row r="419" spans="1:16" ht="25.5">
      <c r="A419" t="s">
        <v>50</v>
      </c>
      <c s="34" t="s">
        <v>336</v>
      </c>
      <c s="34" t="s">
        <v>2088</v>
      </c>
      <c s="35" t="s">
        <v>5</v>
      </c>
      <c s="6" t="s">
        <v>2106</v>
      </c>
      <c s="36" t="s">
        <v>1659</v>
      </c>
      <c s="37">
        <v>18.36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55</v>
      </c>
      <c>
        <f>(M419*21)/100</f>
      </c>
      <c t="s">
        <v>28</v>
      </c>
    </row>
    <row r="420" spans="1:5" ht="25.5">
      <c r="A420" s="35" t="s">
        <v>56</v>
      </c>
      <c r="E420" s="39" t="s">
        <v>2106</v>
      </c>
    </row>
    <row r="421" spans="1:5" ht="12.75">
      <c r="A421" s="35" t="s">
        <v>58</v>
      </c>
      <c r="E421" s="40" t="s">
        <v>5</v>
      </c>
    </row>
    <row r="422" spans="1:5" ht="12.75">
      <c r="A422" t="s">
        <v>59</v>
      </c>
      <c r="E422" s="39" t="s">
        <v>5</v>
      </c>
    </row>
    <row r="423" spans="1:16" ht="25.5">
      <c r="A423" t="s">
        <v>50</v>
      </c>
      <c s="34" t="s">
        <v>497</v>
      </c>
      <c s="34" t="s">
        <v>2088</v>
      </c>
      <c s="35" t="s">
        <v>62</v>
      </c>
      <c s="6" t="s">
        <v>2107</v>
      </c>
      <c s="36" t="s">
        <v>1659</v>
      </c>
      <c s="37">
        <v>223.125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55</v>
      </c>
      <c>
        <f>(M423*21)/100</f>
      </c>
      <c t="s">
        <v>28</v>
      </c>
    </row>
    <row r="424" spans="1:5" ht="25.5">
      <c r="A424" s="35" t="s">
        <v>56</v>
      </c>
      <c r="E424" s="39" t="s">
        <v>2107</v>
      </c>
    </row>
    <row r="425" spans="1:5" ht="12.75">
      <c r="A425" s="35" t="s">
        <v>58</v>
      </c>
      <c r="E425" s="40" t="s">
        <v>5</v>
      </c>
    </row>
    <row r="426" spans="1:5" ht="12.75">
      <c r="A426" t="s">
        <v>59</v>
      </c>
      <c r="E426" s="39" t="s">
        <v>5</v>
      </c>
    </row>
    <row r="427" spans="1:16" ht="25.5">
      <c r="A427" t="s">
        <v>50</v>
      </c>
      <c s="34" t="s">
        <v>498</v>
      </c>
      <c s="34" t="s">
        <v>2088</v>
      </c>
      <c s="35" t="s">
        <v>126</v>
      </c>
      <c s="6" t="s">
        <v>2108</v>
      </c>
      <c s="36" t="s">
        <v>1659</v>
      </c>
      <c s="37">
        <v>13.26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55</v>
      </c>
      <c>
        <f>(M427*21)/100</f>
      </c>
      <c t="s">
        <v>28</v>
      </c>
    </row>
    <row r="428" spans="1:5" ht="25.5">
      <c r="A428" s="35" t="s">
        <v>56</v>
      </c>
      <c r="E428" s="39" t="s">
        <v>2108</v>
      </c>
    </row>
    <row r="429" spans="1:5" ht="12.75">
      <c r="A429" s="35" t="s">
        <v>58</v>
      </c>
      <c r="E429" s="40" t="s">
        <v>5</v>
      </c>
    </row>
    <row r="430" spans="1:5" ht="12.75">
      <c r="A430" t="s">
        <v>59</v>
      </c>
      <c r="E430" s="39" t="s">
        <v>5</v>
      </c>
    </row>
    <row r="431" spans="1:16" ht="25.5">
      <c r="A431" t="s">
        <v>50</v>
      </c>
      <c s="34" t="s">
        <v>786</v>
      </c>
      <c s="34" t="s">
        <v>2088</v>
      </c>
      <c s="35" t="s">
        <v>100</v>
      </c>
      <c s="6" t="s">
        <v>2109</v>
      </c>
      <c s="36" t="s">
        <v>1659</v>
      </c>
      <c s="37">
        <v>64.26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55</v>
      </c>
      <c>
        <f>(M431*21)/100</f>
      </c>
      <c t="s">
        <v>28</v>
      </c>
    </row>
    <row r="432" spans="1:5" ht="25.5">
      <c r="A432" s="35" t="s">
        <v>56</v>
      </c>
      <c r="E432" s="39" t="s">
        <v>2109</v>
      </c>
    </row>
    <row r="433" spans="1:5" ht="12.75">
      <c r="A433" s="35" t="s">
        <v>58</v>
      </c>
      <c r="E433" s="40" t="s">
        <v>5</v>
      </c>
    </row>
    <row r="434" spans="1:5" ht="12.75">
      <c r="A434" t="s">
        <v>59</v>
      </c>
      <c r="E434" s="39" t="s">
        <v>5</v>
      </c>
    </row>
    <row r="435" spans="1:16" ht="25.5">
      <c r="A435" t="s">
        <v>50</v>
      </c>
      <c s="34" t="s">
        <v>787</v>
      </c>
      <c s="34" t="s">
        <v>2110</v>
      </c>
      <c s="35" t="s">
        <v>5</v>
      </c>
      <c s="6" t="s">
        <v>2111</v>
      </c>
      <c s="36" t="s">
        <v>1659</v>
      </c>
      <c s="37">
        <v>19.32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55</v>
      </c>
      <c>
        <f>(M435*21)/100</f>
      </c>
      <c t="s">
        <v>28</v>
      </c>
    </row>
    <row r="436" spans="1:5" ht="25.5">
      <c r="A436" s="35" t="s">
        <v>56</v>
      </c>
      <c r="E436" s="39" t="s">
        <v>2111</v>
      </c>
    </row>
    <row r="437" spans="1:5" ht="12.75">
      <c r="A437" s="35" t="s">
        <v>58</v>
      </c>
      <c r="E437" s="40" t="s">
        <v>5</v>
      </c>
    </row>
    <row r="438" spans="1:5" ht="12.75">
      <c r="A438" t="s">
        <v>59</v>
      </c>
      <c r="E438" s="39" t="s">
        <v>5</v>
      </c>
    </row>
    <row r="439" spans="1:16" ht="25.5">
      <c r="A439" t="s">
        <v>50</v>
      </c>
      <c s="34" t="s">
        <v>790</v>
      </c>
      <c s="34" t="s">
        <v>2112</v>
      </c>
      <c s="35" t="s">
        <v>5</v>
      </c>
      <c s="6" t="s">
        <v>2113</v>
      </c>
      <c s="36" t="s">
        <v>1659</v>
      </c>
      <c s="37">
        <v>8.8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55</v>
      </c>
      <c>
        <f>(M439*21)/100</f>
      </c>
      <c t="s">
        <v>28</v>
      </c>
    </row>
    <row r="440" spans="1:5" ht="25.5">
      <c r="A440" s="35" t="s">
        <v>56</v>
      </c>
      <c r="E440" s="39" t="s">
        <v>2113</v>
      </c>
    </row>
    <row r="441" spans="1:5" ht="12.75">
      <c r="A441" s="35" t="s">
        <v>58</v>
      </c>
      <c r="E441" s="40" t="s">
        <v>5</v>
      </c>
    </row>
    <row r="442" spans="1:5" ht="12.75">
      <c r="A442" t="s">
        <v>59</v>
      </c>
      <c r="E442" s="39" t="s">
        <v>5</v>
      </c>
    </row>
    <row r="443" spans="1:16" ht="25.5">
      <c r="A443" t="s">
        <v>50</v>
      </c>
      <c s="34" t="s">
        <v>792</v>
      </c>
      <c s="34" t="s">
        <v>2088</v>
      </c>
      <c s="35" t="s">
        <v>82</v>
      </c>
      <c s="6" t="s">
        <v>2114</v>
      </c>
      <c s="36" t="s">
        <v>1659</v>
      </c>
      <c s="37">
        <v>14.79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55</v>
      </c>
      <c>
        <f>(M443*21)/100</f>
      </c>
      <c t="s">
        <v>28</v>
      </c>
    </row>
    <row r="444" spans="1:5" ht="25.5">
      <c r="A444" s="35" t="s">
        <v>56</v>
      </c>
      <c r="E444" s="39" t="s">
        <v>2114</v>
      </c>
    </row>
    <row r="445" spans="1:5" ht="12.75">
      <c r="A445" s="35" t="s">
        <v>58</v>
      </c>
      <c r="E445" s="40" t="s">
        <v>5</v>
      </c>
    </row>
    <row r="446" spans="1:5" ht="12.75">
      <c r="A446" t="s">
        <v>59</v>
      </c>
      <c r="E446" s="39" t="s">
        <v>5</v>
      </c>
    </row>
    <row r="447" spans="1:16" ht="25.5">
      <c r="A447" t="s">
        <v>50</v>
      </c>
      <c s="34" t="s">
        <v>795</v>
      </c>
      <c s="34" t="s">
        <v>2088</v>
      </c>
      <c s="35" t="s">
        <v>74</v>
      </c>
      <c s="6" t="s">
        <v>2115</v>
      </c>
      <c s="36" t="s">
        <v>1659</v>
      </c>
      <c s="37">
        <v>84.15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55</v>
      </c>
      <c>
        <f>(M447*21)/100</f>
      </c>
      <c t="s">
        <v>28</v>
      </c>
    </row>
    <row r="448" spans="1:5" ht="25.5">
      <c r="A448" s="35" t="s">
        <v>56</v>
      </c>
      <c r="E448" s="39" t="s">
        <v>2115</v>
      </c>
    </row>
    <row r="449" spans="1:5" ht="12.75">
      <c r="A449" s="35" t="s">
        <v>58</v>
      </c>
      <c r="E449" s="40" t="s">
        <v>5</v>
      </c>
    </row>
    <row r="450" spans="1:5" ht="12.75">
      <c r="A450" t="s">
        <v>59</v>
      </c>
      <c r="E450" s="39" t="s">
        <v>5</v>
      </c>
    </row>
    <row r="451" spans="1:16" ht="25.5">
      <c r="A451" t="s">
        <v>50</v>
      </c>
      <c s="34" t="s">
        <v>798</v>
      </c>
      <c s="34" t="s">
        <v>2088</v>
      </c>
      <c s="35" t="s">
        <v>103</v>
      </c>
      <c s="6" t="s">
        <v>2116</v>
      </c>
      <c s="36" t="s">
        <v>1659</v>
      </c>
      <c s="37">
        <v>10.2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55</v>
      </c>
      <c>
        <f>(M451*21)/100</f>
      </c>
      <c t="s">
        <v>28</v>
      </c>
    </row>
    <row r="452" spans="1:5" ht="25.5">
      <c r="A452" s="35" t="s">
        <v>56</v>
      </c>
      <c r="E452" s="39" t="s">
        <v>2116</v>
      </c>
    </row>
    <row r="453" spans="1:5" ht="12.75">
      <c r="A453" s="35" t="s">
        <v>58</v>
      </c>
      <c r="E453" s="40" t="s">
        <v>5</v>
      </c>
    </row>
    <row r="454" spans="1:5" ht="12.75">
      <c r="A454" t="s">
        <v>59</v>
      </c>
      <c r="E454" s="39" t="s">
        <v>5</v>
      </c>
    </row>
    <row r="455" spans="1:16" ht="25.5">
      <c r="A455" t="s">
        <v>50</v>
      </c>
      <c s="34" t="s">
        <v>799</v>
      </c>
      <c s="34" t="s">
        <v>2117</v>
      </c>
      <c s="35" t="s">
        <v>5</v>
      </c>
      <c s="6" t="s">
        <v>2118</v>
      </c>
      <c s="36" t="s">
        <v>65</v>
      </c>
      <c s="37">
        <v>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55</v>
      </c>
      <c>
        <f>(M455*21)/100</f>
      </c>
      <c t="s">
        <v>28</v>
      </c>
    </row>
    <row r="456" spans="1:5" ht="25.5">
      <c r="A456" s="35" t="s">
        <v>56</v>
      </c>
      <c r="E456" s="39" t="s">
        <v>2118</v>
      </c>
    </row>
    <row r="457" spans="1:5" ht="51">
      <c r="A457" s="35" t="s">
        <v>58</v>
      </c>
      <c r="E457" s="42" t="s">
        <v>1620</v>
      </c>
    </row>
    <row r="458" spans="1:5" ht="12.75">
      <c r="A458" t="s">
        <v>59</v>
      </c>
      <c r="E458" s="39" t="s">
        <v>5</v>
      </c>
    </row>
    <row r="459" spans="1:16" ht="25.5">
      <c r="A459" t="s">
        <v>50</v>
      </c>
      <c s="34" t="s">
        <v>801</v>
      </c>
      <c s="34" t="s">
        <v>2119</v>
      </c>
      <c s="35" t="s">
        <v>5</v>
      </c>
      <c s="6" t="s">
        <v>2120</v>
      </c>
      <c s="36" t="s">
        <v>65</v>
      </c>
      <c s="37">
        <v>1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55</v>
      </c>
      <c>
        <f>(M459*21)/100</f>
      </c>
      <c t="s">
        <v>28</v>
      </c>
    </row>
    <row r="460" spans="1:5" ht="25.5">
      <c r="A460" s="35" t="s">
        <v>56</v>
      </c>
      <c r="E460" s="39" t="s">
        <v>2120</v>
      </c>
    </row>
    <row r="461" spans="1:5" ht="51">
      <c r="A461" s="35" t="s">
        <v>58</v>
      </c>
      <c r="E461" s="42" t="s">
        <v>1620</v>
      </c>
    </row>
    <row r="462" spans="1:5" ht="12.75">
      <c r="A462" t="s">
        <v>59</v>
      </c>
      <c r="E462" s="39" t="s">
        <v>5</v>
      </c>
    </row>
    <row r="463" spans="1:16" ht="25.5">
      <c r="A463" t="s">
        <v>50</v>
      </c>
      <c s="34" t="s">
        <v>804</v>
      </c>
      <c s="34" t="s">
        <v>2121</v>
      </c>
      <c s="35" t="s">
        <v>5</v>
      </c>
      <c s="6" t="s">
        <v>2122</v>
      </c>
      <c s="36" t="s">
        <v>65</v>
      </c>
      <c s="37">
        <v>1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55</v>
      </c>
      <c>
        <f>(M463*21)/100</f>
      </c>
      <c t="s">
        <v>28</v>
      </c>
    </row>
    <row r="464" spans="1:5" ht="25.5">
      <c r="A464" s="35" t="s">
        <v>56</v>
      </c>
      <c r="E464" s="39" t="s">
        <v>2122</v>
      </c>
    </row>
    <row r="465" spans="1:5" ht="51">
      <c r="A465" s="35" t="s">
        <v>58</v>
      </c>
      <c r="E465" s="42" t="s">
        <v>1620</v>
      </c>
    </row>
    <row r="466" spans="1:5" ht="12.75">
      <c r="A466" t="s">
        <v>59</v>
      </c>
      <c r="E466" s="39" t="s">
        <v>5</v>
      </c>
    </row>
    <row r="467" spans="1:16" ht="25.5">
      <c r="A467" t="s">
        <v>50</v>
      </c>
      <c s="34" t="s">
        <v>805</v>
      </c>
      <c s="34" t="s">
        <v>2123</v>
      </c>
      <c s="35" t="s">
        <v>5</v>
      </c>
      <c s="6" t="s">
        <v>2124</v>
      </c>
      <c s="36" t="s">
        <v>65</v>
      </c>
      <c s="37">
        <v>1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55</v>
      </c>
      <c>
        <f>(M467*21)/100</f>
      </c>
      <c t="s">
        <v>28</v>
      </c>
    </row>
    <row r="468" spans="1:5" ht="25.5">
      <c r="A468" s="35" t="s">
        <v>56</v>
      </c>
      <c r="E468" s="39" t="s">
        <v>2124</v>
      </c>
    </row>
    <row r="469" spans="1:5" ht="51">
      <c r="A469" s="35" t="s">
        <v>58</v>
      </c>
      <c r="E469" s="42" t="s">
        <v>1620</v>
      </c>
    </row>
    <row r="470" spans="1:5" ht="12.75">
      <c r="A470" t="s">
        <v>59</v>
      </c>
      <c r="E470" s="39" t="s">
        <v>5</v>
      </c>
    </row>
    <row r="471" spans="1:16" ht="12.75">
      <c r="A471" t="s">
        <v>50</v>
      </c>
      <c s="34" t="s">
        <v>807</v>
      </c>
      <c s="34" t="s">
        <v>2125</v>
      </c>
      <c s="35" t="s">
        <v>5</v>
      </c>
      <c s="6" t="s">
        <v>2126</v>
      </c>
      <c s="36" t="s">
        <v>65</v>
      </c>
      <c s="37">
        <v>9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55</v>
      </c>
      <c>
        <f>(M471*21)/100</f>
      </c>
      <c t="s">
        <v>28</v>
      </c>
    </row>
    <row r="472" spans="1:5" ht="12.75">
      <c r="A472" s="35" t="s">
        <v>56</v>
      </c>
      <c r="E472" s="39" t="s">
        <v>2126</v>
      </c>
    </row>
    <row r="473" spans="1:5" ht="204">
      <c r="A473" s="35" t="s">
        <v>58</v>
      </c>
      <c r="E473" s="42" t="s">
        <v>2127</v>
      </c>
    </row>
    <row r="474" spans="1:5" ht="12.75">
      <c r="A474" t="s">
        <v>59</v>
      </c>
      <c r="E474" s="39" t="s">
        <v>5</v>
      </c>
    </row>
    <row r="475" spans="1:16" ht="12.75">
      <c r="A475" t="s">
        <v>50</v>
      </c>
      <c s="34" t="s">
        <v>809</v>
      </c>
      <c s="34" t="s">
        <v>2128</v>
      </c>
      <c s="35" t="s">
        <v>5</v>
      </c>
      <c s="6" t="s">
        <v>2129</v>
      </c>
      <c s="36" t="s">
        <v>206</v>
      </c>
      <c s="37">
        <v>9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68</v>
      </c>
      <c>
        <f>(M475*21)/100</f>
      </c>
      <c t="s">
        <v>28</v>
      </c>
    </row>
    <row r="476" spans="1:5" ht="12.75">
      <c r="A476" s="35" t="s">
        <v>56</v>
      </c>
      <c r="E476" s="39" t="s">
        <v>2129</v>
      </c>
    </row>
    <row r="477" spans="1:5" ht="204">
      <c r="A477" s="35" t="s">
        <v>58</v>
      </c>
      <c r="E477" s="42" t="s">
        <v>2127</v>
      </c>
    </row>
    <row r="478" spans="1:5" ht="12.75">
      <c r="A478" t="s">
        <v>59</v>
      </c>
      <c r="E478" s="39" t="s">
        <v>5</v>
      </c>
    </row>
    <row r="479" spans="1:16" ht="12.75">
      <c r="A479" t="s">
        <v>50</v>
      </c>
      <c s="34" t="s">
        <v>812</v>
      </c>
      <c s="34" t="s">
        <v>2130</v>
      </c>
      <c s="35" t="s">
        <v>5</v>
      </c>
      <c s="6" t="s">
        <v>2131</v>
      </c>
      <c s="36" t="s">
        <v>65</v>
      </c>
      <c s="37">
        <v>3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55</v>
      </c>
      <c>
        <f>(M479*21)/100</f>
      </c>
      <c t="s">
        <v>28</v>
      </c>
    </row>
    <row r="480" spans="1:5" ht="12.75">
      <c r="A480" s="35" t="s">
        <v>56</v>
      </c>
      <c r="E480" s="39" t="s">
        <v>2131</v>
      </c>
    </row>
    <row r="481" spans="1:5" ht="76.5">
      <c r="A481" s="35" t="s">
        <v>58</v>
      </c>
      <c r="E481" s="42" t="s">
        <v>2132</v>
      </c>
    </row>
    <row r="482" spans="1:5" ht="12.75">
      <c r="A482" t="s">
        <v>59</v>
      </c>
      <c r="E482" s="39" t="s">
        <v>5</v>
      </c>
    </row>
    <row r="483" spans="1:16" ht="12.75">
      <c r="A483" t="s">
        <v>50</v>
      </c>
      <c s="34" t="s">
        <v>813</v>
      </c>
      <c s="34" t="s">
        <v>2133</v>
      </c>
      <c s="35" t="s">
        <v>5</v>
      </c>
      <c s="6" t="s">
        <v>2134</v>
      </c>
      <c s="36" t="s">
        <v>206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68</v>
      </c>
      <c>
        <f>(M483*21)/100</f>
      </c>
      <c t="s">
        <v>28</v>
      </c>
    </row>
    <row r="484" spans="1:5" ht="12.75">
      <c r="A484" s="35" t="s">
        <v>56</v>
      </c>
      <c r="E484" s="39" t="s">
        <v>2134</v>
      </c>
    </row>
    <row r="485" spans="1:5" ht="51">
      <c r="A485" s="35" t="s">
        <v>58</v>
      </c>
      <c r="E485" s="42" t="s">
        <v>2135</v>
      </c>
    </row>
    <row r="486" spans="1:5" ht="12.75">
      <c r="A486" t="s">
        <v>59</v>
      </c>
      <c r="E486" s="39" t="s">
        <v>5</v>
      </c>
    </row>
    <row r="487" spans="1:16" ht="12.75">
      <c r="A487" t="s">
        <v>50</v>
      </c>
      <c s="34" t="s">
        <v>814</v>
      </c>
      <c s="34" t="s">
        <v>2136</v>
      </c>
      <c s="35" t="s">
        <v>5</v>
      </c>
      <c s="6" t="s">
        <v>2137</v>
      </c>
      <c s="36" t="s">
        <v>206</v>
      </c>
      <c s="37">
        <v>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68</v>
      </c>
      <c>
        <f>(M487*21)/100</f>
      </c>
      <c t="s">
        <v>28</v>
      </c>
    </row>
    <row r="488" spans="1:5" ht="12.75">
      <c r="A488" s="35" t="s">
        <v>56</v>
      </c>
      <c r="E488" s="39" t="s">
        <v>2137</v>
      </c>
    </row>
    <row r="489" spans="1:5" ht="51">
      <c r="A489" s="35" t="s">
        <v>58</v>
      </c>
      <c r="E489" s="42" t="s">
        <v>2138</v>
      </c>
    </row>
    <row r="490" spans="1:5" ht="12.75">
      <c r="A490" t="s">
        <v>59</v>
      </c>
      <c r="E490" s="39" t="s">
        <v>5</v>
      </c>
    </row>
    <row r="491" spans="1:16" ht="25.5">
      <c r="A491" t="s">
        <v>50</v>
      </c>
      <c s="34" t="s">
        <v>815</v>
      </c>
      <c s="34" t="s">
        <v>2139</v>
      </c>
      <c s="35" t="s">
        <v>5</v>
      </c>
      <c s="6" t="s">
        <v>2140</v>
      </c>
      <c s="36" t="s">
        <v>65</v>
      </c>
      <c s="37">
        <v>324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55</v>
      </c>
      <c>
        <f>(M491*21)/100</f>
      </c>
      <c t="s">
        <v>28</v>
      </c>
    </row>
    <row r="492" spans="1:5" ht="25.5">
      <c r="A492" s="35" t="s">
        <v>56</v>
      </c>
      <c r="E492" s="39" t="s">
        <v>2140</v>
      </c>
    </row>
    <row r="493" spans="1:5" ht="229.5">
      <c r="A493" s="35" t="s">
        <v>58</v>
      </c>
      <c r="E493" s="42" t="s">
        <v>2141</v>
      </c>
    </row>
    <row r="494" spans="1:5" ht="12.75">
      <c r="A494" t="s">
        <v>59</v>
      </c>
      <c r="E494" s="39" t="s">
        <v>5</v>
      </c>
    </row>
    <row r="495" spans="1:16" ht="12.75">
      <c r="A495" t="s">
        <v>50</v>
      </c>
      <c s="34" t="s">
        <v>816</v>
      </c>
      <c s="34" t="s">
        <v>2142</v>
      </c>
      <c s="35" t="s">
        <v>5</v>
      </c>
      <c s="6" t="s">
        <v>2143</v>
      </c>
      <c s="36" t="s">
        <v>65</v>
      </c>
      <c s="37">
        <v>324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55</v>
      </c>
      <c>
        <f>(M495*21)/100</f>
      </c>
      <c t="s">
        <v>28</v>
      </c>
    </row>
    <row r="496" spans="1:5" ht="12.75">
      <c r="A496" s="35" t="s">
        <v>56</v>
      </c>
      <c r="E496" s="39" t="s">
        <v>2143</v>
      </c>
    </row>
    <row r="497" spans="1:5" ht="229.5">
      <c r="A497" s="35" t="s">
        <v>58</v>
      </c>
      <c r="E497" s="42" t="s">
        <v>2141</v>
      </c>
    </row>
    <row r="498" spans="1:5" ht="12.75">
      <c r="A498" t="s">
        <v>59</v>
      </c>
      <c r="E498" s="39" t="s">
        <v>5</v>
      </c>
    </row>
    <row r="499" spans="1:16" ht="12.75">
      <c r="A499" t="s">
        <v>50</v>
      </c>
      <c s="34" t="s">
        <v>817</v>
      </c>
      <c s="34" t="s">
        <v>2144</v>
      </c>
      <c s="35" t="s">
        <v>5</v>
      </c>
      <c s="6" t="s">
        <v>2145</v>
      </c>
      <c s="36" t="s">
        <v>206</v>
      </c>
      <c s="37">
        <v>114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68</v>
      </c>
      <c>
        <f>(M499*21)/100</f>
      </c>
      <c t="s">
        <v>28</v>
      </c>
    </row>
    <row r="500" spans="1:5" ht="12.75">
      <c r="A500" s="35" t="s">
        <v>56</v>
      </c>
      <c r="E500" s="39" t="s">
        <v>2145</v>
      </c>
    </row>
    <row r="501" spans="1:5" ht="229.5">
      <c r="A501" s="35" t="s">
        <v>58</v>
      </c>
      <c r="E501" s="42" t="s">
        <v>2146</v>
      </c>
    </row>
    <row r="502" spans="1:5" ht="12.75">
      <c r="A502" t="s">
        <v>59</v>
      </c>
      <c r="E502" s="39" t="s">
        <v>5</v>
      </c>
    </row>
    <row r="503" spans="1:16" ht="12.75">
      <c r="A503" t="s">
        <v>50</v>
      </c>
      <c s="34" t="s">
        <v>818</v>
      </c>
      <c s="34" t="s">
        <v>2147</v>
      </c>
      <c s="35" t="s">
        <v>5</v>
      </c>
      <c s="6" t="s">
        <v>2148</v>
      </c>
      <c s="36" t="s">
        <v>206</v>
      </c>
      <c s="37">
        <v>210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68</v>
      </c>
      <c>
        <f>(M503*21)/100</f>
      </c>
      <c t="s">
        <v>28</v>
      </c>
    </row>
    <row r="504" spans="1:5" ht="12.75">
      <c r="A504" s="35" t="s">
        <v>56</v>
      </c>
      <c r="E504" s="39" t="s">
        <v>2148</v>
      </c>
    </row>
    <row r="505" spans="1:5" ht="229.5">
      <c r="A505" s="35" t="s">
        <v>58</v>
      </c>
      <c r="E505" s="42" t="s">
        <v>2149</v>
      </c>
    </row>
    <row r="506" spans="1:5" ht="12.75">
      <c r="A506" t="s">
        <v>59</v>
      </c>
      <c r="E506" s="39" t="s">
        <v>5</v>
      </c>
    </row>
    <row r="507" spans="1:16" ht="12.75">
      <c r="A507" t="s">
        <v>50</v>
      </c>
      <c s="34" t="s">
        <v>819</v>
      </c>
      <c s="34" t="s">
        <v>2150</v>
      </c>
      <c s="35" t="s">
        <v>5</v>
      </c>
      <c s="6" t="s">
        <v>2151</v>
      </c>
      <c s="36" t="s">
        <v>65</v>
      </c>
      <c s="37">
        <v>648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55</v>
      </c>
      <c>
        <f>(M507*21)/100</f>
      </c>
      <c t="s">
        <v>28</v>
      </c>
    </row>
    <row r="508" spans="1:5" ht="12.75">
      <c r="A508" s="35" t="s">
        <v>56</v>
      </c>
      <c r="E508" s="39" t="s">
        <v>2151</v>
      </c>
    </row>
    <row r="509" spans="1:5" ht="229.5">
      <c r="A509" s="35" t="s">
        <v>58</v>
      </c>
      <c r="E509" s="42" t="s">
        <v>2152</v>
      </c>
    </row>
    <row r="510" spans="1:5" ht="12.75">
      <c r="A510" t="s">
        <v>59</v>
      </c>
      <c r="E510" s="39" t="s">
        <v>5</v>
      </c>
    </row>
    <row r="511" spans="1:16" ht="12.75">
      <c r="A511" t="s">
        <v>50</v>
      </c>
      <c s="34" t="s">
        <v>820</v>
      </c>
      <c s="34" t="s">
        <v>2153</v>
      </c>
      <c s="35" t="s">
        <v>5</v>
      </c>
      <c s="6" t="s">
        <v>2154</v>
      </c>
      <c s="36" t="s">
        <v>1615</v>
      </c>
      <c s="37">
        <v>6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55</v>
      </c>
      <c>
        <f>(M511*21)/100</f>
      </c>
      <c t="s">
        <v>28</v>
      </c>
    </row>
    <row r="512" spans="1:5" ht="12.75">
      <c r="A512" s="35" t="s">
        <v>56</v>
      </c>
      <c r="E512" s="39" t="s">
        <v>2154</v>
      </c>
    </row>
    <row r="513" spans="1:5" ht="12.75">
      <c r="A513" s="35" t="s">
        <v>58</v>
      </c>
      <c r="E513" s="40" t="s">
        <v>5</v>
      </c>
    </row>
    <row r="514" spans="1:5" ht="12.75">
      <c r="A514" t="s">
        <v>59</v>
      </c>
      <c r="E514" s="39" t="s">
        <v>5</v>
      </c>
    </row>
    <row r="515" spans="1:16" ht="12.75">
      <c r="A515" t="s">
        <v>50</v>
      </c>
      <c s="34" t="s">
        <v>821</v>
      </c>
      <c s="34" t="s">
        <v>2155</v>
      </c>
      <c s="35" t="s">
        <v>5</v>
      </c>
      <c s="6" t="s">
        <v>2156</v>
      </c>
      <c s="36" t="s">
        <v>65</v>
      </c>
      <c s="37">
        <v>329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55</v>
      </c>
      <c>
        <f>(M515*21)/100</f>
      </c>
      <c t="s">
        <v>28</v>
      </c>
    </row>
    <row r="516" spans="1:5" ht="12.75">
      <c r="A516" s="35" t="s">
        <v>56</v>
      </c>
      <c r="E516" s="39" t="s">
        <v>2156</v>
      </c>
    </row>
    <row r="517" spans="1:5" ht="51">
      <c r="A517" s="35" t="s">
        <v>58</v>
      </c>
      <c r="E517" s="42" t="s">
        <v>2157</v>
      </c>
    </row>
    <row r="518" spans="1:5" ht="12.75">
      <c r="A518" t="s">
        <v>59</v>
      </c>
      <c r="E518" s="39" t="s">
        <v>5</v>
      </c>
    </row>
    <row r="519" spans="1:13" ht="12.75">
      <c r="A519" t="s">
        <v>47</v>
      </c>
      <c r="C519" s="31" t="s">
        <v>1867</v>
      </c>
      <c r="E519" s="33" t="s">
        <v>1868</v>
      </c>
      <c r="J519" s="32">
        <f>0</f>
      </c>
      <c s="32">
        <f>0</f>
      </c>
      <c s="32">
        <f>0+L520+L524+L528</f>
      </c>
      <c s="32">
        <f>0+M520+M524+M528</f>
      </c>
    </row>
    <row r="520" spans="1:16" ht="38.25">
      <c r="A520" t="s">
        <v>50</v>
      </c>
      <c s="34" t="s">
        <v>876</v>
      </c>
      <c s="34" t="s">
        <v>326</v>
      </c>
      <c s="35" t="s">
        <v>1655</v>
      </c>
      <c s="6" t="s">
        <v>327</v>
      </c>
      <c s="36" t="s">
        <v>54</v>
      </c>
      <c s="37">
        <v>43.68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68</v>
      </c>
      <c>
        <f>(M520*21)/100</f>
      </c>
      <c t="s">
        <v>28</v>
      </c>
    </row>
    <row r="521" spans="1:5" ht="51">
      <c r="A521" s="35" t="s">
        <v>56</v>
      </c>
      <c r="E521" s="39" t="s">
        <v>329</v>
      </c>
    </row>
    <row r="522" spans="1:5" ht="25.5">
      <c r="A522" s="35" t="s">
        <v>58</v>
      </c>
      <c r="E522" s="40" t="s">
        <v>2158</v>
      </c>
    </row>
    <row r="523" spans="1:5" ht="12.75">
      <c r="A523" t="s">
        <v>59</v>
      </c>
      <c r="E523" s="39" t="s">
        <v>5</v>
      </c>
    </row>
    <row r="524" spans="1:16" ht="25.5">
      <c r="A524" t="s">
        <v>50</v>
      </c>
      <c s="34" t="s">
        <v>878</v>
      </c>
      <c s="34" t="s">
        <v>331</v>
      </c>
      <c s="35" t="s">
        <v>5</v>
      </c>
      <c s="6" t="s">
        <v>332</v>
      </c>
      <c s="36" t="s">
        <v>54</v>
      </c>
      <c s="37">
        <v>43.68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328</v>
      </c>
      <c>
        <f>(M524*21)/100</f>
      </c>
      <c t="s">
        <v>28</v>
      </c>
    </row>
    <row r="525" spans="1:5" ht="25.5">
      <c r="A525" s="35" t="s">
        <v>56</v>
      </c>
      <c r="E525" s="39" t="s">
        <v>332</v>
      </c>
    </row>
    <row r="526" spans="1:5" ht="12.75">
      <c r="A526" s="35" t="s">
        <v>58</v>
      </c>
      <c r="E526" s="40" t="s">
        <v>5</v>
      </c>
    </row>
    <row r="527" spans="1:5" ht="12.75">
      <c r="A527" t="s">
        <v>59</v>
      </c>
      <c r="E527" s="39" t="s">
        <v>5</v>
      </c>
    </row>
    <row r="528" spans="1:16" ht="12.75">
      <c r="A528" t="s">
        <v>50</v>
      </c>
      <c s="34" t="s">
        <v>879</v>
      </c>
      <c s="34" t="s">
        <v>2159</v>
      </c>
      <c s="35" t="s">
        <v>5</v>
      </c>
      <c s="6" t="s">
        <v>2160</v>
      </c>
      <c s="36" t="s">
        <v>484</v>
      </c>
      <c s="37">
        <v>775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328</v>
      </c>
      <c>
        <f>(M528*21)/100</f>
      </c>
      <c t="s">
        <v>28</v>
      </c>
    </row>
    <row r="529" spans="1:5" ht="12.75">
      <c r="A529" s="35" t="s">
        <v>56</v>
      </c>
      <c r="E529" s="39" t="s">
        <v>2160</v>
      </c>
    </row>
    <row r="530" spans="1:5" ht="12.75">
      <c r="A530" s="35" t="s">
        <v>58</v>
      </c>
      <c r="E530" s="40" t="s">
        <v>5</v>
      </c>
    </row>
    <row r="531" spans="1:5" ht="12.75">
      <c r="A531" t="s">
        <v>59</v>
      </c>
      <c r="E531" s="39" t="s">
        <v>5</v>
      </c>
    </row>
    <row r="532" spans="1:13" ht="12.75">
      <c r="A532" t="s">
        <v>47</v>
      </c>
      <c r="C532" s="31" t="s">
        <v>20</v>
      </c>
      <c r="E532" s="33" t="s">
        <v>464</v>
      </c>
      <c r="J532" s="32">
        <f>0</f>
      </c>
      <c s="32">
        <f>0</f>
      </c>
      <c s="32">
        <f>0+L533+L537+L541+L545+L549+L553+L557+L561</f>
      </c>
      <c s="32">
        <f>0+M533+M537+M541+M545+M549+M553+M557+M561</f>
      </c>
    </row>
    <row r="533" spans="1:16" ht="12.75">
      <c r="A533" t="s">
        <v>50</v>
      </c>
      <c s="34" t="s">
        <v>826</v>
      </c>
      <c s="34" t="s">
        <v>2161</v>
      </c>
      <c s="35" t="s">
        <v>5</v>
      </c>
      <c s="6" t="s">
        <v>2162</v>
      </c>
      <c s="36" t="s">
        <v>1615</v>
      </c>
      <c s="37">
        <v>1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68</v>
      </c>
      <c>
        <f>(M533*21)/100</f>
      </c>
      <c t="s">
        <v>28</v>
      </c>
    </row>
    <row r="534" spans="1:5" ht="12.75">
      <c r="A534" s="35" t="s">
        <v>56</v>
      </c>
      <c r="E534" s="39" t="s">
        <v>2162</v>
      </c>
    </row>
    <row r="535" spans="1:5" ht="12.75">
      <c r="A535" s="35" t="s">
        <v>58</v>
      </c>
      <c r="E535" s="40" t="s">
        <v>5</v>
      </c>
    </row>
    <row r="536" spans="1:5" ht="12.75">
      <c r="A536" t="s">
        <v>59</v>
      </c>
      <c r="E536" s="39" t="s">
        <v>5</v>
      </c>
    </row>
    <row r="537" spans="1:16" ht="25.5">
      <c r="A537" t="s">
        <v>50</v>
      </c>
      <c s="34" t="s">
        <v>827</v>
      </c>
      <c s="34" t="s">
        <v>2163</v>
      </c>
      <c s="35" t="s">
        <v>5</v>
      </c>
      <c s="6" t="s">
        <v>2164</v>
      </c>
      <c s="36" t="s">
        <v>174</v>
      </c>
      <c s="37">
        <v>3717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68</v>
      </c>
      <c>
        <f>(M537*21)/100</f>
      </c>
      <c t="s">
        <v>28</v>
      </c>
    </row>
    <row r="538" spans="1:5" ht="38.25">
      <c r="A538" s="35" t="s">
        <v>56</v>
      </c>
      <c r="E538" s="39" t="s">
        <v>2165</v>
      </c>
    </row>
    <row r="539" spans="1:5" ht="12.75">
      <c r="A539" s="35" t="s">
        <v>58</v>
      </c>
      <c r="E539" s="40" t="s">
        <v>5</v>
      </c>
    </row>
    <row r="540" spans="1:5" ht="12.75">
      <c r="A540" t="s">
        <v>59</v>
      </c>
      <c r="E540" s="39" t="s">
        <v>5</v>
      </c>
    </row>
    <row r="541" spans="1:16" ht="12.75">
      <c r="A541" t="s">
        <v>50</v>
      </c>
      <c s="34" t="s">
        <v>828</v>
      </c>
      <c s="34" t="s">
        <v>2166</v>
      </c>
      <c s="35" t="s">
        <v>5</v>
      </c>
      <c s="6" t="s">
        <v>2167</v>
      </c>
      <c s="36" t="s">
        <v>1615</v>
      </c>
      <c s="37">
        <v>1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68</v>
      </c>
      <c>
        <f>(M541*21)/100</f>
      </c>
      <c t="s">
        <v>28</v>
      </c>
    </row>
    <row r="542" spans="1:5" ht="12.75">
      <c r="A542" s="35" t="s">
        <v>56</v>
      </c>
      <c r="E542" s="39" t="s">
        <v>2167</v>
      </c>
    </row>
    <row r="543" spans="1:5" ht="12.75">
      <c r="A543" s="35" t="s">
        <v>58</v>
      </c>
      <c r="E543" s="40" t="s">
        <v>5</v>
      </c>
    </row>
    <row r="544" spans="1:5" ht="12.75">
      <c r="A544" t="s">
        <v>59</v>
      </c>
      <c r="E544" s="39" t="s">
        <v>5</v>
      </c>
    </row>
    <row r="545" spans="1:16" ht="25.5">
      <c r="A545" t="s">
        <v>50</v>
      </c>
      <c s="34" t="s">
        <v>829</v>
      </c>
      <c s="34" t="s">
        <v>2168</v>
      </c>
      <c s="35" t="s">
        <v>5</v>
      </c>
      <c s="6" t="s">
        <v>2169</v>
      </c>
      <c s="36" t="s">
        <v>1615</v>
      </c>
      <c s="37">
        <v>1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68</v>
      </c>
      <c>
        <f>(M545*21)/100</f>
      </c>
      <c t="s">
        <v>28</v>
      </c>
    </row>
    <row r="546" spans="1:5" ht="25.5">
      <c r="A546" s="35" t="s">
        <v>56</v>
      </c>
      <c r="E546" s="39" t="s">
        <v>2169</v>
      </c>
    </row>
    <row r="547" spans="1:5" ht="12.75">
      <c r="A547" s="35" t="s">
        <v>58</v>
      </c>
      <c r="E547" s="40" t="s">
        <v>5</v>
      </c>
    </row>
    <row r="548" spans="1:5" ht="12.75">
      <c r="A548" t="s">
        <v>59</v>
      </c>
      <c r="E548" s="39" t="s">
        <v>5</v>
      </c>
    </row>
    <row r="549" spans="1:16" ht="25.5">
      <c r="A549" t="s">
        <v>50</v>
      </c>
      <c s="34" t="s">
        <v>830</v>
      </c>
      <c s="34" t="s">
        <v>2170</v>
      </c>
      <c s="35" t="s">
        <v>5</v>
      </c>
      <c s="6" t="s">
        <v>2171</v>
      </c>
      <c s="36" t="s">
        <v>1615</v>
      </c>
      <c s="37">
        <v>1</v>
      </c>
      <c s="36">
        <v>0</v>
      </c>
      <c s="36">
        <f>ROUND(G549*H549,6)</f>
      </c>
      <c r="L549" s="38">
        <v>0</v>
      </c>
      <c s="32">
        <f>ROUND(ROUND(L549,2)*ROUND(G549,3),2)</f>
      </c>
      <c s="36" t="s">
        <v>68</v>
      </c>
      <c>
        <f>(M549*21)/100</f>
      </c>
      <c t="s">
        <v>28</v>
      </c>
    </row>
    <row r="550" spans="1:5" ht="25.5">
      <c r="A550" s="35" t="s">
        <v>56</v>
      </c>
      <c r="E550" s="39" t="s">
        <v>2171</v>
      </c>
    </row>
    <row r="551" spans="1:5" ht="12.75">
      <c r="A551" s="35" t="s">
        <v>58</v>
      </c>
      <c r="E551" s="40" t="s">
        <v>5</v>
      </c>
    </row>
    <row r="552" spans="1:5" ht="12.75">
      <c r="A552" t="s">
        <v>59</v>
      </c>
      <c r="E552" s="39" t="s">
        <v>5</v>
      </c>
    </row>
    <row r="553" spans="1:16" ht="12.75">
      <c r="A553" t="s">
        <v>50</v>
      </c>
      <c s="34" t="s">
        <v>831</v>
      </c>
      <c s="34" t="s">
        <v>2172</v>
      </c>
      <c s="35" t="s">
        <v>5</v>
      </c>
      <c s="6" t="s">
        <v>2173</v>
      </c>
      <c s="36" t="s">
        <v>1615</v>
      </c>
      <c s="37">
        <v>1</v>
      </c>
      <c s="36">
        <v>0</v>
      </c>
      <c s="36">
        <f>ROUND(G553*H553,6)</f>
      </c>
      <c r="L553" s="38">
        <v>0</v>
      </c>
      <c s="32">
        <f>ROUND(ROUND(L553,2)*ROUND(G553,3),2)</f>
      </c>
      <c s="36" t="s">
        <v>68</v>
      </c>
      <c>
        <f>(M553*21)/100</f>
      </c>
      <c t="s">
        <v>28</v>
      </c>
    </row>
    <row r="554" spans="1:5" ht="12.75">
      <c r="A554" s="35" t="s">
        <v>56</v>
      </c>
      <c r="E554" s="39" t="s">
        <v>2173</v>
      </c>
    </row>
    <row r="555" spans="1:5" ht="12.75">
      <c r="A555" s="35" t="s">
        <v>58</v>
      </c>
      <c r="E555" s="40" t="s">
        <v>5</v>
      </c>
    </row>
    <row r="556" spans="1:5" ht="12.75">
      <c r="A556" t="s">
        <v>59</v>
      </c>
      <c r="E556" s="39" t="s">
        <v>5</v>
      </c>
    </row>
    <row r="557" spans="1:16" ht="12.75">
      <c r="A557" t="s">
        <v>50</v>
      </c>
      <c s="34" t="s">
        <v>880</v>
      </c>
      <c s="34" t="s">
        <v>2174</v>
      </c>
      <c s="35" t="s">
        <v>5</v>
      </c>
      <c s="6" t="s">
        <v>2175</v>
      </c>
      <c s="36" t="s">
        <v>54</v>
      </c>
      <c s="37">
        <v>109.198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328</v>
      </c>
      <c>
        <f>(M557*21)/100</f>
      </c>
      <c t="s">
        <v>28</v>
      </c>
    </row>
    <row r="558" spans="1:5" ht="12.75">
      <c r="A558" s="35" t="s">
        <v>56</v>
      </c>
      <c r="E558" s="39" t="s">
        <v>2175</v>
      </c>
    </row>
    <row r="559" spans="1:5" ht="12.75">
      <c r="A559" s="35" t="s">
        <v>58</v>
      </c>
      <c r="E559" s="40" t="s">
        <v>5</v>
      </c>
    </row>
    <row r="560" spans="1:5" ht="12.75">
      <c r="A560" t="s">
        <v>59</v>
      </c>
      <c r="E560" s="39" t="s">
        <v>5</v>
      </c>
    </row>
    <row r="561" spans="1:16" ht="12.75">
      <c r="A561" t="s">
        <v>50</v>
      </c>
      <c s="34" t="s">
        <v>881</v>
      </c>
      <c s="34" t="s">
        <v>1695</v>
      </c>
      <c s="35" t="s">
        <v>5</v>
      </c>
      <c s="6" t="s">
        <v>1696</v>
      </c>
      <c s="36" t="s">
        <v>174</v>
      </c>
      <c s="37">
        <v>85</v>
      </c>
      <c s="36">
        <v>0</v>
      </c>
      <c s="36">
        <f>ROUND(G561*H561,6)</f>
      </c>
      <c r="L561" s="38">
        <v>0</v>
      </c>
      <c s="32">
        <f>ROUND(ROUND(L561,2)*ROUND(G561,3),2)</f>
      </c>
      <c s="36" t="s">
        <v>328</v>
      </c>
      <c>
        <f>(M561*21)/100</f>
      </c>
      <c t="s">
        <v>28</v>
      </c>
    </row>
    <row r="562" spans="1:5" ht="12.75">
      <c r="A562" s="35" t="s">
        <v>56</v>
      </c>
      <c r="E562" s="39" t="s">
        <v>1696</v>
      </c>
    </row>
    <row r="563" spans="1:5" ht="12.75">
      <c r="A563" s="35" t="s">
        <v>58</v>
      </c>
      <c r="E563" s="40" t="s">
        <v>5</v>
      </c>
    </row>
    <row r="564" spans="1:5" ht="12.75">
      <c r="A564" t="s">
        <v>59</v>
      </c>
      <c r="E564" s="39" t="s">
        <v>5</v>
      </c>
    </row>
    <row r="565" spans="1:13" ht="12.75">
      <c r="A565" t="s">
        <v>47</v>
      </c>
      <c r="C565" s="31" t="s">
        <v>2176</v>
      </c>
      <c r="E565" s="33" t="s">
        <v>2177</v>
      </c>
      <c r="J565" s="32">
        <f>0</f>
      </c>
      <c s="32">
        <f>0</f>
      </c>
      <c s="32">
        <f>0+L566</f>
      </c>
      <c s="32">
        <f>0+M566</f>
      </c>
    </row>
    <row r="566" spans="1:16" ht="12.75">
      <c r="A566" t="s">
        <v>50</v>
      </c>
      <c s="34" t="s">
        <v>875</v>
      </c>
      <c s="34" t="s">
        <v>2178</v>
      </c>
      <c s="35" t="s">
        <v>5</v>
      </c>
      <c s="6" t="s">
        <v>1653</v>
      </c>
      <c s="36" t="s">
        <v>1615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68</v>
      </c>
      <c>
        <f>(M566*21)/100</f>
      </c>
      <c t="s">
        <v>28</v>
      </c>
    </row>
    <row r="567" spans="1:5" ht="12.75">
      <c r="A567" s="35" t="s">
        <v>56</v>
      </c>
      <c r="E567" s="39" t="s">
        <v>1653</v>
      </c>
    </row>
    <row r="568" spans="1:5" ht="12.75">
      <c r="A568" s="35" t="s">
        <v>58</v>
      </c>
      <c r="E568" s="40" t="s">
        <v>5</v>
      </c>
    </row>
    <row r="569" spans="1:5" ht="12.75">
      <c r="A569" t="s">
        <v>59</v>
      </c>
      <c r="E56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4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1559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1559</v>
      </c>
      <c r="E4" s="26" t="s">
        <v>1560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COUNTIFS(L8:L413,"=0",A8:A413,"P")+COUNTIFS(L8:L413,"",A8:A413,"P")+SUM(Q8:Q413)</f>
      </c>
    </row>
    <row r="8" spans="1:13" ht="12.75">
      <c r="A8" t="s">
        <v>45</v>
      </c>
      <c r="C8" s="28" t="s">
        <v>2181</v>
      </c>
      <c r="E8" s="30" t="s">
        <v>2180</v>
      </c>
      <c r="J8" s="29">
        <f>0+J9+J50+J67+J104+J133+J142+J195+J224+J277+J306+J315+J320+J329+J342+J371+J408</f>
      </c>
      <c s="29">
        <f>0+K9+K50+K67+K104+K133+K142+K195+K224+K277+K306+K315+K320+K329+K342+K371+K408</f>
      </c>
      <c s="29">
        <f>0+L9+L50+L67+L104+L133+L142+L195+L224+L277+L306+L315+L320+L329+L342+L371+L408</f>
      </c>
      <c s="29">
        <f>0+M9+M50+M67+M104+M133+M142+M195+M224+M277+M306+M315+M320+M329+M342+M371+M408</f>
      </c>
    </row>
    <row r="9" spans="1:13" ht="12.75">
      <c r="A9" t="s">
        <v>47</v>
      </c>
      <c r="C9" s="31" t="s">
        <v>62</v>
      </c>
      <c r="E9" s="33" t="s">
        <v>1875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50</v>
      </c>
      <c s="34" t="s">
        <v>62</v>
      </c>
      <c s="34" t="s">
        <v>1989</v>
      </c>
      <c s="35" t="s">
        <v>5</v>
      </c>
      <c s="6" t="s">
        <v>2182</v>
      </c>
      <c s="36" t="s">
        <v>206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68</v>
      </c>
      <c>
        <f>(M10*21)/100</f>
      </c>
      <c t="s">
        <v>28</v>
      </c>
    </row>
    <row r="11" spans="1:5" ht="12.75">
      <c r="A11" s="35" t="s">
        <v>56</v>
      </c>
      <c r="E11" s="39" t="s">
        <v>2182</v>
      </c>
    </row>
    <row r="12" spans="1:5" ht="51">
      <c r="A12" s="35" t="s">
        <v>58</v>
      </c>
      <c r="E12" s="42" t="s">
        <v>1616</v>
      </c>
    </row>
    <row r="13" spans="1:5" ht="12.75">
      <c r="A13" t="s">
        <v>59</v>
      </c>
      <c r="E13" s="39" t="s">
        <v>5</v>
      </c>
    </row>
    <row r="14" spans="1:16" ht="12.75">
      <c r="A14" t="s">
        <v>50</v>
      </c>
      <c s="34" t="s">
        <v>28</v>
      </c>
      <c s="34" t="s">
        <v>1991</v>
      </c>
      <c s="35" t="s">
        <v>5</v>
      </c>
      <c s="6" t="s">
        <v>2183</v>
      </c>
      <c s="36" t="s">
        <v>206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68</v>
      </c>
      <c>
        <f>(M14*21)/100</f>
      </c>
      <c t="s">
        <v>28</v>
      </c>
    </row>
    <row r="15" spans="1:5" ht="12.75">
      <c r="A15" s="35" t="s">
        <v>56</v>
      </c>
      <c r="E15" s="39" t="s">
        <v>2183</v>
      </c>
    </row>
    <row r="16" spans="1:5" ht="51">
      <c r="A16" s="35" t="s">
        <v>58</v>
      </c>
      <c r="E16" s="42" t="s">
        <v>1616</v>
      </c>
    </row>
    <row r="17" spans="1:5" ht="12.75">
      <c r="A17" t="s">
        <v>59</v>
      </c>
      <c r="E17" s="39" t="s">
        <v>5</v>
      </c>
    </row>
    <row r="18" spans="1:16" ht="12.75">
      <c r="A18" t="s">
        <v>50</v>
      </c>
      <c s="34" t="s">
        <v>26</v>
      </c>
      <c s="34" t="s">
        <v>2184</v>
      </c>
      <c s="35" t="s">
        <v>5</v>
      </c>
      <c s="6" t="s">
        <v>2185</v>
      </c>
      <c s="36" t="s">
        <v>65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2185</v>
      </c>
    </row>
    <row r="20" spans="1:5" ht="51">
      <c r="A20" s="35" t="s">
        <v>58</v>
      </c>
      <c r="E20" s="42" t="s">
        <v>1616</v>
      </c>
    </row>
    <row r="21" spans="1:5" ht="12.75">
      <c r="A21" t="s">
        <v>59</v>
      </c>
      <c r="E21" s="39" t="s">
        <v>5</v>
      </c>
    </row>
    <row r="22" spans="1:16" ht="12.75">
      <c r="A22" t="s">
        <v>50</v>
      </c>
      <c s="34" t="s">
        <v>71</v>
      </c>
      <c s="34" t="s">
        <v>1890</v>
      </c>
      <c s="35" t="s">
        <v>5</v>
      </c>
      <c s="6" t="s">
        <v>2186</v>
      </c>
      <c s="36" t="s">
        <v>206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68</v>
      </c>
      <c>
        <f>(M22*21)/100</f>
      </c>
      <c t="s">
        <v>28</v>
      </c>
    </row>
    <row r="23" spans="1:5" ht="12.75">
      <c r="A23" s="35" t="s">
        <v>56</v>
      </c>
      <c r="E23" s="39" t="s">
        <v>2186</v>
      </c>
    </row>
    <row r="24" spans="1:5" ht="51">
      <c r="A24" s="35" t="s">
        <v>58</v>
      </c>
      <c r="E24" s="42" t="s">
        <v>1620</v>
      </c>
    </row>
    <row r="25" spans="1:5" ht="12.75">
      <c r="A25" t="s">
        <v>59</v>
      </c>
      <c r="E25" s="39" t="s">
        <v>5</v>
      </c>
    </row>
    <row r="26" spans="1:16" ht="25.5">
      <c r="A26" t="s">
        <v>50</v>
      </c>
      <c s="34" t="s">
        <v>74</v>
      </c>
      <c s="34" t="s">
        <v>1893</v>
      </c>
      <c s="35" t="s">
        <v>5</v>
      </c>
      <c s="6" t="s">
        <v>2187</v>
      </c>
      <c s="36" t="s">
        <v>206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68</v>
      </c>
      <c>
        <f>(M26*21)/100</f>
      </c>
      <c t="s">
        <v>28</v>
      </c>
    </row>
    <row r="27" spans="1:5" ht="25.5">
      <c r="A27" s="35" t="s">
        <v>56</v>
      </c>
      <c r="E27" s="39" t="s">
        <v>2187</v>
      </c>
    </row>
    <row r="28" spans="1:5" ht="51">
      <c r="A28" s="35" t="s">
        <v>58</v>
      </c>
      <c r="E28" s="42" t="s">
        <v>1616</v>
      </c>
    </row>
    <row r="29" spans="1:5" ht="12.75">
      <c r="A29" t="s">
        <v>59</v>
      </c>
      <c r="E29" s="39" t="s">
        <v>5</v>
      </c>
    </row>
    <row r="30" spans="1:16" ht="25.5">
      <c r="A30" t="s">
        <v>50</v>
      </c>
      <c s="34" t="s">
        <v>27</v>
      </c>
      <c s="34" t="s">
        <v>1895</v>
      </c>
      <c s="35" t="s">
        <v>5</v>
      </c>
      <c s="6" t="s">
        <v>2188</v>
      </c>
      <c s="36" t="s">
        <v>206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68</v>
      </c>
      <c>
        <f>(M30*21)/100</f>
      </c>
      <c t="s">
        <v>28</v>
      </c>
    </row>
    <row r="31" spans="1:5" ht="25.5">
      <c r="A31" s="35" t="s">
        <v>56</v>
      </c>
      <c r="E31" s="39" t="s">
        <v>2188</v>
      </c>
    </row>
    <row r="32" spans="1:5" ht="51">
      <c r="A32" s="35" t="s">
        <v>58</v>
      </c>
      <c r="E32" s="42" t="s">
        <v>1764</v>
      </c>
    </row>
    <row r="33" spans="1:5" ht="12.75">
      <c r="A33" t="s">
        <v>59</v>
      </c>
      <c r="E33" s="39" t="s">
        <v>5</v>
      </c>
    </row>
    <row r="34" spans="1:16" ht="25.5">
      <c r="A34" t="s">
        <v>50</v>
      </c>
      <c s="34" t="s">
        <v>79</v>
      </c>
      <c s="34" t="s">
        <v>2189</v>
      </c>
      <c s="35" t="s">
        <v>5</v>
      </c>
      <c s="6" t="s">
        <v>2190</v>
      </c>
      <c s="36" t="s">
        <v>1615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2190</v>
      </c>
    </row>
    <row r="36" spans="1:5" ht="51">
      <c r="A36" s="35" t="s">
        <v>58</v>
      </c>
      <c r="E36" s="42" t="s">
        <v>1620</v>
      </c>
    </row>
    <row r="37" spans="1:5" ht="12.75">
      <c r="A37" t="s">
        <v>59</v>
      </c>
      <c r="E37" s="39" t="s">
        <v>5</v>
      </c>
    </row>
    <row r="38" spans="1:16" ht="25.5">
      <c r="A38" t="s">
        <v>50</v>
      </c>
      <c s="34" t="s">
        <v>82</v>
      </c>
      <c s="34" t="s">
        <v>2191</v>
      </c>
      <c s="35" t="s">
        <v>5</v>
      </c>
      <c s="6" t="s">
        <v>2192</v>
      </c>
      <c s="36" t="s">
        <v>1615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2192</v>
      </c>
    </row>
    <row r="40" spans="1:5" ht="51">
      <c r="A40" s="35" t="s">
        <v>58</v>
      </c>
      <c r="E40" s="42" t="s">
        <v>1620</v>
      </c>
    </row>
    <row r="41" spans="1:5" ht="12.75">
      <c r="A41" t="s">
        <v>59</v>
      </c>
      <c r="E41" s="39" t="s">
        <v>5</v>
      </c>
    </row>
    <row r="42" spans="1:16" ht="12.75">
      <c r="A42" t="s">
        <v>50</v>
      </c>
      <c s="34" t="s">
        <v>85</v>
      </c>
      <c s="34" t="s">
        <v>1897</v>
      </c>
      <c s="35" t="s">
        <v>5</v>
      </c>
      <c s="6" t="s">
        <v>2193</v>
      </c>
      <c s="36" t="s">
        <v>206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68</v>
      </c>
      <c>
        <f>(M42*21)/100</f>
      </c>
      <c t="s">
        <v>28</v>
      </c>
    </row>
    <row r="43" spans="1:5" ht="12.75">
      <c r="A43" s="35" t="s">
        <v>56</v>
      </c>
      <c r="E43" s="39" t="s">
        <v>2193</v>
      </c>
    </row>
    <row r="44" spans="1:5" ht="51">
      <c r="A44" s="35" t="s">
        <v>58</v>
      </c>
      <c r="E44" s="42" t="s">
        <v>1620</v>
      </c>
    </row>
    <row r="45" spans="1:5" ht="12.75">
      <c r="A45" t="s">
        <v>59</v>
      </c>
      <c r="E45" s="39" t="s">
        <v>5</v>
      </c>
    </row>
    <row r="46" spans="1:16" ht="12.75">
      <c r="A46" t="s">
        <v>50</v>
      </c>
      <c s="34" t="s">
        <v>88</v>
      </c>
      <c s="34" t="s">
        <v>1899</v>
      </c>
      <c s="35" t="s">
        <v>5</v>
      </c>
      <c s="6" t="s">
        <v>2194</v>
      </c>
      <c s="36" t="s">
        <v>206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68</v>
      </c>
      <c>
        <f>(M46*21)/100</f>
      </c>
      <c t="s">
        <v>28</v>
      </c>
    </row>
    <row r="47" spans="1:5" ht="12.75">
      <c r="A47" s="35" t="s">
        <v>56</v>
      </c>
      <c r="E47" s="39" t="s">
        <v>2194</v>
      </c>
    </row>
    <row r="48" spans="1:5" ht="51">
      <c r="A48" s="35" t="s">
        <v>58</v>
      </c>
      <c r="E48" s="42" t="s">
        <v>1620</v>
      </c>
    </row>
    <row r="49" spans="1:5" ht="12.75">
      <c r="A49" t="s">
        <v>59</v>
      </c>
      <c r="E49" s="39" t="s">
        <v>5</v>
      </c>
    </row>
    <row r="50" spans="1:13" ht="12.75">
      <c r="A50" t="s">
        <v>47</v>
      </c>
      <c r="C50" s="31" t="s">
        <v>1888</v>
      </c>
      <c r="E50" s="33" t="s">
        <v>1889</v>
      </c>
      <c r="J50" s="32">
        <f>0</f>
      </c>
      <c s="32">
        <f>0</f>
      </c>
      <c s="32">
        <f>0+L51+L55+L59+L63</f>
      </c>
      <c s="32">
        <f>0+M51+M55+M59+M63</f>
      </c>
    </row>
    <row r="51" spans="1:16" ht="12.75">
      <c r="A51" t="s">
        <v>50</v>
      </c>
      <c s="34" t="s">
        <v>236</v>
      </c>
      <c s="34" t="s">
        <v>1929</v>
      </c>
      <c s="35" t="s">
        <v>5</v>
      </c>
      <c s="6" t="s">
        <v>1896</v>
      </c>
      <c s="36" t="s">
        <v>174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68</v>
      </c>
      <c>
        <f>(M51*21)/100</f>
      </c>
      <c t="s">
        <v>28</v>
      </c>
    </row>
    <row r="52" spans="1:5" ht="12.75">
      <c r="A52" s="35" t="s">
        <v>56</v>
      </c>
      <c r="E52" s="39" t="s">
        <v>1896</v>
      </c>
    </row>
    <row r="53" spans="1:5" ht="51">
      <c r="A53" s="35" t="s">
        <v>58</v>
      </c>
      <c r="E53" s="42" t="s">
        <v>2195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239</v>
      </c>
      <c s="34" t="s">
        <v>1932</v>
      </c>
      <c s="35" t="s">
        <v>5</v>
      </c>
      <c s="6" t="s">
        <v>1909</v>
      </c>
      <c s="36" t="s">
        <v>174</v>
      </c>
      <c s="37">
        <v>37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68</v>
      </c>
      <c>
        <f>(M55*21)/100</f>
      </c>
      <c t="s">
        <v>28</v>
      </c>
    </row>
    <row r="56" spans="1:5" ht="12.75">
      <c r="A56" s="35" t="s">
        <v>56</v>
      </c>
      <c r="E56" s="39" t="s">
        <v>1909</v>
      </c>
    </row>
    <row r="57" spans="1:5" ht="51">
      <c r="A57" s="35" t="s">
        <v>58</v>
      </c>
      <c r="E57" s="42" t="s">
        <v>2196</v>
      </c>
    </row>
    <row r="58" spans="1:5" ht="12.75">
      <c r="A58" t="s">
        <v>59</v>
      </c>
      <c r="E58" s="39" t="s">
        <v>5</v>
      </c>
    </row>
    <row r="59" spans="1:16" ht="12.75">
      <c r="A59" t="s">
        <v>50</v>
      </c>
      <c s="34" t="s">
        <v>242</v>
      </c>
      <c s="34" t="s">
        <v>1935</v>
      </c>
      <c s="35" t="s">
        <v>5</v>
      </c>
      <c s="6" t="s">
        <v>2197</v>
      </c>
      <c s="36" t="s">
        <v>174</v>
      </c>
      <c s="37">
        <v>26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68</v>
      </c>
      <c>
        <f>(M59*21)/100</f>
      </c>
      <c t="s">
        <v>28</v>
      </c>
    </row>
    <row r="60" spans="1:5" ht="12.75">
      <c r="A60" s="35" t="s">
        <v>56</v>
      </c>
      <c r="E60" s="39" t="s">
        <v>2197</v>
      </c>
    </row>
    <row r="61" spans="1:5" ht="51">
      <c r="A61" s="35" t="s">
        <v>58</v>
      </c>
      <c r="E61" s="42" t="s">
        <v>2198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245</v>
      </c>
      <c s="34" t="s">
        <v>1938</v>
      </c>
      <c s="35" t="s">
        <v>5</v>
      </c>
      <c s="6" t="s">
        <v>2199</v>
      </c>
      <c s="36" t="s">
        <v>174</v>
      </c>
      <c s="37">
        <v>28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68</v>
      </c>
      <c>
        <f>(M63*21)/100</f>
      </c>
      <c t="s">
        <v>28</v>
      </c>
    </row>
    <row r="64" spans="1:5" ht="12.75">
      <c r="A64" s="35" t="s">
        <v>56</v>
      </c>
      <c r="E64" s="39" t="s">
        <v>2199</v>
      </c>
    </row>
    <row r="65" spans="1:5" ht="51">
      <c r="A65" s="35" t="s">
        <v>58</v>
      </c>
      <c r="E65" s="42" t="s">
        <v>2200</v>
      </c>
    </row>
    <row r="66" spans="1:5" ht="12.75">
      <c r="A66" t="s">
        <v>59</v>
      </c>
      <c r="E66" s="39" t="s">
        <v>5</v>
      </c>
    </row>
    <row r="67" spans="1:13" ht="12.75">
      <c r="A67" t="s">
        <v>47</v>
      </c>
      <c r="C67" s="31" t="s">
        <v>1911</v>
      </c>
      <c r="E67" s="33" t="s">
        <v>2201</v>
      </c>
      <c r="J67" s="32">
        <f>0</f>
      </c>
      <c s="32">
        <f>0</f>
      </c>
      <c s="32">
        <f>0+L68+L72+L76+L80+L84+L88+L92+L96+L100</f>
      </c>
      <c s="32">
        <f>0+M68+M72+M76+M80+M84+M88+M92+M96+M100</f>
      </c>
    </row>
    <row r="68" spans="1:16" ht="12.75">
      <c r="A68" t="s">
        <v>50</v>
      </c>
      <c s="34" t="s">
        <v>248</v>
      </c>
      <c s="34" t="s">
        <v>1941</v>
      </c>
      <c s="35" t="s">
        <v>5</v>
      </c>
      <c s="6" t="s">
        <v>1894</v>
      </c>
      <c s="36" t="s">
        <v>174</v>
      </c>
      <c s="37">
        <v>527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68</v>
      </c>
      <c>
        <f>(M68*21)/100</f>
      </c>
      <c t="s">
        <v>28</v>
      </c>
    </row>
    <row r="69" spans="1:5" ht="12.75">
      <c r="A69" s="35" t="s">
        <v>56</v>
      </c>
      <c r="E69" s="39" t="s">
        <v>1894</v>
      </c>
    </row>
    <row r="70" spans="1:5" ht="229.5">
      <c r="A70" s="35" t="s">
        <v>58</v>
      </c>
      <c r="E70" s="42" t="s">
        <v>2202</v>
      </c>
    </row>
    <row r="71" spans="1:5" ht="12.75">
      <c r="A71" t="s">
        <v>59</v>
      </c>
      <c r="E71" s="39" t="s">
        <v>5</v>
      </c>
    </row>
    <row r="72" spans="1:16" ht="12.75">
      <c r="A72" t="s">
        <v>50</v>
      </c>
      <c s="34" t="s">
        <v>251</v>
      </c>
      <c s="34" t="s">
        <v>1944</v>
      </c>
      <c s="35" t="s">
        <v>5</v>
      </c>
      <c s="6" t="s">
        <v>1896</v>
      </c>
      <c s="36" t="s">
        <v>174</v>
      </c>
      <c s="37">
        <v>424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68</v>
      </c>
      <c>
        <f>(M72*21)/100</f>
      </c>
      <c t="s">
        <v>28</v>
      </c>
    </row>
    <row r="73" spans="1:5" ht="12.75">
      <c r="A73" s="35" t="s">
        <v>56</v>
      </c>
      <c r="E73" s="39" t="s">
        <v>1896</v>
      </c>
    </row>
    <row r="74" spans="1:5" ht="255">
      <c r="A74" s="35" t="s">
        <v>58</v>
      </c>
      <c r="E74" s="42" t="s">
        <v>2203</v>
      </c>
    </row>
    <row r="75" spans="1:5" ht="12.75">
      <c r="A75" t="s">
        <v>59</v>
      </c>
      <c r="E75" s="39" t="s">
        <v>5</v>
      </c>
    </row>
    <row r="76" spans="1:16" ht="12.75">
      <c r="A76" t="s">
        <v>50</v>
      </c>
      <c s="34" t="s">
        <v>254</v>
      </c>
      <c s="34" t="s">
        <v>1946</v>
      </c>
      <c s="35" t="s">
        <v>5</v>
      </c>
      <c s="6" t="s">
        <v>1920</v>
      </c>
      <c s="36" t="s">
        <v>174</v>
      </c>
      <c s="37">
        <v>578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68</v>
      </c>
      <c>
        <f>(M76*21)/100</f>
      </c>
      <c t="s">
        <v>28</v>
      </c>
    </row>
    <row r="77" spans="1:5" ht="12.75">
      <c r="A77" s="35" t="s">
        <v>56</v>
      </c>
      <c r="E77" s="39" t="s">
        <v>1920</v>
      </c>
    </row>
    <row r="78" spans="1:5" ht="229.5">
      <c r="A78" s="35" t="s">
        <v>58</v>
      </c>
      <c r="E78" s="42" t="s">
        <v>2204</v>
      </c>
    </row>
    <row r="79" spans="1:5" ht="12.75">
      <c r="A79" t="s">
        <v>59</v>
      </c>
      <c r="E79" s="39" t="s">
        <v>5</v>
      </c>
    </row>
    <row r="80" spans="1:16" ht="12.75">
      <c r="A80" t="s">
        <v>50</v>
      </c>
      <c s="34" t="s">
        <v>257</v>
      </c>
      <c s="34" t="s">
        <v>2110</v>
      </c>
      <c s="35" t="s">
        <v>5</v>
      </c>
      <c s="6" t="s">
        <v>1923</v>
      </c>
      <c s="36" t="s">
        <v>174</v>
      </c>
      <c s="37">
        <v>461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68</v>
      </c>
      <c>
        <f>(M80*21)/100</f>
      </c>
      <c t="s">
        <v>28</v>
      </c>
    </row>
    <row r="81" spans="1:5" ht="12.75">
      <c r="A81" s="35" t="s">
        <v>56</v>
      </c>
      <c r="E81" s="39" t="s">
        <v>1923</v>
      </c>
    </row>
    <row r="82" spans="1:5" ht="229.5">
      <c r="A82" s="35" t="s">
        <v>58</v>
      </c>
      <c r="E82" s="42" t="s">
        <v>2205</v>
      </c>
    </row>
    <row r="83" spans="1:5" ht="12.75">
      <c r="A83" t="s">
        <v>59</v>
      </c>
      <c r="E83" s="39" t="s">
        <v>5</v>
      </c>
    </row>
    <row r="84" spans="1:16" ht="12.75">
      <c r="A84" t="s">
        <v>50</v>
      </c>
      <c s="34" t="s">
        <v>260</v>
      </c>
      <c s="34" t="s">
        <v>2112</v>
      </c>
      <c s="35" t="s">
        <v>5</v>
      </c>
      <c s="6" t="s">
        <v>1903</v>
      </c>
      <c s="36" t="s">
        <v>174</v>
      </c>
      <c s="37">
        <v>343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68</v>
      </c>
      <c>
        <f>(M84*21)/100</f>
      </c>
      <c t="s">
        <v>28</v>
      </c>
    </row>
    <row r="85" spans="1:5" ht="12.75">
      <c r="A85" s="35" t="s">
        <v>56</v>
      </c>
      <c r="E85" s="39" t="s">
        <v>1903</v>
      </c>
    </row>
    <row r="86" spans="1:5" ht="229.5">
      <c r="A86" s="35" t="s">
        <v>58</v>
      </c>
      <c r="E86" s="42" t="s">
        <v>2206</v>
      </c>
    </row>
    <row r="87" spans="1:5" ht="12.75">
      <c r="A87" t="s">
        <v>59</v>
      </c>
      <c r="E87" s="39" t="s">
        <v>5</v>
      </c>
    </row>
    <row r="88" spans="1:16" ht="12.75">
      <c r="A88" t="s">
        <v>50</v>
      </c>
      <c s="34" t="s">
        <v>263</v>
      </c>
      <c s="34" t="s">
        <v>2128</v>
      </c>
      <c s="35" t="s">
        <v>5</v>
      </c>
      <c s="6" t="s">
        <v>1906</v>
      </c>
      <c s="36" t="s">
        <v>174</v>
      </c>
      <c s="37">
        <v>244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68</v>
      </c>
      <c>
        <f>(M88*21)/100</f>
      </c>
      <c t="s">
        <v>28</v>
      </c>
    </row>
    <row r="89" spans="1:5" ht="12.75">
      <c r="A89" s="35" t="s">
        <v>56</v>
      </c>
      <c r="E89" s="39" t="s">
        <v>1906</v>
      </c>
    </row>
    <row r="90" spans="1:5" ht="229.5">
      <c r="A90" s="35" t="s">
        <v>58</v>
      </c>
      <c r="E90" s="42" t="s">
        <v>2207</v>
      </c>
    </row>
    <row r="91" spans="1:5" ht="12.75">
      <c r="A91" t="s">
        <v>59</v>
      </c>
      <c r="E91" s="39" t="s">
        <v>5</v>
      </c>
    </row>
    <row r="92" spans="1:16" ht="12.75">
      <c r="A92" t="s">
        <v>50</v>
      </c>
      <c s="34" t="s">
        <v>266</v>
      </c>
      <c s="34" t="s">
        <v>2133</v>
      </c>
      <c s="35" t="s">
        <v>5</v>
      </c>
      <c s="6" t="s">
        <v>2208</v>
      </c>
      <c s="36" t="s">
        <v>174</v>
      </c>
      <c s="37">
        <v>24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68</v>
      </c>
      <c>
        <f>(M92*21)/100</f>
      </c>
      <c t="s">
        <v>28</v>
      </c>
    </row>
    <row r="93" spans="1:5" ht="12.75">
      <c r="A93" s="35" t="s">
        <v>56</v>
      </c>
      <c r="E93" s="39" t="s">
        <v>2208</v>
      </c>
    </row>
    <row r="94" spans="1:5" ht="178.5">
      <c r="A94" s="35" t="s">
        <v>58</v>
      </c>
      <c r="E94" s="42" t="s">
        <v>2209</v>
      </c>
    </row>
    <row r="95" spans="1:5" ht="12.75">
      <c r="A95" t="s">
        <v>59</v>
      </c>
      <c r="E95" s="39" t="s">
        <v>5</v>
      </c>
    </row>
    <row r="96" spans="1:16" ht="12.75">
      <c r="A96" t="s">
        <v>50</v>
      </c>
      <c s="34" t="s">
        <v>269</v>
      </c>
      <c s="34" t="s">
        <v>2136</v>
      </c>
      <c s="35" t="s">
        <v>5</v>
      </c>
      <c s="6" t="s">
        <v>1909</v>
      </c>
      <c s="36" t="s">
        <v>174</v>
      </c>
      <c s="37">
        <v>179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68</v>
      </c>
      <c>
        <f>(M96*21)/100</f>
      </c>
      <c t="s">
        <v>28</v>
      </c>
    </row>
    <row r="97" spans="1:5" ht="12.75">
      <c r="A97" s="35" t="s">
        <v>56</v>
      </c>
      <c r="E97" s="39" t="s">
        <v>1909</v>
      </c>
    </row>
    <row r="98" spans="1:5" ht="178.5">
      <c r="A98" s="35" t="s">
        <v>58</v>
      </c>
      <c r="E98" s="42" t="s">
        <v>2210</v>
      </c>
    </row>
    <row r="99" spans="1:5" ht="12.75">
      <c r="A99" t="s">
        <v>59</v>
      </c>
      <c r="E99" s="39" t="s">
        <v>5</v>
      </c>
    </row>
    <row r="100" spans="1:16" ht="12.75">
      <c r="A100" t="s">
        <v>50</v>
      </c>
      <c s="34" t="s">
        <v>272</v>
      </c>
      <c s="34" t="s">
        <v>2144</v>
      </c>
      <c s="35" t="s">
        <v>5</v>
      </c>
      <c s="6" t="s">
        <v>2197</v>
      </c>
      <c s="36" t="s">
        <v>174</v>
      </c>
      <c s="37">
        <v>213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68</v>
      </c>
      <c>
        <f>(M100*21)/100</f>
      </c>
      <c t="s">
        <v>28</v>
      </c>
    </row>
    <row r="101" spans="1:5" ht="12.75">
      <c r="A101" s="35" t="s">
        <v>56</v>
      </c>
      <c r="E101" s="39" t="s">
        <v>2197</v>
      </c>
    </row>
    <row r="102" spans="1:5" ht="153">
      <c r="A102" s="35" t="s">
        <v>58</v>
      </c>
      <c r="E102" s="42" t="s">
        <v>2211</v>
      </c>
    </row>
    <row r="103" spans="1:5" ht="12.75">
      <c r="A103" t="s">
        <v>59</v>
      </c>
      <c r="E103" s="39" t="s">
        <v>5</v>
      </c>
    </row>
    <row r="104" spans="1:13" ht="12.75">
      <c r="A104" t="s">
        <v>47</v>
      </c>
      <c r="C104" s="31" t="s">
        <v>1927</v>
      </c>
      <c r="E104" s="33" t="s">
        <v>1928</v>
      </c>
      <c r="J104" s="32">
        <f>0</f>
      </c>
      <c s="32">
        <f>0</f>
      </c>
      <c s="32">
        <f>0+L105+L109+L113+L117+L121+L125+L129</f>
      </c>
      <c s="32">
        <f>0+M105+M109+M113+M117+M121+M125+M129</f>
      </c>
    </row>
    <row r="105" spans="1:16" ht="12.75">
      <c r="A105" t="s">
        <v>50</v>
      </c>
      <c s="34" t="s">
        <v>275</v>
      </c>
      <c s="34" t="s">
        <v>2147</v>
      </c>
      <c s="35" t="s">
        <v>5</v>
      </c>
      <c s="6" t="s">
        <v>2212</v>
      </c>
      <c s="36" t="s">
        <v>206</v>
      </c>
      <c s="37">
        <v>116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68</v>
      </c>
      <c>
        <f>(M105*21)/100</f>
      </c>
      <c t="s">
        <v>28</v>
      </c>
    </row>
    <row r="106" spans="1:5" ht="12.75">
      <c r="A106" s="35" t="s">
        <v>56</v>
      </c>
      <c r="E106" s="39" t="s">
        <v>2212</v>
      </c>
    </row>
    <row r="107" spans="1:5" ht="51">
      <c r="A107" s="35" t="s">
        <v>58</v>
      </c>
      <c r="E107" s="42" t="s">
        <v>2213</v>
      </c>
    </row>
    <row r="108" spans="1:5" ht="12.75">
      <c r="A108" t="s">
        <v>59</v>
      </c>
      <c r="E108" s="39" t="s">
        <v>5</v>
      </c>
    </row>
    <row r="109" spans="1:16" ht="12.75">
      <c r="A109" t="s">
        <v>50</v>
      </c>
      <c s="34" t="s">
        <v>280</v>
      </c>
      <c s="34" t="s">
        <v>2161</v>
      </c>
      <c s="35" t="s">
        <v>5</v>
      </c>
      <c s="6" t="s">
        <v>2214</v>
      </c>
      <c s="36" t="s">
        <v>206</v>
      </c>
      <c s="37">
        <v>165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68</v>
      </c>
      <c>
        <f>(M109*21)/100</f>
      </c>
      <c t="s">
        <v>28</v>
      </c>
    </row>
    <row r="110" spans="1:5" ht="12.75">
      <c r="A110" s="35" t="s">
        <v>56</v>
      </c>
      <c r="E110" s="39" t="s">
        <v>2214</v>
      </c>
    </row>
    <row r="111" spans="1:5" ht="51">
      <c r="A111" s="35" t="s">
        <v>58</v>
      </c>
      <c r="E111" s="42" t="s">
        <v>2215</v>
      </c>
    </row>
    <row r="112" spans="1:5" ht="12.75">
      <c r="A112" t="s">
        <v>59</v>
      </c>
      <c r="E112" s="39" t="s">
        <v>5</v>
      </c>
    </row>
    <row r="113" spans="1:16" ht="12.75">
      <c r="A113" t="s">
        <v>50</v>
      </c>
      <c s="34" t="s">
        <v>283</v>
      </c>
      <c s="34" t="s">
        <v>2163</v>
      </c>
      <c s="35" t="s">
        <v>5</v>
      </c>
      <c s="6" t="s">
        <v>1930</v>
      </c>
      <c s="36" t="s">
        <v>206</v>
      </c>
      <c s="37">
        <v>54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68</v>
      </c>
      <c>
        <f>(M113*21)/100</f>
      </c>
      <c t="s">
        <v>28</v>
      </c>
    </row>
    <row r="114" spans="1:5" ht="12.75">
      <c r="A114" s="35" t="s">
        <v>56</v>
      </c>
      <c r="E114" s="39" t="s">
        <v>1930</v>
      </c>
    </row>
    <row r="115" spans="1:5" ht="51">
      <c r="A115" s="35" t="s">
        <v>58</v>
      </c>
      <c r="E115" s="42" t="s">
        <v>2216</v>
      </c>
    </row>
    <row r="116" spans="1:5" ht="12.75">
      <c r="A116" t="s">
        <v>59</v>
      </c>
      <c r="E116" s="39" t="s">
        <v>5</v>
      </c>
    </row>
    <row r="117" spans="1:16" ht="12.75">
      <c r="A117" t="s">
        <v>50</v>
      </c>
      <c s="34" t="s">
        <v>286</v>
      </c>
      <c s="34" t="s">
        <v>2166</v>
      </c>
      <c s="35" t="s">
        <v>5</v>
      </c>
      <c s="6" t="s">
        <v>1933</v>
      </c>
      <c s="36" t="s">
        <v>206</v>
      </c>
      <c s="37">
        <v>64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68</v>
      </c>
      <c>
        <f>(M117*21)/100</f>
      </c>
      <c t="s">
        <v>28</v>
      </c>
    </row>
    <row r="118" spans="1:5" ht="12.75">
      <c r="A118" s="35" t="s">
        <v>56</v>
      </c>
      <c r="E118" s="39" t="s">
        <v>1933</v>
      </c>
    </row>
    <row r="119" spans="1:5" ht="51">
      <c r="A119" s="35" t="s">
        <v>58</v>
      </c>
      <c r="E119" s="42" t="s">
        <v>2217</v>
      </c>
    </row>
    <row r="120" spans="1:5" ht="12.75">
      <c r="A120" t="s">
        <v>59</v>
      </c>
      <c r="E120" s="39" t="s">
        <v>5</v>
      </c>
    </row>
    <row r="121" spans="1:16" ht="12.75">
      <c r="A121" t="s">
        <v>50</v>
      </c>
      <c s="34" t="s">
        <v>289</v>
      </c>
      <c s="34" t="s">
        <v>2168</v>
      </c>
      <c s="35" t="s">
        <v>5</v>
      </c>
      <c s="6" t="s">
        <v>1947</v>
      </c>
      <c s="36" t="s">
        <v>206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68</v>
      </c>
      <c>
        <f>(M121*21)/100</f>
      </c>
      <c t="s">
        <v>28</v>
      </c>
    </row>
    <row r="122" spans="1:5" ht="12.75">
      <c r="A122" s="35" t="s">
        <v>56</v>
      </c>
      <c r="E122" s="39" t="s">
        <v>1947</v>
      </c>
    </row>
    <row r="123" spans="1:5" ht="51">
      <c r="A123" s="35" t="s">
        <v>58</v>
      </c>
      <c r="E123" s="42" t="s">
        <v>1764</v>
      </c>
    </row>
    <row r="124" spans="1:5" ht="12.75">
      <c r="A124" t="s">
        <v>59</v>
      </c>
      <c r="E124" s="39" t="s">
        <v>5</v>
      </c>
    </row>
    <row r="125" spans="1:16" ht="12.75">
      <c r="A125" t="s">
        <v>50</v>
      </c>
      <c s="34" t="s">
        <v>292</v>
      </c>
      <c s="34" t="s">
        <v>2170</v>
      </c>
      <c s="35" t="s">
        <v>5</v>
      </c>
      <c s="6" t="s">
        <v>2218</v>
      </c>
      <c s="36" t="s">
        <v>206</v>
      </c>
      <c s="37">
        <v>19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68</v>
      </c>
      <c>
        <f>(M125*21)/100</f>
      </c>
      <c t="s">
        <v>28</v>
      </c>
    </row>
    <row r="126" spans="1:5" ht="12.75">
      <c r="A126" s="35" t="s">
        <v>56</v>
      </c>
      <c r="E126" s="39" t="s">
        <v>2218</v>
      </c>
    </row>
    <row r="127" spans="1:5" ht="51">
      <c r="A127" s="35" t="s">
        <v>58</v>
      </c>
      <c r="E127" s="42" t="s">
        <v>2219</v>
      </c>
    </row>
    <row r="128" spans="1:5" ht="12.75">
      <c r="A128" t="s">
        <v>59</v>
      </c>
      <c r="E128" s="39" t="s">
        <v>5</v>
      </c>
    </row>
    <row r="129" spans="1:16" ht="12.75">
      <c r="A129" t="s">
        <v>50</v>
      </c>
      <c s="34" t="s">
        <v>295</v>
      </c>
      <c s="34" t="s">
        <v>2172</v>
      </c>
      <c s="35" t="s">
        <v>5</v>
      </c>
      <c s="6" t="s">
        <v>2220</v>
      </c>
      <c s="36" t="s">
        <v>206</v>
      </c>
      <c s="37">
        <v>28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68</v>
      </c>
      <c>
        <f>(M129*21)/100</f>
      </c>
      <c t="s">
        <v>28</v>
      </c>
    </row>
    <row r="130" spans="1:5" ht="12.75">
      <c r="A130" s="35" t="s">
        <v>56</v>
      </c>
      <c r="E130" s="39" t="s">
        <v>2220</v>
      </c>
    </row>
    <row r="131" spans="1:5" ht="51">
      <c r="A131" s="35" t="s">
        <v>58</v>
      </c>
      <c r="E131" s="42" t="s">
        <v>2200</v>
      </c>
    </row>
    <row r="132" spans="1:5" ht="12.75">
      <c r="A132" t="s">
        <v>59</v>
      </c>
      <c r="E132" s="39" t="s">
        <v>5</v>
      </c>
    </row>
    <row r="133" spans="1:13" ht="12.75">
      <c r="A133" t="s">
        <v>47</v>
      </c>
      <c r="C133" s="31" t="s">
        <v>1948</v>
      </c>
      <c r="E133" s="33" t="s">
        <v>1949</v>
      </c>
      <c r="J133" s="32">
        <f>0</f>
      </c>
      <c s="32">
        <f>0</f>
      </c>
      <c s="32">
        <f>0+L134+L138</f>
      </c>
      <c s="32">
        <f>0+M134+M138</f>
      </c>
    </row>
    <row r="134" spans="1:16" ht="12.75">
      <c r="A134" t="s">
        <v>50</v>
      </c>
      <c s="34" t="s">
        <v>160</v>
      </c>
      <c s="34" t="s">
        <v>2221</v>
      </c>
      <c s="35" t="s">
        <v>5</v>
      </c>
      <c s="6" t="s">
        <v>2222</v>
      </c>
      <c s="36" t="s">
        <v>1615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12.75">
      <c r="A135" s="35" t="s">
        <v>56</v>
      </c>
      <c r="E135" s="39" t="s">
        <v>2222</v>
      </c>
    </row>
    <row r="136" spans="1:5" ht="51">
      <c r="A136" s="35" t="s">
        <v>58</v>
      </c>
      <c r="E136" s="42" t="s">
        <v>2010</v>
      </c>
    </row>
    <row r="137" spans="1:5" ht="12.75">
      <c r="A137" t="s">
        <v>59</v>
      </c>
      <c r="E137" s="39" t="s">
        <v>5</v>
      </c>
    </row>
    <row r="138" spans="1:16" ht="12.75">
      <c r="A138" t="s">
        <v>50</v>
      </c>
      <c s="34" t="s">
        <v>163</v>
      </c>
      <c s="34" t="s">
        <v>2223</v>
      </c>
      <c s="35" t="s">
        <v>5</v>
      </c>
      <c s="6" t="s">
        <v>2224</v>
      </c>
      <c s="36" t="s">
        <v>1615</v>
      </c>
      <c s="37">
        <v>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28</v>
      </c>
    </row>
    <row r="139" spans="1:5" ht="12.75">
      <c r="A139" s="35" t="s">
        <v>56</v>
      </c>
      <c r="E139" s="39" t="s">
        <v>2224</v>
      </c>
    </row>
    <row r="140" spans="1:5" ht="51">
      <c r="A140" s="35" t="s">
        <v>58</v>
      </c>
      <c r="E140" s="42" t="s">
        <v>2225</v>
      </c>
    </row>
    <row r="141" spans="1:5" ht="12.75">
      <c r="A141" t="s">
        <v>59</v>
      </c>
      <c r="E141" s="39" t="s">
        <v>5</v>
      </c>
    </row>
    <row r="142" spans="1:13" ht="12.75">
      <c r="A142" t="s">
        <v>47</v>
      </c>
      <c r="C142" s="31" t="s">
        <v>1958</v>
      </c>
      <c r="E142" s="33" t="s">
        <v>1959</v>
      </c>
      <c r="J142" s="32">
        <f>0</f>
      </c>
      <c s="32">
        <f>0</f>
      </c>
      <c s="32">
        <f>0+L143+L147+L151+L155+L159+L163+L167+L171+L175+L179+L183+L187+L191</f>
      </c>
      <c s="32">
        <f>0+M143+M147+M151+M155+M159+M163+M167+M171+M175+M179+M183+M187+M191</f>
      </c>
    </row>
    <row r="143" spans="1:16" ht="12.75">
      <c r="A143" t="s">
        <v>50</v>
      </c>
      <c s="34" t="s">
        <v>178</v>
      </c>
      <c s="34" t="s">
        <v>1962</v>
      </c>
      <c s="35" t="s">
        <v>5</v>
      </c>
      <c s="6" t="s">
        <v>1963</v>
      </c>
      <c s="36" t="s">
        <v>174</v>
      </c>
      <c s="37">
        <v>527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1963</v>
      </c>
    </row>
    <row r="145" spans="1:5" ht="229.5">
      <c r="A145" s="35" t="s">
        <v>58</v>
      </c>
      <c r="E145" s="42" t="s">
        <v>2202</v>
      </c>
    </row>
    <row r="146" spans="1:5" ht="12.75">
      <c r="A146" t="s">
        <v>59</v>
      </c>
      <c r="E146" s="39" t="s">
        <v>5</v>
      </c>
    </row>
    <row r="147" spans="1:16" ht="12.75">
      <c r="A147" t="s">
        <v>50</v>
      </c>
      <c s="34" t="s">
        <v>181</v>
      </c>
      <c s="34" t="s">
        <v>1964</v>
      </c>
      <c s="35" t="s">
        <v>5</v>
      </c>
      <c s="6" t="s">
        <v>1965</v>
      </c>
      <c s="36" t="s">
        <v>174</v>
      </c>
      <c s="37">
        <v>424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28</v>
      </c>
    </row>
    <row r="148" spans="1:5" ht="12.75">
      <c r="A148" s="35" t="s">
        <v>56</v>
      </c>
      <c r="E148" s="39" t="s">
        <v>1965</v>
      </c>
    </row>
    <row r="149" spans="1:5" ht="255">
      <c r="A149" s="35" t="s">
        <v>58</v>
      </c>
      <c r="E149" s="42" t="s">
        <v>2203</v>
      </c>
    </row>
    <row r="150" spans="1:5" ht="12.75">
      <c r="A150" t="s">
        <v>59</v>
      </c>
      <c r="E150" s="39" t="s">
        <v>5</v>
      </c>
    </row>
    <row r="151" spans="1:16" ht="12.75">
      <c r="A151" t="s">
        <v>50</v>
      </c>
      <c s="34" t="s">
        <v>184</v>
      </c>
      <c s="34" t="s">
        <v>1966</v>
      </c>
      <c s="35" t="s">
        <v>5</v>
      </c>
      <c s="6" t="s">
        <v>1967</v>
      </c>
      <c s="36" t="s">
        <v>174</v>
      </c>
      <c s="37">
        <v>578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1967</v>
      </c>
    </row>
    <row r="153" spans="1:5" ht="229.5">
      <c r="A153" s="35" t="s">
        <v>58</v>
      </c>
      <c r="E153" s="42" t="s">
        <v>2204</v>
      </c>
    </row>
    <row r="154" spans="1:5" ht="12.75">
      <c r="A154" t="s">
        <v>59</v>
      </c>
      <c r="E154" s="39" t="s">
        <v>5</v>
      </c>
    </row>
    <row r="155" spans="1:16" ht="12.75">
      <c r="A155" t="s">
        <v>50</v>
      </c>
      <c s="34" t="s">
        <v>187</v>
      </c>
      <c s="34" t="s">
        <v>1968</v>
      </c>
      <c s="35" t="s">
        <v>5</v>
      </c>
      <c s="6" t="s">
        <v>1969</v>
      </c>
      <c s="36" t="s">
        <v>174</v>
      </c>
      <c s="37">
        <v>461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1969</v>
      </c>
    </row>
    <row r="157" spans="1:5" ht="229.5">
      <c r="A157" s="35" t="s">
        <v>58</v>
      </c>
      <c r="E157" s="42" t="s">
        <v>2205</v>
      </c>
    </row>
    <row r="158" spans="1:5" ht="12.75">
      <c r="A158" t="s">
        <v>59</v>
      </c>
      <c r="E158" s="39" t="s">
        <v>5</v>
      </c>
    </row>
    <row r="159" spans="1:16" ht="12.75">
      <c r="A159" t="s">
        <v>50</v>
      </c>
      <c s="34" t="s">
        <v>190</v>
      </c>
      <c s="34" t="s">
        <v>1970</v>
      </c>
      <c s="35" t="s">
        <v>5</v>
      </c>
      <c s="6" t="s">
        <v>1971</v>
      </c>
      <c s="36" t="s">
        <v>174</v>
      </c>
      <c s="37">
        <v>343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1971</v>
      </c>
    </row>
    <row r="161" spans="1:5" ht="229.5">
      <c r="A161" s="35" t="s">
        <v>58</v>
      </c>
      <c r="E161" s="42" t="s">
        <v>2206</v>
      </c>
    </row>
    <row r="162" spans="1:5" ht="12.75">
      <c r="A162" t="s">
        <v>59</v>
      </c>
      <c r="E162" s="39" t="s">
        <v>5</v>
      </c>
    </row>
    <row r="163" spans="1:16" ht="12.75">
      <c r="A163" t="s">
        <v>50</v>
      </c>
      <c s="34" t="s">
        <v>193</v>
      </c>
      <c s="34" t="s">
        <v>2226</v>
      </c>
      <c s="35" t="s">
        <v>5</v>
      </c>
      <c s="6" t="s">
        <v>2227</v>
      </c>
      <c s="36" t="s">
        <v>174</v>
      </c>
      <c s="37">
        <v>244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28</v>
      </c>
    </row>
    <row r="164" spans="1:5" ht="12.75">
      <c r="A164" s="35" t="s">
        <v>56</v>
      </c>
      <c r="E164" s="39" t="s">
        <v>2227</v>
      </c>
    </row>
    <row r="165" spans="1:5" ht="229.5">
      <c r="A165" s="35" t="s">
        <v>58</v>
      </c>
      <c r="E165" s="42" t="s">
        <v>2207</v>
      </c>
    </row>
    <row r="166" spans="1:5" ht="12.75">
      <c r="A166" t="s">
        <v>59</v>
      </c>
      <c r="E166" s="39" t="s">
        <v>5</v>
      </c>
    </row>
    <row r="167" spans="1:16" ht="12.75">
      <c r="A167" t="s">
        <v>50</v>
      </c>
      <c s="34" t="s">
        <v>196</v>
      </c>
      <c s="34" t="s">
        <v>2228</v>
      </c>
      <c s="35" t="s">
        <v>5</v>
      </c>
      <c s="6" t="s">
        <v>2229</v>
      </c>
      <c s="36" t="s">
        <v>174</v>
      </c>
      <c s="37">
        <v>24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12.75">
      <c r="A168" s="35" t="s">
        <v>56</v>
      </c>
      <c r="E168" s="39" t="s">
        <v>2229</v>
      </c>
    </row>
    <row r="169" spans="1:5" ht="178.5">
      <c r="A169" s="35" t="s">
        <v>58</v>
      </c>
      <c r="E169" s="42" t="s">
        <v>2209</v>
      </c>
    </row>
    <row r="170" spans="1:5" ht="12.75">
      <c r="A170" t="s">
        <v>59</v>
      </c>
      <c r="E170" s="39" t="s">
        <v>5</v>
      </c>
    </row>
    <row r="171" spans="1:16" ht="12.75">
      <c r="A171" t="s">
        <v>50</v>
      </c>
      <c s="34" t="s">
        <v>199</v>
      </c>
      <c s="34" t="s">
        <v>2230</v>
      </c>
      <c s="35" t="s">
        <v>5</v>
      </c>
      <c s="6" t="s">
        <v>2231</v>
      </c>
      <c s="36" t="s">
        <v>174</v>
      </c>
      <c s="37">
        <v>179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28</v>
      </c>
    </row>
    <row r="172" spans="1:5" ht="12.75">
      <c r="A172" s="35" t="s">
        <v>56</v>
      </c>
      <c r="E172" s="39" t="s">
        <v>2231</v>
      </c>
    </row>
    <row r="173" spans="1:5" ht="178.5">
      <c r="A173" s="35" t="s">
        <v>58</v>
      </c>
      <c r="E173" s="42" t="s">
        <v>2210</v>
      </c>
    </row>
    <row r="174" spans="1:5" ht="12.75">
      <c r="A174" t="s">
        <v>59</v>
      </c>
      <c r="E174" s="39" t="s">
        <v>5</v>
      </c>
    </row>
    <row r="175" spans="1:16" ht="12.75">
      <c r="A175" t="s">
        <v>50</v>
      </c>
      <c s="34" t="s">
        <v>203</v>
      </c>
      <c s="34" t="s">
        <v>2232</v>
      </c>
      <c s="35" t="s">
        <v>5</v>
      </c>
      <c s="6" t="s">
        <v>2233</v>
      </c>
      <c s="36" t="s">
        <v>174</v>
      </c>
      <c s="37">
        <v>213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12.75">
      <c r="A176" s="35" t="s">
        <v>56</v>
      </c>
      <c r="E176" s="39" t="s">
        <v>2233</v>
      </c>
    </row>
    <row r="177" spans="1:5" ht="153">
      <c r="A177" s="35" t="s">
        <v>58</v>
      </c>
      <c r="E177" s="42" t="s">
        <v>2211</v>
      </c>
    </row>
    <row r="178" spans="1:5" ht="12.75">
      <c r="A178" t="s">
        <v>59</v>
      </c>
      <c r="E178" s="39" t="s">
        <v>5</v>
      </c>
    </row>
    <row r="179" spans="1:16" ht="12.75">
      <c r="A179" t="s">
        <v>50</v>
      </c>
      <c s="34" t="s">
        <v>207</v>
      </c>
      <c s="34" t="s">
        <v>1993</v>
      </c>
      <c s="35" t="s">
        <v>5</v>
      </c>
      <c s="6" t="s">
        <v>1994</v>
      </c>
      <c s="36" t="s">
        <v>174</v>
      </c>
      <c s="37">
        <v>1990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28</v>
      </c>
    </row>
    <row r="180" spans="1:5" ht="12.75">
      <c r="A180" s="35" t="s">
        <v>56</v>
      </c>
      <c r="E180" s="39" t="s">
        <v>1994</v>
      </c>
    </row>
    <row r="181" spans="1:5" ht="12.75">
      <c r="A181" s="35" t="s">
        <v>58</v>
      </c>
      <c r="E181" s="40" t="s">
        <v>5</v>
      </c>
    </row>
    <row r="182" spans="1:5" ht="12.75">
      <c r="A182" t="s">
        <v>59</v>
      </c>
      <c r="E182" s="39" t="s">
        <v>5</v>
      </c>
    </row>
    <row r="183" spans="1:16" ht="12.75">
      <c r="A183" t="s">
        <v>50</v>
      </c>
      <c s="34" t="s">
        <v>210</v>
      </c>
      <c s="34" t="s">
        <v>1996</v>
      </c>
      <c s="35" t="s">
        <v>5</v>
      </c>
      <c s="6" t="s">
        <v>1997</v>
      </c>
      <c s="36" t="s">
        <v>174</v>
      </c>
      <c s="37">
        <v>343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28</v>
      </c>
    </row>
    <row r="184" spans="1:5" ht="12.75">
      <c r="A184" s="35" t="s">
        <v>56</v>
      </c>
      <c r="E184" s="39" t="s">
        <v>1997</v>
      </c>
    </row>
    <row r="185" spans="1:5" ht="12.75">
      <c r="A185" s="35" t="s">
        <v>58</v>
      </c>
      <c r="E185" s="40" t="s">
        <v>5</v>
      </c>
    </row>
    <row r="186" spans="1:5" ht="12.75">
      <c r="A186" t="s">
        <v>59</v>
      </c>
      <c r="E186" s="39" t="s">
        <v>5</v>
      </c>
    </row>
    <row r="187" spans="1:16" ht="12.75">
      <c r="A187" t="s">
        <v>50</v>
      </c>
      <c s="34" t="s">
        <v>213</v>
      </c>
      <c s="34" t="s">
        <v>1999</v>
      </c>
      <c s="35" t="s">
        <v>5</v>
      </c>
      <c s="6" t="s">
        <v>2000</v>
      </c>
      <c s="36" t="s">
        <v>174</v>
      </c>
      <c s="37">
        <v>268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28</v>
      </c>
    </row>
    <row r="188" spans="1:5" ht="12.75">
      <c r="A188" s="35" t="s">
        <v>56</v>
      </c>
      <c r="E188" s="39" t="s">
        <v>2000</v>
      </c>
    </row>
    <row r="189" spans="1:5" ht="12.75">
      <c r="A189" s="35" t="s">
        <v>58</v>
      </c>
      <c r="E189" s="40" t="s">
        <v>5</v>
      </c>
    </row>
    <row r="190" spans="1:5" ht="12.75">
      <c r="A190" t="s">
        <v>59</v>
      </c>
      <c r="E190" s="39" t="s">
        <v>5</v>
      </c>
    </row>
    <row r="191" spans="1:16" ht="12.75">
      <c r="A191" t="s">
        <v>50</v>
      </c>
      <c s="34" t="s">
        <v>214</v>
      </c>
      <c s="34" t="s">
        <v>2001</v>
      </c>
      <c s="35" t="s">
        <v>5</v>
      </c>
      <c s="6" t="s">
        <v>2002</v>
      </c>
      <c s="36" t="s">
        <v>174</v>
      </c>
      <c s="37">
        <v>392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28</v>
      </c>
    </row>
    <row r="192" spans="1:5" ht="12.75">
      <c r="A192" s="35" t="s">
        <v>56</v>
      </c>
      <c r="E192" s="39" t="s">
        <v>2002</v>
      </c>
    </row>
    <row r="193" spans="1:5" ht="12.75">
      <c r="A193" s="35" t="s">
        <v>58</v>
      </c>
      <c r="E193" s="40" t="s">
        <v>5</v>
      </c>
    </row>
    <row r="194" spans="1:5" ht="12.75">
      <c r="A194" t="s">
        <v>59</v>
      </c>
      <c r="E194" s="39" t="s">
        <v>5</v>
      </c>
    </row>
    <row r="195" spans="1:13" ht="12.75">
      <c r="A195" t="s">
        <v>47</v>
      </c>
      <c r="C195" s="31" t="s">
        <v>1972</v>
      </c>
      <c r="E195" s="33" t="s">
        <v>1973</v>
      </c>
      <c r="J195" s="32">
        <f>0</f>
      </c>
      <c s="32">
        <f>0</f>
      </c>
      <c s="32">
        <f>0+L196+L200+L204+L208+L212+L216+L220</f>
      </c>
      <c s="32">
        <f>0+M196+M200+M204+M208+M212+M216+M220</f>
      </c>
    </row>
    <row r="196" spans="1:16" ht="12.75">
      <c r="A196" t="s">
        <v>50</v>
      </c>
      <c s="34" t="s">
        <v>215</v>
      </c>
      <c s="34" t="s">
        <v>1979</v>
      </c>
      <c s="35" t="s">
        <v>5</v>
      </c>
      <c s="6" t="s">
        <v>1980</v>
      </c>
      <c s="36" t="s">
        <v>174</v>
      </c>
      <c s="37">
        <v>10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1980</v>
      </c>
    </row>
    <row r="198" spans="1:5" ht="51">
      <c r="A198" s="35" t="s">
        <v>58</v>
      </c>
      <c r="E198" s="42" t="s">
        <v>2195</v>
      </c>
    </row>
    <row r="199" spans="1:5" ht="12.75">
      <c r="A199" t="s">
        <v>59</v>
      </c>
      <c r="E199" s="39" t="s">
        <v>5</v>
      </c>
    </row>
    <row r="200" spans="1:16" ht="12.75">
      <c r="A200" t="s">
        <v>50</v>
      </c>
      <c s="34" t="s">
        <v>218</v>
      </c>
      <c s="34" t="s">
        <v>1919</v>
      </c>
      <c s="35" t="s">
        <v>5</v>
      </c>
      <c s="6" t="s">
        <v>1992</v>
      </c>
      <c s="36" t="s">
        <v>174</v>
      </c>
      <c s="37">
        <v>37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68</v>
      </c>
      <c>
        <f>(M200*21)/100</f>
      </c>
      <c t="s">
        <v>28</v>
      </c>
    </row>
    <row r="201" spans="1:5" ht="12.75">
      <c r="A201" s="35" t="s">
        <v>56</v>
      </c>
      <c r="E201" s="39" t="s">
        <v>1992</v>
      </c>
    </row>
    <row r="202" spans="1:5" ht="51">
      <c r="A202" s="35" t="s">
        <v>58</v>
      </c>
      <c r="E202" s="42" t="s">
        <v>2196</v>
      </c>
    </row>
    <row r="203" spans="1:5" ht="12.75">
      <c r="A203" t="s">
        <v>59</v>
      </c>
      <c r="E203" s="39" t="s">
        <v>5</v>
      </c>
    </row>
    <row r="204" spans="1:16" ht="12.75">
      <c r="A204" t="s">
        <v>50</v>
      </c>
      <c s="34" t="s">
        <v>221</v>
      </c>
      <c s="34" t="s">
        <v>1922</v>
      </c>
      <c s="35" t="s">
        <v>5</v>
      </c>
      <c s="6" t="s">
        <v>2234</v>
      </c>
      <c s="36" t="s">
        <v>174</v>
      </c>
      <c s="37">
        <v>26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68</v>
      </c>
      <c>
        <f>(M204*21)/100</f>
      </c>
      <c t="s">
        <v>28</v>
      </c>
    </row>
    <row r="205" spans="1:5" ht="12.75">
      <c r="A205" s="35" t="s">
        <v>56</v>
      </c>
      <c r="E205" s="39" t="s">
        <v>2234</v>
      </c>
    </row>
    <row r="206" spans="1:5" ht="51">
      <c r="A206" s="35" t="s">
        <v>58</v>
      </c>
      <c r="E206" s="42" t="s">
        <v>2198</v>
      </c>
    </row>
    <row r="207" spans="1:5" ht="12.75">
      <c r="A207" t="s">
        <v>59</v>
      </c>
      <c r="E207" s="39" t="s">
        <v>5</v>
      </c>
    </row>
    <row r="208" spans="1:16" ht="12.75">
      <c r="A208" t="s">
        <v>50</v>
      </c>
      <c s="34" t="s">
        <v>224</v>
      </c>
      <c s="34" t="s">
        <v>1925</v>
      </c>
      <c s="35" t="s">
        <v>5</v>
      </c>
      <c s="6" t="s">
        <v>2235</v>
      </c>
      <c s="36" t="s">
        <v>174</v>
      </c>
      <c s="37">
        <v>28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68</v>
      </c>
      <c>
        <f>(M208*21)/100</f>
      </c>
      <c t="s">
        <v>28</v>
      </c>
    </row>
    <row r="209" spans="1:5" ht="12.75">
      <c r="A209" s="35" t="s">
        <v>56</v>
      </c>
      <c r="E209" s="39" t="s">
        <v>2235</v>
      </c>
    </row>
    <row r="210" spans="1:5" ht="51">
      <c r="A210" s="35" t="s">
        <v>58</v>
      </c>
      <c r="E210" s="42" t="s">
        <v>2200</v>
      </c>
    </row>
    <row r="211" spans="1:5" ht="12.75">
      <c r="A211" t="s">
        <v>59</v>
      </c>
      <c r="E211" s="39" t="s">
        <v>5</v>
      </c>
    </row>
    <row r="212" spans="1:16" ht="12.75">
      <c r="A212" t="s">
        <v>50</v>
      </c>
      <c s="34" t="s">
        <v>227</v>
      </c>
      <c s="34" t="s">
        <v>2236</v>
      </c>
      <c s="35" t="s">
        <v>5</v>
      </c>
      <c s="6" t="s">
        <v>1994</v>
      </c>
      <c s="36" t="s">
        <v>174</v>
      </c>
      <c s="37">
        <v>10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28</v>
      </c>
    </row>
    <row r="213" spans="1:5" ht="12.75">
      <c r="A213" s="35" t="s">
        <v>56</v>
      </c>
      <c r="E213" s="39" t="s">
        <v>1994</v>
      </c>
    </row>
    <row r="214" spans="1:5" ht="51">
      <c r="A214" s="35" t="s">
        <v>58</v>
      </c>
      <c r="E214" s="42" t="s">
        <v>2195</v>
      </c>
    </row>
    <row r="215" spans="1:5" ht="12.75">
      <c r="A215" t="s">
        <v>59</v>
      </c>
      <c r="E215" s="39" t="s">
        <v>5</v>
      </c>
    </row>
    <row r="216" spans="1:16" ht="12.75">
      <c r="A216" t="s">
        <v>50</v>
      </c>
      <c s="34" t="s">
        <v>230</v>
      </c>
      <c s="34" t="s">
        <v>2001</v>
      </c>
      <c s="35" t="s">
        <v>5</v>
      </c>
      <c s="6" t="s">
        <v>2002</v>
      </c>
      <c s="36" t="s">
        <v>174</v>
      </c>
      <c s="37">
        <v>63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12.75">
      <c r="A217" s="35" t="s">
        <v>56</v>
      </c>
      <c r="E217" s="39" t="s">
        <v>2002</v>
      </c>
    </row>
    <row r="218" spans="1:5" ht="51">
      <c r="A218" s="35" t="s">
        <v>58</v>
      </c>
      <c r="E218" s="42" t="s">
        <v>2237</v>
      </c>
    </row>
    <row r="219" spans="1:5" ht="12.75">
      <c r="A219" t="s">
        <v>59</v>
      </c>
      <c r="E219" s="39" t="s">
        <v>5</v>
      </c>
    </row>
    <row r="220" spans="1:16" ht="12.75">
      <c r="A220" t="s">
        <v>50</v>
      </c>
      <c s="34" t="s">
        <v>233</v>
      </c>
      <c s="34" t="s">
        <v>2238</v>
      </c>
      <c s="35" t="s">
        <v>5</v>
      </c>
      <c s="6" t="s">
        <v>2239</v>
      </c>
      <c s="36" t="s">
        <v>174</v>
      </c>
      <c s="37">
        <v>28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12.75">
      <c r="A221" s="35" t="s">
        <v>56</v>
      </c>
      <c r="E221" s="39" t="s">
        <v>2239</v>
      </c>
    </row>
    <row r="222" spans="1:5" ht="51">
      <c r="A222" s="35" t="s">
        <v>58</v>
      </c>
      <c r="E222" s="42" t="s">
        <v>2200</v>
      </c>
    </row>
    <row r="223" spans="1:5" ht="12.75">
      <c r="A223" t="s">
        <v>59</v>
      </c>
      <c r="E223" s="39" t="s">
        <v>5</v>
      </c>
    </row>
    <row r="224" spans="1:13" ht="12.75">
      <c r="A224" t="s">
        <v>47</v>
      </c>
      <c r="C224" s="31" t="s">
        <v>2003</v>
      </c>
      <c r="E224" s="33" t="s">
        <v>2004</v>
      </c>
      <c r="J224" s="32">
        <f>0</f>
      </c>
      <c s="32">
        <f>0</f>
      </c>
      <c s="32">
        <f>0+L225+L229+L233+L237+L241+L245+L249+L253+L257+L261+L265+L269+L273</f>
      </c>
      <c s="32">
        <f>0+M225+M229+M233+M237+M241+M245+M249+M253+M257+M261+M265+M269+M273</f>
      </c>
    </row>
    <row r="225" spans="1:16" ht="12.75">
      <c r="A225" t="s">
        <v>50</v>
      </c>
      <c s="34" t="s">
        <v>91</v>
      </c>
      <c s="34" t="s">
        <v>2240</v>
      </c>
      <c s="35" t="s">
        <v>5</v>
      </c>
      <c s="6" t="s">
        <v>2241</v>
      </c>
      <c s="36" t="s">
        <v>1615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28</v>
      </c>
    </row>
    <row r="226" spans="1:5" ht="12.75">
      <c r="A226" s="35" t="s">
        <v>56</v>
      </c>
      <c r="E226" s="39" t="s">
        <v>2241</v>
      </c>
    </row>
    <row r="227" spans="1:5" ht="51">
      <c r="A227" s="35" t="s">
        <v>58</v>
      </c>
      <c r="E227" s="42" t="s">
        <v>1791</v>
      </c>
    </row>
    <row r="228" spans="1:5" ht="12.75">
      <c r="A228" t="s">
        <v>59</v>
      </c>
      <c r="E228" s="39" t="s">
        <v>5</v>
      </c>
    </row>
    <row r="229" spans="1:16" ht="12.75">
      <c r="A229" t="s">
        <v>50</v>
      </c>
      <c s="34" t="s">
        <v>94</v>
      </c>
      <c s="34" t="s">
        <v>2056</v>
      </c>
      <c s="35" t="s">
        <v>5</v>
      </c>
      <c s="6" t="s">
        <v>2057</v>
      </c>
      <c s="36" t="s">
        <v>65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28</v>
      </c>
    </row>
    <row r="230" spans="1:5" ht="12.75">
      <c r="A230" s="35" t="s">
        <v>56</v>
      </c>
      <c r="E230" s="39" t="s">
        <v>2057</v>
      </c>
    </row>
    <row r="231" spans="1:5" ht="51">
      <c r="A231" s="35" t="s">
        <v>58</v>
      </c>
      <c r="E231" s="42" t="s">
        <v>1620</v>
      </c>
    </row>
    <row r="232" spans="1:5" ht="12.75">
      <c r="A232" t="s">
        <v>59</v>
      </c>
      <c r="E232" s="39" t="s">
        <v>5</v>
      </c>
    </row>
    <row r="233" spans="1:16" ht="12.75">
      <c r="A233" t="s">
        <v>50</v>
      </c>
      <c s="34" t="s">
        <v>97</v>
      </c>
      <c s="34" t="s">
        <v>1902</v>
      </c>
      <c s="35" t="s">
        <v>5</v>
      </c>
      <c s="6" t="s">
        <v>2242</v>
      </c>
      <c s="36" t="s">
        <v>206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68</v>
      </c>
      <c>
        <f>(M233*21)/100</f>
      </c>
      <c t="s">
        <v>28</v>
      </c>
    </row>
    <row r="234" spans="1:5" ht="12.75">
      <c r="A234" s="35" t="s">
        <v>56</v>
      </c>
      <c r="E234" s="39" t="s">
        <v>2242</v>
      </c>
    </row>
    <row r="235" spans="1:5" ht="51">
      <c r="A235" s="35" t="s">
        <v>58</v>
      </c>
      <c r="E235" s="42" t="s">
        <v>1620</v>
      </c>
    </row>
    <row r="236" spans="1:5" ht="12.75">
      <c r="A236" t="s">
        <v>59</v>
      </c>
      <c r="E236" s="39" t="s">
        <v>5</v>
      </c>
    </row>
    <row r="237" spans="1:16" ht="12.75">
      <c r="A237" t="s">
        <v>50</v>
      </c>
      <c s="34" t="s">
        <v>100</v>
      </c>
      <c s="34" t="s">
        <v>2005</v>
      </c>
      <c s="35" t="s">
        <v>5</v>
      </c>
      <c s="6" t="s">
        <v>2006</v>
      </c>
      <c s="36" t="s">
        <v>65</v>
      </c>
      <c s="37">
        <v>45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28</v>
      </c>
    </row>
    <row r="238" spans="1:5" ht="12.75">
      <c r="A238" s="35" t="s">
        <v>56</v>
      </c>
      <c r="E238" s="39" t="s">
        <v>2006</v>
      </c>
    </row>
    <row r="239" spans="1:5" ht="255">
      <c r="A239" s="35" t="s">
        <v>58</v>
      </c>
      <c r="E239" s="42" t="s">
        <v>2243</v>
      </c>
    </row>
    <row r="240" spans="1:5" ht="12.75">
      <c r="A240" t="s">
        <v>59</v>
      </c>
      <c r="E240" s="39" t="s">
        <v>5</v>
      </c>
    </row>
    <row r="241" spans="1:16" ht="12.75">
      <c r="A241" t="s">
        <v>50</v>
      </c>
      <c s="34" t="s">
        <v>103</v>
      </c>
      <c s="34" t="s">
        <v>2244</v>
      </c>
      <c s="35" t="s">
        <v>5</v>
      </c>
      <c s="6" t="s">
        <v>2245</v>
      </c>
      <c s="36" t="s">
        <v>65</v>
      </c>
      <c s="37">
        <v>118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28</v>
      </c>
    </row>
    <row r="242" spans="1:5" ht="12.75">
      <c r="A242" s="35" t="s">
        <v>56</v>
      </c>
      <c r="E242" s="39" t="s">
        <v>2245</v>
      </c>
    </row>
    <row r="243" spans="1:5" ht="255">
      <c r="A243" s="35" t="s">
        <v>58</v>
      </c>
      <c r="E243" s="42" t="s">
        <v>2246</v>
      </c>
    </row>
    <row r="244" spans="1:5" ht="12.75">
      <c r="A244" t="s">
        <v>59</v>
      </c>
      <c r="E244" s="39" t="s">
        <v>5</v>
      </c>
    </row>
    <row r="245" spans="1:16" ht="12.75">
      <c r="A245" t="s">
        <v>50</v>
      </c>
      <c s="34" t="s">
        <v>106</v>
      </c>
      <c s="34" t="s">
        <v>2247</v>
      </c>
      <c s="35" t="s">
        <v>5</v>
      </c>
      <c s="6" t="s">
        <v>2248</v>
      </c>
      <c s="36" t="s">
        <v>65</v>
      </c>
      <c s="37">
        <v>55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28</v>
      </c>
    </row>
    <row r="246" spans="1:5" ht="12.75">
      <c r="A246" s="35" t="s">
        <v>56</v>
      </c>
      <c r="E246" s="39" t="s">
        <v>2248</v>
      </c>
    </row>
    <row r="247" spans="1:5" ht="204">
      <c r="A247" s="35" t="s">
        <v>58</v>
      </c>
      <c r="E247" s="42" t="s">
        <v>2249</v>
      </c>
    </row>
    <row r="248" spans="1:5" ht="12.75">
      <c r="A248" t="s">
        <v>59</v>
      </c>
      <c r="E248" s="39" t="s">
        <v>5</v>
      </c>
    </row>
    <row r="249" spans="1:16" ht="12.75">
      <c r="A249" t="s">
        <v>50</v>
      </c>
      <c s="34" t="s">
        <v>109</v>
      </c>
      <c s="34" t="s">
        <v>2250</v>
      </c>
      <c s="35" t="s">
        <v>5</v>
      </c>
      <c s="6" t="s">
        <v>2251</v>
      </c>
      <c s="36" t="s">
        <v>1615</v>
      </c>
      <c s="37">
        <v>9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28</v>
      </c>
    </row>
    <row r="250" spans="1:5" ht="12.75">
      <c r="A250" s="35" t="s">
        <v>56</v>
      </c>
      <c r="E250" s="39" t="s">
        <v>2251</v>
      </c>
    </row>
    <row r="251" spans="1:5" ht="51">
      <c r="A251" s="35" t="s">
        <v>58</v>
      </c>
      <c r="E251" s="42" t="s">
        <v>2252</v>
      </c>
    </row>
    <row r="252" spans="1:5" ht="12.75">
      <c r="A252" t="s">
        <v>59</v>
      </c>
      <c r="E252" s="39" t="s">
        <v>5</v>
      </c>
    </row>
    <row r="253" spans="1:16" ht="12.75">
      <c r="A253" t="s">
        <v>50</v>
      </c>
      <c s="34" t="s">
        <v>112</v>
      </c>
      <c s="34" t="s">
        <v>2253</v>
      </c>
      <c s="35" t="s">
        <v>5</v>
      </c>
      <c s="6" t="s">
        <v>2254</v>
      </c>
      <c s="36" t="s">
        <v>1615</v>
      </c>
      <c s="37">
        <v>12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28</v>
      </c>
    </row>
    <row r="254" spans="1:5" ht="12.75">
      <c r="A254" s="35" t="s">
        <v>56</v>
      </c>
      <c r="E254" s="39" t="s">
        <v>2254</v>
      </c>
    </row>
    <row r="255" spans="1:5" ht="51">
      <c r="A255" s="35" t="s">
        <v>58</v>
      </c>
      <c r="E255" s="42" t="s">
        <v>1910</v>
      </c>
    </row>
    <row r="256" spans="1:5" ht="12.75">
      <c r="A256" t="s">
        <v>59</v>
      </c>
      <c r="E256" s="39" t="s">
        <v>5</v>
      </c>
    </row>
    <row r="257" spans="1:16" ht="12.75">
      <c r="A257" t="s">
        <v>50</v>
      </c>
      <c s="34" t="s">
        <v>115</v>
      </c>
      <c s="34" t="s">
        <v>2020</v>
      </c>
      <c s="35" t="s">
        <v>5</v>
      </c>
      <c s="6" t="s">
        <v>2021</v>
      </c>
      <c s="36" t="s">
        <v>65</v>
      </c>
      <c s="37">
        <v>14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28</v>
      </c>
    </row>
    <row r="258" spans="1:5" ht="12.75">
      <c r="A258" s="35" t="s">
        <v>56</v>
      </c>
      <c r="E258" s="39" t="s">
        <v>2021</v>
      </c>
    </row>
    <row r="259" spans="1:5" ht="51">
      <c r="A259" s="35" t="s">
        <v>58</v>
      </c>
      <c r="E259" s="42" t="s">
        <v>2255</v>
      </c>
    </row>
    <row r="260" spans="1:5" ht="12.75">
      <c r="A260" t="s">
        <v>59</v>
      </c>
      <c r="E260" s="39" t="s">
        <v>5</v>
      </c>
    </row>
    <row r="261" spans="1:16" ht="12.75">
      <c r="A261" t="s">
        <v>50</v>
      </c>
      <c s="34" t="s">
        <v>120</v>
      </c>
      <c s="34" t="s">
        <v>2022</v>
      </c>
      <c s="35" t="s">
        <v>5</v>
      </c>
      <c s="6" t="s">
        <v>2023</v>
      </c>
      <c s="36" t="s">
        <v>65</v>
      </c>
      <c s="37">
        <v>32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28</v>
      </c>
    </row>
    <row r="262" spans="1:5" ht="12.75">
      <c r="A262" s="35" t="s">
        <v>56</v>
      </c>
      <c r="E262" s="39" t="s">
        <v>2023</v>
      </c>
    </row>
    <row r="263" spans="1:5" ht="51">
      <c r="A263" s="35" t="s">
        <v>58</v>
      </c>
      <c r="E263" s="42" t="s">
        <v>2256</v>
      </c>
    </row>
    <row r="264" spans="1:5" ht="12.75">
      <c r="A264" t="s">
        <v>59</v>
      </c>
      <c r="E264" s="39" t="s">
        <v>5</v>
      </c>
    </row>
    <row r="265" spans="1:16" ht="12.75">
      <c r="A265" t="s">
        <v>50</v>
      </c>
      <c s="34" t="s">
        <v>123</v>
      </c>
      <c s="34" t="s">
        <v>2257</v>
      </c>
      <c s="35" t="s">
        <v>5</v>
      </c>
      <c s="6" t="s">
        <v>2258</v>
      </c>
      <c s="36" t="s">
        <v>1615</v>
      </c>
      <c s="37">
        <v>3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2258</v>
      </c>
    </row>
    <row r="267" spans="1:5" ht="51">
      <c r="A267" s="35" t="s">
        <v>58</v>
      </c>
      <c r="E267" s="42" t="s">
        <v>1764</v>
      </c>
    </row>
    <row r="268" spans="1:5" ht="12.75">
      <c r="A268" t="s">
        <v>59</v>
      </c>
      <c r="E268" s="39" t="s">
        <v>5</v>
      </c>
    </row>
    <row r="269" spans="1:16" ht="12.75">
      <c r="A269" t="s">
        <v>50</v>
      </c>
      <c s="34" t="s">
        <v>126</v>
      </c>
      <c s="34" t="s">
        <v>2259</v>
      </c>
      <c s="35" t="s">
        <v>5</v>
      </c>
      <c s="6" t="s">
        <v>2260</v>
      </c>
      <c s="36" t="s">
        <v>1615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12.75">
      <c r="A270" s="35" t="s">
        <v>56</v>
      </c>
      <c r="E270" s="39" t="s">
        <v>2260</v>
      </c>
    </row>
    <row r="271" spans="1:5" ht="51">
      <c r="A271" s="35" t="s">
        <v>58</v>
      </c>
      <c r="E271" s="42" t="s">
        <v>1616</v>
      </c>
    </row>
    <row r="272" spans="1:5" ht="12.75">
      <c r="A272" t="s">
        <v>59</v>
      </c>
      <c r="E272" s="39" t="s">
        <v>5</v>
      </c>
    </row>
    <row r="273" spans="1:16" ht="25.5">
      <c r="A273" t="s">
        <v>50</v>
      </c>
      <c s="34" t="s">
        <v>129</v>
      </c>
      <c s="34" t="s">
        <v>2261</v>
      </c>
      <c s="35" t="s">
        <v>5</v>
      </c>
      <c s="6" t="s">
        <v>2262</v>
      </c>
      <c s="36" t="s">
        <v>1615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25.5">
      <c r="A274" s="35" t="s">
        <v>56</v>
      </c>
      <c r="E274" s="39" t="s">
        <v>2262</v>
      </c>
    </row>
    <row r="275" spans="1:5" ht="51">
      <c r="A275" s="35" t="s">
        <v>58</v>
      </c>
      <c r="E275" s="42" t="s">
        <v>1791</v>
      </c>
    </row>
    <row r="276" spans="1:5" ht="12.75">
      <c r="A276" t="s">
        <v>59</v>
      </c>
      <c r="E276" s="39" t="s">
        <v>5</v>
      </c>
    </row>
    <row r="277" spans="1:13" ht="12.75">
      <c r="A277" t="s">
        <v>47</v>
      </c>
      <c r="C277" s="31" t="s">
        <v>2031</v>
      </c>
      <c r="E277" s="33" t="s">
        <v>2032</v>
      </c>
      <c r="J277" s="32">
        <f>0</f>
      </c>
      <c s="32">
        <f>0</f>
      </c>
      <c s="32">
        <f>0+L278+L282+L286+L290+L294+L298+L302</f>
      </c>
      <c s="32">
        <f>0+M278+M282+M286+M290+M294+M298+M302</f>
      </c>
    </row>
    <row r="278" spans="1:16" ht="12.75">
      <c r="A278" t="s">
        <v>50</v>
      </c>
      <c s="34" t="s">
        <v>132</v>
      </c>
      <c s="34" t="s">
        <v>2263</v>
      </c>
      <c s="35" t="s">
        <v>5</v>
      </c>
      <c s="6" t="s">
        <v>2264</v>
      </c>
      <c s="36" t="s">
        <v>1615</v>
      </c>
      <c s="37">
        <v>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28</v>
      </c>
    </row>
    <row r="279" spans="1:5" ht="12.75">
      <c r="A279" s="35" t="s">
        <v>56</v>
      </c>
      <c r="E279" s="39" t="s">
        <v>2264</v>
      </c>
    </row>
    <row r="280" spans="1:5" ht="51">
      <c r="A280" s="35" t="s">
        <v>58</v>
      </c>
      <c r="E280" s="42" t="s">
        <v>1764</v>
      </c>
    </row>
    <row r="281" spans="1:5" ht="12.75">
      <c r="A281" t="s">
        <v>59</v>
      </c>
      <c r="E281" s="39" t="s">
        <v>5</v>
      </c>
    </row>
    <row r="282" spans="1:16" ht="12.75">
      <c r="A282" t="s">
        <v>50</v>
      </c>
      <c s="34" t="s">
        <v>134</v>
      </c>
      <c s="34" t="s">
        <v>2265</v>
      </c>
      <c s="35" t="s">
        <v>5</v>
      </c>
      <c s="6" t="s">
        <v>2266</v>
      </c>
      <c s="36" t="s">
        <v>1615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28</v>
      </c>
    </row>
    <row r="283" spans="1:5" ht="12.75">
      <c r="A283" s="35" t="s">
        <v>56</v>
      </c>
      <c r="E283" s="39" t="s">
        <v>2266</v>
      </c>
    </row>
    <row r="284" spans="1:5" ht="51">
      <c r="A284" s="35" t="s">
        <v>58</v>
      </c>
      <c r="E284" s="42" t="s">
        <v>1791</v>
      </c>
    </row>
    <row r="285" spans="1:5" ht="12.75">
      <c r="A285" t="s">
        <v>59</v>
      </c>
      <c r="E285" s="39" t="s">
        <v>5</v>
      </c>
    </row>
    <row r="286" spans="1:16" ht="25.5">
      <c r="A286" t="s">
        <v>50</v>
      </c>
      <c s="34" t="s">
        <v>137</v>
      </c>
      <c s="34" t="s">
        <v>1905</v>
      </c>
      <c s="35" t="s">
        <v>5</v>
      </c>
      <c s="6" t="s">
        <v>2267</v>
      </c>
      <c s="36" t="s">
        <v>206</v>
      </c>
      <c s="37">
        <v>116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68</v>
      </c>
      <c>
        <f>(M286*21)/100</f>
      </c>
      <c t="s">
        <v>28</v>
      </c>
    </row>
    <row r="287" spans="1:5" ht="25.5">
      <c r="A287" s="35" t="s">
        <v>56</v>
      </c>
      <c r="E287" s="39" t="s">
        <v>2267</v>
      </c>
    </row>
    <row r="288" spans="1:5" ht="229.5">
      <c r="A288" s="35" t="s">
        <v>58</v>
      </c>
      <c r="E288" s="42" t="s">
        <v>2268</v>
      </c>
    </row>
    <row r="289" spans="1:5" ht="12.75">
      <c r="A289" t="s">
        <v>59</v>
      </c>
      <c r="E289" s="39" t="s">
        <v>5</v>
      </c>
    </row>
    <row r="290" spans="1:16" ht="25.5">
      <c r="A290" t="s">
        <v>50</v>
      </c>
      <c s="34" t="s">
        <v>140</v>
      </c>
      <c s="34" t="s">
        <v>1908</v>
      </c>
      <c s="35" t="s">
        <v>5</v>
      </c>
      <c s="6" t="s">
        <v>2269</v>
      </c>
      <c s="36" t="s">
        <v>206</v>
      </c>
      <c s="37">
        <v>47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68</v>
      </c>
      <c>
        <f>(M290*21)/100</f>
      </c>
      <c t="s">
        <v>28</v>
      </c>
    </row>
    <row r="291" spans="1:5" ht="25.5">
      <c r="A291" s="35" t="s">
        <v>56</v>
      </c>
      <c r="E291" s="39" t="s">
        <v>2269</v>
      </c>
    </row>
    <row r="292" spans="1:5" ht="229.5">
      <c r="A292" s="35" t="s">
        <v>58</v>
      </c>
      <c r="E292" s="42" t="s">
        <v>2270</v>
      </c>
    </row>
    <row r="293" spans="1:5" ht="12.75">
      <c r="A293" t="s">
        <v>59</v>
      </c>
      <c r="E293" s="39" t="s">
        <v>5</v>
      </c>
    </row>
    <row r="294" spans="1:16" ht="25.5">
      <c r="A294" t="s">
        <v>50</v>
      </c>
      <c s="34" t="s">
        <v>143</v>
      </c>
      <c s="34" t="s">
        <v>1913</v>
      </c>
      <c s="35" t="s">
        <v>5</v>
      </c>
      <c s="6" t="s">
        <v>2271</v>
      </c>
      <c s="36" t="s">
        <v>206</v>
      </c>
      <c s="37">
        <v>28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68</v>
      </c>
      <c>
        <f>(M294*21)/100</f>
      </c>
      <c t="s">
        <v>28</v>
      </c>
    </row>
    <row r="295" spans="1:5" ht="25.5">
      <c r="A295" s="35" t="s">
        <v>56</v>
      </c>
      <c r="E295" s="39" t="s">
        <v>2271</v>
      </c>
    </row>
    <row r="296" spans="1:5" ht="229.5">
      <c r="A296" s="35" t="s">
        <v>58</v>
      </c>
      <c r="E296" s="42" t="s">
        <v>2272</v>
      </c>
    </row>
    <row r="297" spans="1:5" ht="12.75">
      <c r="A297" t="s">
        <v>59</v>
      </c>
      <c r="E297" s="39" t="s">
        <v>5</v>
      </c>
    </row>
    <row r="298" spans="1:16" ht="12.75">
      <c r="A298" t="s">
        <v>50</v>
      </c>
      <c s="34" t="s">
        <v>148</v>
      </c>
      <c s="34" t="s">
        <v>1915</v>
      </c>
      <c s="35" t="s">
        <v>5</v>
      </c>
      <c s="6" t="s">
        <v>2273</v>
      </c>
      <c s="36" t="s">
        <v>206</v>
      </c>
      <c s="37">
        <v>9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68</v>
      </c>
      <c>
        <f>(M298*21)/100</f>
      </c>
      <c t="s">
        <v>28</v>
      </c>
    </row>
    <row r="299" spans="1:5" ht="12.75">
      <c r="A299" s="35" t="s">
        <v>56</v>
      </c>
      <c r="E299" s="39" t="s">
        <v>2273</v>
      </c>
    </row>
    <row r="300" spans="1:5" ht="51">
      <c r="A300" s="35" t="s">
        <v>58</v>
      </c>
      <c r="E300" s="42" t="s">
        <v>2274</v>
      </c>
    </row>
    <row r="301" spans="1:5" ht="12.75">
      <c r="A301" t="s">
        <v>59</v>
      </c>
      <c r="E301" s="39" t="s">
        <v>5</v>
      </c>
    </row>
    <row r="302" spans="1:16" ht="12.75">
      <c r="A302" t="s">
        <v>50</v>
      </c>
      <c s="34" t="s">
        <v>151</v>
      </c>
      <c s="34" t="s">
        <v>1917</v>
      </c>
      <c s="35" t="s">
        <v>5</v>
      </c>
      <c s="6" t="s">
        <v>2275</v>
      </c>
      <c s="36" t="s">
        <v>206</v>
      </c>
      <c s="37">
        <v>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68</v>
      </c>
      <c>
        <f>(M302*21)/100</f>
      </c>
      <c t="s">
        <v>28</v>
      </c>
    </row>
    <row r="303" spans="1:5" ht="12.75">
      <c r="A303" s="35" t="s">
        <v>56</v>
      </c>
      <c r="E303" s="39" t="s">
        <v>2275</v>
      </c>
    </row>
    <row r="304" spans="1:5" ht="51">
      <c r="A304" s="35" t="s">
        <v>58</v>
      </c>
      <c r="E304" s="42" t="s">
        <v>2274</v>
      </c>
    </row>
    <row r="305" spans="1:5" ht="12.75">
      <c r="A305" t="s">
        <v>59</v>
      </c>
      <c r="E305" s="39" t="s">
        <v>5</v>
      </c>
    </row>
    <row r="306" spans="1:13" ht="12.75">
      <c r="A306" t="s">
        <v>47</v>
      </c>
      <c r="C306" s="31" t="s">
        <v>2044</v>
      </c>
      <c r="E306" s="33" t="s">
        <v>2045</v>
      </c>
      <c r="J306" s="32">
        <f>0</f>
      </c>
      <c s="32">
        <f>0</f>
      </c>
      <c s="32">
        <f>0+L307+L311</f>
      </c>
      <c s="32">
        <f>0+M307+M311</f>
      </c>
    </row>
    <row r="307" spans="1:16" ht="12.75">
      <c r="A307" t="s">
        <v>50</v>
      </c>
      <c s="34" t="s">
        <v>154</v>
      </c>
      <c s="34" t="s">
        <v>2276</v>
      </c>
      <c s="35" t="s">
        <v>5</v>
      </c>
      <c s="6" t="s">
        <v>2277</v>
      </c>
      <c s="36" t="s">
        <v>1615</v>
      </c>
      <c s="37">
        <v>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28</v>
      </c>
    </row>
    <row r="308" spans="1:5" ht="12.75">
      <c r="A308" s="35" t="s">
        <v>56</v>
      </c>
      <c r="E308" s="39" t="s">
        <v>2277</v>
      </c>
    </row>
    <row r="309" spans="1:5" ht="51">
      <c r="A309" s="35" t="s">
        <v>58</v>
      </c>
      <c r="E309" s="42" t="s">
        <v>1764</v>
      </c>
    </row>
    <row r="310" spans="1:5" ht="12.75">
      <c r="A310" t="s">
        <v>59</v>
      </c>
      <c r="E310" s="39" t="s">
        <v>5</v>
      </c>
    </row>
    <row r="311" spans="1:16" ht="12.75">
      <c r="A311" t="s">
        <v>50</v>
      </c>
      <c s="34" t="s">
        <v>157</v>
      </c>
      <c s="34" t="s">
        <v>2278</v>
      </c>
      <c s="35" t="s">
        <v>5</v>
      </c>
      <c s="6" t="s">
        <v>2279</v>
      </c>
      <c s="36" t="s">
        <v>1615</v>
      </c>
      <c s="37">
        <v>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28</v>
      </c>
    </row>
    <row r="312" spans="1:5" ht="12.75">
      <c r="A312" s="35" t="s">
        <v>56</v>
      </c>
      <c r="E312" s="39" t="s">
        <v>2279</v>
      </c>
    </row>
    <row r="313" spans="1:5" ht="51">
      <c r="A313" s="35" t="s">
        <v>58</v>
      </c>
      <c r="E313" s="42" t="s">
        <v>2010</v>
      </c>
    </row>
    <row r="314" spans="1:5" ht="12.75">
      <c r="A314" t="s">
        <v>59</v>
      </c>
      <c r="E314" s="39" t="s">
        <v>5</v>
      </c>
    </row>
    <row r="315" spans="1:13" ht="12.75">
      <c r="A315" t="s">
        <v>47</v>
      </c>
      <c r="C315" s="31" t="s">
        <v>2054</v>
      </c>
      <c r="E315" s="33" t="s">
        <v>2055</v>
      </c>
      <c r="J315" s="32">
        <f>0</f>
      </c>
      <c s="32">
        <f>0</f>
      </c>
      <c s="32">
        <f>0+L316</f>
      </c>
      <c s="32">
        <f>0+M316</f>
      </c>
    </row>
    <row r="316" spans="1:16" ht="12.75">
      <c r="A316" t="s">
        <v>50</v>
      </c>
      <c s="34" t="s">
        <v>166</v>
      </c>
      <c s="34" t="s">
        <v>2280</v>
      </c>
      <c s="35" t="s">
        <v>5</v>
      </c>
      <c s="6" t="s">
        <v>2281</v>
      </c>
      <c s="36" t="s">
        <v>1615</v>
      </c>
      <c s="37">
        <v>3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28</v>
      </c>
    </row>
    <row r="317" spans="1:5" ht="12.75">
      <c r="A317" s="35" t="s">
        <v>56</v>
      </c>
      <c r="E317" s="39" t="s">
        <v>2281</v>
      </c>
    </row>
    <row r="318" spans="1:5" ht="51">
      <c r="A318" s="35" t="s">
        <v>58</v>
      </c>
      <c r="E318" s="42" t="s">
        <v>1764</v>
      </c>
    </row>
    <row r="319" spans="1:5" ht="12.75">
      <c r="A319" t="s">
        <v>59</v>
      </c>
      <c r="E319" s="39" t="s">
        <v>5</v>
      </c>
    </row>
    <row r="320" spans="1:13" ht="12.75">
      <c r="A320" t="s">
        <v>47</v>
      </c>
      <c r="C320" s="31" t="s">
        <v>2065</v>
      </c>
      <c r="E320" s="33" t="s">
        <v>2066</v>
      </c>
      <c r="J320" s="32">
        <f>0</f>
      </c>
      <c s="32">
        <f>0</f>
      </c>
      <c s="32">
        <f>0+L321+L325</f>
      </c>
      <c s="32">
        <f>0+M321+M325</f>
      </c>
    </row>
    <row r="321" spans="1:16" ht="25.5">
      <c r="A321" t="s">
        <v>50</v>
      </c>
      <c s="34" t="s">
        <v>171</v>
      </c>
      <c s="34" t="s">
        <v>2082</v>
      </c>
      <c s="35" t="s">
        <v>5</v>
      </c>
      <c s="6" t="s">
        <v>2083</v>
      </c>
      <c s="36" t="s">
        <v>65</v>
      </c>
      <c s="37">
        <v>8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28</v>
      </c>
    </row>
    <row r="322" spans="1:5" ht="25.5">
      <c r="A322" s="35" t="s">
        <v>56</v>
      </c>
      <c r="E322" s="39" t="s">
        <v>2083</v>
      </c>
    </row>
    <row r="323" spans="1:5" ht="51">
      <c r="A323" s="35" t="s">
        <v>58</v>
      </c>
      <c r="E323" s="42" t="s">
        <v>2225</v>
      </c>
    </row>
    <row r="324" spans="1:5" ht="12.75">
      <c r="A324" t="s">
        <v>59</v>
      </c>
      <c r="E324" s="39" t="s">
        <v>5</v>
      </c>
    </row>
    <row r="325" spans="1:16" ht="25.5">
      <c r="A325" t="s">
        <v>50</v>
      </c>
      <c s="34" t="s">
        <v>175</v>
      </c>
      <c s="34" t="s">
        <v>2084</v>
      </c>
      <c s="35" t="s">
        <v>5</v>
      </c>
      <c s="6" t="s">
        <v>2085</v>
      </c>
      <c s="36" t="s">
        <v>65</v>
      </c>
      <c s="37">
        <v>14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28</v>
      </c>
    </row>
    <row r="326" spans="1:5" ht="25.5">
      <c r="A326" s="35" t="s">
        <v>56</v>
      </c>
      <c r="E326" s="39" t="s">
        <v>2085</v>
      </c>
    </row>
    <row r="327" spans="1:5" ht="51">
      <c r="A327" s="35" t="s">
        <v>58</v>
      </c>
      <c r="E327" s="42" t="s">
        <v>2255</v>
      </c>
    </row>
    <row r="328" spans="1:5" ht="12.75">
      <c r="A328" t="s">
        <v>59</v>
      </c>
      <c r="E328" s="39" t="s">
        <v>5</v>
      </c>
    </row>
    <row r="329" spans="1:13" ht="12.75">
      <c r="A329" t="s">
        <v>47</v>
      </c>
      <c r="C329" s="31" t="s">
        <v>1867</v>
      </c>
      <c r="E329" s="33" t="s">
        <v>1868</v>
      </c>
      <c r="J329" s="32">
        <f>0</f>
      </c>
      <c s="32">
        <f>0</f>
      </c>
      <c s="32">
        <f>0+L330+L334+L338</f>
      </c>
      <c s="32">
        <f>0+M330+M334+M338</f>
      </c>
    </row>
    <row r="330" spans="1:16" ht="38.25">
      <c r="A330" t="s">
        <v>50</v>
      </c>
      <c s="34" t="s">
        <v>489</v>
      </c>
      <c s="34" t="s">
        <v>326</v>
      </c>
      <c s="35" t="s">
        <v>1655</v>
      </c>
      <c s="6" t="s">
        <v>327</v>
      </c>
      <c s="36" t="s">
        <v>54</v>
      </c>
      <c s="37">
        <v>19.62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68</v>
      </c>
      <c>
        <f>(M330*21)/100</f>
      </c>
      <c t="s">
        <v>28</v>
      </c>
    </row>
    <row r="331" spans="1:5" ht="51">
      <c r="A331" s="35" t="s">
        <v>56</v>
      </c>
      <c r="E331" s="39" t="s">
        <v>329</v>
      </c>
    </row>
    <row r="332" spans="1:5" ht="25.5">
      <c r="A332" s="35" t="s">
        <v>58</v>
      </c>
      <c r="E332" s="40" t="s">
        <v>2282</v>
      </c>
    </row>
    <row r="333" spans="1:5" ht="12.75">
      <c r="A333" t="s">
        <v>59</v>
      </c>
      <c r="E333" s="39" t="s">
        <v>5</v>
      </c>
    </row>
    <row r="334" spans="1:16" ht="12.75">
      <c r="A334" t="s">
        <v>50</v>
      </c>
      <c s="34" t="s">
        <v>373</v>
      </c>
      <c s="34" t="s">
        <v>2283</v>
      </c>
      <c s="35" t="s">
        <v>5</v>
      </c>
      <c s="6" t="s">
        <v>2284</v>
      </c>
      <c s="36" t="s">
        <v>484</v>
      </c>
      <c s="37">
        <v>349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328</v>
      </c>
      <c>
        <f>(M334*21)/100</f>
      </c>
      <c t="s">
        <v>28</v>
      </c>
    </row>
    <row r="335" spans="1:5" ht="12.75">
      <c r="A335" s="35" t="s">
        <v>56</v>
      </c>
      <c r="E335" s="39" t="s">
        <v>2284</v>
      </c>
    </row>
    <row r="336" spans="1:5" ht="12.75">
      <c r="A336" s="35" t="s">
        <v>58</v>
      </c>
      <c r="E336" s="40" t="s">
        <v>5</v>
      </c>
    </row>
    <row r="337" spans="1:5" ht="12.75">
      <c r="A337" t="s">
        <v>59</v>
      </c>
      <c r="E337" s="39" t="s">
        <v>5</v>
      </c>
    </row>
    <row r="338" spans="1:16" ht="25.5">
      <c r="A338" t="s">
        <v>50</v>
      </c>
      <c s="34" t="s">
        <v>376</v>
      </c>
      <c s="34" t="s">
        <v>331</v>
      </c>
      <c s="35" t="s">
        <v>5</v>
      </c>
      <c s="6" t="s">
        <v>332</v>
      </c>
      <c s="36" t="s">
        <v>54</v>
      </c>
      <c s="37">
        <v>19.62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328</v>
      </c>
      <c>
        <f>(M338*21)/100</f>
      </c>
      <c t="s">
        <v>28</v>
      </c>
    </row>
    <row r="339" spans="1:5" ht="25.5">
      <c r="A339" s="35" t="s">
        <v>56</v>
      </c>
      <c r="E339" s="39" t="s">
        <v>332</v>
      </c>
    </row>
    <row r="340" spans="1:5" ht="12.75">
      <c r="A340" s="35" t="s">
        <v>58</v>
      </c>
      <c r="E340" s="40" t="s">
        <v>5</v>
      </c>
    </row>
    <row r="341" spans="1:5" ht="12.75">
      <c r="A341" t="s">
        <v>59</v>
      </c>
      <c r="E341" s="39" t="s">
        <v>5</v>
      </c>
    </row>
    <row r="342" spans="1:13" ht="12.75">
      <c r="A342" t="s">
        <v>47</v>
      </c>
      <c r="C342" s="31" t="s">
        <v>20</v>
      </c>
      <c r="E342" s="33" t="s">
        <v>464</v>
      </c>
      <c r="J342" s="32">
        <f>0</f>
      </c>
      <c s="32">
        <f>0</f>
      </c>
      <c s="32">
        <f>0+L343+L347+L351+L355+L359+L363+L367</f>
      </c>
      <c s="32">
        <f>0+M343+M347+M351+M355+M359+M363+M367</f>
      </c>
    </row>
    <row r="343" spans="1:16" ht="12.75">
      <c r="A343" t="s">
        <v>50</v>
      </c>
      <c s="34" t="s">
        <v>319</v>
      </c>
      <c s="34" t="s">
        <v>2285</v>
      </c>
      <c s="35" t="s">
        <v>5</v>
      </c>
      <c s="6" t="s">
        <v>2162</v>
      </c>
      <c s="36" t="s">
        <v>206</v>
      </c>
      <c s="37">
        <v>191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68</v>
      </c>
      <c>
        <f>(M343*21)/100</f>
      </c>
      <c t="s">
        <v>28</v>
      </c>
    </row>
    <row r="344" spans="1:5" ht="12.75">
      <c r="A344" s="35" t="s">
        <v>56</v>
      </c>
      <c r="E344" s="39" t="s">
        <v>2162</v>
      </c>
    </row>
    <row r="345" spans="1:5" ht="12.75">
      <c r="A345" s="35" t="s">
        <v>58</v>
      </c>
      <c r="E345" s="40" t="s">
        <v>5</v>
      </c>
    </row>
    <row r="346" spans="1:5" ht="12.75">
      <c r="A346" t="s">
        <v>59</v>
      </c>
      <c r="E346" s="39" t="s">
        <v>5</v>
      </c>
    </row>
    <row r="347" spans="1:16" ht="25.5">
      <c r="A347" t="s">
        <v>50</v>
      </c>
      <c s="34" t="s">
        <v>322</v>
      </c>
      <c s="34" t="s">
        <v>2286</v>
      </c>
      <c s="35" t="s">
        <v>5</v>
      </c>
      <c s="6" t="s">
        <v>2164</v>
      </c>
      <c s="36" t="s">
        <v>174</v>
      </c>
      <c s="37">
        <v>3094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68</v>
      </c>
      <c>
        <f>(M347*21)/100</f>
      </c>
      <c t="s">
        <v>28</v>
      </c>
    </row>
    <row r="348" spans="1:5" ht="38.25">
      <c r="A348" s="35" t="s">
        <v>56</v>
      </c>
      <c r="E348" s="39" t="s">
        <v>2165</v>
      </c>
    </row>
    <row r="349" spans="1:5" ht="12.75">
      <c r="A349" s="35" t="s">
        <v>58</v>
      </c>
      <c r="E349" s="40" t="s">
        <v>5</v>
      </c>
    </row>
    <row r="350" spans="1:5" ht="12.75">
      <c r="A350" t="s">
        <v>59</v>
      </c>
      <c r="E350" s="39" t="s">
        <v>5</v>
      </c>
    </row>
    <row r="351" spans="1:16" ht="12.75">
      <c r="A351" t="s">
        <v>50</v>
      </c>
      <c s="34" t="s">
        <v>51</v>
      </c>
      <c s="34" t="s">
        <v>2287</v>
      </c>
      <c s="35" t="s">
        <v>5</v>
      </c>
      <c s="6" t="s">
        <v>2167</v>
      </c>
      <c s="36" t="s">
        <v>1615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68</v>
      </c>
      <c>
        <f>(M351*21)/100</f>
      </c>
      <c t="s">
        <v>28</v>
      </c>
    </row>
    <row r="352" spans="1:5" ht="12.75">
      <c r="A352" s="35" t="s">
        <v>56</v>
      </c>
      <c r="E352" s="39" t="s">
        <v>2167</v>
      </c>
    </row>
    <row r="353" spans="1:5" ht="51">
      <c r="A353" s="35" t="s">
        <v>58</v>
      </c>
      <c r="E353" s="42" t="s">
        <v>2288</v>
      </c>
    </row>
    <row r="354" spans="1:5" ht="12.75">
      <c r="A354" t="s">
        <v>59</v>
      </c>
      <c r="E354" s="39" t="s">
        <v>5</v>
      </c>
    </row>
    <row r="355" spans="1:16" ht="25.5">
      <c r="A355" t="s">
        <v>50</v>
      </c>
      <c s="34" t="s">
        <v>325</v>
      </c>
      <c s="34" t="s">
        <v>2289</v>
      </c>
      <c s="35" t="s">
        <v>5</v>
      </c>
      <c s="6" t="s">
        <v>2169</v>
      </c>
      <c s="36" t="s">
        <v>1615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68</v>
      </c>
      <c>
        <f>(M355*21)/100</f>
      </c>
      <c t="s">
        <v>28</v>
      </c>
    </row>
    <row r="356" spans="1:5" ht="25.5">
      <c r="A356" s="35" t="s">
        <v>56</v>
      </c>
      <c r="E356" s="39" t="s">
        <v>2169</v>
      </c>
    </row>
    <row r="357" spans="1:5" ht="51">
      <c r="A357" s="35" t="s">
        <v>58</v>
      </c>
      <c r="E357" s="42" t="s">
        <v>2288</v>
      </c>
    </row>
    <row r="358" spans="1:5" ht="12.75">
      <c r="A358" t="s">
        <v>59</v>
      </c>
      <c r="E358" s="39" t="s">
        <v>5</v>
      </c>
    </row>
    <row r="359" spans="1:16" ht="25.5">
      <c r="A359" t="s">
        <v>50</v>
      </c>
      <c s="34" t="s">
        <v>330</v>
      </c>
      <c s="34" t="s">
        <v>2290</v>
      </c>
      <c s="35" t="s">
        <v>5</v>
      </c>
      <c s="6" t="s">
        <v>2171</v>
      </c>
      <c s="36" t="s">
        <v>1615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68</v>
      </c>
      <c>
        <f>(M359*21)/100</f>
      </c>
      <c t="s">
        <v>28</v>
      </c>
    </row>
    <row r="360" spans="1:5" ht="25.5">
      <c r="A360" s="35" t="s">
        <v>56</v>
      </c>
      <c r="E360" s="39" t="s">
        <v>2171</v>
      </c>
    </row>
    <row r="361" spans="1:5" ht="51">
      <c r="A361" s="35" t="s">
        <v>58</v>
      </c>
      <c r="E361" s="42" t="s">
        <v>2288</v>
      </c>
    </row>
    <row r="362" spans="1:5" ht="12.75">
      <c r="A362" t="s">
        <v>59</v>
      </c>
      <c r="E362" s="39" t="s">
        <v>5</v>
      </c>
    </row>
    <row r="363" spans="1:16" ht="12.75">
      <c r="A363" t="s">
        <v>50</v>
      </c>
      <c s="34" t="s">
        <v>486</v>
      </c>
      <c s="34" t="s">
        <v>2291</v>
      </c>
      <c s="35" t="s">
        <v>5</v>
      </c>
      <c s="6" t="s">
        <v>2173</v>
      </c>
      <c s="36" t="s">
        <v>1615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68</v>
      </c>
      <c>
        <f>(M363*21)/100</f>
      </c>
      <c t="s">
        <v>28</v>
      </c>
    </row>
    <row r="364" spans="1:5" ht="12.75">
      <c r="A364" s="35" t="s">
        <v>56</v>
      </c>
      <c r="E364" s="39" t="s">
        <v>2173</v>
      </c>
    </row>
    <row r="365" spans="1:5" ht="51">
      <c r="A365" s="35" t="s">
        <v>58</v>
      </c>
      <c r="E365" s="42" t="s">
        <v>2288</v>
      </c>
    </row>
    <row r="366" spans="1:5" ht="12.75">
      <c r="A366" t="s">
        <v>59</v>
      </c>
      <c r="E366" s="39" t="s">
        <v>5</v>
      </c>
    </row>
    <row r="367" spans="1:16" ht="12.75">
      <c r="A367" t="s">
        <v>50</v>
      </c>
      <c s="34" t="s">
        <v>494</v>
      </c>
      <c s="34" t="s">
        <v>1695</v>
      </c>
      <c s="35" t="s">
        <v>5</v>
      </c>
      <c s="6" t="s">
        <v>1696</v>
      </c>
      <c s="36" t="s">
        <v>174</v>
      </c>
      <c s="37">
        <v>65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328</v>
      </c>
      <c>
        <f>(M367*21)/100</f>
      </c>
      <c t="s">
        <v>28</v>
      </c>
    </row>
    <row r="368" spans="1:5" ht="12.75">
      <c r="A368" s="35" t="s">
        <v>56</v>
      </c>
      <c r="E368" s="39" t="s">
        <v>1696</v>
      </c>
    </row>
    <row r="369" spans="1:5" ht="12.75">
      <c r="A369" s="35" t="s">
        <v>58</v>
      </c>
      <c r="E369" s="40" t="s">
        <v>5</v>
      </c>
    </row>
    <row r="370" spans="1:5" ht="12.75">
      <c r="A370" t="s">
        <v>59</v>
      </c>
      <c r="E370" s="39" t="s">
        <v>5</v>
      </c>
    </row>
    <row r="371" spans="1:13" ht="12.75">
      <c r="A371" t="s">
        <v>47</v>
      </c>
      <c r="C371" s="31" t="s">
        <v>2292</v>
      </c>
      <c r="E371" s="33" t="s">
        <v>2293</v>
      </c>
      <c r="J371" s="32">
        <f>0</f>
      </c>
      <c s="32">
        <f>0</f>
      </c>
      <c s="32">
        <f>0+L372+L376+L380+L384+L388+L392+L396+L400+L404</f>
      </c>
      <c s="32">
        <f>0+M372+M376+M380+M384+M388+M392+M396+M400+M404</f>
      </c>
    </row>
    <row r="372" spans="1:16" ht="12.75">
      <c r="A372" t="s">
        <v>50</v>
      </c>
      <c s="34" t="s">
        <v>298</v>
      </c>
      <c s="34" t="s">
        <v>2178</v>
      </c>
      <c s="35" t="s">
        <v>5</v>
      </c>
      <c s="6" t="s">
        <v>2294</v>
      </c>
      <c s="36" t="s">
        <v>206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68</v>
      </c>
      <c>
        <f>(M372*21)/100</f>
      </c>
      <c t="s">
        <v>28</v>
      </c>
    </row>
    <row r="373" spans="1:5" ht="12.75">
      <c r="A373" s="35" t="s">
        <v>56</v>
      </c>
      <c r="E373" s="39" t="s">
        <v>2294</v>
      </c>
    </row>
    <row r="374" spans="1:5" ht="51">
      <c r="A374" s="35" t="s">
        <v>58</v>
      </c>
      <c r="E374" s="42" t="s">
        <v>2135</v>
      </c>
    </row>
    <row r="375" spans="1:5" ht="12.75">
      <c r="A375" t="s">
        <v>59</v>
      </c>
      <c r="E375" s="39" t="s">
        <v>5</v>
      </c>
    </row>
    <row r="376" spans="1:16" ht="12.75">
      <c r="A376" t="s">
        <v>50</v>
      </c>
      <c s="34" t="s">
        <v>301</v>
      </c>
      <c s="34" t="s">
        <v>2295</v>
      </c>
      <c s="35" t="s">
        <v>5</v>
      </c>
      <c s="6" t="s">
        <v>2296</v>
      </c>
      <c s="36" t="s">
        <v>206</v>
      </c>
      <c s="37">
        <v>3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68</v>
      </c>
      <c>
        <f>(M376*21)/100</f>
      </c>
      <c t="s">
        <v>28</v>
      </c>
    </row>
    <row r="377" spans="1:5" ht="12.75">
      <c r="A377" s="35" t="s">
        <v>56</v>
      </c>
      <c r="E377" s="39" t="s">
        <v>2296</v>
      </c>
    </row>
    <row r="378" spans="1:5" ht="51">
      <c r="A378" s="35" t="s">
        <v>58</v>
      </c>
      <c r="E378" s="42" t="s">
        <v>2297</v>
      </c>
    </row>
    <row r="379" spans="1:5" ht="12.75">
      <c r="A379" t="s">
        <v>59</v>
      </c>
      <c r="E379" s="39" t="s">
        <v>5</v>
      </c>
    </row>
    <row r="380" spans="1:16" ht="12.75">
      <c r="A380" t="s">
        <v>50</v>
      </c>
      <c s="34" t="s">
        <v>304</v>
      </c>
      <c s="34" t="s">
        <v>2298</v>
      </c>
      <c s="35" t="s">
        <v>5</v>
      </c>
      <c s="6" t="s">
        <v>2299</v>
      </c>
      <c s="36" t="s">
        <v>206</v>
      </c>
      <c s="37">
        <v>41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68</v>
      </c>
      <c>
        <f>(M380*21)/100</f>
      </c>
      <c t="s">
        <v>28</v>
      </c>
    </row>
    <row r="381" spans="1:5" ht="12.75">
      <c r="A381" s="35" t="s">
        <v>56</v>
      </c>
      <c r="E381" s="39" t="s">
        <v>2299</v>
      </c>
    </row>
    <row r="382" spans="1:5" ht="12.75">
      <c r="A382" s="35" t="s">
        <v>58</v>
      </c>
      <c r="E382" s="40" t="s">
        <v>5</v>
      </c>
    </row>
    <row r="383" spans="1:5" ht="12.75">
      <c r="A383" t="s">
        <v>59</v>
      </c>
      <c r="E383" s="39" t="s">
        <v>5</v>
      </c>
    </row>
    <row r="384" spans="1:16" ht="12.75">
      <c r="A384" t="s">
        <v>50</v>
      </c>
      <c s="34" t="s">
        <v>307</v>
      </c>
      <c s="34" t="s">
        <v>2300</v>
      </c>
      <c s="35" t="s">
        <v>5</v>
      </c>
      <c s="6" t="s">
        <v>2301</v>
      </c>
      <c s="36" t="s">
        <v>206</v>
      </c>
      <c s="37">
        <v>108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68</v>
      </c>
      <c>
        <f>(M384*21)/100</f>
      </c>
      <c t="s">
        <v>28</v>
      </c>
    </row>
    <row r="385" spans="1:5" ht="12.75">
      <c r="A385" s="35" t="s">
        <v>56</v>
      </c>
      <c r="E385" s="39" t="s">
        <v>2301</v>
      </c>
    </row>
    <row r="386" spans="1:5" ht="204">
      <c r="A386" s="35" t="s">
        <v>58</v>
      </c>
      <c r="E386" s="42" t="s">
        <v>2302</v>
      </c>
    </row>
    <row r="387" spans="1:5" ht="12.75">
      <c r="A387" t="s">
        <v>59</v>
      </c>
      <c r="E387" s="39" t="s">
        <v>5</v>
      </c>
    </row>
    <row r="388" spans="1:16" ht="12.75">
      <c r="A388" t="s">
        <v>50</v>
      </c>
      <c s="34" t="s">
        <v>468</v>
      </c>
      <c s="34" t="s">
        <v>2303</v>
      </c>
      <c s="35" t="s">
        <v>5</v>
      </c>
      <c s="6" t="s">
        <v>2304</v>
      </c>
      <c s="36" t="s">
        <v>206</v>
      </c>
      <c s="37">
        <v>9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68</v>
      </c>
      <c>
        <f>(M388*21)/100</f>
      </c>
      <c t="s">
        <v>28</v>
      </c>
    </row>
    <row r="389" spans="1:5" ht="12.75">
      <c r="A389" s="35" t="s">
        <v>56</v>
      </c>
      <c r="E389" s="39" t="s">
        <v>2304</v>
      </c>
    </row>
    <row r="390" spans="1:5" ht="127.5">
      <c r="A390" s="35" t="s">
        <v>58</v>
      </c>
      <c r="E390" s="42" t="s">
        <v>2305</v>
      </c>
    </row>
    <row r="391" spans="1:5" ht="12.75">
      <c r="A391" t="s">
        <v>59</v>
      </c>
      <c r="E391" s="39" t="s">
        <v>5</v>
      </c>
    </row>
    <row r="392" spans="1:16" ht="12.75">
      <c r="A392" t="s">
        <v>50</v>
      </c>
      <c s="34" t="s">
        <v>469</v>
      </c>
      <c s="34" t="s">
        <v>2306</v>
      </c>
      <c s="35" t="s">
        <v>5</v>
      </c>
      <c s="6" t="s">
        <v>2307</v>
      </c>
      <c s="36" t="s">
        <v>206</v>
      </c>
      <c s="37">
        <v>28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68</v>
      </c>
      <c>
        <f>(M392*21)/100</f>
      </c>
      <c t="s">
        <v>28</v>
      </c>
    </row>
    <row r="393" spans="1:5" ht="12.75">
      <c r="A393" s="35" t="s">
        <v>56</v>
      </c>
      <c r="E393" s="39" t="s">
        <v>2307</v>
      </c>
    </row>
    <row r="394" spans="1:5" ht="204">
      <c r="A394" s="35" t="s">
        <v>58</v>
      </c>
      <c r="E394" s="42" t="s">
        <v>2308</v>
      </c>
    </row>
    <row r="395" spans="1:5" ht="12.75">
      <c r="A395" t="s">
        <v>59</v>
      </c>
      <c r="E395" s="39" t="s">
        <v>5</v>
      </c>
    </row>
    <row r="396" spans="1:16" ht="12.75">
      <c r="A396" t="s">
        <v>50</v>
      </c>
      <c s="34" t="s">
        <v>310</v>
      </c>
      <c s="34" t="s">
        <v>2309</v>
      </c>
      <c s="35" t="s">
        <v>5</v>
      </c>
      <c s="6" t="s">
        <v>2310</v>
      </c>
      <c s="36" t="s">
        <v>206</v>
      </c>
      <c s="37">
        <v>2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68</v>
      </c>
      <c>
        <f>(M396*21)/100</f>
      </c>
      <c t="s">
        <v>28</v>
      </c>
    </row>
    <row r="397" spans="1:5" ht="12.75">
      <c r="A397" s="35" t="s">
        <v>56</v>
      </c>
      <c r="E397" s="39" t="s">
        <v>2310</v>
      </c>
    </row>
    <row r="398" spans="1:5" ht="51">
      <c r="A398" s="35" t="s">
        <v>58</v>
      </c>
      <c r="E398" s="42" t="s">
        <v>2311</v>
      </c>
    </row>
    <row r="399" spans="1:5" ht="12.75">
      <c r="A399" t="s">
        <v>59</v>
      </c>
      <c r="E399" s="39" t="s">
        <v>5</v>
      </c>
    </row>
    <row r="400" spans="1:16" ht="12.75">
      <c r="A400" t="s">
        <v>50</v>
      </c>
      <c s="34" t="s">
        <v>313</v>
      </c>
      <c s="34" t="s">
        <v>2312</v>
      </c>
      <c s="35" t="s">
        <v>5</v>
      </c>
      <c s="6" t="s">
        <v>2313</v>
      </c>
      <c s="36" t="s">
        <v>206</v>
      </c>
      <c s="37">
        <v>382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68</v>
      </c>
      <c>
        <f>(M400*21)/100</f>
      </c>
      <c t="s">
        <v>28</v>
      </c>
    </row>
    <row r="401" spans="1:5" ht="12.75">
      <c r="A401" s="35" t="s">
        <v>56</v>
      </c>
      <c r="E401" s="39" t="s">
        <v>2313</v>
      </c>
    </row>
    <row r="402" spans="1:5" ht="229.5">
      <c r="A402" s="35" t="s">
        <v>58</v>
      </c>
      <c r="E402" s="42" t="s">
        <v>2314</v>
      </c>
    </row>
    <row r="403" spans="1:5" ht="12.75">
      <c r="A403" t="s">
        <v>59</v>
      </c>
      <c r="E403" s="39" t="s">
        <v>5</v>
      </c>
    </row>
    <row r="404" spans="1:16" ht="25.5">
      <c r="A404" t="s">
        <v>50</v>
      </c>
      <c s="34" t="s">
        <v>316</v>
      </c>
      <c s="34" t="s">
        <v>2315</v>
      </c>
      <c s="35" t="s">
        <v>5</v>
      </c>
      <c s="6" t="s">
        <v>2316</v>
      </c>
      <c s="36" t="s">
        <v>206</v>
      </c>
      <c s="37">
        <v>191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68</v>
      </c>
      <c>
        <f>(M404*21)/100</f>
      </c>
      <c t="s">
        <v>28</v>
      </c>
    </row>
    <row r="405" spans="1:5" ht="25.5">
      <c r="A405" s="35" t="s">
        <v>56</v>
      </c>
      <c r="E405" s="39" t="s">
        <v>2316</v>
      </c>
    </row>
    <row r="406" spans="1:5" ht="229.5">
      <c r="A406" s="35" t="s">
        <v>58</v>
      </c>
      <c r="E406" s="42" t="s">
        <v>2317</v>
      </c>
    </row>
    <row r="407" spans="1:5" ht="12.75">
      <c r="A407" t="s">
        <v>59</v>
      </c>
      <c r="E407" s="39" t="s">
        <v>5</v>
      </c>
    </row>
    <row r="408" spans="1:13" ht="12.75">
      <c r="A408" t="s">
        <v>47</v>
      </c>
      <c r="C408" s="31" t="s">
        <v>2176</v>
      </c>
      <c r="E408" s="33" t="s">
        <v>2318</v>
      </c>
      <c r="J408" s="32">
        <f>0</f>
      </c>
      <c s="32">
        <f>0</f>
      </c>
      <c s="32">
        <f>0+L409+L413</f>
      </c>
      <c s="32">
        <f>0+M409+M413</f>
      </c>
    </row>
    <row r="409" spans="1:16" ht="12.75">
      <c r="A409" t="s">
        <v>50</v>
      </c>
      <c s="34" t="s">
        <v>774</v>
      </c>
      <c s="34" t="s">
        <v>2319</v>
      </c>
      <c s="35" t="s">
        <v>5</v>
      </c>
      <c s="6" t="s">
        <v>1653</v>
      </c>
      <c s="36" t="s">
        <v>1615</v>
      </c>
      <c s="37">
        <v>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68</v>
      </c>
      <c>
        <f>(M409*21)/100</f>
      </c>
      <c t="s">
        <v>28</v>
      </c>
    </row>
    <row r="410" spans="1:5" ht="12.75">
      <c r="A410" s="35" t="s">
        <v>56</v>
      </c>
      <c r="E410" s="39" t="s">
        <v>1653</v>
      </c>
    </row>
    <row r="411" spans="1:5" ht="51">
      <c r="A411" s="35" t="s">
        <v>58</v>
      </c>
      <c r="E411" s="42" t="s">
        <v>2288</v>
      </c>
    </row>
    <row r="412" spans="1:5" ht="12.75">
      <c r="A412" t="s">
        <v>59</v>
      </c>
      <c r="E412" s="39" t="s">
        <v>5</v>
      </c>
    </row>
    <row r="413" spans="1:16" ht="12.75">
      <c r="A413" t="s">
        <v>50</v>
      </c>
      <c s="34" t="s">
        <v>492</v>
      </c>
      <c s="34" t="s">
        <v>2320</v>
      </c>
      <c s="35" t="s">
        <v>5</v>
      </c>
      <c s="6" t="s">
        <v>2321</v>
      </c>
      <c s="36" t="s">
        <v>54</v>
      </c>
      <c s="37">
        <v>49.038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328</v>
      </c>
      <c>
        <f>(M413*21)/100</f>
      </c>
      <c t="s">
        <v>28</v>
      </c>
    </row>
    <row r="414" spans="1:5" ht="12.75">
      <c r="A414" s="35" t="s">
        <v>56</v>
      </c>
      <c r="E414" s="39" t="s">
        <v>2321</v>
      </c>
    </row>
    <row r="415" spans="1:5" ht="12.75">
      <c r="A415" s="35" t="s">
        <v>58</v>
      </c>
      <c r="E415" s="40" t="s">
        <v>5</v>
      </c>
    </row>
    <row r="416" spans="1:5" ht="12.75">
      <c r="A416" t="s">
        <v>59</v>
      </c>
      <c r="E4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1559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1559</v>
      </c>
      <c r="E4" s="26" t="s">
        <v>1560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COUNTIFS(L8:L577,"=0",A8:A577,"P")+COUNTIFS(L8:L577,"",A8:A577,"P")+SUM(Q8:Q577)</f>
      </c>
    </row>
    <row r="8" spans="1:13" ht="12.75">
      <c r="A8" t="s">
        <v>45</v>
      </c>
      <c r="C8" s="28" t="s">
        <v>2324</v>
      </c>
      <c r="E8" s="30" t="s">
        <v>2323</v>
      </c>
      <c r="J8" s="29">
        <f>0+J9+J14+J27+J80+J101+J234+J247+J356+J385+J518+J559+J572</f>
      </c>
      <c s="29">
        <f>0+K9+K14+K27+K80+K101+K234+K247+K356+K385+K518+K559+K572</f>
      </c>
      <c s="29">
        <f>0+L9+L14+L27+L80+L101+L234+L247+L356+L385+L518+L559+L572</f>
      </c>
      <c s="29">
        <f>0+M9+M14+M27+M80+M101+M234+M247+M356+M385+M518+M559+M572</f>
      </c>
    </row>
    <row r="9" spans="1:13" ht="12.75">
      <c r="A9" t="s">
        <v>47</v>
      </c>
      <c r="C9" s="31" t="s">
        <v>2325</v>
      </c>
      <c r="E9" s="33" t="s">
        <v>2323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885</v>
      </c>
      <c s="34" t="s">
        <v>2326</v>
      </c>
      <c s="35" t="s">
        <v>5</v>
      </c>
      <c s="6" t="s">
        <v>2327</v>
      </c>
      <c s="36" t="s">
        <v>54</v>
      </c>
      <c s="37">
        <v>11.25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2328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1867</v>
      </c>
      <c r="E14" s="33" t="s">
        <v>1868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50</v>
      </c>
      <c s="34" t="s">
        <v>881</v>
      </c>
      <c s="34" t="s">
        <v>326</v>
      </c>
      <c s="35" t="s">
        <v>1655</v>
      </c>
      <c s="6" t="s">
        <v>327</v>
      </c>
      <c s="36" t="s">
        <v>54</v>
      </c>
      <c s="37">
        <v>0.35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68</v>
      </c>
      <c>
        <f>(M15*21)/100</f>
      </c>
      <c t="s">
        <v>28</v>
      </c>
    </row>
    <row r="16" spans="1:5" ht="51">
      <c r="A16" s="35" t="s">
        <v>56</v>
      </c>
      <c r="E16" s="39" t="s">
        <v>329</v>
      </c>
    </row>
    <row r="17" spans="1:5" ht="25.5">
      <c r="A17" s="35" t="s">
        <v>58</v>
      </c>
      <c r="E17" s="40" t="s">
        <v>2329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882</v>
      </c>
      <c s="34" t="s">
        <v>2330</v>
      </c>
      <c s="35" t="s">
        <v>5</v>
      </c>
      <c s="6" t="s">
        <v>2331</v>
      </c>
      <c s="36" t="s">
        <v>484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328</v>
      </c>
      <c>
        <f>(M19*21)/100</f>
      </c>
      <c t="s">
        <v>28</v>
      </c>
    </row>
    <row r="20" spans="1:5" ht="12.75">
      <c r="A20" s="35" t="s">
        <v>56</v>
      </c>
      <c r="E20" s="39" t="s">
        <v>2331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25.5">
      <c r="A23" t="s">
        <v>50</v>
      </c>
      <c s="34" t="s">
        <v>883</v>
      </c>
      <c s="34" t="s">
        <v>331</v>
      </c>
      <c s="35" t="s">
        <v>5</v>
      </c>
      <c s="6" t="s">
        <v>332</v>
      </c>
      <c s="36" t="s">
        <v>54</v>
      </c>
      <c s="37">
        <v>0.35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328</v>
      </c>
      <c>
        <f>(M23*21)/100</f>
      </c>
      <c t="s">
        <v>28</v>
      </c>
    </row>
    <row r="24" spans="1:5" ht="25.5">
      <c r="A24" s="35" t="s">
        <v>56</v>
      </c>
      <c r="E24" s="39" t="s">
        <v>332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3" ht="12.75">
      <c r="A27" t="s">
        <v>47</v>
      </c>
      <c r="C27" s="31" t="s">
        <v>1399</v>
      </c>
      <c r="E27" s="33" t="s">
        <v>2332</v>
      </c>
      <c r="J27" s="32">
        <f>0</f>
      </c>
      <c s="32">
        <f>0</f>
      </c>
      <c s="32">
        <f>0+L28+L32+L36+L40+L44+L48+L52+L56+L60+L64+L68+L72+L76</f>
      </c>
      <c s="32">
        <f>0+M28+M32+M36+M40+M44+M48+M52+M56+M60+M64+M68+M72+M76</f>
      </c>
    </row>
    <row r="28" spans="1:16" ht="12.75">
      <c r="A28" t="s">
        <v>50</v>
      </c>
      <c s="34" t="s">
        <v>815</v>
      </c>
      <c s="34" t="s">
        <v>2128</v>
      </c>
      <c s="35" t="s">
        <v>5</v>
      </c>
      <c s="6" t="s">
        <v>2333</v>
      </c>
      <c s="36" t="s">
        <v>206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68</v>
      </c>
      <c>
        <f>(M28*21)/100</f>
      </c>
      <c t="s">
        <v>28</v>
      </c>
    </row>
    <row r="29" spans="1:5" ht="12.75">
      <c r="A29" s="35" t="s">
        <v>56</v>
      </c>
      <c r="E29" s="39" t="s">
        <v>2333</v>
      </c>
    </row>
    <row r="30" spans="1:5" ht="12.75">
      <c r="A30" s="35" t="s">
        <v>58</v>
      </c>
      <c r="E30" s="40" t="s">
        <v>5</v>
      </c>
    </row>
    <row r="31" spans="1:5" ht="12.75">
      <c r="A31" t="s">
        <v>59</v>
      </c>
      <c r="E31" s="39" t="s">
        <v>5</v>
      </c>
    </row>
    <row r="32" spans="1:16" ht="25.5">
      <c r="A32" t="s">
        <v>50</v>
      </c>
      <c s="34" t="s">
        <v>816</v>
      </c>
      <c s="34" t="s">
        <v>2334</v>
      </c>
      <c s="35" t="s">
        <v>5</v>
      </c>
      <c s="6" t="s">
        <v>2335</v>
      </c>
      <c s="36" t="s">
        <v>65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28</v>
      </c>
    </row>
    <row r="33" spans="1:5" ht="25.5">
      <c r="A33" s="35" t="s">
        <v>56</v>
      </c>
      <c r="E33" s="39" t="s">
        <v>2335</v>
      </c>
    </row>
    <row r="34" spans="1:5" ht="12.75">
      <c r="A34" s="35" t="s">
        <v>58</v>
      </c>
      <c r="E34" s="40" t="s">
        <v>5</v>
      </c>
    </row>
    <row r="35" spans="1:5" ht="12.75">
      <c r="A35" t="s">
        <v>59</v>
      </c>
      <c r="E35" s="39" t="s">
        <v>5</v>
      </c>
    </row>
    <row r="36" spans="1:16" ht="12.75">
      <c r="A36" t="s">
        <v>50</v>
      </c>
      <c s="34" t="s">
        <v>817</v>
      </c>
      <c s="34" t="s">
        <v>2133</v>
      </c>
      <c s="35" t="s">
        <v>5</v>
      </c>
      <c s="6" t="s">
        <v>2336</v>
      </c>
      <c s="36" t="s">
        <v>206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68</v>
      </c>
      <c>
        <f>(M36*21)/100</f>
      </c>
      <c t="s">
        <v>28</v>
      </c>
    </row>
    <row r="37" spans="1:5" ht="12.75">
      <c r="A37" s="35" t="s">
        <v>56</v>
      </c>
      <c r="E37" s="39" t="s">
        <v>2336</v>
      </c>
    </row>
    <row r="38" spans="1:5" ht="12.75">
      <c r="A38" s="35" t="s">
        <v>58</v>
      </c>
      <c r="E38" s="40" t="s">
        <v>5</v>
      </c>
    </row>
    <row r="39" spans="1:5" ht="12.75">
      <c r="A39" t="s">
        <v>59</v>
      </c>
      <c r="E39" s="39" t="s">
        <v>5</v>
      </c>
    </row>
    <row r="40" spans="1:16" ht="25.5">
      <c r="A40" t="s">
        <v>50</v>
      </c>
      <c s="34" t="s">
        <v>818</v>
      </c>
      <c s="34" t="s">
        <v>2337</v>
      </c>
      <c s="35" t="s">
        <v>5</v>
      </c>
      <c s="6" t="s">
        <v>2338</v>
      </c>
      <c s="36" t="s">
        <v>65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25.5">
      <c r="A41" s="35" t="s">
        <v>56</v>
      </c>
      <c r="E41" s="39" t="s">
        <v>2338</v>
      </c>
    </row>
    <row r="42" spans="1:5" ht="12.75">
      <c r="A42" s="35" t="s">
        <v>58</v>
      </c>
      <c r="E42" s="40" t="s">
        <v>5</v>
      </c>
    </row>
    <row r="43" spans="1:5" ht="12.75">
      <c r="A43" t="s">
        <v>59</v>
      </c>
      <c r="E43" s="39" t="s">
        <v>5</v>
      </c>
    </row>
    <row r="44" spans="1:16" ht="12.75">
      <c r="A44" t="s">
        <v>50</v>
      </c>
      <c s="34" t="s">
        <v>819</v>
      </c>
      <c s="34" t="s">
        <v>2339</v>
      </c>
      <c s="35" t="s">
        <v>5</v>
      </c>
      <c s="6" t="s">
        <v>2340</v>
      </c>
      <c s="36" t="s">
        <v>65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12.75">
      <c r="A45" s="35" t="s">
        <v>56</v>
      </c>
      <c r="E45" s="39" t="s">
        <v>2340</v>
      </c>
    </row>
    <row r="46" spans="1:5" ht="12.75">
      <c r="A46" s="35" t="s">
        <v>58</v>
      </c>
      <c r="E46" s="40" t="s">
        <v>5</v>
      </c>
    </row>
    <row r="47" spans="1:5" ht="12.75">
      <c r="A47" t="s">
        <v>59</v>
      </c>
      <c r="E47" s="39" t="s">
        <v>5</v>
      </c>
    </row>
    <row r="48" spans="1:16" ht="12.75">
      <c r="A48" t="s">
        <v>50</v>
      </c>
      <c s="34" t="s">
        <v>820</v>
      </c>
      <c s="34" t="s">
        <v>2341</v>
      </c>
      <c s="35" t="s">
        <v>5</v>
      </c>
      <c s="6" t="s">
        <v>2342</v>
      </c>
      <c s="36" t="s">
        <v>65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12.75">
      <c r="A49" s="35" t="s">
        <v>56</v>
      </c>
      <c r="E49" s="39" t="s">
        <v>2342</v>
      </c>
    </row>
    <row r="50" spans="1:5" ht="12.75">
      <c r="A50" s="35" t="s">
        <v>58</v>
      </c>
      <c r="E50" s="40" t="s">
        <v>5</v>
      </c>
    </row>
    <row r="51" spans="1:5" ht="12.75">
      <c r="A51" t="s">
        <v>59</v>
      </c>
      <c r="E51" s="39" t="s">
        <v>5</v>
      </c>
    </row>
    <row r="52" spans="1:16" ht="12.75">
      <c r="A52" t="s">
        <v>50</v>
      </c>
      <c s="34" t="s">
        <v>821</v>
      </c>
      <c s="34" t="s">
        <v>2343</v>
      </c>
      <c s="35" t="s">
        <v>5</v>
      </c>
      <c s="6" t="s">
        <v>2344</v>
      </c>
      <c s="36" t="s">
        <v>206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68</v>
      </c>
      <c>
        <f>(M52*21)/100</f>
      </c>
      <c t="s">
        <v>28</v>
      </c>
    </row>
    <row r="53" spans="1:5" ht="12.75">
      <c r="A53" s="35" t="s">
        <v>56</v>
      </c>
      <c r="E53" s="39" t="s">
        <v>2344</v>
      </c>
    </row>
    <row r="54" spans="1:5" ht="38.25">
      <c r="A54" s="35" t="s">
        <v>58</v>
      </c>
      <c r="E54" s="40" t="s">
        <v>2345</v>
      </c>
    </row>
    <row r="55" spans="1:5" ht="12.75">
      <c r="A55" t="s">
        <v>59</v>
      </c>
      <c r="E55" s="39" t="s">
        <v>5</v>
      </c>
    </row>
    <row r="56" spans="1:16" ht="25.5">
      <c r="A56" t="s">
        <v>50</v>
      </c>
      <c s="34" t="s">
        <v>826</v>
      </c>
      <c s="34" t="s">
        <v>2346</v>
      </c>
      <c s="35" t="s">
        <v>5</v>
      </c>
      <c s="6" t="s">
        <v>2338</v>
      </c>
      <c s="36" t="s">
        <v>65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25.5">
      <c r="A57" s="35" t="s">
        <v>56</v>
      </c>
      <c r="E57" s="39" t="s">
        <v>2338</v>
      </c>
    </row>
    <row r="58" spans="1:5" ht="12.75">
      <c r="A58" s="35" t="s">
        <v>58</v>
      </c>
      <c r="E58" s="40" t="s">
        <v>5</v>
      </c>
    </row>
    <row r="59" spans="1:5" ht="12.75">
      <c r="A59" t="s">
        <v>59</v>
      </c>
      <c r="E59" s="39" t="s">
        <v>5</v>
      </c>
    </row>
    <row r="60" spans="1:16" ht="12.75">
      <c r="A60" t="s">
        <v>50</v>
      </c>
      <c s="34" t="s">
        <v>827</v>
      </c>
      <c s="34" t="s">
        <v>2136</v>
      </c>
      <c s="35" t="s">
        <v>5</v>
      </c>
      <c s="6" t="s">
        <v>2347</v>
      </c>
      <c s="36" t="s">
        <v>206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68</v>
      </c>
      <c>
        <f>(M60*21)/100</f>
      </c>
      <c t="s">
        <v>28</v>
      </c>
    </row>
    <row r="61" spans="1:5" ht="12.75">
      <c r="A61" s="35" t="s">
        <v>56</v>
      </c>
      <c r="E61" s="39" t="s">
        <v>2347</v>
      </c>
    </row>
    <row r="62" spans="1:5" ht="12.75">
      <c r="A62" s="35" t="s">
        <v>58</v>
      </c>
      <c r="E62" s="40" t="s">
        <v>5</v>
      </c>
    </row>
    <row r="63" spans="1:5" ht="12.75">
      <c r="A63" t="s">
        <v>59</v>
      </c>
      <c r="E63" s="39" t="s">
        <v>5</v>
      </c>
    </row>
    <row r="64" spans="1:16" ht="25.5">
      <c r="A64" t="s">
        <v>50</v>
      </c>
      <c s="34" t="s">
        <v>828</v>
      </c>
      <c s="34" t="s">
        <v>2346</v>
      </c>
      <c s="35" t="s">
        <v>62</v>
      </c>
      <c s="6" t="s">
        <v>2338</v>
      </c>
      <c s="36" t="s">
        <v>65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25.5">
      <c r="A65" s="35" t="s">
        <v>56</v>
      </c>
      <c r="E65" s="39" t="s">
        <v>2338</v>
      </c>
    </row>
    <row r="66" spans="1:5" ht="12.75">
      <c r="A66" s="35" t="s">
        <v>58</v>
      </c>
      <c r="E66" s="40" t="s">
        <v>5</v>
      </c>
    </row>
    <row r="67" spans="1:5" ht="12.75">
      <c r="A67" t="s">
        <v>59</v>
      </c>
      <c r="E67" s="39" t="s">
        <v>5</v>
      </c>
    </row>
    <row r="68" spans="1:16" ht="12.75">
      <c r="A68" t="s">
        <v>50</v>
      </c>
      <c s="34" t="s">
        <v>829</v>
      </c>
      <c s="34" t="s">
        <v>2348</v>
      </c>
      <c s="35" t="s">
        <v>5</v>
      </c>
      <c s="6" t="s">
        <v>2349</v>
      </c>
      <c s="36" t="s">
        <v>206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68</v>
      </c>
      <c>
        <f>(M68*21)/100</f>
      </c>
      <c t="s">
        <v>28</v>
      </c>
    </row>
    <row r="69" spans="1:5" ht="12.75">
      <c r="A69" s="35" t="s">
        <v>56</v>
      </c>
      <c r="E69" s="39" t="s">
        <v>2349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50</v>
      </c>
      <c s="34" t="s">
        <v>830</v>
      </c>
      <c s="34" t="s">
        <v>2350</v>
      </c>
      <c s="35" t="s">
        <v>5</v>
      </c>
      <c s="6" t="s">
        <v>2351</v>
      </c>
      <c s="36" t="s">
        <v>65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2351</v>
      </c>
    </row>
    <row r="74" spans="1:5" ht="12.75">
      <c r="A74" s="35" t="s">
        <v>58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50</v>
      </c>
      <c s="34" t="s">
        <v>831</v>
      </c>
      <c s="34" t="s">
        <v>2352</v>
      </c>
      <c s="35" t="s">
        <v>5</v>
      </c>
      <c s="6" t="s">
        <v>2353</v>
      </c>
      <c s="36" t="s">
        <v>174</v>
      </c>
      <c s="37">
        <v>35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68</v>
      </c>
      <c>
        <f>(M76*21)/100</f>
      </c>
      <c t="s">
        <v>28</v>
      </c>
    </row>
    <row r="77" spans="1:5" ht="12.75">
      <c r="A77" s="35" t="s">
        <v>56</v>
      </c>
      <c r="E77" s="39" t="s">
        <v>2353</v>
      </c>
    </row>
    <row r="78" spans="1:5" ht="12.75">
      <c r="A78" s="35" t="s">
        <v>58</v>
      </c>
      <c r="E78" s="40" t="s">
        <v>5</v>
      </c>
    </row>
    <row r="79" spans="1:5" ht="12.75">
      <c r="A79" t="s">
        <v>59</v>
      </c>
      <c r="E79" s="39" t="s">
        <v>5</v>
      </c>
    </row>
    <row r="80" spans="1:13" ht="12.75">
      <c r="A80" t="s">
        <v>47</v>
      </c>
      <c r="C80" s="31" t="s">
        <v>1411</v>
      </c>
      <c r="E80" s="33" t="s">
        <v>464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50</v>
      </c>
      <c s="34" t="s">
        <v>875</v>
      </c>
      <c s="34" t="s">
        <v>2144</v>
      </c>
      <c s="35" t="s">
        <v>5</v>
      </c>
      <c s="6" t="s">
        <v>306</v>
      </c>
      <c s="36" t="s">
        <v>1615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68</v>
      </c>
      <c>
        <f>(M81*21)/100</f>
      </c>
      <c t="s">
        <v>28</v>
      </c>
    </row>
    <row r="82" spans="1:5" ht="12.75">
      <c r="A82" s="35" t="s">
        <v>56</v>
      </c>
      <c r="E82" s="39" t="s">
        <v>306</v>
      </c>
    </row>
    <row r="83" spans="1:5" ht="12.75">
      <c r="A83" s="35" t="s">
        <v>58</v>
      </c>
      <c r="E83" s="40" t="s">
        <v>5</v>
      </c>
    </row>
    <row r="84" spans="1:5" ht="12.75">
      <c r="A84" t="s">
        <v>59</v>
      </c>
      <c r="E84" s="39" t="s">
        <v>5</v>
      </c>
    </row>
    <row r="85" spans="1:16" ht="12.75">
      <c r="A85" t="s">
        <v>50</v>
      </c>
      <c s="34" t="s">
        <v>876</v>
      </c>
      <c s="34" t="s">
        <v>2147</v>
      </c>
      <c s="35" t="s">
        <v>5</v>
      </c>
      <c s="6" t="s">
        <v>2354</v>
      </c>
      <c s="36" t="s">
        <v>1615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68</v>
      </c>
      <c>
        <f>(M85*21)/100</f>
      </c>
      <c t="s">
        <v>28</v>
      </c>
    </row>
    <row r="86" spans="1:5" ht="12.75">
      <c r="A86" s="35" t="s">
        <v>56</v>
      </c>
      <c r="E86" s="39" t="s">
        <v>2354</v>
      </c>
    </row>
    <row r="87" spans="1:5" ht="12.75">
      <c r="A87" s="35" t="s">
        <v>58</v>
      </c>
      <c r="E87" s="40" t="s">
        <v>5</v>
      </c>
    </row>
    <row r="88" spans="1:5" ht="12.75">
      <c r="A88" t="s">
        <v>59</v>
      </c>
      <c r="E88" s="39" t="s">
        <v>5</v>
      </c>
    </row>
    <row r="89" spans="1:16" ht="12.75">
      <c r="A89" t="s">
        <v>50</v>
      </c>
      <c s="34" t="s">
        <v>877</v>
      </c>
      <c s="34" t="s">
        <v>2161</v>
      </c>
      <c s="35" t="s">
        <v>5</v>
      </c>
      <c s="6" t="s">
        <v>2355</v>
      </c>
      <c s="36" t="s">
        <v>1615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68</v>
      </c>
      <c>
        <f>(M89*21)/100</f>
      </c>
      <c t="s">
        <v>28</v>
      </c>
    </row>
    <row r="90" spans="1:5" ht="12.75">
      <c r="A90" s="35" t="s">
        <v>56</v>
      </c>
      <c r="E90" s="39" t="s">
        <v>2355</v>
      </c>
    </row>
    <row r="91" spans="1:5" ht="12.75">
      <c r="A91" s="35" t="s">
        <v>58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12.75">
      <c r="A93" t="s">
        <v>50</v>
      </c>
      <c s="34" t="s">
        <v>878</v>
      </c>
      <c s="34" t="s">
        <v>2163</v>
      </c>
      <c s="35" t="s">
        <v>5</v>
      </c>
      <c s="6" t="s">
        <v>2356</v>
      </c>
      <c s="36" t="s">
        <v>1615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68</v>
      </c>
      <c>
        <f>(M93*21)/100</f>
      </c>
      <c t="s">
        <v>28</v>
      </c>
    </row>
    <row r="94" spans="1:5" ht="12.75">
      <c r="A94" s="35" t="s">
        <v>56</v>
      </c>
      <c r="E94" s="39" t="s">
        <v>2356</v>
      </c>
    </row>
    <row r="95" spans="1:5" ht="12.75">
      <c r="A95" s="35" t="s">
        <v>58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12.75">
      <c r="A97" t="s">
        <v>50</v>
      </c>
      <c s="34" t="s">
        <v>879</v>
      </c>
      <c s="34" t="s">
        <v>2166</v>
      </c>
      <c s="35" t="s">
        <v>5</v>
      </c>
      <c s="6" t="s">
        <v>1653</v>
      </c>
      <c s="36" t="s">
        <v>1615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68</v>
      </c>
      <c>
        <f>(M97*21)/100</f>
      </c>
      <c t="s">
        <v>28</v>
      </c>
    </row>
    <row r="98" spans="1:5" ht="12.75">
      <c r="A98" s="35" t="s">
        <v>56</v>
      </c>
      <c r="E98" s="39" t="s">
        <v>1653</v>
      </c>
    </row>
    <row r="99" spans="1:5" ht="12.75">
      <c r="A99" s="35" t="s">
        <v>58</v>
      </c>
      <c r="E99" s="40" t="s">
        <v>5</v>
      </c>
    </row>
    <row r="100" spans="1:5" ht="12.75">
      <c r="A100" t="s">
        <v>59</v>
      </c>
      <c r="E100" s="39" t="s">
        <v>5</v>
      </c>
    </row>
    <row r="101" spans="1:13" ht="12.75">
      <c r="A101" t="s">
        <v>47</v>
      </c>
      <c r="C101" s="31" t="s">
        <v>118</v>
      </c>
      <c r="E101" s="33" t="s">
        <v>2357</v>
      </c>
      <c r="J101" s="32">
        <f>0</f>
      </c>
      <c s="32">
        <f>0</f>
      </c>
      <c s="32">
        <f>0+L102+L106+L110+L114+L118+L122+L126+L130+L134+L138+L142+L146+L150+L154+L158+L162+L166+L170+L174+L178+L182+L186+L190+L194+L198+L202+L206+L210+L214+L218+L222+L226+L230</f>
      </c>
      <c s="32">
        <f>0+M102+M106+M110+M114+M118+M122+M126+M130+M134+M138+M142+M146+M150+M154+M158+M162+M166+M170+M174+M178+M182+M186+M190+M194+M198+M202+M206+M210+M214+M218+M222+M226+M230</f>
      </c>
    </row>
    <row r="102" spans="1:16" ht="12.75">
      <c r="A102" t="s">
        <v>50</v>
      </c>
      <c s="34" t="s">
        <v>62</v>
      </c>
      <c s="34" t="s">
        <v>2358</v>
      </c>
      <c s="35" t="s">
        <v>5</v>
      </c>
      <c s="6" t="s">
        <v>2359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68</v>
      </c>
      <c>
        <f>(M102*21)/100</f>
      </c>
      <c t="s">
        <v>28</v>
      </c>
    </row>
    <row r="103" spans="1:5" ht="12.75">
      <c r="A103" s="35" t="s">
        <v>56</v>
      </c>
      <c r="E103" s="39" t="s">
        <v>2359</v>
      </c>
    </row>
    <row r="104" spans="1:5" ht="12.75">
      <c r="A104" s="35" t="s">
        <v>58</v>
      </c>
      <c r="E104" s="40" t="s">
        <v>5</v>
      </c>
    </row>
    <row r="105" spans="1:5" ht="12.75">
      <c r="A105" t="s">
        <v>59</v>
      </c>
      <c r="E105" s="39" t="s">
        <v>5</v>
      </c>
    </row>
    <row r="106" spans="1:16" ht="25.5">
      <c r="A106" t="s">
        <v>50</v>
      </c>
      <c s="34" t="s">
        <v>28</v>
      </c>
      <c s="34" t="s">
        <v>2360</v>
      </c>
      <c s="35" t="s">
        <v>5</v>
      </c>
      <c s="6" t="s">
        <v>2361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25.5">
      <c r="A107" s="35" t="s">
        <v>56</v>
      </c>
      <c r="E107" s="39" t="s">
        <v>2361</v>
      </c>
    </row>
    <row r="108" spans="1:5" ht="12.75">
      <c r="A108" s="35" t="s">
        <v>58</v>
      </c>
      <c r="E108" s="40" t="s">
        <v>5</v>
      </c>
    </row>
    <row r="109" spans="1:5" ht="12.75">
      <c r="A109" t="s">
        <v>59</v>
      </c>
      <c r="E109" s="39" t="s">
        <v>5</v>
      </c>
    </row>
    <row r="110" spans="1:16" ht="12.75">
      <c r="A110" t="s">
        <v>50</v>
      </c>
      <c s="34" t="s">
        <v>26</v>
      </c>
      <c s="34" t="s">
        <v>2362</v>
      </c>
      <c s="35" t="s">
        <v>5</v>
      </c>
      <c s="6" t="s">
        <v>2363</v>
      </c>
      <c s="36" t="s">
        <v>65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68</v>
      </c>
      <c>
        <f>(M110*21)/100</f>
      </c>
      <c t="s">
        <v>28</v>
      </c>
    </row>
    <row r="111" spans="1:5" ht="12.75">
      <c r="A111" s="35" t="s">
        <v>56</v>
      </c>
      <c r="E111" s="39" t="s">
        <v>2363</v>
      </c>
    </row>
    <row r="112" spans="1:5" ht="12.75">
      <c r="A112" s="35" t="s">
        <v>58</v>
      </c>
      <c r="E112" s="40" t="s">
        <v>5</v>
      </c>
    </row>
    <row r="113" spans="1:5" ht="12.75">
      <c r="A113" t="s">
        <v>59</v>
      </c>
      <c r="E113" s="39" t="s">
        <v>5</v>
      </c>
    </row>
    <row r="114" spans="1:16" ht="12.75">
      <c r="A114" t="s">
        <v>50</v>
      </c>
      <c s="34" t="s">
        <v>71</v>
      </c>
      <c s="34" t="s">
        <v>2364</v>
      </c>
      <c s="35" t="s">
        <v>5</v>
      </c>
      <c s="6" t="s">
        <v>2365</v>
      </c>
      <c s="36" t="s">
        <v>65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12.75">
      <c r="A115" s="35" t="s">
        <v>56</v>
      </c>
      <c r="E115" s="39" t="s">
        <v>2365</v>
      </c>
    </row>
    <row r="116" spans="1:5" ht="12.75">
      <c r="A116" s="35" t="s">
        <v>58</v>
      </c>
      <c r="E116" s="40" t="s">
        <v>5</v>
      </c>
    </row>
    <row r="117" spans="1:5" ht="12.75">
      <c r="A117" t="s">
        <v>59</v>
      </c>
      <c r="E117" s="39" t="s">
        <v>5</v>
      </c>
    </row>
    <row r="118" spans="1:16" ht="12.75">
      <c r="A118" t="s">
        <v>50</v>
      </c>
      <c s="34" t="s">
        <v>74</v>
      </c>
      <c s="34" t="s">
        <v>2366</v>
      </c>
      <c s="35" t="s">
        <v>5</v>
      </c>
      <c s="6" t="s">
        <v>2367</v>
      </c>
      <c s="36" t="s">
        <v>65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2367</v>
      </c>
    </row>
    <row r="120" spans="1:5" ht="12.75">
      <c r="A120" s="35" t="s">
        <v>58</v>
      </c>
      <c r="E120" s="40" t="s">
        <v>5</v>
      </c>
    </row>
    <row r="121" spans="1:5" ht="12.75">
      <c r="A121" t="s">
        <v>59</v>
      </c>
      <c r="E121" s="39" t="s">
        <v>5</v>
      </c>
    </row>
    <row r="122" spans="1:16" ht="25.5">
      <c r="A122" t="s">
        <v>50</v>
      </c>
      <c s="34" t="s">
        <v>27</v>
      </c>
      <c s="34" t="s">
        <v>2368</v>
      </c>
      <c s="35" t="s">
        <v>62</v>
      </c>
      <c s="6" t="s">
        <v>2369</v>
      </c>
      <c s="36" t="s">
        <v>65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25.5">
      <c r="A123" s="35" t="s">
        <v>56</v>
      </c>
      <c r="E123" s="39" t="s">
        <v>2369</v>
      </c>
    </row>
    <row r="124" spans="1:5" ht="12.75">
      <c r="A124" s="35" t="s">
        <v>58</v>
      </c>
      <c r="E124" s="40" t="s">
        <v>5</v>
      </c>
    </row>
    <row r="125" spans="1:5" ht="12.75">
      <c r="A125" t="s">
        <v>59</v>
      </c>
      <c r="E125" s="39" t="s">
        <v>5</v>
      </c>
    </row>
    <row r="126" spans="1:16" ht="12.75">
      <c r="A126" t="s">
        <v>50</v>
      </c>
      <c s="34" t="s">
        <v>79</v>
      </c>
      <c s="34" t="s">
        <v>2370</v>
      </c>
      <c s="35" t="s">
        <v>5</v>
      </c>
      <c s="6" t="s">
        <v>2371</v>
      </c>
      <c s="36" t="s">
        <v>65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2371</v>
      </c>
    </row>
    <row r="128" spans="1:5" ht="12.75">
      <c r="A128" s="35" t="s">
        <v>58</v>
      </c>
      <c r="E128" s="40" t="s">
        <v>5</v>
      </c>
    </row>
    <row r="129" spans="1:5" ht="12.75">
      <c r="A129" t="s">
        <v>59</v>
      </c>
      <c r="E129" s="39" t="s">
        <v>5</v>
      </c>
    </row>
    <row r="130" spans="1:16" ht="25.5">
      <c r="A130" t="s">
        <v>50</v>
      </c>
      <c s="34" t="s">
        <v>82</v>
      </c>
      <c s="34" t="s">
        <v>2368</v>
      </c>
      <c s="35" t="s">
        <v>5</v>
      </c>
      <c s="6" t="s">
        <v>2369</v>
      </c>
      <c s="36" t="s">
        <v>65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25.5">
      <c r="A131" s="35" t="s">
        <v>56</v>
      </c>
      <c r="E131" s="39" t="s">
        <v>2369</v>
      </c>
    </row>
    <row r="132" spans="1:5" ht="12.75">
      <c r="A132" s="35" t="s">
        <v>58</v>
      </c>
      <c r="E132" s="40" t="s">
        <v>5</v>
      </c>
    </row>
    <row r="133" spans="1:5" ht="12.75">
      <c r="A133" t="s">
        <v>59</v>
      </c>
      <c r="E133" s="39" t="s">
        <v>5</v>
      </c>
    </row>
    <row r="134" spans="1:16" ht="12.75">
      <c r="A134" t="s">
        <v>50</v>
      </c>
      <c s="34" t="s">
        <v>85</v>
      </c>
      <c s="34" t="s">
        <v>2372</v>
      </c>
      <c s="35" t="s">
        <v>5</v>
      </c>
      <c s="6" t="s">
        <v>2373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12.75">
      <c r="A135" s="35" t="s">
        <v>56</v>
      </c>
      <c r="E135" s="39" t="s">
        <v>2373</v>
      </c>
    </row>
    <row r="136" spans="1:5" ht="12.75">
      <c r="A136" s="35" t="s">
        <v>58</v>
      </c>
      <c r="E136" s="40" t="s">
        <v>5</v>
      </c>
    </row>
    <row r="137" spans="1:5" ht="12.75">
      <c r="A137" t="s">
        <v>59</v>
      </c>
      <c r="E137" s="39" t="s">
        <v>5</v>
      </c>
    </row>
    <row r="138" spans="1:16" ht="25.5">
      <c r="A138" t="s">
        <v>50</v>
      </c>
      <c s="34" t="s">
        <v>88</v>
      </c>
      <c s="34" t="s">
        <v>2368</v>
      </c>
      <c s="35" t="s">
        <v>26</v>
      </c>
      <c s="6" t="s">
        <v>2369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28</v>
      </c>
    </row>
    <row r="139" spans="1:5" ht="25.5">
      <c r="A139" s="35" t="s">
        <v>56</v>
      </c>
      <c r="E139" s="39" t="s">
        <v>2369</v>
      </c>
    </row>
    <row r="140" spans="1:5" ht="12.75">
      <c r="A140" s="35" t="s">
        <v>58</v>
      </c>
      <c r="E140" s="40" t="s">
        <v>5</v>
      </c>
    </row>
    <row r="141" spans="1:5" ht="12.75">
      <c r="A141" t="s">
        <v>59</v>
      </c>
      <c r="E141" s="39" t="s">
        <v>5</v>
      </c>
    </row>
    <row r="142" spans="1:16" ht="12.75">
      <c r="A142" t="s">
        <v>50</v>
      </c>
      <c s="34" t="s">
        <v>91</v>
      </c>
      <c s="34" t="s">
        <v>2374</v>
      </c>
      <c s="35" t="s">
        <v>5</v>
      </c>
      <c s="6" t="s">
        <v>2375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68</v>
      </c>
      <c>
        <f>(M142*21)/100</f>
      </c>
      <c t="s">
        <v>28</v>
      </c>
    </row>
    <row r="143" spans="1:5" ht="12.75">
      <c r="A143" s="35" t="s">
        <v>56</v>
      </c>
      <c r="E143" s="39" t="s">
        <v>2375</v>
      </c>
    </row>
    <row r="144" spans="1:5" ht="12.75">
      <c r="A144" s="35" t="s">
        <v>58</v>
      </c>
      <c r="E144" s="40" t="s">
        <v>5</v>
      </c>
    </row>
    <row r="145" spans="1:5" ht="12.75">
      <c r="A145" t="s">
        <v>59</v>
      </c>
      <c r="E145" s="39" t="s">
        <v>5</v>
      </c>
    </row>
    <row r="146" spans="1:16" ht="25.5">
      <c r="A146" t="s">
        <v>50</v>
      </c>
      <c s="34" t="s">
        <v>94</v>
      </c>
      <c s="34" t="s">
        <v>2368</v>
      </c>
      <c s="35" t="s">
        <v>28</v>
      </c>
      <c s="6" t="s">
        <v>2369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25.5">
      <c r="A147" s="35" t="s">
        <v>56</v>
      </c>
      <c r="E147" s="39" t="s">
        <v>2369</v>
      </c>
    </row>
    <row r="148" spans="1:5" ht="12.75">
      <c r="A148" s="35" t="s">
        <v>58</v>
      </c>
      <c r="E148" s="40" t="s">
        <v>5</v>
      </c>
    </row>
    <row r="149" spans="1:5" ht="12.75">
      <c r="A149" t="s">
        <v>59</v>
      </c>
      <c r="E149" s="39" t="s">
        <v>5</v>
      </c>
    </row>
    <row r="150" spans="1:16" ht="12.75">
      <c r="A150" t="s">
        <v>50</v>
      </c>
      <c s="34" t="s">
        <v>97</v>
      </c>
      <c s="34" t="s">
        <v>2376</v>
      </c>
      <c s="35" t="s">
        <v>5</v>
      </c>
      <c s="6" t="s">
        <v>2377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28</v>
      </c>
    </row>
    <row r="151" spans="1:5" ht="12.75">
      <c r="A151" s="35" t="s">
        <v>56</v>
      </c>
      <c r="E151" s="39" t="s">
        <v>2377</v>
      </c>
    </row>
    <row r="152" spans="1:5" ht="12.75">
      <c r="A152" s="35" t="s">
        <v>58</v>
      </c>
      <c r="E152" s="40" t="s">
        <v>5</v>
      </c>
    </row>
    <row r="153" spans="1:5" ht="12.75">
      <c r="A153" t="s">
        <v>59</v>
      </c>
      <c r="E153" s="39" t="s">
        <v>5</v>
      </c>
    </row>
    <row r="154" spans="1:16" ht="25.5">
      <c r="A154" t="s">
        <v>50</v>
      </c>
      <c s="34" t="s">
        <v>100</v>
      </c>
      <c s="34" t="s">
        <v>2378</v>
      </c>
      <c s="35" t="s">
        <v>5</v>
      </c>
      <c s="6" t="s">
        <v>2379</v>
      </c>
      <c s="36" t="s">
        <v>65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28</v>
      </c>
    </row>
    <row r="155" spans="1:5" ht="25.5">
      <c r="A155" s="35" t="s">
        <v>56</v>
      </c>
      <c r="E155" s="39" t="s">
        <v>2379</v>
      </c>
    </row>
    <row r="156" spans="1:5" ht="12.75">
      <c r="A156" s="35" t="s">
        <v>58</v>
      </c>
      <c r="E156" s="40" t="s">
        <v>5</v>
      </c>
    </row>
    <row r="157" spans="1:5" ht="12.75">
      <c r="A157" t="s">
        <v>59</v>
      </c>
      <c r="E157" s="39" t="s">
        <v>5</v>
      </c>
    </row>
    <row r="158" spans="1:16" ht="25.5">
      <c r="A158" t="s">
        <v>50</v>
      </c>
      <c s="34" t="s">
        <v>103</v>
      </c>
      <c s="34" t="s">
        <v>2380</v>
      </c>
      <c s="35" t="s">
        <v>5</v>
      </c>
      <c s="6" t="s">
        <v>2381</v>
      </c>
      <c s="36" t="s">
        <v>65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28</v>
      </c>
    </row>
    <row r="159" spans="1:5" ht="25.5">
      <c r="A159" s="35" t="s">
        <v>56</v>
      </c>
      <c r="E159" s="39" t="s">
        <v>2381</v>
      </c>
    </row>
    <row r="160" spans="1:5" ht="12.75">
      <c r="A160" s="35" t="s">
        <v>58</v>
      </c>
      <c r="E160" s="40" t="s">
        <v>5</v>
      </c>
    </row>
    <row r="161" spans="1:5" ht="12.75">
      <c r="A161" t="s">
        <v>59</v>
      </c>
      <c r="E161" s="39" t="s">
        <v>5</v>
      </c>
    </row>
    <row r="162" spans="1:16" ht="12.75">
      <c r="A162" t="s">
        <v>50</v>
      </c>
      <c s="34" t="s">
        <v>106</v>
      </c>
      <c s="34" t="s">
        <v>2382</v>
      </c>
      <c s="35" t="s">
        <v>5</v>
      </c>
      <c s="6" t="s">
        <v>2383</v>
      </c>
      <c s="36" t="s">
        <v>65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28</v>
      </c>
    </row>
    <row r="163" spans="1:5" ht="12.75">
      <c r="A163" s="35" t="s">
        <v>56</v>
      </c>
      <c r="E163" s="39" t="s">
        <v>2383</v>
      </c>
    </row>
    <row r="164" spans="1:5" ht="12.75">
      <c r="A164" s="35" t="s">
        <v>58</v>
      </c>
      <c r="E164" s="40" t="s">
        <v>5</v>
      </c>
    </row>
    <row r="165" spans="1:5" ht="12.75">
      <c r="A165" t="s">
        <v>59</v>
      </c>
      <c r="E165" s="39" t="s">
        <v>5</v>
      </c>
    </row>
    <row r="166" spans="1:16" ht="12.75">
      <c r="A166" t="s">
        <v>50</v>
      </c>
      <c s="34" t="s">
        <v>109</v>
      </c>
      <c s="34" t="s">
        <v>2384</v>
      </c>
      <c s="35" t="s">
        <v>5</v>
      </c>
      <c s="6" t="s">
        <v>2385</v>
      </c>
      <c s="36" t="s">
        <v>65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28</v>
      </c>
    </row>
    <row r="167" spans="1:5" ht="12.75">
      <c r="A167" s="35" t="s">
        <v>56</v>
      </c>
      <c r="E167" s="39" t="s">
        <v>2385</v>
      </c>
    </row>
    <row r="168" spans="1:5" ht="12.75">
      <c r="A168" s="35" t="s">
        <v>58</v>
      </c>
      <c r="E168" s="40" t="s">
        <v>5</v>
      </c>
    </row>
    <row r="169" spans="1:5" ht="12.75">
      <c r="A169" t="s">
        <v>59</v>
      </c>
      <c r="E169" s="39" t="s">
        <v>5</v>
      </c>
    </row>
    <row r="170" spans="1:16" ht="12.75">
      <c r="A170" t="s">
        <v>50</v>
      </c>
      <c s="34" t="s">
        <v>112</v>
      </c>
      <c s="34" t="s">
        <v>2386</v>
      </c>
      <c s="35" t="s">
        <v>5</v>
      </c>
      <c s="6" t="s">
        <v>2387</v>
      </c>
      <c s="36" t="s">
        <v>65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28</v>
      </c>
    </row>
    <row r="171" spans="1:5" ht="12.75">
      <c r="A171" s="35" t="s">
        <v>56</v>
      </c>
      <c r="E171" s="39" t="s">
        <v>2387</v>
      </c>
    </row>
    <row r="172" spans="1:5" ht="12.75">
      <c r="A172" s="35" t="s">
        <v>58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50</v>
      </c>
      <c s="34" t="s">
        <v>115</v>
      </c>
      <c s="34" t="s">
        <v>2388</v>
      </c>
      <c s="35" t="s">
        <v>5</v>
      </c>
      <c s="6" t="s">
        <v>2389</v>
      </c>
      <c s="36" t="s">
        <v>65</v>
      </c>
      <c s="37">
        <v>26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68</v>
      </c>
      <c>
        <f>(M174*21)/100</f>
      </c>
      <c t="s">
        <v>28</v>
      </c>
    </row>
    <row r="175" spans="1:5" ht="12.75">
      <c r="A175" s="35" t="s">
        <v>56</v>
      </c>
      <c r="E175" s="39" t="s">
        <v>2389</v>
      </c>
    </row>
    <row r="176" spans="1:5" ht="12.75">
      <c r="A176" s="35" t="s">
        <v>58</v>
      </c>
      <c r="E176" s="40" t="s">
        <v>5</v>
      </c>
    </row>
    <row r="177" spans="1:5" ht="12.75">
      <c r="A177" t="s">
        <v>59</v>
      </c>
      <c r="E177" s="39" t="s">
        <v>5</v>
      </c>
    </row>
    <row r="178" spans="1:16" ht="12.75">
      <c r="A178" t="s">
        <v>50</v>
      </c>
      <c s="34" t="s">
        <v>120</v>
      </c>
      <c s="34" t="s">
        <v>2390</v>
      </c>
      <c s="35" t="s">
        <v>5</v>
      </c>
      <c s="6" t="s">
        <v>2351</v>
      </c>
      <c s="36" t="s">
        <v>65</v>
      </c>
      <c s="37">
        <v>28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28</v>
      </c>
    </row>
    <row r="179" spans="1:5" ht="12.75">
      <c r="A179" s="35" t="s">
        <v>56</v>
      </c>
      <c r="E179" s="39" t="s">
        <v>2351</v>
      </c>
    </row>
    <row r="180" spans="1:5" ht="12.75">
      <c r="A180" s="35" t="s">
        <v>58</v>
      </c>
      <c r="E180" s="40" t="s">
        <v>5</v>
      </c>
    </row>
    <row r="181" spans="1:5" ht="12.75">
      <c r="A181" t="s">
        <v>59</v>
      </c>
      <c r="E181" s="39" t="s">
        <v>5</v>
      </c>
    </row>
    <row r="182" spans="1:16" ht="12.75">
      <c r="A182" t="s">
        <v>50</v>
      </c>
      <c s="34" t="s">
        <v>123</v>
      </c>
      <c s="34" t="s">
        <v>2391</v>
      </c>
      <c s="35" t="s">
        <v>5</v>
      </c>
      <c s="6" t="s">
        <v>2392</v>
      </c>
      <c s="36" t="s">
        <v>65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28</v>
      </c>
    </row>
    <row r="183" spans="1:5" ht="12.75">
      <c r="A183" s="35" t="s">
        <v>56</v>
      </c>
      <c r="E183" s="39" t="s">
        <v>2392</v>
      </c>
    </row>
    <row r="184" spans="1:5" ht="12.75">
      <c r="A184" s="35" t="s">
        <v>58</v>
      </c>
      <c r="E184" s="40" t="s">
        <v>5</v>
      </c>
    </row>
    <row r="185" spans="1:5" ht="12.75">
      <c r="A185" t="s">
        <v>59</v>
      </c>
      <c r="E185" s="39" t="s">
        <v>5</v>
      </c>
    </row>
    <row r="186" spans="1:16" ht="12.75">
      <c r="A186" t="s">
        <v>50</v>
      </c>
      <c s="34" t="s">
        <v>126</v>
      </c>
      <c s="34" t="s">
        <v>2393</v>
      </c>
      <c s="35" t="s">
        <v>5</v>
      </c>
      <c s="6" t="s">
        <v>2394</v>
      </c>
      <c s="36" t="s">
        <v>65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28</v>
      </c>
    </row>
    <row r="187" spans="1:5" ht="12.75">
      <c r="A187" s="35" t="s">
        <v>56</v>
      </c>
      <c r="E187" s="39" t="s">
        <v>2394</v>
      </c>
    </row>
    <row r="188" spans="1:5" ht="12.75">
      <c r="A188" s="35" t="s">
        <v>58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25.5">
      <c r="A190" t="s">
        <v>50</v>
      </c>
      <c s="34" t="s">
        <v>129</v>
      </c>
      <c s="34" t="s">
        <v>2395</v>
      </c>
      <c s="35" t="s">
        <v>5</v>
      </c>
      <c s="6" t="s">
        <v>2396</v>
      </c>
      <c s="36" t="s">
        <v>174</v>
      </c>
      <c s="37">
        <v>90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68</v>
      </c>
      <c>
        <f>(M190*21)/100</f>
      </c>
      <c t="s">
        <v>28</v>
      </c>
    </row>
    <row r="191" spans="1:5" ht="25.5">
      <c r="A191" s="35" t="s">
        <v>56</v>
      </c>
      <c r="E191" s="39" t="s">
        <v>2396</v>
      </c>
    </row>
    <row r="192" spans="1:5" ht="12.75">
      <c r="A192" s="35" t="s">
        <v>58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25.5">
      <c r="A194" t="s">
        <v>50</v>
      </c>
      <c s="34" t="s">
        <v>132</v>
      </c>
      <c s="34" t="s">
        <v>2397</v>
      </c>
      <c s="35" t="s">
        <v>5</v>
      </c>
      <c s="6" t="s">
        <v>2398</v>
      </c>
      <c s="36" t="s">
        <v>174</v>
      </c>
      <c s="37">
        <v>90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25.5">
      <c r="A195" s="35" t="s">
        <v>56</v>
      </c>
      <c r="E195" s="39" t="s">
        <v>2398</v>
      </c>
    </row>
    <row r="196" spans="1:5" ht="12.75">
      <c r="A196" s="35" t="s">
        <v>58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25.5">
      <c r="A198" t="s">
        <v>50</v>
      </c>
      <c s="34" t="s">
        <v>134</v>
      </c>
      <c s="34" t="s">
        <v>2399</v>
      </c>
      <c s="35" t="s">
        <v>5</v>
      </c>
      <c s="6" t="s">
        <v>2400</v>
      </c>
      <c s="36" t="s">
        <v>174</v>
      </c>
      <c s="37">
        <v>15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68</v>
      </c>
      <c>
        <f>(M198*21)/100</f>
      </c>
      <c t="s">
        <v>28</v>
      </c>
    </row>
    <row r="199" spans="1:5" ht="25.5">
      <c r="A199" s="35" t="s">
        <v>56</v>
      </c>
      <c r="E199" s="39" t="s">
        <v>2400</v>
      </c>
    </row>
    <row r="200" spans="1:5" ht="12.75">
      <c r="A200" s="35" t="s">
        <v>58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6" ht="25.5">
      <c r="A202" t="s">
        <v>50</v>
      </c>
      <c s="34" t="s">
        <v>137</v>
      </c>
      <c s="34" t="s">
        <v>2401</v>
      </c>
      <c s="35" t="s">
        <v>5</v>
      </c>
      <c s="6" t="s">
        <v>2402</v>
      </c>
      <c s="36" t="s">
        <v>174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28</v>
      </c>
    </row>
    <row r="203" spans="1:5" ht="25.5">
      <c r="A203" s="35" t="s">
        <v>56</v>
      </c>
      <c r="E203" s="39" t="s">
        <v>2402</v>
      </c>
    </row>
    <row r="204" spans="1:5" ht="12.75">
      <c r="A204" s="35" t="s">
        <v>58</v>
      </c>
      <c r="E204" s="40" t="s">
        <v>5</v>
      </c>
    </row>
    <row r="205" spans="1:5" ht="12.75">
      <c r="A205" t="s">
        <v>59</v>
      </c>
      <c r="E205" s="39" t="s">
        <v>5</v>
      </c>
    </row>
    <row r="206" spans="1:16" ht="12.75">
      <c r="A206" t="s">
        <v>50</v>
      </c>
      <c s="34" t="s">
        <v>140</v>
      </c>
      <c s="34" t="s">
        <v>2403</v>
      </c>
      <c s="35" t="s">
        <v>5</v>
      </c>
      <c s="6" t="s">
        <v>2404</v>
      </c>
      <c s="36" t="s">
        <v>65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28</v>
      </c>
    </row>
    <row r="207" spans="1:5" ht="12.75">
      <c r="A207" s="35" t="s">
        <v>56</v>
      </c>
      <c r="E207" s="39" t="s">
        <v>2404</v>
      </c>
    </row>
    <row r="208" spans="1:5" ht="12.75">
      <c r="A208" s="35" t="s">
        <v>58</v>
      </c>
      <c r="E208" s="40" t="s">
        <v>5</v>
      </c>
    </row>
    <row r="209" spans="1:5" ht="12.75">
      <c r="A209" t="s">
        <v>59</v>
      </c>
      <c r="E209" s="39" t="s">
        <v>5</v>
      </c>
    </row>
    <row r="210" spans="1:16" ht="25.5">
      <c r="A210" t="s">
        <v>50</v>
      </c>
      <c s="34" t="s">
        <v>143</v>
      </c>
      <c s="34" t="s">
        <v>2405</v>
      </c>
      <c s="35" t="s">
        <v>5</v>
      </c>
      <c s="6" t="s">
        <v>2406</v>
      </c>
      <c s="36" t="s">
        <v>174</v>
      </c>
      <c s="37">
        <v>10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28</v>
      </c>
    </row>
    <row r="211" spans="1:5" ht="25.5">
      <c r="A211" s="35" t="s">
        <v>56</v>
      </c>
      <c r="E211" s="39" t="s">
        <v>2406</v>
      </c>
    </row>
    <row r="212" spans="1:5" ht="12.75">
      <c r="A212" s="35" t="s">
        <v>58</v>
      </c>
      <c r="E212" s="40" t="s">
        <v>5</v>
      </c>
    </row>
    <row r="213" spans="1:5" ht="12.75">
      <c r="A213" t="s">
        <v>59</v>
      </c>
      <c r="E213" s="39" t="s">
        <v>5</v>
      </c>
    </row>
    <row r="214" spans="1:16" ht="12.75">
      <c r="A214" t="s">
        <v>50</v>
      </c>
      <c s="34" t="s">
        <v>148</v>
      </c>
      <c s="34" t="s">
        <v>2407</v>
      </c>
      <c s="35" t="s">
        <v>5</v>
      </c>
      <c s="6" t="s">
        <v>2408</v>
      </c>
      <c s="36" t="s">
        <v>174</v>
      </c>
      <c s="37">
        <v>10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28</v>
      </c>
    </row>
    <row r="215" spans="1:5" ht="12.75">
      <c r="A215" s="35" t="s">
        <v>56</v>
      </c>
      <c r="E215" s="39" t="s">
        <v>2408</v>
      </c>
    </row>
    <row r="216" spans="1:5" ht="12.75">
      <c r="A216" s="35" t="s">
        <v>58</v>
      </c>
      <c r="E216" s="40" t="s">
        <v>5</v>
      </c>
    </row>
    <row r="217" spans="1:5" ht="12.75">
      <c r="A217" t="s">
        <v>59</v>
      </c>
      <c r="E217" s="39" t="s">
        <v>5</v>
      </c>
    </row>
    <row r="218" spans="1:16" ht="12.75">
      <c r="A218" t="s">
        <v>50</v>
      </c>
      <c s="34" t="s">
        <v>151</v>
      </c>
      <c s="34" t="s">
        <v>2409</v>
      </c>
      <c s="35" t="s">
        <v>5</v>
      </c>
      <c s="6" t="s">
        <v>2410</v>
      </c>
      <c s="36" t="s">
        <v>174</v>
      </c>
      <c s="37">
        <v>10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12.75">
      <c r="A219" s="35" t="s">
        <v>56</v>
      </c>
      <c r="E219" s="39" t="s">
        <v>2410</v>
      </c>
    </row>
    <row r="220" spans="1:5" ht="12.75">
      <c r="A220" s="35" t="s">
        <v>58</v>
      </c>
      <c r="E220" s="40" t="s">
        <v>5</v>
      </c>
    </row>
    <row r="221" spans="1:5" ht="12.75">
      <c r="A221" t="s">
        <v>59</v>
      </c>
      <c r="E221" s="39" t="s">
        <v>5</v>
      </c>
    </row>
    <row r="222" spans="1:16" ht="12.75">
      <c r="A222" t="s">
        <v>50</v>
      </c>
      <c s="34" t="s">
        <v>154</v>
      </c>
      <c s="34" t="s">
        <v>2411</v>
      </c>
      <c s="35" t="s">
        <v>5</v>
      </c>
      <c s="6" t="s">
        <v>2412</v>
      </c>
      <c s="36" t="s">
        <v>174</v>
      </c>
      <c s="37">
        <v>50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68</v>
      </c>
      <c>
        <f>(M222*21)/100</f>
      </c>
      <c t="s">
        <v>28</v>
      </c>
    </row>
    <row r="223" spans="1:5" ht="12.75">
      <c r="A223" s="35" t="s">
        <v>56</v>
      </c>
      <c r="E223" s="39" t="s">
        <v>2412</v>
      </c>
    </row>
    <row r="224" spans="1:5" ht="12.75">
      <c r="A224" s="35" t="s">
        <v>58</v>
      </c>
      <c r="E224" s="40" t="s">
        <v>5</v>
      </c>
    </row>
    <row r="225" spans="1:5" ht="12.75">
      <c r="A225" t="s">
        <v>59</v>
      </c>
      <c r="E225" s="39" t="s">
        <v>5</v>
      </c>
    </row>
    <row r="226" spans="1:16" ht="25.5">
      <c r="A226" t="s">
        <v>50</v>
      </c>
      <c s="34" t="s">
        <v>157</v>
      </c>
      <c s="34" t="s">
        <v>2413</v>
      </c>
      <c s="35" t="s">
        <v>5</v>
      </c>
      <c s="6" t="s">
        <v>2414</v>
      </c>
      <c s="36" t="s">
        <v>174</v>
      </c>
      <c s="37">
        <v>50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25.5">
      <c r="A227" s="35" t="s">
        <v>56</v>
      </c>
      <c r="E227" s="39" t="s">
        <v>2414</v>
      </c>
    </row>
    <row r="228" spans="1:5" ht="12.75">
      <c r="A228" s="35" t="s">
        <v>58</v>
      </c>
      <c r="E228" s="40" t="s">
        <v>5</v>
      </c>
    </row>
    <row r="229" spans="1:5" ht="12.75">
      <c r="A229" t="s">
        <v>59</v>
      </c>
      <c r="E229" s="39" t="s">
        <v>5</v>
      </c>
    </row>
    <row r="230" spans="1:16" ht="12.75">
      <c r="A230" t="s">
        <v>50</v>
      </c>
      <c s="34" t="s">
        <v>160</v>
      </c>
      <c s="34" t="s">
        <v>2415</v>
      </c>
      <c s="35" t="s">
        <v>5</v>
      </c>
      <c s="6" t="s">
        <v>2416</v>
      </c>
      <c s="36" t="s">
        <v>1659</v>
      </c>
      <c s="37">
        <v>25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68</v>
      </c>
      <c>
        <f>(M230*21)/100</f>
      </c>
      <c t="s">
        <v>28</v>
      </c>
    </row>
    <row r="231" spans="1:5" ht="12.75">
      <c r="A231" s="35" t="s">
        <v>56</v>
      </c>
      <c r="E231" s="39" t="s">
        <v>2416</v>
      </c>
    </row>
    <row r="232" spans="1:5" ht="12.75">
      <c r="A232" s="35" t="s">
        <v>58</v>
      </c>
      <c r="E232" s="40" t="s">
        <v>5</v>
      </c>
    </row>
    <row r="233" spans="1:5" ht="12.75">
      <c r="A233" t="s">
        <v>59</v>
      </c>
      <c r="E233" s="39" t="s">
        <v>5</v>
      </c>
    </row>
    <row r="234" spans="1:13" ht="12.75">
      <c r="A234" t="s">
        <v>47</v>
      </c>
      <c r="C234" s="31" t="s">
        <v>146</v>
      </c>
      <c r="E234" s="33" t="s">
        <v>2417</v>
      </c>
      <c r="J234" s="32">
        <f>0</f>
      </c>
      <c s="32">
        <f>0</f>
      </c>
      <c s="32">
        <f>0+L235+L239+L243</f>
      </c>
      <c s="32">
        <f>0+M235+M239+M243</f>
      </c>
    </row>
    <row r="235" spans="1:16" ht="25.5">
      <c r="A235" t="s">
        <v>50</v>
      </c>
      <c s="34" t="s">
        <v>163</v>
      </c>
      <c s="34" t="s">
        <v>2418</v>
      </c>
      <c s="35" t="s">
        <v>5</v>
      </c>
      <c s="6" t="s">
        <v>2396</v>
      </c>
      <c s="36" t="s">
        <v>174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68</v>
      </c>
      <c>
        <f>(M235*21)/100</f>
      </c>
      <c t="s">
        <v>28</v>
      </c>
    </row>
    <row r="236" spans="1:5" ht="25.5">
      <c r="A236" s="35" t="s">
        <v>56</v>
      </c>
      <c r="E236" s="39" t="s">
        <v>2396</v>
      </c>
    </row>
    <row r="237" spans="1:5" ht="12.75">
      <c r="A237" s="35" t="s">
        <v>58</v>
      </c>
      <c r="E237" s="40" t="s">
        <v>5</v>
      </c>
    </row>
    <row r="238" spans="1:5" ht="12.75">
      <c r="A238" t="s">
        <v>59</v>
      </c>
      <c r="E238" s="39" t="s">
        <v>5</v>
      </c>
    </row>
    <row r="239" spans="1:16" ht="25.5">
      <c r="A239" t="s">
        <v>50</v>
      </c>
      <c s="34" t="s">
        <v>166</v>
      </c>
      <c s="34" t="s">
        <v>2397</v>
      </c>
      <c s="35" t="s">
        <v>5</v>
      </c>
      <c s="6" t="s">
        <v>2398</v>
      </c>
      <c s="36" t="s">
        <v>174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28</v>
      </c>
    </row>
    <row r="240" spans="1:5" ht="25.5">
      <c r="A240" s="35" t="s">
        <v>56</v>
      </c>
      <c r="E240" s="39" t="s">
        <v>2398</v>
      </c>
    </row>
    <row r="241" spans="1:5" ht="12.75">
      <c r="A241" s="35" t="s">
        <v>58</v>
      </c>
      <c r="E241" s="40" t="s">
        <v>5</v>
      </c>
    </row>
    <row r="242" spans="1:5" ht="12.75">
      <c r="A242" t="s">
        <v>59</v>
      </c>
      <c r="E242" s="39" t="s">
        <v>5</v>
      </c>
    </row>
    <row r="243" spans="1:16" ht="12.75">
      <c r="A243" t="s">
        <v>50</v>
      </c>
      <c s="34" t="s">
        <v>171</v>
      </c>
      <c s="34" t="s">
        <v>2419</v>
      </c>
      <c s="35" t="s">
        <v>5</v>
      </c>
      <c s="6" t="s">
        <v>2420</v>
      </c>
      <c s="36" t="s">
        <v>65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28</v>
      </c>
    </row>
    <row r="244" spans="1:5" ht="12.75">
      <c r="A244" s="35" t="s">
        <v>56</v>
      </c>
      <c r="E244" s="39" t="s">
        <v>2420</v>
      </c>
    </row>
    <row r="245" spans="1:5" ht="12.75">
      <c r="A245" s="35" t="s">
        <v>58</v>
      </c>
      <c r="E245" s="40" t="s">
        <v>5</v>
      </c>
    </row>
    <row r="246" spans="1:5" ht="12.75">
      <c r="A246" t="s">
        <v>59</v>
      </c>
      <c r="E246" s="39" t="s">
        <v>5</v>
      </c>
    </row>
    <row r="247" spans="1:13" ht="12.75">
      <c r="A247" t="s">
        <v>47</v>
      </c>
      <c r="C247" s="31" t="s">
        <v>169</v>
      </c>
      <c r="E247" s="33" t="s">
        <v>2421</v>
      </c>
      <c r="J247" s="32">
        <f>0</f>
      </c>
      <c s="32">
        <f>0</f>
      </c>
      <c s="32">
        <f>0+L248+L252+L256+L260+L264+L268+L272+L276+L280+L284+L288+L292+L296+L300+L304+L308+L312+L316+L320+L324+L328+L332+L336+L340+L344+L348+L352</f>
      </c>
      <c s="32">
        <f>0+M248+M252+M256+M260+M264+M268+M272+M276+M280+M284+M288+M292+M296+M300+M304+M308+M312+M316+M320+M324+M328+M332+M336+M340+M344+M348+M352</f>
      </c>
    </row>
    <row r="248" spans="1:16" ht="12.75">
      <c r="A248" t="s">
        <v>50</v>
      </c>
      <c s="34" t="s">
        <v>175</v>
      </c>
      <c s="34" t="s">
        <v>2422</v>
      </c>
      <c s="35" t="s">
        <v>5</v>
      </c>
      <c s="6" t="s">
        <v>2423</v>
      </c>
      <c s="36" t="s">
        <v>65</v>
      </c>
      <c s="37">
        <v>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68</v>
      </c>
      <c>
        <f>(M248*21)/100</f>
      </c>
      <c t="s">
        <v>28</v>
      </c>
    </row>
    <row r="249" spans="1:5" ht="12.75">
      <c r="A249" s="35" t="s">
        <v>56</v>
      </c>
      <c r="E249" s="39" t="s">
        <v>2423</v>
      </c>
    </row>
    <row r="250" spans="1:5" ht="12.75">
      <c r="A250" s="35" t="s">
        <v>58</v>
      </c>
      <c r="E250" s="40" t="s">
        <v>5</v>
      </c>
    </row>
    <row r="251" spans="1:5" ht="12.75">
      <c r="A251" t="s">
        <v>59</v>
      </c>
      <c r="E251" s="39" t="s">
        <v>5</v>
      </c>
    </row>
    <row r="252" spans="1:16" ht="25.5">
      <c r="A252" t="s">
        <v>50</v>
      </c>
      <c s="34" t="s">
        <v>178</v>
      </c>
      <c s="34" t="s">
        <v>2424</v>
      </c>
      <c s="35" t="s">
        <v>5</v>
      </c>
      <c s="6" t="s">
        <v>2425</v>
      </c>
      <c s="36" t="s">
        <v>65</v>
      </c>
      <c s="37">
        <v>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28</v>
      </c>
    </row>
    <row r="253" spans="1:5" ht="25.5">
      <c r="A253" s="35" t="s">
        <v>56</v>
      </c>
      <c r="E253" s="39" t="s">
        <v>2425</v>
      </c>
    </row>
    <row r="254" spans="1:5" ht="12.75">
      <c r="A254" s="35" t="s">
        <v>58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50</v>
      </c>
      <c s="34" t="s">
        <v>181</v>
      </c>
      <c s="34" t="s">
        <v>2426</v>
      </c>
      <c s="35" t="s">
        <v>5</v>
      </c>
      <c s="6" t="s">
        <v>2427</v>
      </c>
      <c s="36" t="s">
        <v>65</v>
      </c>
      <c s="37">
        <v>8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68</v>
      </c>
      <c>
        <f>(M256*21)/100</f>
      </c>
      <c t="s">
        <v>28</v>
      </c>
    </row>
    <row r="257" spans="1:5" ht="12.75">
      <c r="A257" s="35" t="s">
        <v>56</v>
      </c>
      <c r="E257" s="39" t="s">
        <v>2427</v>
      </c>
    </row>
    <row r="258" spans="1:5" ht="12.75">
      <c r="A258" s="35" t="s">
        <v>58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25.5">
      <c r="A260" t="s">
        <v>50</v>
      </c>
      <c s="34" t="s">
        <v>184</v>
      </c>
      <c s="34" t="s">
        <v>2428</v>
      </c>
      <c s="35" t="s">
        <v>62</v>
      </c>
      <c s="6" t="s">
        <v>2369</v>
      </c>
      <c s="36" t="s">
        <v>65</v>
      </c>
      <c s="37">
        <v>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25.5">
      <c r="A261" s="35" t="s">
        <v>56</v>
      </c>
      <c r="E261" s="39" t="s">
        <v>2369</v>
      </c>
    </row>
    <row r="262" spans="1:5" ht="12.75">
      <c r="A262" s="35" t="s">
        <v>58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50</v>
      </c>
      <c s="34" t="s">
        <v>187</v>
      </c>
      <c s="34" t="s">
        <v>2429</v>
      </c>
      <c s="35" t="s">
        <v>5</v>
      </c>
      <c s="6" t="s">
        <v>2430</v>
      </c>
      <c s="36" t="s">
        <v>65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68</v>
      </c>
      <c>
        <f>(M264*21)/100</f>
      </c>
      <c t="s">
        <v>28</v>
      </c>
    </row>
    <row r="265" spans="1:5" ht="12.75">
      <c r="A265" s="35" t="s">
        <v>56</v>
      </c>
      <c r="E265" s="39" t="s">
        <v>2430</v>
      </c>
    </row>
    <row r="266" spans="1:5" ht="12.75">
      <c r="A266" s="35" t="s">
        <v>58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25.5">
      <c r="A268" t="s">
        <v>50</v>
      </c>
      <c s="34" t="s">
        <v>190</v>
      </c>
      <c s="34" t="s">
        <v>2368</v>
      </c>
      <c s="35" t="s">
        <v>62</v>
      </c>
      <c s="6" t="s">
        <v>2369</v>
      </c>
      <c s="36" t="s">
        <v>65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28</v>
      </c>
    </row>
    <row r="269" spans="1:5" ht="25.5">
      <c r="A269" s="35" t="s">
        <v>56</v>
      </c>
      <c r="E269" s="39" t="s">
        <v>2369</v>
      </c>
    </row>
    <row r="270" spans="1:5" ht="12.75">
      <c r="A270" s="35" t="s">
        <v>58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50</v>
      </c>
      <c s="34" t="s">
        <v>193</v>
      </c>
      <c s="34" t="s">
        <v>2431</v>
      </c>
      <c s="35" t="s">
        <v>5</v>
      </c>
      <c s="6" t="s">
        <v>2432</v>
      </c>
      <c s="36" t="s">
        <v>65</v>
      </c>
      <c s="37">
        <v>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68</v>
      </c>
      <c>
        <f>(M272*21)/100</f>
      </c>
      <c t="s">
        <v>28</v>
      </c>
    </row>
    <row r="273" spans="1:5" ht="12.75">
      <c r="A273" s="35" t="s">
        <v>56</v>
      </c>
      <c r="E273" s="39" t="s">
        <v>2432</v>
      </c>
    </row>
    <row r="274" spans="1:5" ht="12.75">
      <c r="A274" s="35" t="s">
        <v>58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25.5">
      <c r="A276" t="s">
        <v>50</v>
      </c>
      <c s="34" t="s">
        <v>196</v>
      </c>
      <c s="34" t="s">
        <v>2368</v>
      </c>
      <c s="35" t="s">
        <v>28</v>
      </c>
      <c s="6" t="s">
        <v>2369</v>
      </c>
      <c s="36" t="s">
        <v>65</v>
      </c>
      <c s="37">
        <v>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28</v>
      </c>
    </row>
    <row r="277" spans="1:5" ht="25.5">
      <c r="A277" s="35" t="s">
        <v>56</v>
      </c>
      <c r="E277" s="39" t="s">
        <v>2369</v>
      </c>
    </row>
    <row r="278" spans="1:5" ht="12.75">
      <c r="A278" s="35" t="s">
        <v>58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50</v>
      </c>
      <c s="34" t="s">
        <v>199</v>
      </c>
      <c s="34" t="s">
        <v>2433</v>
      </c>
      <c s="35" t="s">
        <v>5</v>
      </c>
      <c s="6" t="s">
        <v>2434</v>
      </c>
      <c s="36" t="s">
        <v>65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68</v>
      </c>
      <c>
        <f>(M280*21)/100</f>
      </c>
      <c t="s">
        <v>28</v>
      </c>
    </row>
    <row r="281" spans="1:5" ht="12.75">
      <c r="A281" s="35" t="s">
        <v>56</v>
      </c>
      <c r="E281" s="39" t="s">
        <v>2434</v>
      </c>
    </row>
    <row r="282" spans="1:5" ht="12.75">
      <c r="A282" s="35" t="s">
        <v>58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25.5">
      <c r="A284" t="s">
        <v>50</v>
      </c>
      <c s="34" t="s">
        <v>203</v>
      </c>
      <c s="34" t="s">
        <v>2424</v>
      </c>
      <c s="35" t="s">
        <v>62</v>
      </c>
      <c s="6" t="s">
        <v>2425</v>
      </c>
      <c s="36" t="s">
        <v>65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28</v>
      </c>
    </row>
    <row r="285" spans="1:5" ht="25.5">
      <c r="A285" s="35" t="s">
        <v>56</v>
      </c>
      <c r="E285" s="39" t="s">
        <v>2425</v>
      </c>
    </row>
    <row r="286" spans="1:5" ht="12.75">
      <c r="A286" s="35" t="s">
        <v>58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50</v>
      </c>
      <c s="34" t="s">
        <v>207</v>
      </c>
      <c s="34" t="s">
        <v>2435</v>
      </c>
      <c s="35" t="s">
        <v>5</v>
      </c>
      <c s="6" t="s">
        <v>2436</v>
      </c>
      <c s="36" t="s">
        <v>65</v>
      </c>
      <c s="37">
        <v>6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68</v>
      </c>
      <c>
        <f>(M288*21)/100</f>
      </c>
      <c t="s">
        <v>28</v>
      </c>
    </row>
    <row r="289" spans="1:5" ht="12.75">
      <c r="A289" s="35" t="s">
        <v>56</v>
      </c>
      <c r="E289" s="39" t="s">
        <v>2436</v>
      </c>
    </row>
    <row r="290" spans="1:5" ht="12.75">
      <c r="A290" s="35" t="s">
        <v>58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25.5">
      <c r="A292" t="s">
        <v>50</v>
      </c>
      <c s="34" t="s">
        <v>210</v>
      </c>
      <c s="34" t="s">
        <v>2428</v>
      </c>
      <c s="35" t="s">
        <v>5</v>
      </c>
      <c s="6" t="s">
        <v>2369</v>
      </c>
      <c s="36" t="s">
        <v>65</v>
      </c>
      <c s="37">
        <v>6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28</v>
      </c>
    </row>
    <row r="293" spans="1:5" ht="25.5">
      <c r="A293" s="35" t="s">
        <v>56</v>
      </c>
      <c r="E293" s="39" t="s">
        <v>2369</v>
      </c>
    </row>
    <row r="294" spans="1:5" ht="12.75">
      <c r="A294" s="35" t="s">
        <v>58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50</v>
      </c>
      <c s="34" t="s">
        <v>213</v>
      </c>
      <c s="34" t="s">
        <v>2437</v>
      </c>
      <c s="35" t="s">
        <v>5</v>
      </c>
      <c s="6" t="s">
        <v>2438</v>
      </c>
      <c s="36" t="s">
        <v>65</v>
      </c>
      <c s="37">
        <v>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68</v>
      </c>
      <c>
        <f>(M296*21)/100</f>
      </c>
      <c t="s">
        <v>28</v>
      </c>
    </row>
    <row r="297" spans="1:5" ht="12.75">
      <c r="A297" s="35" t="s">
        <v>56</v>
      </c>
      <c r="E297" s="39" t="s">
        <v>2438</v>
      </c>
    </row>
    <row r="298" spans="1:5" ht="12.75">
      <c r="A298" s="35" t="s">
        <v>58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25.5">
      <c r="A300" t="s">
        <v>50</v>
      </c>
      <c s="34" t="s">
        <v>214</v>
      </c>
      <c s="34" t="s">
        <v>2368</v>
      </c>
      <c s="35" t="s">
        <v>5</v>
      </c>
      <c s="6" t="s">
        <v>2369</v>
      </c>
      <c s="36" t="s">
        <v>65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25.5">
      <c r="A301" s="35" t="s">
        <v>56</v>
      </c>
      <c r="E301" s="39" t="s">
        <v>2369</v>
      </c>
    </row>
    <row r="302" spans="1:5" ht="12.75">
      <c r="A302" s="35" t="s">
        <v>58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50</v>
      </c>
      <c s="34" t="s">
        <v>215</v>
      </c>
      <c s="34" t="s">
        <v>2439</v>
      </c>
      <c s="35" t="s">
        <v>5</v>
      </c>
      <c s="6" t="s">
        <v>2440</v>
      </c>
      <c s="36" t="s">
        <v>65</v>
      </c>
      <c s="37">
        <v>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68</v>
      </c>
      <c>
        <f>(M304*21)/100</f>
      </c>
      <c t="s">
        <v>28</v>
      </c>
    </row>
    <row r="305" spans="1:5" ht="12.75">
      <c r="A305" s="35" t="s">
        <v>56</v>
      </c>
      <c r="E305" s="39" t="s">
        <v>2440</v>
      </c>
    </row>
    <row r="306" spans="1:5" ht="12.75">
      <c r="A306" s="35" t="s">
        <v>58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25.5">
      <c r="A308" t="s">
        <v>50</v>
      </c>
      <c s="34" t="s">
        <v>218</v>
      </c>
      <c s="34" t="s">
        <v>2428</v>
      </c>
      <c s="35" t="s">
        <v>28</v>
      </c>
      <c s="6" t="s">
        <v>2369</v>
      </c>
      <c s="36" t="s">
        <v>65</v>
      </c>
      <c s="37">
        <v>3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28</v>
      </c>
    </row>
    <row r="309" spans="1:5" ht="25.5">
      <c r="A309" s="35" t="s">
        <v>56</v>
      </c>
      <c r="E309" s="39" t="s">
        <v>2369</v>
      </c>
    </row>
    <row r="310" spans="1:5" ht="12.75">
      <c r="A310" s="35" t="s">
        <v>58</v>
      </c>
      <c r="E310" s="40" t="s">
        <v>5</v>
      </c>
    </row>
    <row r="311" spans="1:5" ht="12.75">
      <c r="A311" t="s">
        <v>59</v>
      </c>
      <c r="E311" s="39" t="s">
        <v>5</v>
      </c>
    </row>
    <row r="312" spans="1:16" ht="12.75">
      <c r="A312" t="s">
        <v>50</v>
      </c>
      <c s="34" t="s">
        <v>221</v>
      </c>
      <c s="34" t="s">
        <v>2441</v>
      </c>
      <c s="35" t="s">
        <v>5</v>
      </c>
      <c s="6" t="s">
        <v>2442</v>
      </c>
      <c s="36" t="s">
        <v>65</v>
      </c>
      <c s="37">
        <v>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28</v>
      </c>
    </row>
    <row r="313" spans="1:5" ht="12.75">
      <c r="A313" s="35" t="s">
        <v>56</v>
      </c>
      <c r="E313" s="39" t="s">
        <v>2442</v>
      </c>
    </row>
    <row r="314" spans="1:5" ht="12.75">
      <c r="A314" s="35" t="s">
        <v>58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12.75">
      <c r="A316" t="s">
        <v>50</v>
      </c>
      <c s="34" t="s">
        <v>224</v>
      </c>
      <c s="34" t="s">
        <v>2443</v>
      </c>
      <c s="35" t="s">
        <v>5</v>
      </c>
      <c s="6" t="s">
        <v>2444</v>
      </c>
      <c s="36" t="s">
        <v>65</v>
      </c>
      <c s="37">
        <v>3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28</v>
      </c>
    </row>
    <row r="317" spans="1:5" ht="12.75">
      <c r="A317" s="35" t="s">
        <v>56</v>
      </c>
      <c r="E317" s="39" t="s">
        <v>2444</v>
      </c>
    </row>
    <row r="318" spans="1:5" ht="12.75">
      <c r="A318" s="35" t="s">
        <v>58</v>
      </c>
      <c r="E318" s="40" t="s">
        <v>5</v>
      </c>
    </row>
    <row r="319" spans="1:5" ht="12.75">
      <c r="A319" t="s">
        <v>59</v>
      </c>
      <c r="E319" s="39" t="s">
        <v>5</v>
      </c>
    </row>
    <row r="320" spans="1:16" ht="12.75">
      <c r="A320" t="s">
        <v>50</v>
      </c>
      <c s="34" t="s">
        <v>227</v>
      </c>
      <c s="34" t="s">
        <v>2445</v>
      </c>
      <c s="35" t="s">
        <v>5</v>
      </c>
      <c s="6" t="s">
        <v>2446</v>
      </c>
      <c s="36" t="s">
        <v>65</v>
      </c>
      <c s="37">
        <v>7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55</v>
      </c>
      <c>
        <f>(M320*21)/100</f>
      </c>
      <c t="s">
        <v>28</v>
      </c>
    </row>
    <row r="321" spans="1:5" ht="12.75">
      <c r="A321" s="35" t="s">
        <v>56</v>
      </c>
      <c r="E321" s="39" t="s">
        <v>2446</v>
      </c>
    </row>
    <row r="322" spans="1:5" ht="12.75">
      <c r="A322" s="35" t="s">
        <v>58</v>
      </c>
      <c r="E322" s="40" t="s">
        <v>5</v>
      </c>
    </row>
    <row r="323" spans="1:5" ht="12.75">
      <c r="A323" t="s">
        <v>59</v>
      </c>
      <c r="E323" s="39" t="s">
        <v>5</v>
      </c>
    </row>
    <row r="324" spans="1:16" ht="12.75">
      <c r="A324" t="s">
        <v>50</v>
      </c>
      <c s="34" t="s">
        <v>230</v>
      </c>
      <c s="34" t="s">
        <v>1908</v>
      </c>
      <c s="35" t="s">
        <v>5</v>
      </c>
      <c s="6" t="s">
        <v>2447</v>
      </c>
      <c s="36" t="s">
        <v>65</v>
      </c>
      <c s="37">
        <v>4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68</v>
      </c>
      <c>
        <f>(M324*21)/100</f>
      </c>
      <c t="s">
        <v>28</v>
      </c>
    </row>
    <row r="325" spans="1:5" ht="12.75">
      <c r="A325" s="35" t="s">
        <v>56</v>
      </c>
      <c r="E325" s="39" t="s">
        <v>2447</v>
      </c>
    </row>
    <row r="326" spans="1:5" ht="12.75">
      <c r="A326" s="35" t="s">
        <v>58</v>
      </c>
      <c r="E326" s="40" t="s">
        <v>5</v>
      </c>
    </row>
    <row r="327" spans="1:5" ht="12.75">
      <c r="A327" t="s">
        <v>59</v>
      </c>
      <c r="E327" s="39" t="s">
        <v>5</v>
      </c>
    </row>
    <row r="328" spans="1:16" ht="12.75">
      <c r="A328" t="s">
        <v>50</v>
      </c>
      <c s="34" t="s">
        <v>233</v>
      </c>
      <c s="34" t="s">
        <v>1913</v>
      </c>
      <c s="35" t="s">
        <v>5</v>
      </c>
      <c s="6" t="s">
        <v>2448</v>
      </c>
      <c s="36" t="s">
        <v>65</v>
      </c>
      <c s="37">
        <v>11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68</v>
      </c>
      <c>
        <f>(M328*21)/100</f>
      </c>
      <c t="s">
        <v>28</v>
      </c>
    </row>
    <row r="329" spans="1:5" ht="12.75">
      <c r="A329" s="35" t="s">
        <v>56</v>
      </c>
      <c r="E329" s="39" t="s">
        <v>2448</v>
      </c>
    </row>
    <row r="330" spans="1:5" ht="12.75">
      <c r="A330" s="35" t="s">
        <v>58</v>
      </c>
      <c r="E330" s="40" t="s">
        <v>5</v>
      </c>
    </row>
    <row r="331" spans="1:5" ht="12.75">
      <c r="A331" t="s">
        <v>59</v>
      </c>
      <c r="E331" s="39" t="s">
        <v>5</v>
      </c>
    </row>
    <row r="332" spans="1:16" ht="25.5">
      <c r="A332" t="s">
        <v>50</v>
      </c>
      <c s="34" t="s">
        <v>236</v>
      </c>
      <c s="34" t="s">
        <v>2449</v>
      </c>
      <c s="35" t="s">
        <v>5</v>
      </c>
      <c s="6" t="s">
        <v>2450</v>
      </c>
      <c s="36" t="s">
        <v>65</v>
      </c>
      <c s="37">
        <v>15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55</v>
      </c>
      <c>
        <f>(M332*21)/100</f>
      </c>
      <c t="s">
        <v>28</v>
      </c>
    </row>
    <row r="333" spans="1:5" ht="25.5">
      <c r="A333" s="35" t="s">
        <v>56</v>
      </c>
      <c r="E333" s="39" t="s">
        <v>2450</v>
      </c>
    </row>
    <row r="334" spans="1:5" ht="12.75">
      <c r="A334" s="35" t="s">
        <v>58</v>
      </c>
      <c r="E334" s="40" t="s">
        <v>5</v>
      </c>
    </row>
    <row r="335" spans="1:5" ht="12.75">
      <c r="A335" t="s">
        <v>59</v>
      </c>
      <c r="E335" s="39" t="s">
        <v>5</v>
      </c>
    </row>
    <row r="336" spans="1:16" ht="12.75">
      <c r="A336" t="s">
        <v>50</v>
      </c>
      <c s="34" t="s">
        <v>239</v>
      </c>
      <c s="34" t="s">
        <v>2451</v>
      </c>
      <c s="35" t="s">
        <v>5</v>
      </c>
      <c s="6" t="s">
        <v>2452</v>
      </c>
      <c s="36" t="s">
        <v>65</v>
      </c>
      <c s="37">
        <v>22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68</v>
      </c>
      <c>
        <f>(M336*21)/100</f>
      </c>
      <c t="s">
        <v>28</v>
      </c>
    </row>
    <row r="337" spans="1:5" ht="12.75">
      <c r="A337" s="35" t="s">
        <v>56</v>
      </c>
      <c r="E337" s="39" t="s">
        <v>2452</v>
      </c>
    </row>
    <row r="338" spans="1:5" ht="12.75">
      <c r="A338" s="35" t="s">
        <v>58</v>
      </c>
      <c r="E338" s="40" t="s">
        <v>5</v>
      </c>
    </row>
    <row r="339" spans="1:5" ht="12.75">
      <c r="A339" t="s">
        <v>59</v>
      </c>
      <c r="E339" s="39" t="s">
        <v>5</v>
      </c>
    </row>
    <row r="340" spans="1:16" ht="12.75">
      <c r="A340" t="s">
        <v>50</v>
      </c>
      <c s="34" t="s">
        <v>242</v>
      </c>
      <c s="34" t="s">
        <v>2350</v>
      </c>
      <c s="35" t="s">
        <v>5</v>
      </c>
      <c s="6" t="s">
        <v>2351</v>
      </c>
      <c s="36" t="s">
        <v>65</v>
      </c>
      <c s="37">
        <v>22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55</v>
      </c>
      <c>
        <f>(M340*21)/100</f>
      </c>
      <c t="s">
        <v>28</v>
      </c>
    </row>
    <row r="341" spans="1:5" ht="12.75">
      <c r="A341" s="35" t="s">
        <v>56</v>
      </c>
      <c r="E341" s="39" t="s">
        <v>2351</v>
      </c>
    </row>
    <row r="342" spans="1:5" ht="12.75">
      <c r="A342" s="35" t="s">
        <v>58</v>
      </c>
      <c r="E342" s="40" t="s">
        <v>5</v>
      </c>
    </row>
    <row r="343" spans="1:5" ht="12.75">
      <c r="A343" t="s">
        <v>59</v>
      </c>
      <c r="E343" s="39" t="s">
        <v>5</v>
      </c>
    </row>
    <row r="344" spans="1:16" ht="12.75">
      <c r="A344" t="s">
        <v>50</v>
      </c>
      <c s="34" t="s">
        <v>245</v>
      </c>
      <c s="34" t="s">
        <v>2453</v>
      </c>
      <c s="35" t="s">
        <v>5</v>
      </c>
      <c s="6" t="s">
        <v>2454</v>
      </c>
      <c s="36" t="s">
        <v>174</v>
      </c>
      <c s="37">
        <v>496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68</v>
      </c>
      <c>
        <f>(M344*21)/100</f>
      </c>
      <c t="s">
        <v>28</v>
      </c>
    </row>
    <row r="345" spans="1:5" ht="12.75">
      <c r="A345" s="35" t="s">
        <v>56</v>
      </c>
      <c r="E345" s="39" t="s">
        <v>2454</v>
      </c>
    </row>
    <row r="346" spans="1:5" ht="12.75">
      <c r="A346" s="35" t="s">
        <v>58</v>
      </c>
      <c r="E346" s="40" t="s">
        <v>5</v>
      </c>
    </row>
    <row r="347" spans="1:5" ht="12.75">
      <c r="A347" t="s">
        <v>59</v>
      </c>
      <c r="E347" s="39" t="s">
        <v>5</v>
      </c>
    </row>
    <row r="348" spans="1:16" ht="25.5">
      <c r="A348" t="s">
        <v>50</v>
      </c>
      <c s="34" t="s">
        <v>248</v>
      </c>
      <c s="34" t="s">
        <v>2397</v>
      </c>
      <c s="35" t="s">
        <v>5</v>
      </c>
      <c s="6" t="s">
        <v>2398</v>
      </c>
      <c s="36" t="s">
        <v>174</v>
      </c>
      <c s="37">
        <v>496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55</v>
      </c>
      <c>
        <f>(M348*21)/100</f>
      </c>
      <c t="s">
        <v>28</v>
      </c>
    </row>
    <row r="349" spans="1:5" ht="25.5">
      <c r="A349" s="35" t="s">
        <v>56</v>
      </c>
      <c r="E349" s="39" t="s">
        <v>2398</v>
      </c>
    </row>
    <row r="350" spans="1:5" ht="12.75">
      <c r="A350" s="35" t="s">
        <v>58</v>
      </c>
      <c r="E350" s="40" t="s">
        <v>5</v>
      </c>
    </row>
    <row r="351" spans="1:5" ht="12.75">
      <c r="A351" t="s">
        <v>59</v>
      </c>
      <c r="E351" s="39" t="s">
        <v>5</v>
      </c>
    </row>
    <row r="352" spans="1:16" ht="12.75">
      <c r="A352" t="s">
        <v>50</v>
      </c>
      <c s="34" t="s">
        <v>251</v>
      </c>
      <c s="34" t="s">
        <v>2419</v>
      </c>
      <c s="35" t="s">
        <v>5</v>
      </c>
      <c s="6" t="s">
        <v>2420</v>
      </c>
      <c s="36" t="s">
        <v>65</v>
      </c>
      <c s="37">
        <v>29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55</v>
      </c>
      <c>
        <f>(M352*21)/100</f>
      </c>
      <c t="s">
        <v>28</v>
      </c>
    </row>
    <row r="353" spans="1:5" ht="12.75">
      <c r="A353" s="35" t="s">
        <v>56</v>
      </c>
      <c r="E353" s="39" t="s">
        <v>2420</v>
      </c>
    </row>
    <row r="354" spans="1:5" ht="12.75">
      <c r="A354" s="35" t="s">
        <v>58</v>
      </c>
      <c r="E354" s="40" t="s">
        <v>5</v>
      </c>
    </row>
    <row r="355" spans="1:5" ht="12.75">
      <c r="A355" t="s">
        <v>59</v>
      </c>
      <c r="E355" s="39" t="s">
        <v>5</v>
      </c>
    </row>
    <row r="356" spans="1:13" ht="12.75">
      <c r="A356" t="s">
        <v>47</v>
      </c>
      <c r="C356" s="31" t="s">
        <v>278</v>
      </c>
      <c r="E356" s="33" t="s">
        <v>2455</v>
      </c>
      <c r="J356" s="32">
        <f>0</f>
      </c>
      <c s="32">
        <f>0</f>
      </c>
      <c s="32">
        <f>0+L357+L361+L365+L369+L373+L377+L381</f>
      </c>
      <c s="32">
        <f>0+M357+M361+M365+M369+M373+M377+M381</f>
      </c>
    </row>
    <row r="357" spans="1:16" ht="12.75">
      <c r="A357" t="s">
        <v>50</v>
      </c>
      <c s="34" t="s">
        <v>254</v>
      </c>
      <c s="34" t="s">
        <v>2456</v>
      </c>
      <c s="35" t="s">
        <v>5</v>
      </c>
      <c s="6" t="s">
        <v>2457</v>
      </c>
      <c s="36" t="s">
        <v>65</v>
      </c>
      <c s="37">
        <v>9</v>
      </c>
      <c s="36">
        <v>0.0104</v>
      </c>
      <c s="36">
        <f>ROUND(G357*H357,6)</f>
      </c>
      <c r="L357" s="38">
        <v>0</v>
      </c>
      <c s="32">
        <f>ROUND(ROUND(L357,2)*ROUND(G357,3),2)</f>
      </c>
      <c s="36" t="s">
        <v>328</v>
      </c>
      <c>
        <f>(M357*21)/100</f>
      </c>
      <c t="s">
        <v>28</v>
      </c>
    </row>
    <row r="358" spans="1:5" ht="12.75">
      <c r="A358" s="35" t="s">
        <v>56</v>
      </c>
      <c r="E358" s="39" t="s">
        <v>2457</v>
      </c>
    </row>
    <row r="359" spans="1:5" ht="12.75">
      <c r="A359" s="35" t="s">
        <v>58</v>
      </c>
      <c r="E359" s="40" t="s">
        <v>5</v>
      </c>
    </row>
    <row r="360" spans="1:5" ht="12.75">
      <c r="A360" t="s">
        <v>59</v>
      </c>
      <c r="E360" s="39" t="s">
        <v>5</v>
      </c>
    </row>
    <row r="361" spans="1:16" ht="12.75">
      <c r="A361" t="s">
        <v>50</v>
      </c>
      <c s="34" t="s">
        <v>257</v>
      </c>
      <c s="34" t="s">
        <v>2458</v>
      </c>
      <c s="35" t="s">
        <v>5</v>
      </c>
      <c s="6" t="s">
        <v>2459</v>
      </c>
      <c s="36" t="s">
        <v>65</v>
      </c>
      <c s="37">
        <v>9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55</v>
      </c>
      <c>
        <f>(M361*21)/100</f>
      </c>
      <c t="s">
        <v>28</v>
      </c>
    </row>
    <row r="362" spans="1:5" ht="12.75">
      <c r="A362" s="35" t="s">
        <v>56</v>
      </c>
      <c r="E362" s="39" t="s">
        <v>2459</v>
      </c>
    </row>
    <row r="363" spans="1:5" ht="12.75">
      <c r="A363" s="35" t="s">
        <v>58</v>
      </c>
      <c r="E363" s="40" t="s">
        <v>5</v>
      </c>
    </row>
    <row r="364" spans="1:5" ht="12.75">
      <c r="A364" t="s">
        <v>59</v>
      </c>
      <c r="E364" s="39" t="s">
        <v>5</v>
      </c>
    </row>
    <row r="365" spans="1:16" ht="12.75">
      <c r="A365" t="s">
        <v>50</v>
      </c>
      <c s="34" t="s">
        <v>260</v>
      </c>
      <c s="34" t="s">
        <v>1915</v>
      </c>
      <c s="35" t="s">
        <v>5</v>
      </c>
      <c s="6" t="s">
        <v>2460</v>
      </c>
      <c s="36" t="s">
        <v>65</v>
      </c>
      <c s="37">
        <v>9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68</v>
      </c>
      <c>
        <f>(M365*21)/100</f>
      </c>
      <c t="s">
        <v>28</v>
      </c>
    </row>
    <row r="366" spans="1:5" ht="12.75">
      <c r="A366" s="35" t="s">
        <v>56</v>
      </c>
      <c r="E366" s="39" t="s">
        <v>2460</v>
      </c>
    </row>
    <row r="367" spans="1:5" ht="12.75">
      <c r="A367" s="35" t="s">
        <v>58</v>
      </c>
      <c r="E367" s="40" t="s">
        <v>5</v>
      </c>
    </row>
    <row r="368" spans="1:5" ht="12.75">
      <c r="A368" t="s">
        <v>59</v>
      </c>
      <c r="E368" s="39" t="s">
        <v>5</v>
      </c>
    </row>
    <row r="369" spans="1:16" ht="25.5">
      <c r="A369" t="s">
        <v>50</v>
      </c>
      <c s="34" t="s">
        <v>263</v>
      </c>
      <c s="34" t="s">
        <v>2368</v>
      </c>
      <c s="35" t="s">
        <v>5</v>
      </c>
      <c s="6" t="s">
        <v>2369</v>
      </c>
      <c s="36" t="s">
        <v>65</v>
      </c>
      <c s="37">
        <v>9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55</v>
      </c>
      <c>
        <f>(M369*21)/100</f>
      </c>
      <c t="s">
        <v>28</v>
      </c>
    </row>
    <row r="370" spans="1:5" ht="25.5">
      <c r="A370" s="35" t="s">
        <v>56</v>
      </c>
      <c r="E370" s="39" t="s">
        <v>2369</v>
      </c>
    </row>
    <row r="371" spans="1:5" ht="12.75">
      <c r="A371" s="35" t="s">
        <v>58</v>
      </c>
      <c r="E371" s="40" t="s">
        <v>5</v>
      </c>
    </row>
    <row r="372" spans="1:5" ht="12.75">
      <c r="A372" t="s">
        <v>59</v>
      </c>
      <c r="E372" s="39" t="s">
        <v>5</v>
      </c>
    </row>
    <row r="373" spans="1:16" ht="12.75">
      <c r="A373" t="s">
        <v>50</v>
      </c>
      <c s="34" t="s">
        <v>266</v>
      </c>
      <c s="34" t="s">
        <v>2461</v>
      </c>
      <c s="35" t="s">
        <v>5</v>
      </c>
      <c s="6" t="s">
        <v>2454</v>
      </c>
      <c s="36" t="s">
        <v>174</v>
      </c>
      <c s="37">
        <v>142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68</v>
      </c>
      <c>
        <f>(M373*21)/100</f>
      </c>
      <c t="s">
        <v>28</v>
      </c>
    </row>
    <row r="374" spans="1:5" ht="12.75">
      <c r="A374" s="35" t="s">
        <v>56</v>
      </c>
      <c r="E374" s="39" t="s">
        <v>2454</v>
      </c>
    </row>
    <row r="375" spans="1:5" ht="12.75">
      <c r="A375" s="35" t="s">
        <v>58</v>
      </c>
      <c r="E375" s="40" t="s">
        <v>5</v>
      </c>
    </row>
    <row r="376" spans="1:5" ht="12.75">
      <c r="A376" t="s">
        <v>59</v>
      </c>
      <c r="E376" s="39" t="s">
        <v>5</v>
      </c>
    </row>
    <row r="377" spans="1:16" ht="25.5">
      <c r="A377" t="s">
        <v>50</v>
      </c>
      <c s="34" t="s">
        <v>269</v>
      </c>
      <c s="34" t="s">
        <v>2397</v>
      </c>
      <c s="35" t="s">
        <v>5</v>
      </c>
      <c s="6" t="s">
        <v>2398</v>
      </c>
      <c s="36" t="s">
        <v>174</v>
      </c>
      <c s="37">
        <v>142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55</v>
      </c>
      <c>
        <f>(M377*21)/100</f>
      </c>
      <c t="s">
        <v>28</v>
      </c>
    </row>
    <row r="378" spans="1:5" ht="25.5">
      <c r="A378" s="35" t="s">
        <v>56</v>
      </c>
      <c r="E378" s="39" t="s">
        <v>2398</v>
      </c>
    </row>
    <row r="379" spans="1:5" ht="12.75">
      <c r="A379" s="35" t="s">
        <v>58</v>
      </c>
      <c r="E379" s="40" t="s">
        <v>5</v>
      </c>
    </row>
    <row r="380" spans="1:5" ht="12.75">
      <c r="A380" t="s">
        <v>59</v>
      </c>
      <c r="E380" s="39" t="s">
        <v>5</v>
      </c>
    </row>
    <row r="381" spans="1:16" ht="12.75">
      <c r="A381" t="s">
        <v>50</v>
      </c>
      <c s="34" t="s">
        <v>272</v>
      </c>
      <c s="34" t="s">
        <v>2419</v>
      </c>
      <c s="35" t="s">
        <v>5</v>
      </c>
      <c s="6" t="s">
        <v>2420</v>
      </c>
      <c s="36" t="s">
        <v>65</v>
      </c>
      <c s="37">
        <v>28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55</v>
      </c>
      <c>
        <f>(M381*21)/100</f>
      </c>
      <c t="s">
        <v>28</v>
      </c>
    </row>
    <row r="382" spans="1:5" ht="12.75">
      <c r="A382" s="35" t="s">
        <v>56</v>
      </c>
      <c r="E382" s="39" t="s">
        <v>2420</v>
      </c>
    </row>
    <row r="383" spans="1:5" ht="12.75">
      <c r="A383" s="35" t="s">
        <v>58</v>
      </c>
      <c r="E383" s="40" t="s">
        <v>5</v>
      </c>
    </row>
    <row r="384" spans="1:5" ht="12.75">
      <c r="A384" t="s">
        <v>59</v>
      </c>
      <c r="E384" s="39" t="s">
        <v>5</v>
      </c>
    </row>
    <row r="385" spans="1:13" ht="12.75">
      <c r="A385" t="s">
        <v>47</v>
      </c>
      <c r="C385" s="31" t="s">
        <v>463</v>
      </c>
      <c r="E385" s="33" t="s">
        <v>2462</v>
      </c>
      <c r="J385" s="32">
        <f>0</f>
      </c>
      <c s="32">
        <f>0</f>
      </c>
      <c s="32">
        <f>0+L386+L390+L394+L398+L402+L406+L410+L414+L418+L422+L426+L430+L434+L438+L442+L446+L450+L454+L458+L462+L466+L470+L474+L478+L482+L486+L490+L494+L498+L502+L506+L510+L514</f>
      </c>
      <c s="32">
        <f>0+M386+M390+M394+M398+M402+M406+M410+M414+M418+M422+M426+M430+M434+M438+M442+M446+M450+M454+M458+M462+M466+M470+M474+M478+M482+M486+M490+M494+M498+M502+M506+M510+M514</f>
      </c>
    </row>
    <row r="386" spans="1:16" ht="12.75">
      <c r="A386" t="s">
        <v>50</v>
      </c>
      <c s="34" t="s">
        <v>275</v>
      </c>
      <c s="34" t="s">
        <v>1917</v>
      </c>
      <c s="35" t="s">
        <v>5</v>
      </c>
      <c s="6" t="s">
        <v>2434</v>
      </c>
      <c s="36" t="s">
        <v>65</v>
      </c>
      <c s="37">
        <v>14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68</v>
      </c>
      <c>
        <f>(M386*21)/100</f>
      </c>
      <c t="s">
        <v>28</v>
      </c>
    </row>
    <row r="387" spans="1:5" ht="12.75">
      <c r="A387" s="35" t="s">
        <v>56</v>
      </c>
      <c r="E387" s="39" t="s">
        <v>2434</v>
      </c>
    </row>
    <row r="388" spans="1:5" ht="12.75">
      <c r="A388" s="35" t="s">
        <v>58</v>
      </c>
      <c r="E388" s="40" t="s">
        <v>5</v>
      </c>
    </row>
    <row r="389" spans="1:5" ht="12.75">
      <c r="A389" t="s">
        <v>59</v>
      </c>
      <c r="E389" s="39" t="s">
        <v>5</v>
      </c>
    </row>
    <row r="390" spans="1:16" ht="25.5">
      <c r="A390" t="s">
        <v>50</v>
      </c>
      <c s="34" t="s">
        <v>280</v>
      </c>
      <c s="34" t="s">
        <v>2424</v>
      </c>
      <c s="35" t="s">
        <v>5</v>
      </c>
      <c s="6" t="s">
        <v>2425</v>
      </c>
      <c s="36" t="s">
        <v>65</v>
      </c>
      <c s="37">
        <v>14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55</v>
      </c>
      <c>
        <f>(M390*21)/100</f>
      </c>
      <c t="s">
        <v>28</v>
      </c>
    </row>
    <row r="391" spans="1:5" ht="25.5">
      <c r="A391" s="35" t="s">
        <v>56</v>
      </c>
      <c r="E391" s="39" t="s">
        <v>2425</v>
      </c>
    </row>
    <row r="392" spans="1:5" ht="12.75">
      <c r="A392" s="35" t="s">
        <v>58</v>
      </c>
      <c r="E392" s="40" t="s">
        <v>5</v>
      </c>
    </row>
    <row r="393" spans="1:5" ht="12.75">
      <c r="A393" t="s">
        <v>59</v>
      </c>
      <c r="E393" s="39" t="s">
        <v>5</v>
      </c>
    </row>
    <row r="394" spans="1:16" ht="12.75">
      <c r="A394" t="s">
        <v>50</v>
      </c>
      <c s="34" t="s">
        <v>283</v>
      </c>
      <c s="34" t="s">
        <v>1919</v>
      </c>
      <c s="35" t="s">
        <v>5</v>
      </c>
      <c s="6" t="s">
        <v>2436</v>
      </c>
      <c s="36" t="s">
        <v>65</v>
      </c>
      <c s="37">
        <v>28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68</v>
      </c>
      <c>
        <f>(M394*21)/100</f>
      </c>
      <c t="s">
        <v>28</v>
      </c>
    </row>
    <row r="395" spans="1:5" ht="12.75">
      <c r="A395" s="35" t="s">
        <v>56</v>
      </c>
      <c r="E395" s="39" t="s">
        <v>2436</v>
      </c>
    </row>
    <row r="396" spans="1:5" ht="12.75">
      <c r="A396" s="35" t="s">
        <v>58</v>
      </c>
      <c r="E396" s="40" t="s">
        <v>5</v>
      </c>
    </row>
    <row r="397" spans="1:5" ht="12.75">
      <c r="A397" t="s">
        <v>59</v>
      </c>
      <c r="E397" s="39" t="s">
        <v>5</v>
      </c>
    </row>
    <row r="398" spans="1:16" ht="25.5">
      <c r="A398" t="s">
        <v>50</v>
      </c>
      <c s="34" t="s">
        <v>286</v>
      </c>
      <c s="34" t="s">
        <v>2428</v>
      </c>
      <c s="35" t="s">
        <v>5</v>
      </c>
      <c s="6" t="s">
        <v>2369</v>
      </c>
      <c s="36" t="s">
        <v>65</v>
      </c>
      <c s="37">
        <v>28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55</v>
      </c>
      <c>
        <f>(M398*21)/100</f>
      </c>
      <c t="s">
        <v>28</v>
      </c>
    </row>
    <row r="399" spans="1:5" ht="25.5">
      <c r="A399" s="35" t="s">
        <v>56</v>
      </c>
      <c r="E399" s="39" t="s">
        <v>2369</v>
      </c>
    </row>
    <row r="400" spans="1:5" ht="12.75">
      <c r="A400" s="35" t="s">
        <v>58</v>
      </c>
      <c r="E400" s="40" t="s">
        <v>5</v>
      </c>
    </row>
    <row r="401" spans="1:5" ht="12.75">
      <c r="A401" t="s">
        <v>59</v>
      </c>
      <c r="E401" s="39" t="s">
        <v>5</v>
      </c>
    </row>
    <row r="402" spans="1:16" ht="12.75">
      <c r="A402" t="s">
        <v>50</v>
      </c>
      <c s="34" t="s">
        <v>289</v>
      </c>
      <c s="34" t="s">
        <v>2463</v>
      </c>
      <c s="35" t="s">
        <v>5</v>
      </c>
      <c s="6" t="s">
        <v>2438</v>
      </c>
      <c s="36" t="s">
        <v>65</v>
      </c>
      <c s="37">
        <v>14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68</v>
      </c>
      <c>
        <f>(M402*21)/100</f>
      </c>
      <c t="s">
        <v>28</v>
      </c>
    </row>
    <row r="403" spans="1:5" ht="12.75">
      <c r="A403" s="35" t="s">
        <v>56</v>
      </c>
      <c r="E403" s="39" t="s">
        <v>2438</v>
      </c>
    </row>
    <row r="404" spans="1:5" ht="12.75">
      <c r="A404" s="35" t="s">
        <v>58</v>
      </c>
      <c r="E404" s="40" t="s">
        <v>5</v>
      </c>
    </row>
    <row r="405" spans="1:5" ht="12.75">
      <c r="A405" t="s">
        <v>59</v>
      </c>
      <c r="E405" s="39" t="s">
        <v>5</v>
      </c>
    </row>
    <row r="406" spans="1:16" ht="25.5">
      <c r="A406" t="s">
        <v>50</v>
      </c>
      <c s="34" t="s">
        <v>292</v>
      </c>
      <c s="34" t="s">
        <v>2368</v>
      </c>
      <c s="35" t="s">
        <v>28</v>
      </c>
      <c s="6" t="s">
        <v>2369</v>
      </c>
      <c s="36" t="s">
        <v>65</v>
      </c>
      <c s="37">
        <v>14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55</v>
      </c>
      <c>
        <f>(M406*21)/100</f>
      </c>
      <c t="s">
        <v>28</v>
      </c>
    </row>
    <row r="407" spans="1:5" ht="25.5">
      <c r="A407" s="35" t="s">
        <v>56</v>
      </c>
      <c r="E407" s="39" t="s">
        <v>2369</v>
      </c>
    </row>
    <row r="408" spans="1:5" ht="12.75">
      <c r="A408" s="35" t="s">
        <v>58</v>
      </c>
      <c r="E408" s="40" t="s">
        <v>5</v>
      </c>
    </row>
    <row r="409" spans="1:5" ht="12.75">
      <c r="A409" t="s">
        <v>59</v>
      </c>
      <c r="E409" s="39" t="s">
        <v>5</v>
      </c>
    </row>
    <row r="410" spans="1:16" ht="12.75">
      <c r="A410" t="s">
        <v>50</v>
      </c>
      <c s="34" t="s">
        <v>295</v>
      </c>
      <c s="34" t="s">
        <v>1922</v>
      </c>
      <c s="35" t="s">
        <v>5</v>
      </c>
      <c s="6" t="s">
        <v>2440</v>
      </c>
      <c s="36" t="s">
        <v>65</v>
      </c>
      <c s="37">
        <v>14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68</v>
      </c>
      <c>
        <f>(M410*21)/100</f>
      </c>
      <c t="s">
        <v>28</v>
      </c>
    </row>
    <row r="411" spans="1:5" ht="12.75">
      <c r="A411" s="35" t="s">
        <v>56</v>
      </c>
      <c r="E411" s="39" t="s">
        <v>2440</v>
      </c>
    </row>
    <row r="412" spans="1:5" ht="12.75">
      <c r="A412" s="35" t="s">
        <v>58</v>
      </c>
      <c r="E412" s="40" t="s">
        <v>5</v>
      </c>
    </row>
    <row r="413" spans="1:5" ht="12.75">
      <c r="A413" t="s">
        <v>59</v>
      </c>
      <c r="E413" s="39" t="s">
        <v>5</v>
      </c>
    </row>
    <row r="414" spans="1:16" ht="25.5">
      <c r="A414" t="s">
        <v>50</v>
      </c>
      <c s="34" t="s">
        <v>298</v>
      </c>
      <c s="34" t="s">
        <v>2368</v>
      </c>
      <c s="35" t="s">
        <v>62</v>
      </c>
      <c s="6" t="s">
        <v>2369</v>
      </c>
      <c s="36" t="s">
        <v>65</v>
      </c>
      <c s="37">
        <v>13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55</v>
      </c>
      <c>
        <f>(M414*21)/100</f>
      </c>
      <c t="s">
        <v>28</v>
      </c>
    </row>
    <row r="415" spans="1:5" ht="25.5">
      <c r="A415" s="35" t="s">
        <v>56</v>
      </c>
      <c r="E415" s="39" t="s">
        <v>2369</v>
      </c>
    </row>
    <row r="416" spans="1:5" ht="12.75">
      <c r="A416" s="35" t="s">
        <v>58</v>
      </c>
      <c r="E416" s="40" t="s">
        <v>5</v>
      </c>
    </row>
    <row r="417" spans="1:5" ht="12.75">
      <c r="A417" t="s">
        <v>59</v>
      </c>
      <c r="E417" s="39" t="s">
        <v>5</v>
      </c>
    </row>
    <row r="418" spans="1:16" ht="12.75">
      <c r="A418" t="s">
        <v>50</v>
      </c>
      <c s="34" t="s">
        <v>301</v>
      </c>
      <c s="34" t="s">
        <v>1925</v>
      </c>
      <c s="35" t="s">
        <v>5</v>
      </c>
      <c s="6" t="s">
        <v>2464</v>
      </c>
      <c s="36" t="s">
        <v>65</v>
      </c>
      <c s="37">
        <v>3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68</v>
      </c>
      <c>
        <f>(M418*21)/100</f>
      </c>
      <c t="s">
        <v>28</v>
      </c>
    </row>
    <row r="419" spans="1:5" ht="12.75">
      <c r="A419" s="35" t="s">
        <v>56</v>
      </c>
      <c r="E419" s="39" t="s">
        <v>2464</v>
      </c>
    </row>
    <row r="420" spans="1:5" ht="12.75">
      <c r="A420" s="35" t="s">
        <v>58</v>
      </c>
      <c r="E420" s="40" t="s">
        <v>5</v>
      </c>
    </row>
    <row r="421" spans="1:5" ht="12.75">
      <c r="A421" t="s">
        <v>59</v>
      </c>
      <c r="E421" s="39" t="s">
        <v>5</v>
      </c>
    </row>
    <row r="422" spans="1:16" ht="25.5">
      <c r="A422" t="s">
        <v>50</v>
      </c>
      <c s="34" t="s">
        <v>304</v>
      </c>
      <c s="34" t="s">
        <v>2424</v>
      </c>
      <c s="35" t="s">
        <v>62</v>
      </c>
      <c s="6" t="s">
        <v>2425</v>
      </c>
      <c s="36" t="s">
        <v>65</v>
      </c>
      <c s="37">
        <v>3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55</v>
      </c>
      <c>
        <f>(M422*21)/100</f>
      </c>
      <c t="s">
        <v>28</v>
      </c>
    </row>
    <row r="423" spans="1:5" ht="25.5">
      <c r="A423" s="35" t="s">
        <v>56</v>
      </c>
      <c r="E423" s="39" t="s">
        <v>2425</v>
      </c>
    </row>
    <row r="424" spans="1:5" ht="12.75">
      <c r="A424" s="35" t="s">
        <v>58</v>
      </c>
      <c r="E424" s="40" t="s">
        <v>5</v>
      </c>
    </row>
    <row r="425" spans="1:5" ht="12.75">
      <c r="A425" t="s">
        <v>59</v>
      </c>
      <c r="E425" s="39" t="s">
        <v>5</v>
      </c>
    </row>
    <row r="426" spans="1:16" ht="12.75">
      <c r="A426" t="s">
        <v>50</v>
      </c>
      <c s="34" t="s">
        <v>307</v>
      </c>
      <c s="34" t="s">
        <v>1929</v>
      </c>
      <c s="35" t="s">
        <v>5</v>
      </c>
      <c s="6" t="s">
        <v>2465</v>
      </c>
      <c s="36" t="s">
        <v>65</v>
      </c>
      <c s="37">
        <v>6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68</v>
      </c>
      <c>
        <f>(M426*21)/100</f>
      </c>
      <c t="s">
        <v>28</v>
      </c>
    </row>
    <row r="427" spans="1:5" ht="12.75">
      <c r="A427" s="35" t="s">
        <v>56</v>
      </c>
      <c r="E427" s="39" t="s">
        <v>2465</v>
      </c>
    </row>
    <row r="428" spans="1:5" ht="12.75">
      <c r="A428" s="35" t="s">
        <v>58</v>
      </c>
      <c r="E428" s="40" t="s">
        <v>5</v>
      </c>
    </row>
    <row r="429" spans="1:5" ht="12.75">
      <c r="A429" t="s">
        <v>59</v>
      </c>
      <c r="E429" s="39" t="s">
        <v>5</v>
      </c>
    </row>
    <row r="430" spans="1:16" ht="25.5">
      <c r="A430" t="s">
        <v>50</v>
      </c>
      <c s="34" t="s">
        <v>468</v>
      </c>
      <c s="34" t="s">
        <v>2428</v>
      </c>
      <c s="35" t="s">
        <v>62</v>
      </c>
      <c s="6" t="s">
        <v>2369</v>
      </c>
      <c s="36" t="s">
        <v>65</v>
      </c>
      <c s="37">
        <v>6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55</v>
      </c>
      <c>
        <f>(M430*21)/100</f>
      </c>
      <c t="s">
        <v>28</v>
      </c>
    </row>
    <row r="431" spans="1:5" ht="25.5">
      <c r="A431" s="35" t="s">
        <v>56</v>
      </c>
      <c r="E431" s="39" t="s">
        <v>2369</v>
      </c>
    </row>
    <row r="432" spans="1:5" ht="12.75">
      <c r="A432" s="35" t="s">
        <v>58</v>
      </c>
      <c r="E432" s="40" t="s">
        <v>5</v>
      </c>
    </row>
    <row r="433" spans="1:5" ht="12.75">
      <c r="A433" t="s">
        <v>59</v>
      </c>
      <c r="E433" s="39" t="s">
        <v>5</v>
      </c>
    </row>
    <row r="434" spans="1:16" ht="12.75">
      <c r="A434" t="s">
        <v>50</v>
      </c>
      <c s="34" t="s">
        <v>469</v>
      </c>
      <c s="34" t="s">
        <v>2466</v>
      </c>
      <c s="35" t="s">
        <v>5</v>
      </c>
      <c s="6" t="s">
        <v>2467</v>
      </c>
      <c s="36" t="s">
        <v>65</v>
      </c>
      <c s="37">
        <v>3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55</v>
      </c>
      <c>
        <f>(M434*21)/100</f>
      </c>
      <c t="s">
        <v>28</v>
      </c>
    </row>
    <row r="435" spans="1:5" ht="12.75">
      <c r="A435" s="35" t="s">
        <v>56</v>
      </c>
      <c r="E435" s="39" t="s">
        <v>2467</v>
      </c>
    </row>
    <row r="436" spans="1:5" ht="12.75">
      <c r="A436" s="35" t="s">
        <v>58</v>
      </c>
      <c r="E436" s="40" t="s">
        <v>5</v>
      </c>
    </row>
    <row r="437" spans="1:5" ht="12.75">
      <c r="A437" t="s">
        <v>59</v>
      </c>
      <c r="E437" s="39" t="s">
        <v>5</v>
      </c>
    </row>
    <row r="438" spans="1:16" ht="25.5">
      <c r="A438" t="s">
        <v>50</v>
      </c>
      <c s="34" t="s">
        <v>310</v>
      </c>
      <c s="34" t="s">
        <v>2368</v>
      </c>
      <c s="35" t="s">
        <v>26</v>
      </c>
      <c s="6" t="s">
        <v>2369</v>
      </c>
      <c s="36" t="s">
        <v>65</v>
      </c>
      <c s="37">
        <v>3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55</v>
      </c>
      <c>
        <f>(M438*21)/100</f>
      </c>
      <c t="s">
        <v>28</v>
      </c>
    </row>
    <row r="439" spans="1:5" ht="25.5">
      <c r="A439" s="35" t="s">
        <v>56</v>
      </c>
      <c r="E439" s="39" t="s">
        <v>2369</v>
      </c>
    </row>
    <row r="440" spans="1:5" ht="12.75">
      <c r="A440" s="35" t="s">
        <v>58</v>
      </c>
      <c r="E440" s="40" t="s">
        <v>5</v>
      </c>
    </row>
    <row r="441" spans="1:5" ht="12.75">
      <c r="A441" t="s">
        <v>59</v>
      </c>
      <c r="E441" s="39" t="s">
        <v>5</v>
      </c>
    </row>
    <row r="442" spans="1:16" ht="12.75">
      <c r="A442" t="s">
        <v>50</v>
      </c>
      <c s="34" t="s">
        <v>313</v>
      </c>
      <c s="34" t="s">
        <v>1932</v>
      </c>
      <c s="35" t="s">
        <v>5</v>
      </c>
      <c s="6" t="s">
        <v>2468</v>
      </c>
      <c s="36" t="s">
        <v>65</v>
      </c>
      <c s="37">
        <v>3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68</v>
      </c>
      <c>
        <f>(M442*21)/100</f>
      </c>
      <c t="s">
        <v>28</v>
      </c>
    </row>
    <row r="443" spans="1:5" ht="12.75">
      <c r="A443" s="35" t="s">
        <v>56</v>
      </c>
      <c r="E443" s="39" t="s">
        <v>2468</v>
      </c>
    </row>
    <row r="444" spans="1:5" ht="12.75">
      <c r="A444" s="35" t="s">
        <v>58</v>
      </c>
      <c r="E444" s="40" t="s">
        <v>5</v>
      </c>
    </row>
    <row r="445" spans="1:5" ht="12.75">
      <c r="A445" t="s">
        <v>59</v>
      </c>
      <c r="E445" s="39" t="s">
        <v>5</v>
      </c>
    </row>
    <row r="446" spans="1:16" ht="25.5">
      <c r="A446" t="s">
        <v>50</v>
      </c>
      <c s="34" t="s">
        <v>316</v>
      </c>
      <c s="34" t="s">
        <v>2368</v>
      </c>
      <c s="35" t="s">
        <v>5</v>
      </c>
      <c s="6" t="s">
        <v>2369</v>
      </c>
      <c s="36" t="s">
        <v>65</v>
      </c>
      <c s="37">
        <v>3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55</v>
      </c>
      <c>
        <f>(M446*21)/100</f>
      </c>
      <c t="s">
        <v>28</v>
      </c>
    </row>
    <row r="447" spans="1:5" ht="25.5">
      <c r="A447" s="35" t="s">
        <v>56</v>
      </c>
      <c r="E447" s="39" t="s">
        <v>2369</v>
      </c>
    </row>
    <row r="448" spans="1:5" ht="12.75">
      <c r="A448" s="35" t="s">
        <v>58</v>
      </c>
      <c r="E448" s="40" t="s">
        <v>5</v>
      </c>
    </row>
    <row r="449" spans="1:5" ht="12.75">
      <c r="A449" t="s">
        <v>59</v>
      </c>
      <c r="E449" s="39" t="s">
        <v>5</v>
      </c>
    </row>
    <row r="450" spans="1:16" ht="12.75">
      <c r="A450" t="s">
        <v>50</v>
      </c>
      <c s="34" t="s">
        <v>319</v>
      </c>
      <c s="34" t="s">
        <v>1935</v>
      </c>
      <c s="35" t="s">
        <v>5</v>
      </c>
      <c s="6" t="s">
        <v>2469</v>
      </c>
      <c s="36" t="s">
        <v>206</v>
      </c>
      <c s="37">
        <v>11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68</v>
      </c>
      <c>
        <f>(M450*21)/100</f>
      </c>
      <c t="s">
        <v>28</v>
      </c>
    </row>
    <row r="451" spans="1:5" ht="12.75">
      <c r="A451" s="35" t="s">
        <v>56</v>
      </c>
      <c r="E451" s="39" t="s">
        <v>2469</v>
      </c>
    </row>
    <row r="452" spans="1:5" ht="12.75">
      <c r="A452" s="35" t="s">
        <v>58</v>
      </c>
      <c r="E452" s="40" t="s">
        <v>5</v>
      </c>
    </row>
    <row r="453" spans="1:5" ht="12.75">
      <c r="A453" t="s">
        <v>59</v>
      </c>
      <c r="E453" s="39" t="s">
        <v>5</v>
      </c>
    </row>
    <row r="454" spans="1:16" ht="12.75">
      <c r="A454" t="s">
        <v>50</v>
      </c>
      <c s="34" t="s">
        <v>322</v>
      </c>
      <c s="34" t="s">
        <v>1941</v>
      </c>
      <c s="35" t="s">
        <v>5</v>
      </c>
      <c s="6" t="s">
        <v>2470</v>
      </c>
      <c s="36" t="s">
        <v>206</v>
      </c>
      <c s="37">
        <v>3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68</v>
      </c>
      <c>
        <f>(M454*21)/100</f>
      </c>
      <c t="s">
        <v>28</v>
      </c>
    </row>
    <row r="455" spans="1:5" ht="12.75">
      <c r="A455" s="35" t="s">
        <v>56</v>
      </c>
      <c r="E455" s="39" t="s">
        <v>2470</v>
      </c>
    </row>
    <row r="456" spans="1:5" ht="12.75">
      <c r="A456" s="35" t="s">
        <v>58</v>
      </c>
      <c r="E456" s="40" t="s">
        <v>5</v>
      </c>
    </row>
    <row r="457" spans="1:5" ht="12.75">
      <c r="A457" t="s">
        <v>59</v>
      </c>
      <c r="E457" s="39" t="s">
        <v>5</v>
      </c>
    </row>
    <row r="458" spans="1:16" ht="12.75">
      <c r="A458" t="s">
        <v>50</v>
      </c>
      <c s="34" t="s">
        <v>51</v>
      </c>
      <c s="34" t="s">
        <v>2445</v>
      </c>
      <c s="35" t="s">
        <v>5</v>
      </c>
      <c s="6" t="s">
        <v>2446</v>
      </c>
      <c s="36" t="s">
        <v>65</v>
      </c>
      <c s="37">
        <v>16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55</v>
      </c>
      <c>
        <f>(M458*21)/100</f>
      </c>
      <c t="s">
        <v>28</v>
      </c>
    </row>
    <row r="459" spans="1:5" ht="12.75">
      <c r="A459" s="35" t="s">
        <v>56</v>
      </c>
      <c r="E459" s="39" t="s">
        <v>2446</v>
      </c>
    </row>
    <row r="460" spans="1:5" ht="12.75">
      <c r="A460" s="35" t="s">
        <v>58</v>
      </c>
      <c r="E460" s="40" t="s">
        <v>5</v>
      </c>
    </row>
    <row r="461" spans="1:5" ht="12.75">
      <c r="A461" t="s">
        <v>59</v>
      </c>
      <c r="E461" s="39" t="s">
        <v>5</v>
      </c>
    </row>
    <row r="462" spans="1:16" ht="12.75">
      <c r="A462" t="s">
        <v>50</v>
      </c>
      <c s="34" t="s">
        <v>325</v>
      </c>
      <c s="34" t="s">
        <v>2471</v>
      </c>
      <c s="35" t="s">
        <v>5</v>
      </c>
      <c s="6" t="s">
        <v>2447</v>
      </c>
      <c s="36" t="s">
        <v>65</v>
      </c>
      <c s="37">
        <v>2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68</v>
      </c>
      <c>
        <f>(M462*21)/100</f>
      </c>
      <c t="s">
        <v>28</v>
      </c>
    </row>
    <row r="463" spans="1:5" ht="12.75">
      <c r="A463" s="35" t="s">
        <v>56</v>
      </c>
      <c r="E463" s="39" t="s">
        <v>2447</v>
      </c>
    </row>
    <row r="464" spans="1:5" ht="12.75">
      <c r="A464" s="35" t="s">
        <v>58</v>
      </c>
      <c r="E464" s="40" t="s">
        <v>5</v>
      </c>
    </row>
    <row r="465" spans="1:5" ht="12.75">
      <c r="A465" t="s">
        <v>59</v>
      </c>
      <c r="E465" s="39" t="s">
        <v>5</v>
      </c>
    </row>
    <row r="466" spans="1:16" ht="12.75">
      <c r="A466" t="s">
        <v>50</v>
      </c>
      <c s="34" t="s">
        <v>330</v>
      </c>
      <c s="34" t="s">
        <v>1944</v>
      </c>
      <c s="35" t="s">
        <v>5</v>
      </c>
      <c s="6" t="s">
        <v>2448</v>
      </c>
      <c s="36" t="s">
        <v>65</v>
      </c>
      <c s="37">
        <v>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68</v>
      </c>
      <c>
        <f>(M466*21)/100</f>
      </c>
      <c t="s">
        <v>28</v>
      </c>
    </row>
    <row r="467" spans="1:5" ht="12.75">
      <c r="A467" s="35" t="s">
        <v>56</v>
      </c>
      <c r="E467" s="39" t="s">
        <v>2448</v>
      </c>
    </row>
    <row r="468" spans="1:5" ht="12.75">
      <c r="A468" s="35" t="s">
        <v>58</v>
      </c>
      <c r="E468" s="40" t="s">
        <v>5</v>
      </c>
    </row>
    <row r="469" spans="1:5" ht="12.75">
      <c r="A469" t="s">
        <v>59</v>
      </c>
      <c r="E469" s="39" t="s">
        <v>5</v>
      </c>
    </row>
    <row r="470" spans="1:16" ht="25.5">
      <c r="A470" t="s">
        <v>50</v>
      </c>
      <c s="34" t="s">
        <v>486</v>
      </c>
      <c s="34" t="s">
        <v>2449</v>
      </c>
      <c s="35" t="s">
        <v>5</v>
      </c>
      <c s="6" t="s">
        <v>2450</v>
      </c>
      <c s="36" t="s">
        <v>65</v>
      </c>
      <c s="37">
        <v>6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55</v>
      </c>
      <c>
        <f>(M470*21)/100</f>
      </c>
      <c t="s">
        <v>28</v>
      </c>
    </row>
    <row r="471" spans="1:5" ht="25.5">
      <c r="A471" s="35" t="s">
        <v>56</v>
      </c>
      <c r="E471" s="39" t="s">
        <v>2450</v>
      </c>
    </row>
    <row r="472" spans="1:5" ht="12.75">
      <c r="A472" s="35" t="s">
        <v>58</v>
      </c>
      <c r="E472" s="40" t="s">
        <v>5</v>
      </c>
    </row>
    <row r="473" spans="1:5" ht="12.75">
      <c r="A473" t="s">
        <v>59</v>
      </c>
      <c r="E473" s="39" t="s">
        <v>5</v>
      </c>
    </row>
    <row r="474" spans="1:16" ht="12.75">
      <c r="A474" t="s">
        <v>50</v>
      </c>
      <c s="34" t="s">
        <v>774</v>
      </c>
      <c s="34" t="s">
        <v>2472</v>
      </c>
      <c s="35" t="s">
        <v>5</v>
      </c>
      <c s="6" t="s">
        <v>2452</v>
      </c>
      <c s="36" t="s">
        <v>65</v>
      </c>
      <c s="37">
        <v>90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68</v>
      </c>
      <c>
        <f>(M474*21)/100</f>
      </c>
      <c t="s">
        <v>28</v>
      </c>
    </row>
    <row r="475" spans="1:5" ht="12.75">
      <c r="A475" s="35" t="s">
        <v>56</v>
      </c>
      <c r="E475" s="39" t="s">
        <v>2452</v>
      </c>
    </row>
    <row r="476" spans="1:5" ht="12.75">
      <c r="A476" s="35" t="s">
        <v>58</v>
      </c>
      <c r="E476" s="40" t="s">
        <v>5</v>
      </c>
    </row>
    <row r="477" spans="1:5" ht="12.75">
      <c r="A477" t="s">
        <v>59</v>
      </c>
      <c r="E477" s="39" t="s">
        <v>5</v>
      </c>
    </row>
    <row r="478" spans="1:16" ht="12.75">
      <c r="A478" t="s">
        <v>50</v>
      </c>
      <c s="34" t="s">
        <v>489</v>
      </c>
      <c s="34" t="s">
        <v>2390</v>
      </c>
      <c s="35" t="s">
        <v>5</v>
      </c>
      <c s="6" t="s">
        <v>2351</v>
      </c>
      <c s="36" t="s">
        <v>65</v>
      </c>
      <c s="37">
        <v>90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55</v>
      </c>
      <c>
        <f>(M478*21)/100</f>
      </c>
      <c t="s">
        <v>28</v>
      </c>
    </row>
    <row r="479" spans="1:5" ht="12.75">
      <c r="A479" s="35" t="s">
        <v>56</v>
      </c>
      <c r="E479" s="39" t="s">
        <v>2351</v>
      </c>
    </row>
    <row r="480" spans="1:5" ht="12.75">
      <c r="A480" s="35" t="s">
        <v>58</v>
      </c>
      <c r="E480" s="40" t="s">
        <v>5</v>
      </c>
    </row>
    <row r="481" spans="1:5" ht="12.75">
      <c r="A481" t="s">
        <v>59</v>
      </c>
      <c r="E481" s="39" t="s">
        <v>5</v>
      </c>
    </row>
    <row r="482" spans="1:16" ht="12.75">
      <c r="A482" t="s">
        <v>50</v>
      </c>
      <c s="34" t="s">
        <v>373</v>
      </c>
      <c s="34" t="s">
        <v>2473</v>
      </c>
      <c s="35" t="s">
        <v>5</v>
      </c>
      <c s="6" t="s">
        <v>2474</v>
      </c>
      <c s="36" t="s">
        <v>65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68</v>
      </c>
      <c>
        <f>(M482*21)/100</f>
      </c>
      <c t="s">
        <v>28</v>
      </c>
    </row>
    <row r="483" spans="1:5" ht="12.75">
      <c r="A483" s="35" t="s">
        <v>56</v>
      </c>
      <c r="E483" s="39" t="s">
        <v>2474</v>
      </c>
    </row>
    <row r="484" spans="1:5" ht="12.75">
      <c r="A484" s="35" t="s">
        <v>58</v>
      </c>
      <c r="E484" s="40" t="s">
        <v>5</v>
      </c>
    </row>
    <row r="485" spans="1:5" ht="12.75">
      <c r="A485" t="s">
        <v>59</v>
      </c>
      <c r="E485" s="39" t="s">
        <v>5</v>
      </c>
    </row>
    <row r="486" spans="1:16" ht="12.75">
      <c r="A486" t="s">
        <v>50</v>
      </c>
      <c s="34" t="s">
        <v>376</v>
      </c>
      <c s="34" t="s">
        <v>2393</v>
      </c>
      <c s="35" t="s">
        <v>5</v>
      </c>
      <c s="6" t="s">
        <v>2394</v>
      </c>
      <c s="36" t="s">
        <v>65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55</v>
      </c>
      <c>
        <f>(M486*21)/100</f>
      </c>
      <c t="s">
        <v>28</v>
      </c>
    </row>
    <row r="487" spans="1:5" ht="12.75">
      <c r="A487" s="35" t="s">
        <v>56</v>
      </c>
      <c r="E487" s="39" t="s">
        <v>2394</v>
      </c>
    </row>
    <row r="488" spans="1:5" ht="12.75">
      <c r="A488" s="35" t="s">
        <v>58</v>
      </c>
      <c r="E488" s="40" t="s">
        <v>5</v>
      </c>
    </row>
    <row r="489" spans="1:5" ht="12.75">
      <c r="A489" t="s">
        <v>59</v>
      </c>
      <c r="E489" s="39" t="s">
        <v>5</v>
      </c>
    </row>
    <row r="490" spans="1:16" ht="12.75">
      <c r="A490" t="s">
        <v>50</v>
      </c>
      <c s="34" t="s">
        <v>492</v>
      </c>
      <c s="34" t="s">
        <v>2475</v>
      </c>
      <c s="35" t="s">
        <v>5</v>
      </c>
      <c s="6" t="s">
        <v>2454</v>
      </c>
      <c s="36" t="s">
        <v>174</v>
      </c>
      <c s="37">
        <v>515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68</v>
      </c>
      <c>
        <f>(M490*21)/100</f>
      </c>
      <c t="s">
        <v>28</v>
      </c>
    </row>
    <row r="491" spans="1:5" ht="12.75">
      <c r="A491" s="35" t="s">
        <v>56</v>
      </c>
      <c r="E491" s="39" t="s">
        <v>2454</v>
      </c>
    </row>
    <row r="492" spans="1:5" ht="12.75">
      <c r="A492" s="35" t="s">
        <v>58</v>
      </c>
      <c r="E492" s="40" t="s">
        <v>5</v>
      </c>
    </row>
    <row r="493" spans="1:5" ht="12.75">
      <c r="A493" t="s">
        <v>59</v>
      </c>
      <c r="E493" s="39" t="s">
        <v>5</v>
      </c>
    </row>
    <row r="494" spans="1:16" ht="25.5">
      <c r="A494" t="s">
        <v>50</v>
      </c>
      <c s="34" t="s">
        <v>494</v>
      </c>
      <c s="34" t="s">
        <v>2397</v>
      </c>
      <c s="35" t="s">
        <v>5</v>
      </c>
      <c s="6" t="s">
        <v>2398</v>
      </c>
      <c s="36" t="s">
        <v>174</v>
      </c>
      <c s="37">
        <v>515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55</v>
      </c>
      <c>
        <f>(M494*21)/100</f>
      </c>
      <c t="s">
        <v>28</v>
      </c>
    </row>
    <row r="495" spans="1:5" ht="25.5">
      <c r="A495" s="35" t="s">
        <v>56</v>
      </c>
      <c r="E495" s="39" t="s">
        <v>2398</v>
      </c>
    </row>
    <row r="496" spans="1:5" ht="12.75">
      <c r="A496" s="35" t="s">
        <v>58</v>
      </c>
      <c r="E496" s="40" t="s">
        <v>5</v>
      </c>
    </row>
    <row r="497" spans="1:5" ht="12.75">
      <c r="A497" t="s">
        <v>59</v>
      </c>
      <c r="E497" s="39" t="s">
        <v>5</v>
      </c>
    </row>
    <row r="498" spans="1:16" ht="12.75">
      <c r="A498" t="s">
        <v>50</v>
      </c>
      <c s="34" t="s">
        <v>460</v>
      </c>
      <c s="34" t="s">
        <v>2476</v>
      </c>
      <c s="35" t="s">
        <v>5</v>
      </c>
      <c s="6" t="s">
        <v>2477</v>
      </c>
      <c s="36" t="s">
        <v>174</v>
      </c>
      <c s="37">
        <v>75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68</v>
      </c>
      <c>
        <f>(M498*21)/100</f>
      </c>
      <c t="s">
        <v>28</v>
      </c>
    </row>
    <row r="499" spans="1:5" ht="12.75">
      <c r="A499" s="35" t="s">
        <v>56</v>
      </c>
      <c r="E499" s="39" t="s">
        <v>2477</v>
      </c>
    </row>
    <row r="500" spans="1:5" ht="12.75">
      <c r="A500" s="35" t="s">
        <v>58</v>
      </c>
      <c r="E500" s="40" t="s">
        <v>5</v>
      </c>
    </row>
    <row r="501" spans="1:5" ht="12.75">
      <c r="A501" t="s">
        <v>59</v>
      </c>
      <c r="E501" s="39" t="s">
        <v>5</v>
      </c>
    </row>
    <row r="502" spans="1:16" ht="25.5">
      <c r="A502" t="s">
        <v>50</v>
      </c>
      <c s="34" t="s">
        <v>336</v>
      </c>
      <c s="34" t="s">
        <v>2401</v>
      </c>
      <c s="35" t="s">
        <v>5</v>
      </c>
      <c s="6" t="s">
        <v>2402</v>
      </c>
      <c s="36" t="s">
        <v>174</v>
      </c>
      <c s="37">
        <v>75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55</v>
      </c>
      <c>
        <f>(M502*21)/100</f>
      </c>
      <c t="s">
        <v>28</v>
      </c>
    </row>
    <row r="503" spans="1:5" ht="25.5">
      <c r="A503" s="35" t="s">
        <v>56</v>
      </c>
      <c r="E503" s="39" t="s">
        <v>2402</v>
      </c>
    </row>
    <row r="504" spans="1:5" ht="12.75">
      <c r="A504" s="35" t="s">
        <v>58</v>
      </c>
      <c r="E504" s="40" t="s">
        <v>5</v>
      </c>
    </row>
    <row r="505" spans="1:5" ht="12.75">
      <c r="A505" t="s">
        <v>59</v>
      </c>
      <c r="E505" s="39" t="s">
        <v>5</v>
      </c>
    </row>
    <row r="506" spans="1:16" ht="12.75">
      <c r="A506" t="s">
        <v>50</v>
      </c>
      <c s="34" t="s">
        <v>497</v>
      </c>
      <c s="34" t="s">
        <v>1946</v>
      </c>
      <c s="35" t="s">
        <v>5</v>
      </c>
      <c s="6" t="s">
        <v>2478</v>
      </c>
      <c s="36" t="s">
        <v>1659</v>
      </c>
      <c s="37">
        <v>30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68</v>
      </c>
      <c>
        <f>(M506*21)/100</f>
      </c>
      <c t="s">
        <v>28</v>
      </c>
    </row>
    <row r="507" spans="1:5" ht="12.75">
      <c r="A507" s="35" t="s">
        <v>56</v>
      </c>
      <c r="E507" s="39" t="s">
        <v>2478</v>
      </c>
    </row>
    <row r="508" spans="1:5" ht="12.75">
      <c r="A508" s="35" t="s">
        <v>58</v>
      </c>
      <c r="E508" s="40" t="s">
        <v>5</v>
      </c>
    </row>
    <row r="509" spans="1:5" ht="12.75">
      <c r="A509" t="s">
        <v>59</v>
      </c>
      <c r="E509" s="39" t="s">
        <v>5</v>
      </c>
    </row>
    <row r="510" spans="1:16" ht="12.75">
      <c r="A510" t="s">
        <v>50</v>
      </c>
      <c s="34" t="s">
        <v>498</v>
      </c>
      <c s="34" t="s">
        <v>2419</v>
      </c>
      <c s="35" t="s">
        <v>5</v>
      </c>
      <c s="6" t="s">
        <v>2420</v>
      </c>
      <c s="36" t="s">
        <v>65</v>
      </c>
      <c s="37">
        <v>31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55</v>
      </c>
      <c>
        <f>(M510*21)/100</f>
      </c>
      <c t="s">
        <v>28</v>
      </c>
    </row>
    <row r="511" spans="1:5" ht="12.75">
      <c r="A511" s="35" t="s">
        <v>56</v>
      </c>
      <c r="E511" s="39" t="s">
        <v>2420</v>
      </c>
    </row>
    <row r="512" spans="1:5" ht="12.75">
      <c r="A512" s="35" t="s">
        <v>58</v>
      </c>
      <c r="E512" s="40" t="s">
        <v>5</v>
      </c>
    </row>
    <row r="513" spans="1:5" ht="12.75">
      <c r="A513" t="s">
        <v>59</v>
      </c>
      <c r="E513" s="39" t="s">
        <v>5</v>
      </c>
    </row>
    <row r="514" spans="1:16" ht="12.75">
      <c r="A514" t="s">
        <v>50</v>
      </c>
      <c s="34" t="s">
        <v>786</v>
      </c>
      <c s="34" t="s">
        <v>2479</v>
      </c>
      <c s="35" t="s">
        <v>5</v>
      </c>
      <c s="6" t="s">
        <v>2480</v>
      </c>
      <c s="36" t="s">
        <v>65</v>
      </c>
      <c s="37">
        <v>13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55</v>
      </c>
      <c>
        <f>(M514*21)/100</f>
      </c>
      <c t="s">
        <v>28</v>
      </c>
    </row>
    <row r="515" spans="1:5" ht="12.75">
      <c r="A515" s="35" t="s">
        <v>56</v>
      </c>
      <c r="E515" s="39" t="s">
        <v>2480</v>
      </c>
    </row>
    <row r="516" spans="1:5" ht="12.75">
      <c r="A516" s="35" t="s">
        <v>58</v>
      </c>
      <c r="E516" s="40" t="s">
        <v>5</v>
      </c>
    </row>
    <row r="517" spans="1:5" ht="12.75">
      <c r="A517" t="s">
        <v>59</v>
      </c>
      <c r="E517" s="39" t="s">
        <v>5</v>
      </c>
    </row>
    <row r="518" spans="1:13" ht="12.75">
      <c r="A518" t="s">
        <v>47</v>
      </c>
      <c r="C518" s="31" t="s">
        <v>1526</v>
      </c>
      <c r="E518" s="33" t="s">
        <v>2481</v>
      </c>
      <c r="J518" s="32">
        <f>0</f>
      </c>
      <c s="32">
        <f>0</f>
      </c>
      <c s="32">
        <f>0+L519+L523+L527+L531+L535+L539+L543+L547+L551+L555</f>
      </c>
      <c s="32">
        <f>0+M519+M523+M527+M531+M535+M539+M543+M547+M551+M555</f>
      </c>
    </row>
    <row r="519" spans="1:16" ht="12.75">
      <c r="A519" t="s">
        <v>50</v>
      </c>
      <c s="34" t="s">
        <v>787</v>
      </c>
      <c s="34" t="s">
        <v>2458</v>
      </c>
      <c s="35" t="s">
        <v>5</v>
      </c>
      <c s="6" t="s">
        <v>2459</v>
      </c>
      <c s="36" t="s">
        <v>65</v>
      </c>
      <c s="37">
        <v>12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55</v>
      </c>
      <c>
        <f>(M519*21)/100</f>
      </c>
      <c t="s">
        <v>28</v>
      </c>
    </row>
    <row r="520" spans="1:5" ht="12.75">
      <c r="A520" s="35" t="s">
        <v>56</v>
      </c>
      <c r="E520" s="39" t="s">
        <v>2459</v>
      </c>
    </row>
    <row r="521" spans="1:5" ht="12.75">
      <c r="A521" s="35" t="s">
        <v>58</v>
      </c>
      <c r="E521" s="40" t="s">
        <v>5</v>
      </c>
    </row>
    <row r="522" spans="1:5" ht="12.75">
      <c r="A522" t="s">
        <v>59</v>
      </c>
      <c r="E522" s="39" t="s">
        <v>5</v>
      </c>
    </row>
    <row r="523" spans="1:16" ht="12.75">
      <c r="A523" t="s">
        <v>50</v>
      </c>
      <c s="34" t="s">
        <v>790</v>
      </c>
      <c s="34" t="s">
        <v>2110</v>
      </c>
      <c s="35" t="s">
        <v>5</v>
      </c>
      <c s="6" t="s">
        <v>2460</v>
      </c>
      <c s="36" t="s">
        <v>65</v>
      </c>
      <c s="37">
        <v>12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68</v>
      </c>
      <c>
        <f>(M523*21)/100</f>
      </c>
      <c t="s">
        <v>28</v>
      </c>
    </row>
    <row r="524" spans="1:5" ht="12.75">
      <c r="A524" s="35" t="s">
        <v>56</v>
      </c>
      <c r="E524" s="39" t="s">
        <v>2460</v>
      </c>
    </row>
    <row r="525" spans="1:5" ht="12.75">
      <c r="A525" s="35" t="s">
        <v>58</v>
      </c>
      <c r="E525" s="40" t="s">
        <v>5</v>
      </c>
    </row>
    <row r="526" spans="1:5" ht="12.75">
      <c r="A526" t="s">
        <v>59</v>
      </c>
      <c r="E526" s="39" t="s">
        <v>5</v>
      </c>
    </row>
    <row r="527" spans="1:16" ht="25.5">
      <c r="A527" t="s">
        <v>50</v>
      </c>
      <c s="34" t="s">
        <v>792</v>
      </c>
      <c s="34" t="s">
        <v>2368</v>
      </c>
      <c s="35" t="s">
        <v>5</v>
      </c>
      <c s="6" t="s">
        <v>2369</v>
      </c>
      <c s="36" t="s">
        <v>65</v>
      </c>
      <c s="37">
        <v>12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55</v>
      </c>
      <c>
        <f>(M527*21)/100</f>
      </c>
      <c t="s">
        <v>28</v>
      </c>
    </row>
    <row r="528" spans="1:5" ht="25.5">
      <c r="A528" s="35" t="s">
        <v>56</v>
      </c>
      <c r="E528" s="39" t="s">
        <v>2369</v>
      </c>
    </row>
    <row r="529" spans="1:5" ht="12.75">
      <c r="A529" s="35" t="s">
        <v>58</v>
      </c>
      <c r="E529" s="40" t="s">
        <v>5</v>
      </c>
    </row>
    <row r="530" spans="1:5" ht="12.75">
      <c r="A530" t="s">
        <v>59</v>
      </c>
      <c r="E530" s="39" t="s">
        <v>5</v>
      </c>
    </row>
    <row r="531" spans="1:16" ht="12.75">
      <c r="A531" t="s">
        <v>50</v>
      </c>
      <c s="34" t="s">
        <v>795</v>
      </c>
      <c s="34" t="s">
        <v>2482</v>
      </c>
      <c s="35" t="s">
        <v>5</v>
      </c>
      <c s="6" t="s">
        <v>2454</v>
      </c>
      <c s="36" t="s">
        <v>174</v>
      </c>
      <c s="37">
        <v>81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68</v>
      </c>
      <c>
        <f>(M531*21)/100</f>
      </c>
      <c t="s">
        <v>28</v>
      </c>
    </row>
    <row r="532" spans="1:5" ht="12.75">
      <c r="A532" s="35" t="s">
        <v>56</v>
      </c>
      <c r="E532" s="39" t="s">
        <v>2454</v>
      </c>
    </row>
    <row r="533" spans="1:5" ht="12.75">
      <c r="A533" s="35" t="s">
        <v>58</v>
      </c>
      <c r="E533" s="40" t="s">
        <v>5</v>
      </c>
    </row>
    <row r="534" spans="1:5" ht="12.75">
      <c r="A534" t="s">
        <v>59</v>
      </c>
      <c r="E534" s="39" t="s">
        <v>5</v>
      </c>
    </row>
    <row r="535" spans="1:16" ht="25.5">
      <c r="A535" t="s">
        <v>50</v>
      </c>
      <c s="34" t="s">
        <v>798</v>
      </c>
      <c s="34" t="s">
        <v>2397</v>
      </c>
      <c s="35" t="s">
        <v>5</v>
      </c>
      <c s="6" t="s">
        <v>2398</v>
      </c>
      <c s="36" t="s">
        <v>174</v>
      </c>
      <c s="37">
        <v>81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55</v>
      </c>
      <c>
        <f>(M535*21)/100</f>
      </c>
      <c t="s">
        <v>28</v>
      </c>
    </row>
    <row r="536" spans="1:5" ht="25.5">
      <c r="A536" s="35" t="s">
        <v>56</v>
      </c>
      <c r="E536" s="39" t="s">
        <v>2398</v>
      </c>
    </row>
    <row r="537" spans="1:5" ht="12.75">
      <c r="A537" s="35" t="s">
        <v>58</v>
      </c>
      <c r="E537" s="40" t="s">
        <v>5</v>
      </c>
    </row>
    <row r="538" spans="1:5" ht="12.75">
      <c r="A538" t="s">
        <v>59</v>
      </c>
      <c r="E538" s="39" t="s">
        <v>5</v>
      </c>
    </row>
    <row r="539" spans="1:16" ht="12.75">
      <c r="A539" t="s">
        <v>50</v>
      </c>
      <c s="34" t="s">
        <v>799</v>
      </c>
      <c s="34" t="s">
        <v>2483</v>
      </c>
      <c s="35" t="s">
        <v>5</v>
      </c>
      <c s="6" t="s">
        <v>2477</v>
      </c>
      <c s="36" t="s">
        <v>174</v>
      </c>
      <c s="37">
        <v>14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68</v>
      </c>
      <c>
        <f>(M539*21)/100</f>
      </c>
      <c t="s">
        <v>28</v>
      </c>
    </row>
    <row r="540" spans="1:5" ht="12.75">
      <c r="A540" s="35" t="s">
        <v>56</v>
      </c>
      <c r="E540" s="39" t="s">
        <v>2477</v>
      </c>
    </row>
    <row r="541" spans="1:5" ht="12.75">
      <c r="A541" s="35" t="s">
        <v>58</v>
      </c>
      <c r="E541" s="40" t="s">
        <v>5</v>
      </c>
    </row>
    <row r="542" spans="1:5" ht="12.75">
      <c r="A542" t="s">
        <v>59</v>
      </c>
      <c r="E542" s="39" t="s">
        <v>5</v>
      </c>
    </row>
    <row r="543" spans="1:16" ht="25.5">
      <c r="A543" t="s">
        <v>50</v>
      </c>
      <c s="34" t="s">
        <v>801</v>
      </c>
      <c s="34" t="s">
        <v>2401</v>
      </c>
      <c s="35" t="s">
        <v>5</v>
      </c>
      <c s="6" t="s">
        <v>2402</v>
      </c>
      <c s="36" t="s">
        <v>174</v>
      </c>
      <c s="37">
        <v>14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55</v>
      </c>
      <c>
        <f>(M543*21)/100</f>
      </c>
      <c t="s">
        <v>28</v>
      </c>
    </row>
    <row r="544" spans="1:5" ht="25.5">
      <c r="A544" s="35" t="s">
        <v>56</v>
      </c>
      <c r="E544" s="39" t="s">
        <v>2402</v>
      </c>
    </row>
    <row r="545" spans="1:5" ht="12.75">
      <c r="A545" s="35" t="s">
        <v>58</v>
      </c>
      <c r="E545" s="40" t="s">
        <v>5</v>
      </c>
    </row>
    <row r="546" spans="1:5" ht="12.75">
      <c r="A546" t="s">
        <v>59</v>
      </c>
      <c r="E546" s="39" t="s">
        <v>5</v>
      </c>
    </row>
    <row r="547" spans="1:16" ht="12.75">
      <c r="A547" t="s">
        <v>50</v>
      </c>
      <c s="34" t="s">
        <v>804</v>
      </c>
      <c s="34" t="s">
        <v>2419</v>
      </c>
      <c s="35" t="s">
        <v>5</v>
      </c>
      <c s="6" t="s">
        <v>2420</v>
      </c>
      <c s="36" t="s">
        <v>65</v>
      </c>
      <c s="37">
        <v>14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55</v>
      </c>
      <c>
        <f>(M547*21)/100</f>
      </c>
      <c t="s">
        <v>28</v>
      </c>
    </row>
    <row r="548" spans="1:5" ht="12.75">
      <c r="A548" s="35" t="s">
        <v>56</v>
      </c>
      <c r="E548" s="39" t="s">
        <v>2420</v>
      </c>
    </row>
    <row r="549" spans="1:5" ht="12.75">
      <c r="A549" s="35" t="s">
        <v>58</v>
      </c>
      <c r="E549" s="40" t="s">
        <v>5</v>
      </c>
    </row>
    <row r="550" spans="1:5" ht="12.75">
      <c r="A550" t="s">
        <v>59</v>
      </c>
      <c r="E550" s="39" t="s">
        <v>5</v>
      </c>
    </row>
    <row r="551" spans="1:16" ht="12.75">
      <c r="A551" t="s">
        <v>50</v>
      </c>
      <c s="34" t="s">
        <v>805</v>
      </c>
      <c s="34" t="s">
        <v>2484</v>
      </c>
      <c s="35" t="s">
        <v>5</v>
      </c>
      <c s="6" t="s">
        <v>2480</v>
      </c>
      <c s="36" t="s">
        <v>65</v>
      </c>
      <c s="37">
        <v>2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55</v>
      </c>
      <c>
        <f>(M551*21)/100</f>
      </c>
      <c t="s">
        <v>28</v>
      </c>
    </row>
    <row r="552" spans="1:5" ht="12.75">
      <c r="A552" s="35" t="s">
        <v>56</v>
      </c>
      <c r="E552" s="39" t="s">
        <v>2480</v>
      </c>
    </row>
    <row r="553" spans="1:5" ht="12.75">
      <c r="A553" s="35" t="s">
        <v>58</v>
      </c>
      <c r="E553" s="40" t="s">
        <v>5</v>
      </c>
    </row>
    <row r="554" spans="1:5" ht="12.75">
      <c r="A554" t="s">
        <v>59</v>
      </c>
      <c r="E554" s="39" t="s">
        <v>5</v>
      </c>
    </row>
    <row r="555" spans="1:16" ht="12.75">
      <c r="A555" t="s">
        <v>50</v>
      </c>
      <c s="34" t="s">
        <v>884</v>
      </c>
      <c s="34" t="s">
        <v>2456</v>
      </c>
      <c s="35" t="s">
        <v>5</v>
      </c>
      <c s="6" t="s">
        <v>2457</v>
      </c>
      <c s="36" t="s">
        <v>65</v>
      </c>
      <c s="37">
        <v>12</v>
      </c>
      <c s="36">
        <v>0.0104</v>
      </c>
      <c s="36">
        <f>ROUND(G555*H555,6)</f>
      </c>
      <c r="L555" s="38">
        <v>0</v>
      </c>
      <c s="32">
        <f>ROUND(ROUND(L555,2)*ROUND(G555,3),2)</f>
      </c>
      <c s="36" t="s">
        <v>328</v>
      </c>
      <c>
        <f>(M555*21)/100</f>
      </c>
      <c t="s">
        <v>28</v>
      </c>
    </row>
    <row r="556" spans="1:5" ht="12.75">
      <c r="A556" s="35" t="s">
        <v>56</v>
      </c>
      <c r="E556" s="39" t="s">
        <v>2457</v>
      </c>
    </row>
    <row r="557" spans="1:5" ht="12.75">
      <c r="A557" s="35" t="s">
        <v>58</v>
      </c>
      <c r="E557" s="40" t="s">
        <v>5</v>
      </c>
    </row>
    <row r="558" spans="1:5" ht="12.75">
      <c r="A558" t="s">
        <v>59</v>
      </c>
      <c r="E558" s="39" t="s">
        <v>5</v>
      </c>
    </row>
    <row r="559" spans="1:13" ht="12.75">
      <c r="A559" t="s">
        <v>47</v>
      </c>
      <c r="C559" s="31" t="s">
        <v>1528</v>
      </c>
      <c r="E559" s="33" t="s">
        <v>2485</v>
      </c>
      <c r="J559" s="32">
        <f>0</f>
      </c>
      <c s="32">
        <f>0</f>
      </c>
      <c s="32">
        <f>0+L560+L564+L568</f>
      </c>
      <c s="32">
        <f>0+M560+M564+M568</f>
      </c>
    </row>
    <row r="560" spans="1:16" ht="12.75">
      <c r="A560" t="s">
        <v>50</v>
      </c>
      <c s="34" t="s">
        <v>807</v>
      </c>
      <c s="34" t="s">
        <v>2486</v>
      </c>
      <c s="35" t="s">
        <v>5</v>
      </c>
      <c s="6" t="s">
        <v>2487</v>
      </c>
      <c s="36" t="s">
        <v>174</v>
      </c>
      <c s="37">
        <v>33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68</v>
      </c>
      <c>
        <f>(M560*21)/100</f>
      </c>
      <c t="s">
        <v>28</v>
      </c>
    </row>
    <row r="561" spans="1:5" ht="12.75">
      <c r="A561" s="35" t="s">
        <v>56</v>
      </c>
      <c r="E561" s="39" t="s">
        <v>2487</v>
      </c>
    </row>
    <row r="562" spans="1:5" ht="12.75">
      <c r="A562" s="35" t="s">
        <v>58</v>
      </c>
      <c r="E562" s="40" t="s">
        <v>5</v>
      </c>
    </row>
    <row r="563" spans="1:5" ht="12.75">
      <c r="A563" t="s">
        <v>59</v>
      </c>
      <c r="E563" s="39" t="s">
        <v>5</v>
      </c>
    </row>
    <row r="564" spans="1:16" ht="25.5">
      <c r="A564" t="s">
        <v>50</v>
      </c>
      <c s="34" t="s">
        <v>809</v>
      </c>
      <c s="34" t="s">
        <v>2401</v>
      </c>
      <c s="35" t="s">
        <v>5</v>
      </c>
      <c s="6" t="s">
        <v>2402</v>
      </c>
      <c s="36" t="s">
        <v>174</v>
      </c>
      <c s="37">
        <v>33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55</v>
      </c>
      <c>
        <f>(M564*21)/100</f>
      </c>
      <c t="s">
        <v>28</v>
      </c>
    </row>
    <row r="565" spans="1:5" ht="25.5">
      <c r="A565" s="35" t="s">
        <v>56</v>
      </c>
      <c r="E565" s="39" t="s">
        <v>2402</v>
      </c>
    </row>
    <row r="566" spans="1:5" ht="12.75">
      <c r="A566" s="35" t="s">
        <v>58</v>
      </c>
      <c r="E566" s="40" t="s">
        <v>5</v>
      </c>
    </row>
    <row r="567" spans="1:5" ht="12.75">
      <c r="A567" t="s">
        <v>59</v>
      </c>
      <c r="E567" s="39" t="s">
        <v>5</v>
      </c>
    </row>
    <row r="568" spans="1:16" ht="12.75">
      <c r="A568" t="s">
        <v>50</v>
      </c>
      <c s="34" t="s">
        <v>812</v>
      </c>
      <c s="34" t="s">
        <v>2484</v>
      </c>
      <c s="35" t="s">
        <v>5</v>
      </c>
      <c s="6" t="s">
        <v>2480</v>
      </c>
      <c s="36" t="s">
        <v>65</v>
      </c>
      <c s="37">
        <v>9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55</v>
      </c>
      <c>
        <f>(M568*21)/100</f>
      </c>
      <c t="s">
        <v>28</v>
      </c>
    </row>
    <row r="569" spans="1:5" ht="12.75">
      <c r="A569" s="35" t="s">
        <v>56</v>
      </c>
      <c r="E569" s="39" t="s">
        <v>2480</v>
      </c>
    </row>
    <row r="570" spans="1:5" ht="12.75">
      <c r="A570" s="35" t="s">
        <v>58</v>
      </c>
      <c r="E570" s="40" t="s">
        <v>5</v>
      </c>
    </row>
    <row r="571" spans="1:5" ht="12.75">
      <c r="A571" t="s">
        <v>59</v>
      </c>
      <c r="E571" s="39" t="s">
        <v>5</v>
      </c>
    </row>
    <row r="572" spans="1:13" ht="12.75">
      <c r="A572" t="s">
        <v>47</v>
      </c>
      <c r="C572" s="31" t="s">
        <v>1544</v>
      </c>
      <c r="E572" s="33" t="s">
        <v>2488</v>
      </c>
      <c r="J572" s="32">
        <f>0</f>
      </c>
      <c s="32">
        <f>0</f>
      </c>
      <c s="32">
        <f>0+L573+L577</f>
      </c>
      <c s="32">
        <f>0+M573+M577</f>
      </c>
    </row>
    <row r="573" spans="1:16" ht="12.75">
      <c r="A573" t="s">
        <v>50</v>
      </c>
      <c s="34" t="s">
        <v>813</v>
      </c>
      <c s="34" t="s">
        <v>2112</v>
      </c>
      <c s="35" t="s">
        <v>5</v>
      </c>
      <c s="6" t="s">
        <v>2489</v>
      </c>
      <c s="36" t="s">
        <v>206</v>
      </c>
      <c s="37">
        <v>2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68</v>
      </c>
      <c>
        <f>(M573*21)/100</f>
      </c>
      <c t="s">
        <v>28</v>
      </c>
    </row>
    <row r="574" spans="1:5" ht="12.75">
      <c r="A574" s="35" t="s">
        <v>56</v>
      </c>
      <c r="E574" s="39" t="s">
        <v>2489</v>
      </c>
    </row>
    <row r="575" spans="1:5" ht="12.75">
      <c r="A575" s="35" t="s">
        <v>58</v>
      </c>
      <c r="E575" s="40" t="s">
        <v>5</v>
      </c>
    </row>
    <row r="576" spans="1:5" ht="12.75">
      <c r="A576" t="s">
        <v>59</v>
      </c>
      <c r="E576" s="39" t="s">
        <v>5</v>
      </c>
    </row>
    <row r="577" spans="1:16" ht="12.75">
      <c r="A577" t="s">
        <v>50</v>
      </c>
      <c s="34" t="s">
        <v>814</v>
      </c>
      <c s="34" t="s">
        <v>2490</v>
      </c>
      <c s="35" t="s">
        <v>5</v>
      </c>
      <c s="6" t="s">
        <v>2491</v>
      </c>
      <c s="36" t="s">
        <v>65</v>
      </c>
      <c s="37">
        <v>2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55</v>
      </c>
      <c>
        <f>(M577*21)/100</f>
      </c>
      <c t="s">
        <v>28</v>
      </c>
    </row>
    <row r="578" spans="1:5" ht="12.75">
      <c r="A578" s="35" t="s">
        <v>56</v>
      </c>
      <c r="E578" s="39" t="s">
        <v>2491</v>
      </c>
    </row>
    <row r="579" spans="1:5" ht="12.75">
      <c r="A579" s="35" t="s">
        <v>58</v>
      </c>
      <c r="E579" s="40" t="s">
        <v>5</v>
      </c>
    </row>
    <row r="580" spans="1:5" ht="12.75">
      <c r="A580" t="s">
        <v>59</v>
      </c>
      <c r="E58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4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1559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1559</v>
      </c>
      <c r="E4" s="26" t="s">
        <v>1560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COUNTIFS(L8:L1465,"=0",A8:A1465,"P")+COUNTIFS(L8:L1465,"",A8:A1465,"P")+SUM(Q8:Q1465)</f>
      </c>
    </row>
    <row r="8" spans="1:13" ht="12.75">
      <c r="A8" t="s">
        <v>45</v>
      </c>
      <c r="C8" s="28" t="s">
        <v>2494</v>
      </c>
      <c r="E8" s="30" t="s">
        <v>2493</v>
      </c>
      <c r="J8" s="29">
        <f>0+J9+J14+J255+J288+J325+J390+J567+J700+J1001+J1418+J1435+J1460</f>
      </c>
      <c s="29">
        <f>0+K9+K14+K255+K288+K325+K390+K567+K700+K1001+K1418+K1435+K1460</f>
      </c>
      <c s="29">
        <f>0+L9+L14+L255+L288+L325+L390+L567+L700+L1001+L1418+L1435+L1460</f>
      </c>
      <c s="29">
        <f>0+M9+M14+M255+M288+M325+M390+M567+M700+M1001+M1418+M1435+M1460</f>
      </c>
    </row>
    <row r="9" spans="1:13" ht="12.75">
      <c r="A9" t="s">
        <v>47</v>
      </c>
      <c r="C9" s="31" t="s">
        <v>2495</v>
      </c>
      <c r="E9" s="33" t="s">
        <v>2496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1123</v>
      </c>
      <c s="34" t="s">
        <v>2497</v>
      </c>
      <c s="35" t="s">
        <v>5</v>
      </c>
      <c s="6" t="s">
        <v>2498</v>
      </c>
      <c s="36" t="s">
        <v>54</v>
      </c>
      <c s="37">
        <v>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2499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2500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</f>
      </c>
    </row>
    <row r="15" spans="1:16" ht="12.75">
      <c r="A15" t="s">
        <v>50</v>
      </c>
      <c s="34" t="s">
        <v>62</v>
      </c>
      <c s="34" t="s">
        <v>2501</v>
      </c>
      <c s="35" t="s">
        <v>5</v>
      </c>
      <c s="6" t="s">
        <v>2502</v>
      </c>
      <c s="36" t="s">
        <v>206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68</v>
      </c>
      <c>
        <f>(M15*21)/100</f>
      </c>
      <c t="s">
        <v>28</v>
      </c>
    </row>
    <row r="16" spans="1:5" ht="12.75">
      <c r="A16" s="35" t="s">
        <v>56</v>
      </c>
      <c r="E16" s="39" t="s">
        <v>2502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2503</v>
      </c>
      <c s="35" t="s">
        <v>5</v>
      </c>
      <c s="6" t="s">
        <v>2504</v>
      </c>
      <c s="36" t="s">
        <v>206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12.75">
      <c r="A20" s="35" t="s">
        <v>56</v>
      </c>
      <c r="E20" s="39" t="s">
        <v>2504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2505</v>
      </c>
      <c s="35" t="s">
        <v>5</v>
      </c>
      <c s="6" t="s">
        <v>2506</v>
      </c>
      <c s="36" t="s">
        <v>206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68</v>
      </c>
      <c>
        <f>(M23*21)/100</f>
      </c>
      <c t="s">
        <v>28</v>
      </c>
    </row>
    <row r="24" spans="1:5" ht="12.75">
      <c r="A24" s="35" t="s">
        <v>56</v>
      </c>
      <c r="E24" s="39" t="s">
        <v>2506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2507</v>
      </c>
      <c s="35" t="s">
        <v>5</v>
      </c>
      <c s="6" t="s">
        <v>2508</v>
      </c>
      <c s="36" t="s">
        <v>206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68</v>
      </c>
      <c>
        <f>(M27*21)/100</f>
      </c>
      <c t="s">
        <v>28</v>
      </c>
    </row>
    <row r="28" spans="1:5" ht="12.75">
      <c r="A28" s="35" t="s">
        <v>56</v>
      </c>
      <c r="E28" s="39" t="s">
        <v>2508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74</v>
      </c>
      <c s="34" t="s">
        <v>2509</v>
      </c>
      <c s="35" t="s">
        <v>5</v>
      </c>
      <c s="6" t="s">
        <v>2510</v>
      </c>
      <c s="36" t="s">
        <v>206</v>
      </c>
      <c s="37">
        <v>252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68</v>
      </c>
      <c>
        <f>(M31*21)/100</f>
      </c>
      <c t="s">
        <v>28</v>
      </c>
    </row>
    <row r="32" spans="1:5" ht="12.75">
      <c r="A32" s="35" t="s">
        <v>56</v>
      </c>
      <c r="E32" s="39" t="s">
        <v>2510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50</v>
      </c>
      <c s="34" t="s">
        <v>27</v>
      </c>
      <c s="34" t="s">
        <v>2511</v>
      </c>
      <c s="35" t="s">
        <v>5</v>
      </c>
      <c s="6" t="s">
        <v>2512</v>
      </c>
      <c s="36" t="s">
        <v>206</v>
      </c>
      <c s="37">
        <v>252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68</v>
      </c>
      <c>
        <f>(M35*21)/100</f>
      </c>
      <c t="s">
        <v>28</v>
      </c>
    </row>
    <row r="36" spans="1:5" ht="12.75">
      <c r="A36" s="35" t="s">
        <v>56</v>
      </c>
      <c r="E36" s="39" t="s">
        <v>2512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79</v>
      </c>
      <c s="34" t="s">
        <v>2513</v>
      </c>
      <c s="35" t="s">
        <v>5</v>
      </c>
      <c s="6" t="s">
        <v>2514</v>
      </c>
      <c s="36" t="s">
        <v>206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68</v>
      </c>
      <c>
        <f>(M39*21)/100</f>
      </c>
      <c t="s">
        <v>28</v>
      </c>
    </row>
    <row r="40" spans="1:5" ht="12.75">
      <c r="A40" s="35" t="s">
        <v>56</v>
      </c>
      <c r="E40" s="39" t="s">
        <v>2514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82</v>
      </c>
      <c s="34" t="s">
        <v>2515</v>
      </c>
      <c s="35" t="s">
        <v>5</v>
      </c>
      <c s="6" t="s">
        <v>2516</v>
      </c>
      <c s="36" t="s">
        <v>206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68</v>
      </c>
      <c>
        <f>(M43*21)/100</f>
      </c>
      <c t="s">
        <v>28</v>
      </c>
    </row>
    <row r="44" spans="1:5" ht="12.75">
      <c r="A44" s="35" t="s">
        <v>56</v>
      </c>
      <c r="E44" s="39" t="s">
        <v>2516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85</v>
      </c>
      <c s="34" t="s">
        <v>2517</v>
      </c>
      <c s="35" t="s">
        <v>5</v>
      </c>
      <c s="6" t="s">
        <v>2518</v>
      </c>
      <c s="36" t="s">
        <v>206</v>
      </c>
      <c s="37">
        <v>212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68</v>
      </c>
      <c>
        <f>(M47*21)/100</f>
      </c>
      <c t="s">
        <v>28</v>
      </c>
    </row>
    <row r="48" spans="1:5" ht="12.75">
      <c r="A48" s="35" t="s">
        <v>56</v>
      </c>
      <c r="E48" s="39" t="s">
        <v>2518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50</v>
      </c>
      <c s="34" t="s">
        <v>88</v>
      </c>
      <c s="34" t="s">
        <v>2519</v>
      </c>
      <c s="35" t="s">
        <v>5</v>
      </c>
      <c s="6" t="s">
        <v>2520</v>
      </c>
      <c s="36" t="s">
        <v>206</v>
      </c>
      <c s="37">
        <v>212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68</v>
      </c>
      <c>
        <f>(M51*21)/100</f>
      </c>
      <c t="s">
        <v>28</v>
      </c>
    </row>
    <row r="52" spans="1:5" ht="12.75">
      <c r="A52" s="35" t="s">
        <v>56</v>
      </c>
      <c r="E52" s="39" t="s">
        <v>2520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91</v>
      </c>
      <c s="34" t="s">
        <v>2521</v>
      </c>
      <c s="35" t="s">
        <v>5</v>
      </c>
      <c s="6" t="s">
        <v>2522</v>
      </c>
      <c s="36" t="s">
        <v>206</v>
      </c>
      <c s="37">
        <v>235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68</v>
      </c>
      <c>
        <f>(M55*21)/100</f>
      </c>
      <c t="s">
        <v>28</v>
      </c>
    </row>
    <row r="56" spans="1:5" ht="12.75">
      <c r="A56" s="35" t="s">
        <v>56</v>
      </c>
      <c r="E56" s="39" t="s">
        <v>2522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50</v>
      </c>
      <c s="34" t="s">
        <v>94</v>
      </c>
      <c s="34" t="s">
        <v>2523</v>
      </c>
      <c s="35" t="s">
        <v>5</v>
      </c>
      <c s="6" t="s">
        <v>2524</v>
      </c>
      <c s="36" t="s">
        <v>206</v>
      </c>
      <c s="37">
        <v>235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68</v>
      </c>
      <c>
        <f>(M59*21)/100</f>
      </c>
      <c t="s">
        <v>28</v>
      </c>
    </row>
    <row r="60" spans="1:5" ht="12.75">
      <c r="A60" s="35" t="s">
        <v>56</v>
      </c>
      <c r="E60" s="39" t="s">
        <v>2524</v>
      </c>
    </row>
    <row r="61" spans="1:5" ht="12.75">
      <c r="A61" s="35" t="s">
        <v>58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97</v>
      </c>
      <c s="34" t="s">
        <v>2525</v>
      </c>
      <c s="35" t="s">
        <v>5</v>
      </c>
      <c s="6" t="s">
        <v>2526</v>
      </c>
      <c s="36" t="s">
        <v>206</v>
      </c>
      <c s="37">
        <v>84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68</v>
      </c>
      <c>
        <f>(M63*21)/100</f>
      </c>
      <c t="s">
        <v>28</v>
      </c>
    </row>
    <row r="64" spans="1:5" ht="12.75">
      <c r="A64" s="35" t="s">
        <v>56</v>
      </c>
      <c r="E64" s="39" t="s">
        <v>2526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12.75">
      <c r="A67" t="s">
        <v>50</v>
      </c>
      <c s="34" t="s">
        <v>100</v>
      </c>
      <c s="34" t="s">
        <v>2527</v>
      </c>
      <c s="35" t="s">
        <v>5</v>
      </c>
      <c s="6" t="s">
        <v>2528</v>
      </c>
      <c s="36" t="s">
        <v>206</v>
      </c>
      <c s="37">
        <v>84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68</v>
      </c>
      <c>
        <f>(M67*21)/100</f>
      </c>
      <c t="s">
        <v>28</v>
      </c>
    </row>
    <row r="68" spans="1:5" ht="12.75">
      <c r="A68" s="35" t="s">
        <v>56</v>
      </c>
      <c r="E68" s="39" t="s">
        <v>2528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50</v>
      </c>
      <c s="34" t="s">
        <v>103</v>
      </c>
      <c s="34" t="s">
        <v>2529</v>
      </c>
      <c s="35" t="s">
        <v>5</v>
      </c>
      <c s="6" t="s">
        <v>2530</v>
      </c>
      <c s="36" t="s">
        <v>206</v>
      </c>
      <c s="37">
        <v>17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68</v>
      </c>
      <c>
        <f>(M71*21)/100</f>
      </c>
      <c t="s">
        <v>28</v>
      </c>
    </row>
    <row r="72" spans="1:5" ht="12.75">
      <c r="A72" s="35" t="s">
        <v>56</v>
      </c>
      <c r="E72" s="39" t="s">
        <v>2530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50</v>
      </c>
      <c s="34" t="s">
        <v>106</v>
      </c>
      <c s="34" t="s">
        <v>2531</v>
      </c>
      <c s="35" t="s">
        <v>5</v>
      </c>
      <c s="6" t="s">
        <v>2532</v>
      </c>
      <c s="36" t="s">
        <v>206</v>
      </c>
      <c s="37">
        <v>17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68</v>
      </c>
      <c>
        <f>(M75*21)/100</f>
      </c>
      <c t="s">
        <v>28</v>
      </c>
    </row>
    <row r="76" spans="1:5" ht="12.75">
      <c r="A76" s="35" t="s">
        <v>56</v>
      </c>
      <c r="E76" s="39" t="s">
        <v>2532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12.75">
      <c r="A79" t="s">
        <v>50</v>
      </c>
      <c s="34" t="s">
        <v>109</v>
      </c>
      <c s="34" t="s">
        <v>2533</v>
      </c>
      <c s="35" t="s">
        <v>5</v>
      </c>
      <c s="6" t="s">
        <v>2534</v>
      </c>
      <c s="36" t="s">
        <v>206</v>
      </c>
      <c s="37">
        <v>135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68</v>
      </c>
      <c>
        <f>(M79*21)/100</f>
      </c>
      <c t="s">
        <v>28</v>
      </c>
    </row>
    <row r="80" spans="1:5" ht="12.75">
      <c r="A80" s="35" t="s">
        <v>56</v>
      </c>
      <c r="E80" s="39" t="s">
        <v>2534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50</v>
      </c>
      <c s="34" t="s">
        <v>112</v>
      </c>
      <c s="34" t="s">
        <v>2535</v>
      </c>
      <c s="35" t="s">
        <v>5</v>
      </c>
      <c s="6" t="s">
        <v>2536</v>
      </c>
      <c s="36" t="s">
        <v>206</v>
      </c>
      <c s="37">
        <v>135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68</v>
      </c>
      <c>
        <f>(M83*21)/100</f>
      </c>
      <c t="s">
        <v>28</v>
      </c>
    </row>
    <row r="84" spans="1:5" ht="12.75">
      <c r="A84" s="35" t="s">
        <v>56</v>
      </c>
      <c r="E84" s="39" t="s">
        <v>2536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50</v>
      </c>
      <c s="34" t="s">
        <v>115</v>
      </c>
      <c s="34" t="s">
        <v>2537</v>
      </c>
      <c s="35" t="s">
        <v>5</v>
      </c>
      <c s="6" t="s">
        <v>2538</v>
      </c>
      <c s="36" t="s">
        <v>206</v>
      </c>
      <c s="37">
        <v>694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68</v>
      </c>
      <c>
        <f>(M87*21)/100</f>
      </c>
      <c t="s">
        <v>28</v>
      </c>
    </row>
    <row r="88" spans="1:5" ht="12.75">
      <c r="A88" s="35" t="s">
        <v>56</v>
      </c>
      <c r="E88" s="39" t="s">
        <v>2538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12.75">
      <c r="A91" t="s">
        <v>50</v>
      </c>
      <c s="34" t="s">
        <v>120</v>
      </c>
      <c s="34" t="s">
        <v>2539</v>
      </c>
      <c s="35" t="s">
        <v>5</v>
      </c>
      <c s="6" t="s">
        <v>2540</v>
      </c>
      <c s="36" t="s">
        <v>206</v>
      </c>
      <c s="37">
        <v>694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68</v>
      </c>
      <c>
        <f>(M91*21)/100</f>
      </c>
      <c t="s">
        <v>28</v>
      </c>
    </row>
    <row r="92" spans="1:5" ht="12.75">
      <c r="A92" s="35" t="s">
        <v>56</v>
      </c>
      <c r="E92" s="39" t="s">
        <v>2540</v>
      </c>
    </row>
    <row r="93" spans="1:5" ht="12.75">
      <c r="A93" s="35" t="s">
        <v>58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12.75">
      <c r="A95" t="s">
        <v>50</v>
      </c>
      <c s="34" t="s">
        <v>123</v>
      </c>
      <c s="34" t="s">
        <v>2541</v>
      </c>
      <c s="35" t="s">
        <v>5</v>
      </c>
      <c s="6" t="s">
        <v>2542</v>
      </c>
      <c s="36" t="s">
        <v>206</v>
      </c>
      <c s="37">
        <v>16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68</v>
      </c>
      <c>
        <f>(M95*21)/100</f>
      </c>
      <c t="s">
        <v>28</v>
      </c>
    </row>
    <row r="96" spans="1:5" ht="12.75">
      <c r="A96" s="35" t="s">
        <v>56</v>
      </c>
      <c r="E96" s="39" t="s">
        <v>2542</v>
      </c>
    </row>
    <row r="97" spans="1:5" ht="12.75">
      <c r="A97" s="35" t="s">
        <v>58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12.75">
      <c r="A99" t="s">
        <v>50</v>
      </c>
      <c s="34" t="s">
        <v>126</v>
      </c>
      <c s="34" t="s">
        <v>2543</v>
      </c>
      <c s="35" t="s">
        <v>5</v>
      </c>
      <c s="6" t="s">
        <v>2544</v>
      </c>
      <c s="36" t="s">
        <v>206</v>
      </c>
      <c s="37">
        <v>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68</v>
      </c>
      <c>
        <f>(M99*21)/100</f>
      </c>
      <c t="s">
        <v>28</v>
      </c>
    </row>
    <row r="100" spans="1:5" ht="12.75">
      <c r="A100" s="35" t="s">
        <v>56</v>
      </c>
      <c r="E100" s="39" t="s">
        <v>2544</v>
      </c>
    </row>
    <row r="101" spans="1:5" ht="12.75">
      <c r="A101" s="35" t="s">
        <v>58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50</v>
      </c>
      <c s="34" t="s">
        <v>129</v>
      </c>
      <c s="34" t="s">
        <v>2545</v>
      </c>
      <c s="35" t="s">
        <v>5</v>
      </c>
      <c s="6" t="s">
        <v>2546</v>
      </c>
      <c s="36" t="s">
        <v>174</v>
      </c>
      <c s="37">
        <v>65.5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68</v>
      </c>
      <c>
        <f>(M103*21)/100</f>
      </c>
      <c t="s">
        <v>28</v>
      </c>
    </row>
    <row r="104" spans="1:5" ht="12.75">
      <c r="A104" s="35" t="s">
        <v>56</v>
      </c>
      <c r="E104" s="39" t="s">
        <v>2546</v>
      </c>
    </row>
    <row r="105" spans="1:5" ht="12.75">
      <c r="A105" s="35" t="s">
        <v>58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12.75">
      <c r="A107" t="s">
        <v>50</v>
      </c>
      <c s="34" t="s">
        <v>132</v>
      </c>
      <c s="34" t="s">
        <v>2547</v>
      </c>
      <c s="35" t="s">
        <v>5</v>
      </c>
      <c s="6" t="s">
        <v>2548</v>
      </c>
      <c s="36" t="s">
        <v>174</v>
      </c>
      <c s="37">
        <v>65.5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68</v>
      </c>
      <c>
        <f>(M107*21)/100</f>
      </c>
      <c t="s">
        <v>28</v>
      </c>
    </row>
    <row r="108" spans="1:5" ht="12.75">
      <c r="A108" s="35" t="s">
        <v>56</v>
      </c>
      <c r="E108" s="39" t="s">
        <v>2548</v>
      </c>
    </row>
    <row r="109" spans="1:5" ht="12.75">
      <c r="A109" s="35" t="s">
        <v>58</v>
      </c>
      <c r="E109" s="40" t="s">
        <v>5</v>
      </c>
    </row>
    <row r="110" spans="1:5" ht="12.75">
      <c r="A110" t="s">
        <v>59</v>
      </c>
      <c r="E110" s="39" t="s">
        <v>5</v>
      </c>
    </row>
    <row r="111" spans="1:16" ht="12.75">
      <c r="A111" t="s">
        <v>50</v>
      </c>
      <c s="34" t="s">
        <v>134</v>
      </c>
      <c s="34" t="s">
        <v>2549</v>
      </c>
      <c s="35" t="s">
        <v>5</v>
      </c>
      <c s="6" t="s">
        <v>2550</v>
      </c>
      <c s="36" t="s">
        <v>206</v>
      </c>
      <c s="37">
        <v>22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68</v>
      </c>
      <c>
        <f>(M111*21)/100</f>
      </c>
      <c t="s">
        <v>28</v>
      </c>
    </row>
    <row r="112" spans="1:5" ht="12.75">
      <c r="A112" s="35" t="s">
        <v>56</v>
      </c>
      <c r="E112" s="39" t="s">
        <v>2550</v>
      </c>
    </row>
    <row r="113" spans="1:5" ht="12.75">
      <c r="A113" s="35" t="s">
        <v>58</v>
      </c>
      <c r="E113" s="40" t="s">
        <v>5</v>
      </c>
    </row>
    <row r="114" spans="1:5" ht="12.75">
      <c r="A114" t="s">
        <v>59</v>
      </c>
      <c r="E114" s="39" t="s">
        <v>5</v>
      </c>
    </row>
    <row r="115" spans="1:16" ht="12.75">
      <c r="A115" t="s">
        <v>50</v>
      </c>
      <c s="34" t="s">
        <v>137</v>
      </c>
      <c s="34" t="s">
        <v>2551</v>
      </c>
      <c s="35" t="s">
        <v>5</v>
      </c>
      <c s="6" t="s">
        <v>2552</v>
      </c>
      <c s="36" t="s">
        <v>206</v>
      </c>
      <c s="37">
        <v>22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68</v>
      </c>
      <c>
        <f>(M115*21)/100</f>
      </c>
      <c t="s">
        <v>28</v>
      </c>
    </row>
    <row r="116" spans="1:5" ht="12.75">
      <c r="A116" s="35" t="s">
        <v>56</v>
      </c>
      <c r="E116" s="39" t="s">
        <v>2552</v>
      </c>
    </row>
    <row r="117" spans="1:5" ht="12.75">
      <c r="A117" s="35" t="s">
        <v>58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6" ht="12.75">
      <c r="A119" t="s">
        <v>50</v>
      </c>
      <c s="34" t="s">
        <v>140</v>
      </c>
      <c s="34" t="s">
        <v>2553</v>
      </c>
      <c s="35" t="s">
        <v>5</v>
      </c>
      <c s="6" t="s">
        <v>2554</v>
      </c>
      <c s="36" t="s">
        <v>206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68</v>
      </c>
      <c>
        <f>(M119*21)/100</f>
      </c>
      <c t="s">
        <v>28</v>
      </c>
    </row>
    <row r="120" spans="1:5" ht="12.75">
      <c r="A120" s="35" t="s">
        <v>56</v>
      </c>
      <c r="E120" s="39" t="s">
        <v>2554</v>
      </c>
    </row>
    <row r="121" spans="1:5" ht="12.75">
      <c r="A121" s="35" t="s">
        <v>58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6" ht="12.75">
      <c r="A123" t="s">
        <v>50</v>
      </c>
      <c s="34" t="s">
        <v>143</v>
      </c>
      <c s="34" t="s">
        <v>2555</v>
      </c>
      <c s="35" t="s">
        <v>5</v>
      </c>
      <c s="6" t="s">
        <v>2556</v>
      </c>
      <c s="36" t="s">
        <v>206</v>
      </c>
      <c s="37">
        <v>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68</v>
      </c>
      <c>
        <f>(M123*21)/100</f>
      </c>
      <c t="s">
        <v>28</v>
      </c>
    </row>
    <row r="124" spans="1:5" ht="12.75">
      <c r="A124" s="35" t="s">
        <v>56</v>
      </c>
      <c r="E124" s="39" t="s">
        <v>2556</v>
      </c>
    </row>
    <row r="125" spans="1:5" ht="12.75">
      <c r="A125" s="35" t="s">
        <v>58</v>
      </c>
      <c r="E125" s="40" t="s">
        <v>5</v>
      </c>
    </row>
    <row r="126" spans="1:5" ht="12.75">
      <c r="A126" t="s">
        <v>59</v>
      </c>
      <c r="E126" s="39" t="s">
        <v>5</v>
      </c>
    </row>
    <row r="127" spans="1:16" ht="12.75">
      <c r="A127" t="s">
        <v>50</v>
      </c>
      <c s="34" t="s">
        <v>148</v>
      </c>
      <c s="34" t="s">
        <v>2557</v>
      </c>
      <c s="35" t="s">
        <v>5</v>
      </c>
      <c s="6" t="s">
        <v>2558</v>
      </c>
      <c s="36" t="s">
        <v>206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68</v>
      </c>
      <c>
        <f>(M127*21)/100</f>
      </c>
      <c t="s">
        <v>28</v>
      </c>
    </row>
    <row r="128" spans="1:5" ht="12.75">
      <c r="A128" s="35" t="s">
        <v>56</v>
      </c>
      <c r="E128" s="39" t="s">
        <v>2558</v>
      </c>
    </row>
    <row r="129" spans="1:5" ht="12.75">
      <c r="A129" s="35" t="s">
        <v>58</v>
      </c>
      <c r="E129" s="40" t="s">
        <v>5</v>
      </c>
    </row>
    <row r="130" spans="1:5" ht="12.75">
      <c r="A130" t="s">
        <v>59</v>
      </c>
      <c r="E130" s="39" t="s">
        <v>5</v>
      </c>
    </row>
    <row r="131" spans="1:16" ht="12.75">
      <c r="A131" t="s">
        <v>50</v>
      </c>
      <c s="34" t="s">
        <v>151</v>
      </c>
      <c s="34" t="s">
        <v>2559</v>
      </c>
      <c s="35" t="s">
        <v>5</v>
      </c>
      <c s="6" t="s">
        <v>2560</v>
      </c>
      <c s="36" t="s">
        <v>206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68</v>
      </c>
      <c>
        <f>(M131*21)/100</f>
      </c>
      <c t="s">
        <v>28</v>
      </c>
    </row>
    <row r="132" spans="1:5" ht="12.75">
      <c r="A132" s="35" t="s">
        <v>56</v>
      </c>
      <c r="E132" s="39" t="s">
        <v>2560</v>
      </c>
    </row>
    <row r="133" spans="1:5" ht="12.75">
      <c r="A133" s="35" t="s">
        <v>58</v>
      </c>
      <c r="E133" s="40" t="s">
        <v>5</v>
      </c>
    </row>
    <row r="134" spans="1:5" ht="12.75">
      <c r="A134" t="s">
        <v>59</v>
      </c>
      <c r="E134" s="39" t="s">
        <v>5</v>
      </c>
    </row>
    <row r="135" spans="1:16" ht="12.75">
      <c r="A135" t="s">
        <v>50</v>
      </c>
      <c s="34" t="s">
        <v>154</v>
      </c>
      <c s="34" t="s">
        <v>2561</v>
      </c>
      <c s="35" t="s">
        <v>5</v>
      </c>
      <c s="6" t="s">
        <v>2562</v>
      </c>
      <c s="36" t="s">
        <v>206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68</v>
      </c>
      <c>
        <f>(M135*21)/100</f>
      </c>
      <c t="s">
        <v>28</v>
      </c>
    </row>
    <row r="136" spans="1:5" ht="12.75">
      <c r="A136" s="35" t="s">
        <v>56</v>
      </c>
      <c r="E136" s="39" t="s">
        <v>2562</v>
      </c>
    </row>
    <row r="137" spans="1:5" ht="12.75">
      <c r="A137" s="35" t="s">
        <v>58</v>
      </c>
      <c r="E137" s="40" t="s">
        <v>5</v>
      </c>
    </row>
    <row r="138" spans="1:5" ht="12.75">
      <c r="A138" t="s">
        <v>59</v>
      </c>
      <c r="E138" s="39" t="s">
        <v>5</v>
      </c>
    </row>
    <row r="139" spans="1:16" ht="12.75">
      <c r="A139" t="s">
        <v>50</v>
      </c>
      <c s="34" t="s">
        <v>157</v>
      </c>
      <c s="34" t="s">
        <v>2563</v>
      </c>
      <c s="35" t="s">
        <v>5</v>
      </c>
      <c s="6" t="s">
        <v>2564</v>
      </c>
      <c s="36" t="s">
        <v>206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68</v>
      </c>
      <c>
        <f>(M139*21)/100</f>
      </c>
      <c t="s">
        <v>28</v>
      </c>
    </row>
    <row r="140" spans="1:5" ht="12.75">
      <c r="A140" s="35" t="s">
        <v>56</v>
      </c>
      <c r="E140" s="39" t="s">
        <v>2564</v>
      </c>
    </row>
    <row r="141" spans="1:5" ht="12.75">
      <c r="A141" s="35" t="s">
        <v>58</v>
      </c>
      <c r="E141" s="40" t="s">
        <v>5</v>
      </c>
    </row>
    <row r="142" spans="1:5" ht="12.75">
      <c r="A142" t="s">
        <v>59</v>
      </c>
      <c r="E142" s="39" t="s">
        <v>5</v>
      </c>
    </row>
    <row r="143" spans="1:16" ht="12.75">
      <c r="A143" t="s">
        <v>50</v>
      </c>
      <c s="34" t="s">
        <v>160</v>
      </c>
      <c s="34" t="s">
        <v>2565</v>
      </c>
      <c s="35" t="s">
        <v>5</v>
      </c>
      <c s="6" t="s">
        <v>2566</v>
      </c>
      <c s="36" t="s">
        <v>206</v>
      </c>
      <c s="37">
        <v>18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68</v>
      </c>
      <c>
        <f>(M143*21)/100</f>
      </c>
      <c t="s">
        <v>28</v>
      </c>
    </row>
    <row r="144" spans="1:5" ht="12.75">
      <c r="A144" s="35" t="s">
        <v>56</v>
      </c>
      <c r="E144" s="39" t="s">
        <v>2566</v>
      </c>
    </row>
    <row r="145" spans="1:5" ht="12.75">
      <c r="A145" s="35" t="s">
        <v>58</v>
      </c>
      <c r="E145" s="40" t="s">
        <v>5</v>
      </c>
    </row>
    <row r="146" spans="1:5" ht="12.75">
      <c r="A146" t="s">
        <v>59</v>
      </c>
      <c r="E146" s="39" t="s">
        <v>5</v>
      </c>
    </row>
    <row r="147" spans="1:16" ht="12.75">
      <c r="A147" t="s">
        <v>50</v>
      </c>
      <c s="34" t="s">
        <v>163</v>
      </c>
      <c s="34" t="s">
        <v>2567</v>
      </c>
      <c s="35" t="s">
        <v>5</v>
      </c>
      <c s="6" t="s">
        <v>2568</v>
      </c>
      <c s="36" t="s">
        <v>206</v>
      </c>
      <c s="37">
        <v>18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68</v>
      </c>
      <c>
        <f>(M147*21)/100</f>
      </c>
      <c t="s">
        <v>28</v>
      </c>
    </row>
    <row r="148" spans="1:5" ht="12.75">
      <c r="A148" s="35" t="s">
        <v>56</v>
      </c>
      <c r="E148" s="39" t="s">
        <v>2568</v>
      </c>
    </row>
    <row r="149" spans="1:5" ht="12.75">
      <c r="A149" s="35" t="s">
        <v>58</v>
      </c>
      <c r="E149" s="40" t="s">
        <v>5</v>
      </c>
    </row>
    <row r="150" spans="1:5" ht="12.75">
      <c r="A150" t="s">
        <v>59</v>
      </c>
      <c r="E150" s="39" t="s">
        <v>5</v>
      </c>
    </row>
    <row r="151" spans="1:16" ht="12.75">
      <c r="A151" t="s">
        <v>50</v>
      </c>
      <c s="34" t="s">
        <v>166</v>
      </c>
      <c s="34" t="s">
        <v>2569</v>
      </c>
      <c s="35" t="s">
        <v>5</v>
      </c>
      <c s="6" t="s">
        <v>2570</v>
      </c>
      <c s="36" t="s">
        <v>206</v>
      </c>
      <c s="37">
        <v>18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68</v>
      </c>
      <c>
        <f>(M151*21)/100</f>
      </c>
      <c t="s">
        <v>28</v>
      </c>
    </row>
    <row r="152" spans="1:5" ht="12.75">
      <c r="A152" s="35" t="s">
        <v>56</v>
      </c>
      <c r="E152" s="39" t="s">
        <v>2570</v>
      </c>
    </row>
    <row r="153" spans="1:5" ht="12.75">
      <c r="A153" s="35" t="s">
        <v>58</v>
      </c>
      <c r="E153" s="40" t="s">
        <v>5</v>
      </c>
    </row>
    <row r="154" spans="1:5" ht="12.75">
      <c r="A154" t="s">
        <v>59</v>
      </c>
      <c r="E154" s="39" t="s">
        <v>5</v>
      </c>
    </row>
    <row r="155" spans="1:16" ht="12.75">
      <c r="A155" t="s">
        <v>50</v>
      </c>
      <c s="34" t="s">
        <v>171</v>
      </c>
      <c s="34" t="s">
        <v>2571</v>
      </c>
      <c s="35" t="s">
        <v>5</v>
      </c>
      <c s="6" t="s">
        <v>2572</v>
      </c>
      <c s="36" t="s">
        <v>206</v>
      </c>
      <c s="37">
        <v>18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68</v>
      </c>
      <c>
        <f>(M155*21)/100</f>
      </c>
      <c t="s">
        <v>28</v>
      </c>
    </row>
    <row r="156" spans="1:5" ht="12.75">
      <c r="A156" s="35" t="s">
        <v>56</v>
      </c>
      <c r="E156" s="39" t="s">
        <v>2572</v>
      </c>
    </row>
    <row r="157" spans="1:5" ht="12.75">
      <c r="A157" s="35" t="s">
        <v>58</v>
      </c>
      <c r="E157" s="40" t="s">
        <v>5</v>
      </c>
    </row>
    <row r="158" spans="1:5" ht="12.75">
      <c r="A158" t="s">
        <v>59</v>
      </c>
      <c r="E158" s="39" t="s">
        <v>5</v>
      </c>
    </row>
    <row r="159" spans="1:16" ht="12.75">
      <c r="A159" t="s">
        <v>50</v>
      </c>
      <c s="34" t="s">
        <v>175</v>
      </c>
      <c s="34" t="s">
        <v>2573</v>
      </c>
      <c s="35" t="s">
        <v>5</v>
      </c>
      <c s="6" t="s">
        <v>2574</v>
      </c>
      <c s="36" t="s">
        <v>206</v>
      </c>
      <c s="37">
        <v>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68</v>
      </c>
      <c>
        <f>(M159*21)/100</f>
      </c>
      <c t="s">
        <v>28</v>
      </c>
    </row>
    <row r="160" spans="1:5" ht="12.75">
      <c r="A160" s="35" t="s">
        <v>56</v>
      </c>
      <c r="E160" s="39" t="s">
        <v>2574</v>
      </c>
    </row>
    <row r="161" spans="1:5" ht="12.75">
      <c r="A161" s="35" t="s">
        <v>58</v>
      </c>
      <c r="E161" s="40" t="s">
        <v>5</v>
      </c>
    </row>
    <row r="162" spans="1:5" ht="12.75">
      <c r="A162" t="s">
        <v>59</v>
      </c>
      <c r="E162" s="39" t="s">
        <v>5</v>
      </c>
    </row>
    <row r="163" spans="1:16" ht="12.75">
      <c r="A163" t="s">
        <v>50</v>
      </c>
      <c s="34" t="s">
        <v>178</v>
      </c>
      <c s="34" t="s">
        <v>2575</v>
      </c>
      <c s="35" t="s">
        <v>5</v>
      </c>
      <c s="6" t="s">
        <v>2576</v>
      </c>
      <c s="36" t="s">
        <v>206</v>
      </c>
      <c s="37">
        <v>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68</v>
      </c>
      <c>
        <f>(M163*21)/100</f>
      </c>
      <c t="s">
        <v>28</v>
      </c>
    </row>
    <row r="164" spans="1:5" ht="12.75">
      <c r="A164" s="35" t="s">
        <v>56</v>
      </c>
      <c r="E164" s="39" t="s">
        <v>2576</v>
      </c>
    </row>
    <row r="165" spans="1:5" ht="12.75">
      <c r="A165" s="35" t="s">
        <v>58</v>
      </c>
      <c r="E165" s="40" t="s">
        <v>5</v>
      </c>
    </row>
    <row r="166" spans="1:5" ht="12.75">
      <c r="A166" t="s">
        <v>59</v>
      </c>
      <c r="E166" s="39" t="s">
        <v>5</v>
      </c>
    </row>
    <row r="167" spans="1:16" ht="12.75">
      <c r="A167" t="s">
        <v>50</v>
      </c>
      <c s="34" t="s">
        <v>181</v>
      </c>
      <c s="34" t="s">
        <v>2577</v>
      </c>
      <c s="35" t="s">
        <v>5</v>
      </c>
      <c s="6" t="s">
        <v>2578</v>
      </c>
      <c s="36" t="s">
        <v>206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68</v>
      </c>
      <c>
        <f>(M167*21)/100</f>
      </c>
      <c t="s">
        <v>28</v>
      </c>
    </row>
    <row r="168" spans="1:5" ht="12.75">
      <c r="A168" s="35" t="s">
        <v>56</v>
      </c>
      <c r="E168" s="39" t="s">
        <v>2578</v>
      </c>
    </row>
    <row r="169" spans="1:5" ht="12.75">
      <c r="A169" s="35" t="s">
        <v>58</v>
      </c>
      <c r="E169" s="40" t="s">
        <v>5</v>
      </c>
    </row>
    <row r="170" spans="1:5" ht="12.75">
      <c r="A170" t="s">
        <v>59</v>
      </c>
      <c r="E170" s="39" t="s">
        <v>5</v>
      </c>
    </row>
    <row r="171" spans="1:16" ht="12.75">
      <c r="A171" t="s">
        <v>50</v>
      </c>
      <c s="34" t="s">
        <v>184</v>
      </c>
      <c s="34" t="s">
        <v>2579</v>
      </c>
      <c s="35" t="s">
        <v>5</v>
      </c>
      <c s="6" t="s">
        <v>2580</v>
      </c>
      <c s="36" t="s">
        <v>206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68</v>
      </c>
      <c>
        <f>(M171*21)/100</f>
      </c>
      <c t="s">
        <v>28</v>
      </c>
    </row>
    <row r="172" spans="1:5" ht="12.75">
      <c r="A172" s="35" t="s">
        <v>56</v>
      </c>
      <c r="E172" s="39" t="s">
        <v>2580</v>
      </c>
    </row>
    <row r="173" spans="1:5" ht="12.75">
      <c r="A173" s="35" t="s">
        <v>58</v>
      </c>
      <c r="E173" s="40" t="s">
        <v>5</v>
      </c>
    </row>
    <row r="174" spans="1:5" ht="12.75">
      <c r="A174" t="s">
        <v>59</v>
      </c>
      <c r="E174" s="39" t="s">
        <v>5</v>
      </c>
    </row>
    <row r="175" spans="1:16" ht="12.75">
      <c r="A175" t="s">
        <v>50</v>
      </c>
      <c s="34" t="s">
        <v>187</v>
      </c>
      <c s="34" t="s">
        <v>2581</v>
      </c>
      <c s="35" t="s">
        <v>5</v>
      </c>
      <c s="6" t="s">
        <v>2582</v>
      </c>
      <c s="36" t="s">
        <v>206</v>
      </c>
      <c s="37">
        <v>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68</v>
      </c>
      <c>
        <f>(M175*21)/100</f>
      </c>
      <c t="s">
        <v>28</v>
      </c>
    </row>
    <row r="176" spans="1:5" ht="12.75">
      <c r="A176" s="35" t="s">
        <v>56</v>
      </c>
      <c r="E176" s="39" t="s">
        <v>2582</v>
      </c>
    </row>
    <row r="177" spans="1:5" ht="12.75">
      <c r="A177" s="35" t="s">
        <v>58</v>
      </c>
      <c r="E177" s="40" t="s">
        <v>5</v>
      </c>
    </row>
    <row r="178" spans="1:5" ht="12.75">
      <c r="A178" t="s">
        <v>59</v>
      </c>
      <c r="E178" s="39" t="s">
        <v>5</v>
      </c>
    </row>
    <row r="179" spans="1:16" ht="12.75">
      <c r="A179" t="s">
        <v>50</v>
      </c>
      <c s="34" t="s">
        <v>190</v>
      </c>
      <c s="34" t="s">
        <v>2583</v>
      </c>
      <c s="35" t="s">
        <v>5</v>
      </c>
      <c s="6" t="s">
        <v>2584</v>
      </c>
      <c s="36" t="s">
        <v>206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68</v>
      </c>
      <c>
        <f>(M179*21)/100</f>
      </c>
      <c t="s">
        <v>28</v>
      </c>
    </row>
    <row r="180" spans="1:5" ht="12.75">
      <c r="A180" s="35" t="s">
        <v>56</v>
      </c>
      <c r="E180" s="39" t="s">
        <v>2584</v>
      </c>
    </row>
    <row r="181" spans="1:5" ht="12.75">
      <c r="A181" s="35" t="s">
        <v>58</v>
      </c>
      <c r="E181" s="40" t="s">
        <v>5</v>
      </c>
    </row>
    <row r="182" spans="1:5" ht="12.75">
      <c r="A182" t="s">
        <v>59</v>
      </c>
      <c r="E182" s="39" t="s">
        <v>5</v>
      </c>
    </row>
    <row r="183" spans="1:16" ht="12.75">
      <c r="A183" t="s">
        <v>50</v>
      </c>
      <c s="34" t="s">
        <v>193</v>
      </c>
      <c s="34" t="s">
        <v>2585</v>
      </c>
      <c s="35" t="s">
        <v>5</v>
      </c>
      <c s="6" t="s">
        <v>2586</v>
      </c>
      <c s="36" t="s">
        <v>206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68</v>
      </c>
      <c>
        <f>(M183*21)/100</f>
      </c>
      <c t="s">
        <v>28</v>
      </c>
    </row>
    <row r="184" spans="1:5" ht="12.75">
      <c r="A184" s="35" t="s">
        <v>56</v>
      </c>
      <c r="E184" s="39" t="s">
        <v>2586</v>
      </c>
    </row>
    <row r="185" spans="1:5" ht="12.75">
      <c r="A185" s="35" t="s">
        <v>58</v>
      </c>
      <c r="E185" s="40" t="s">
        <v>5</v>
      </c>
    </row>
    <row r="186" spans="1:5" ht="12.75">
      <c r="A186" t="s">
        <v>59</v>
      </c>
      <c r="E186" s="39" t="s">
        <v>5</v>
      </c>
    </row>
    <row r="187" spans="1:16" ht="12.75">
      <c r="A187" t="s">
        <v>50</v>
      </c>
      <c s="34" t="s">
        <v>196</v>
      </c>
      <c s="34" t="s">
        <v>2587</v>
      </c>
      <c s="35" t="s">
        <v>5</v>
      </c>
      <c s="6" t="s">
        <v>2588</v>
      </c>
      <c s="36" t="s">
        <v>206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68</v>
      </c>
      <c>
        <f>(M187*21)/100</f>
      </c>
      <c t="s">
        <v>28</v>
      </c>
    </row>
    <row r="188" spans="1:5" ht="12.75">
      <c r="A188" s="35" t="s">
        <v>56</v>
      </c>
      <c r="E188" s="39" t="s">
        <v>2588</v>
      </c>
    </row>
    <row r="189" spans="1:5" ht="12.75">
      <c r="A189" s="35" t="s">
        <v>58</v>
      </c>
      <c r="E189" s="40" t="s">
        <v>5</v>
      </c>
    </row>
    <row r="190" spans="1:5" ht="12.75">
      <c r="A190" t="s">
        <v>59</v>
      </c>
      <c r="E190" s="39" t="s">
        <v>5</v>
      </c>
    </row>
    <row r="191" spans="1:16" ht="12.75">
      <c r="A191" t="s">
        <v>50</v>
      </c>
      <c s="34" t="s">
        <v>199</v>
      </c>
      <c s="34" t="s">
        <v>2589</v>
      </c>
      <c s="35" t="s">
        <v>5</v>
      </c>
      <c s="6" t="s">
        <v>2590</v>
      </c>
      <c s="36" t="s">
        <v>206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68</v>
      </c>
      <c>
        <f>(M191*21)/100</f>
      </c>
      <c t="s">
        <v>28</v>
      </c>
    </row>
    <row r="192" spans="1:5" ht="12.75">
      <c r="A192" s="35" t="s">
        <v>56</v>
      </c>
      <c r="E192" s="39" t="s">
        <v>2590</v>
      </c>
    </row>
    <row r="193" spans="1:5" ht="12.75">
      <c r="A193" s="35" t="s">
        <v>58</v>
      </c>
      <c r="E193" s="40" t="s">
        <v>5</v>
      </c>
    </row>
    <row r="194" spans="1:5" ht="12.75">
      <c r="A194" t="s">
        <v>59</v>
      </c>
      <c r="E194" s="39" t="s">
        <v>5</v>
      </c>
    </row>
    <row r="195" spans="1:16" ht="12.75">
      <c r="A195" t="s">
        <v>50</v>
      </c>
      <c s="34" t="s">
        <v>203</v>
      </c>
      <c s="34" t="s">
        <v>2591</v>
      </c>
      <c s="35" t="s">
        <v>5</v>
      </c>
      <c s="6" t="s">
        <v>2592</v>
      </c>
      <c s="36" t="s">
        <v>206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68</v>
      </c>
      <c>
        <f>(M195*21)/100</f>
      </c>
      <c t="s">
        <v>28</v>
      </c>
    </row>
    <row r="196" spans="1:5" ht="12.75">
      <c r="A196" s="35" t="s">
        <v>56</v>
      </c>
      <c r="E196" s="39" t="s">
        <v>2592</v>
      </c>
    </row>
    <row r="197" spans="1:5" ht="12.75">
      <c r="A197" s="35" t="s">
        <v>58</v>
      </c>
      <c r="E197" s="40" t="s">
        <v>5</v>
      </c>
    </row>
    <row r="198" spans="1:5" ht="12.75">
      <c r="A198" t="s">
        <v>59</v>
      </c>
      <c r="E198" s="39" t="s">
        <v>5</v>
      </c>
    </row>
    <row r="199" spans="1:16" ht="12.75">
      <c r="A199" t="s">
        <v>50</v>
      </c>
      <c s="34" t="s">
        <v>207</v>
      </c>
      <c s="34" t="s">
        <v>2593</v>
      </c>
      <c s="35" t="s">
        <v>5</v>
      </c>
      <c s="6" t="s">
        <v>2594</v>
      </c>
      <c s="36" t="s">
        <v>206</v>
      </c>
      <c s="37">
        <v>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68</v>
      </c>
      <c>
        <f>(M199*21)/100</f>
      </c>
      <c t="s">
        <v>28</v>
      </c>
    </row>
    <row r="200" spans="1:5" ht="12.75">
      <c r="A200" s="35" t="s">
        <v>56</v>
      </c>
      <c r="E200" s="39" t="s">
        <v>2594</v>
      </c>
    </row>
    <row r="201" spans="1:5" ht="12.75">
      <c r="A201" s="35" t="s">
        <v>58</v>
      </c>
      <c r="E201" s="40" t="s">
        <v>5</v>
      </c>
    </row>
    <row r="202" spans="1:5" ht="12.75">
      <c r="A202" t="s">
        <v>59</v>
      </c>
      <c r="E202" s="39" t="s">
        <v>5</v>
      </c>
    </row>
    <row r="203" spans="1:16" ht="12.75">
      <c r="A203" t="s">
        <v>50</v>
      </c>
      <c s="34" t="s">
        <v>210</v>
      </c>
      <c s="34" t="s">
        <v>2595</v>
      </c>
      <c s="35" t="s">
        <v>5</v>
      </c>
      <c s="6" t="s">
        <v>2596</v>
      </c>
      <c s="36" t="s">
        <v>206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68</v>
      </c>
      <c>
        <f>(M203*21)/100</f>
      </c>
      <c t="s">
        <v>28</v>
      </c>
    </row>
    <row r="204" spans="1:5" ht="12.75">
      <c r="A204" s="35" t="s">
        <v>56</v>
      </c>
      <c r="E204" s="39" t="s">
        <v>2596</v>
      </c>
    </row>
    <row r="205" spans="1:5" ht="12.75">
      <c r="A205" s="35" t="s">
        <v>58</v>
      </c>
      <c r="E205" s="40" t="s">
        <v>5</v>
      </c>
    </row>
    <row r="206" spans="1:5" ht="12.75">
      <c r="A206" t="s">
        <v>59</v>
      </c>
      <c r="E206" s="39" t="s">
        <v>5</v>
      </c>
    </row>
    <row r="207" spans="1:16" ht="12.75">
      <c r="A207" t="s">
        <v>50</v>
      </c>
      <c s="34" t="s">
        <v>213</v>
      </c>
      <c s="34" t="s">
        <v>2597</v>
      </c>
      <c s="35" t="s">
        <v>5</v>
      </c>
      <c s="6" t="s">
        <v>2598</v>
      </c>
      <c s="36" t="s">
        <v>206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68</v>
      </c>
      <c>
        <f>(M207*21)/100</f>
      </c>
      <c t="s">
        <v>28</v>
      </c>
    </row>
    <row r="208" spans="1:5" ht="12.75">
      <c r="A208" s="35" t="s">
        <v>56</v>
      </c>
      <c r="E208" s="39" t="s">
        <v>2598</v>
      </c>
    </row>
    <row r="209" spans="1:5" ht="12.75">
      <c r="A209" s="35" t="s">
        <v>58</v>
      </c>
      <c r="E209" s="40" t="s">
        <v>5</v>
      </c>
    </row>
    <row r="210" spans="1:5" ht="12.75">
      <c r="A210" t="s">
        <v>59</v>
      </c>
      <c r="E210" s="39" t="s">
        <v>5</v>
      </c>
    </row>
    <row r="211" spans="1:16" ht="12.75">
      <c r="A211" t="s">
        <v>50</v>
      </c>
      <c s="34" t="s">
        <v>214</v>
      </c>
      <c s="34" t="s">
        <v>2599</v>
      </c>
      <c s="35" t="s">
        <v>5</v>
      </c>
      <c s="6" t="s">
        <v>2600</v>
      </c>
      <c s="36" t="s">
        <v>206</v>
      </c>
      <c s="37">
        <v>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68</v>
      </c>
      <c>
        <f>(M211*21)/100</f>
      </c>
      <c t="s">
        <v>28</v>
      </c>
    </row>
    <row r="212" spans="1:5" ht="12.75">
      <c r="A212" s="35" t="s">
        <v>56</v>
      </c>
      <c r="E212" s="39" t="s">
        <v>2600</v>
      </c>
    </row>
    <row r="213" spans="1:5" ht="12.75">
      <c r="A213" s="35" t="s">
        <v>58</v>
      </c>
      <c r="E213" s="40" t="s">
        <v>5</v>
      </c>
    </row>
    <row r="214" spans="1:5" ht="12.75">
      <c r="A214" t="s">
        <v>59</v>
      </c>
      <c r="E214" s="39" t="s">
        <v>5</v>
      </c>
    </row>
    <row r="215" spans="1:16" ht="12.75">
      <c r="A215" t="s">
        <v>50</v>
      </c>
      <c s="34" t="s">
        <v>215</v>
      </c>
      <c s="34" t="s">
        <v>2601</v>
      </c>
      <c s="35" t="s">
        <v>5</v>
      </c>
      <c s="6" t="s">
        <v>2602</v>
      </c>
      <c s="36" t="s">
        <v>206</v>
      </c>
      <c s="37">
        <v>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68</v>
      </c>
      <c>
        <f>(M215*21)/100</f>
      </c>
      <c t="s">
        <v>28</v>
      </c>
    </row>
    <row r="216" spans="1:5" ht="12.75">
      <c r="A216" s="35" t="s">
        <v>56</v>
      </c>
      <c r="E216" s="39" t="s">
        <v>2602</v>
      </c>
    </row>
    <row r="217" spans="1:5" ht="12.75">
      <c r="A217" s="35" t="s">
        <v>58</v>
      </c>
      <c r="E217" s="40" t="s">
        <v>5</v>
      </c>
    </row>
    <row r="218" spans="1:5" ht="12.75">
      <c r="A218" t="s">
        <v>59</v>
      </c>
      <c r="E218" s="39" t="s">
        <v>5</v>
      </c>
    </row>
    <row r="219" spans="1:16" ht="12.75">
      <c r="A219" t="s">
        <v>50</v>
      </c>
      <c s="34" t="s">
        <v>218</v>
      </c>
      <c s="34" t="s">
        <v>2603</v>
      </c>
      <c s="35" t="s">
        <v>5</v>
      </c>
      <c s="6" t="s">
        <v>2604</v>
      </c>
      <c s="36" t="s">
        <v>206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68</v>
      </c>
      <c>
        <f>(M219*21)/100</f>
      </c>
      <c t="s">
        <v>28</v>
      </c>
    </row>
    <row r="220" spans="1:5" ht="12.75">
      <c r="A220" s="35" t="s">
        <v>56</v>
      </c>
      <c r="E220" s="39" t="s">
        <v>2604</v>
      </c>
    </row>
    <row r="221" spans="1:5" ht="12.75">
      <c r="A221" s="35" t="s">
        <v>58</v>
      </c>
      <c r="E221" s="40" t="s">
        <v>5</v>
      </c>
    </row>
    <row r="222" spans="1:5" ht="12.75">
      <c r="A222" t="s">
        <v>59</v>
      </c>
      <c r="E222" s="39" t="s">
        <v>5</v>
      </c>
    </row>
    <row r="223" spans="1:16" ht="12.75">
      <c r="A223" t="s">
        <v>50</v>
      </c>
      <c s="34" t="s">
        <v>221</v>
      </c>
      <c s="34" t="s">
        <v>2605</v>
      </c>
      <c s="35" t="s">
        <v>5</v>
      </c>
      <c s="6" t="s">
        <v>2606</v>
      </c>
      <c s="36" t="s">
        <v>206</v>
      </c>
      <c s="37">
        <v>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68</v>
      </c>
      <c>
        <f>(M223*21)/100</f>
      </c>
      <c t="s">
        <v>28</v>
      </c>
    </row>
    <row r="224" spans="1:5" ht="12.75">
      <c r="A224" s="35" t="s">
        <v>56</v>
      </c>
      <c r="E224" s="39" t="s">
        <v>2606</v>
      </c>
    </row>
    <row r="225" spans="1:5" ht="12.75">
      <c r="A225" s="35" t="s">
        <v>58</v>
      </c>
      <c r="E225" s="40" t="s">
        <v>5</v>
      </c>
    </row>
    <row r="226" spans="1:5" ht="12.75">
      <c r="A226" t="s">
        <v>59</v>
      </c>
      <c r="E226" s="39" t="s">
        <v>5</v>
      </c>
    </row>
    <row r="227" spans="1:16" ht="12.75">
      <c r="A227" t="s">
        <v>50</v>
      </c>
      <c s="34" t="s">
        <v>224</v>
      </c>
      <c s="34" t="s">
        <v>2607</v>
      </c>
      <c s="35" t="s">
        <v>5</v>
      </c>
      <c s="6" t="s">
        <v>2608</v>
      </c>
      <c s="36" t="s">
        <v>206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68</v>
      </c>
      <c>
        <f>(M227*21)/100</f>
      </c>
      <c t="s">
        <v>28</v>
      </c>
    </row>
    <row r="228" spans="1:5" ht="12.75">
      <c r="A228" s="35" t="s">
        <v>56</v>
      </c>
      <c r="E228" s="39" t="s">
        <v>2608</v>
      </c>
    </row>
    <row r="229" spans="1:5" ht="12.75">
      <c r="A229" s="35" t="s">
        <v>58</v>
      </c>
      <c r="E229" s="40" t="s">
        <v>5</v>
      </c>
    </row>
    <row r="230" spans="1:5" ht="12.75">
      <c r="A230" t="s">
        <v>59</v>
      </c>
      <c r="E230" s="39" t="s">
        <v>5</v>
      </c>
    </row>
    <row r="231" spans="1:16" ht="12.75">
      <c r="A231" t="s">
        <v>50</v>
      </c>
      <c s="34" t="s">
        <v>227</v>
      </c>
      <c s="34" t="s">
        <v>2609</v>
      </c>
      <c s="35" t="s">
        <v>5</v>
      </c>
      <c s="6" t="s">
        <v>2610</v>
      </c>
      <c s="36" t="s">
        <v>206</v>
      </c>
      <c s="37">
        <v>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68</v>
      </c>
      <c>
        <f>(M231*21)/100</f>
      </c>
      <c t="s">
        <v>28</v>
      </c>
    </row>
    <row r="232" spans="1:5" ht="12.75">
      <c r="A232" s="35" t="s">
        <v>56</v>
      </c>
      <c r="E232" s="39" t="s">
        <v>2610</v>
      </c>
    </row>
    <row r="233" spans="1:5" ht="12.75">
      <c r="A233" s="35" t="s">
        <v>58</v>
      </c>
      <c r="E233" s="40" t="s">
        <v>5</v>
      </c>
    </row>
    <row r="234" spans="1:5" ht="12.75">
      <c r="A234" t="s">
        <v>59</v>
      </c>
      <c r="E234" s="39" t="s">
        <v>5</v>
      </c>
    </row>
    <row r="235" spans="1:16" ht="12.75">
      <c r="A235" t="s">
        <v>50</v>
      </c>
      <c s="34" t="s">
        <v>230</v>
      </c>
      <c s="34" t="s">
        <v>2611</v>
      </c>
      <c s="35" t="s">
        <v>5</v>
      </c>
      <c s="6" t="s">
        <v>2612</v>
      </c>
      <c s="36" t="s">
        <v>206</v>
      </c>
      <c s="37">
        <v>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68</v>
      </c>
      <c>
        <f>(M235*21)/100</f>
      </c>
      <c t="s">
        <v>28</v>
      </c>
    </row>
    <row r="236" spans="1:5" ht="12.75">
      <c r="A236" s="35" t="s">
        <v>56</v>
      </c>
      <c r="E236" s="39" t="s">
        <v>2612</v>
      </c>
    </row>
    <row r="237" spans="1:5" ht="12.75">
      <c r="A237" s="35" t="s">
        <v>58</v>
      </c>
      <c r="E237" s="40" t="s">
        <v>5</v>
      </c>
    </row>
    <row r="238" spans="1:5" ht="12.75">
      <c r="A238" t="s">
        <v>59</v>
      </c>
      <c r="E238" s="39" t="s">
        <v>5</v>
      </c>
    </row>
    <row r="239" spans="1:16" ht="12.75">
      <c r="A239" t="s">
        <v>50</v>
      </c>
      <c s="34" t="s">
        <v>233</v>
      </c>
      <c s="34" t="s">
        <v>2609</v>
      </c>
      <c s="35" t="s">
        <v>62</v>
      </c>
      <c s="6" t="s">
        <v>2613</v>
      </c>
      <c s="36" t="s">
        <v>206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328</v>
      </c>
      <c>
        <f>(M239*21)/100</f>
      </c>
      <c t="s">
        <v>28</v>
      </c>
    </row>
    <row r="240" spans="1:5" ht="12.75">
      <c r="A240" s="35" t="s">
        <v>56</v>
      </c>
      <c r="E240" s="39" t="s">
        <v>2613</v>
      </c>
    </row>
    <row r="241" spans="1:5" ht="12.75">
      <c r="A241" s="35" t="s">
        <v>58</v>
      </c>
      <c r="E241" s="40" t="s">
        <v>5</v>
      </c>
    </row>
    <row r="242" spans="1:5" ht="12.75">
      <c r="A242" t="s">
        <v>59</v>
      </c>
      <c r="E242" s="39" t="s">
        <v>5</v>
      </c>
    </row>
    <row r="243" spans="1:16" ht="12.75">
      <c r="A243" t="s">
        <v>50</v>
      </c>
      <c s="34" t="s">
        <v>236</v>
      </c>
      <c s="34" t="s">
        <v>2611</v>
      </c>
      <c s="35" t="s">
        <v>62</v>
      </c>
      <c s="6" t="s">
        <v>2614</v>
      </c>
      <c s="36" t="s">
        <v>206</v>
      </c>
      <c s="37">
        <v>3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328</v>
      </c>
      <c>
        <f>(M243*21)/100</f>
      </c>
      <c t="s">
        <v>28</v>
      </c>
    </row>
    <row r="244" spans="1:5" ht="12.75">
      <c r="A244" s="35" t="s">
        <v>56</v>
      </c>
      <c r="E244" s="39" t="s">
        <v>2614</v>
      </c>
    </row>
    <row r="245" spans="1:5" ht="12.75">
      <c r="A245" s="35" t="s">
        <v>58</v>
      </c>
      <c r="E245" s="40" t="s">
        <v>5</v>
      </c>
    </row>
    <row r="246" spans="1:5" ht="12.75">
      <c r="A246" t="s">
        <v>59</v>
      </c>
      <c r="E246" s="39" t="s">
        <v>5</v>
      </c>
    </row>
    <row r="247" spans="1:16" ht="12.75">
      <c r="A247" t="s">
        <v>50</v>
      </c>
      <c s="34" t="s">
        <v>239</v>
      </c>
      <c s="34" t="s">
        <v>2615</v>
      </c>
      <c s="35" t="s">
        <v>5</v>
      </c>
      <c s="6" t="s">
        <v>2616</v>
      </c>
      <c s="36" t="s">
        <v>174</v>
      </c>
      <c s="37">
        <v>30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328</v>
      </c>
      <c>
        <f>(M247*21)/100</f>
      </c>
      <c t="s">
        <v>28</v>
      </c>
    </row>
    <row r="248" spans="1:5" ht="12.75">
      <c r="A248" s="35" t="s">
        <v>56</v>
      </c>
      <c r="E248" s="39" t="s">
        <v>2616</v>
      </c>
    </row>
    <row r="249" spans="1:5" ht="12.75">
      <c r="A249" s="35" t="s">
        <v>58</v>
      </c>
      <c r="E249" s="40" t="s">
        <v>5</v>
      </c>
    </row>
    <row r="250" spans="1:5" ht="12.75">
      <c r="A250" t="s">
        <v>59</v>
      </c>
      <c r="E250" s="39" t="s">
        <v>5</v>
      </c>
    </row>
    <row r="251" spans="1:16" ht="12.75">
      <c r="A251" t="s">
        <v>50</v>
      </c>
      <c s="34" t="s">
        <v>242</v>
      </c>
      <c s="34" t="s">
        <v>2617</v>
      </c>
      <c s="35" t="s">
        <v>5</v>
      </c>
      <c s="6" t="s">
        <v>2618</v>
      </c>
      <c s="36" t="s">
        <v>174</v>
      </c>
      <c s="37">
        <v>30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328</v>
      </c>
      <c>
        <f>(M251*21)/100</f>
      </c>
      <c t="s">
        <v>28</v>
      </c>
    </row>
    <row r="252" spans="1:5" ht="12.75">
      <c r="A252" s="35" t="s">
        <v>56</v>
      </c>
      <c r="E252" s="39" t="s">
        <v>2614</v>
      </c>
    </row>
    <row r="253" spans="1:5" ht="12.75">
      <c r="A253" s="35" t="s">
        <v>58</v>
      </c>
      <c r="E253" s="40" t="s">
        <v>5</v>
      </c>
    </row>
    <row r="254" spans="1:5" ht="12.75">
      <c r="A254" t="s">
        <v>59</v>
      </c>
      <c r="E254" s="39" t="s">
        <v>5</v>
      </c>
    </row>
    <row r="255" spans="1:13" ht="12.75">
      <c r="A255" t="s">
        <v>47</v>
      </c>
      <c r="C255" s="31" t="s">
        <v>1399</v>
      </c>
      <c r="E255" s="33" t="s">
        <v>2619</v>
      </c>
      <c r="J255" s="32">
        <f>0</f>
      </c>
      <c s="32">
        <f>0</f>
      </c>
      <c s="32">
        <f>0+L256+L260+L264+L268+L272+L276+L280+L284</f>
      </c>
      <c s="32">
        <f>0+M256+M260+M264+M268+M272+M276+M280+M284</f>
      </c>
    </row>
    <row r="256" spans="1:16" ht="25.5">
      <c r="A256" t="s">
        <v>50</v>
      </c>
      <c s="34" t="s">
        <v>245</v>
      </c>
      <c s="34" t="s">
        <v>2620</v>
      </c>
      <c s="35" t="s">
        <v>5</v>
      </c>
      <c s="6" t="s">
        <v>2621</v>
      </c>
      <c s="36" t="s">
        <v>484</v>
      </c>
      <c s="37">
        <v>360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68</v>
      </c>
      <c>
        <f>(M256*21)/100</f>
      </c>
      <c t="s">
        <v>28</v>
      </c>
    </row>
    <row r="257" spans="1:5" ht="25.5">
      <c r="A257" s="35" t="s">
        <v>56</v>
      </c>
      <c r="E257" s="39" t="s">
        <v>2621</v>
      </c>
    </row>
    <row r="258" spans="1:5" ht="12.75">
      <c r="A258" s="35" t="s">
        <v>58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25.5">
      <c r="A260" t="s">
        <v>50</v>
      </c>
      <c s="34" t="s">
        <v>248</v>
      </c>
      <c s="34" t="s">
        <v>2622</v>
      </c>
      <c s="35" t="s">
        <v>5</v>
      </c>
      <c s="6" t="s">
        <v>2623</v>
      </c>
      <c s="36" t="s">
        <v>484</v>
      </c>
      <c s="37">
        <v>720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68</v>
      </c>
      <c>
        <f>(M260*21)/100</f>
      </c>
      <c t="s">
        <v>28</v>
      </c>
    </row>
    <row r="261" spans="1:5" ht="25.5">
      <c r="A261" s="35" t="s">
        <v>56</v>
      </c>
      <c r="E261" s="39" t="s">
        <v>2623</v>
      </c>
    </row>
    <row r="262" spans="1:5" ht="12.75">
      <c r="A262" s="35" t="s">
        <v>58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25.5">
      <c r="A264" t="s">
        <v>50</v>
      </c>
      <c s="34" t="s">
        <v>251</v>
      </c>
      <c s="34" t="s">
        <v>2624</v>
      </c>
      <c s="35" t="s">
        <v>5</v>
      </c>
      <c s="6" t="s">
        <v>2625</v>
      </c>
      <c s="36" t="s">
        <v>484</v>
      </c>
      <c s="37">
        <v>720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68</v>
      </c>
      <c>
        <f>(M264*21)/100</f>
      </c>
      <c t="s">
        <v>28</v>
      </c>
    </row>
    <row r="265" spans="1:5" ht="25.5">
      <c r="A265" s="35" t="s">
        <v>56</v>
      </c>
      <c r="E265" s="39" t="s">
        <v>2625</v>
      </c>
    </row>
    <row r="266" spans="1:5" ht="12.75">
      <c r="A266" s="35" t="s">
        <v>58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25.5">
      <c r="A268" t="s">
        <v>50</v>
      </c>
      <c s="34" t="s">
        <v>254</v>
      </c>
      <c s="34" t="s">
        <v>2626</v>
      </c>
      <c s="35" t="s">
        <v>5</v>
      </c>
      <c s="6" t="s">
        <v>2627</v>
      </c>
      <c s="36" t="s">
        <v>484</v>
      </c>
      <c s="37">
        <v>720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68</v>
      </c>
      <c>
        <f>(M268*21)/100</f>
      </c>
      <c t="s">
        <v>28</v>
      </c>
    </row>
    <row r="269" spans="1:5" ht="25.5">
      <c r="A269" s="35" t="s">
        <v>56</v>
      </c>
      <c r="E269" s="39" t="s">
        <v>2627</v>
      </c>
    </row>
    <row r="270" spans="1:5" ht="12.75">
      <c r="A270" s="35" t="s">
        <v>58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50</v>
      </c>
      <c s="34" t="s">
        <v>257</v>
      </c>
      <c s="34" t="s">
        <v>2628</v>
      </c>
      <c s="35" t="s">
        <v>5</v>
      </c>
      <c s="6" t="s">
        <v>2629</v>
      </c>
      <c s="36" t="s">
        <v>484</v>
      </c>
      <c s="37">
        <v>160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68</v>
      </c>
      <c>
        <f>(M272*21)/100</f>
      </c>
      <c t="s">
        <v>28</v>
      </c>
    </row>
    <row r="273" spans="1:5" ht="12.75">
      <c r="A273" s="35" t="s">
        <v>56</v>
      </c>
      <c r="E273" s="39" t="s">
        <v>2629</v>
      </c>
    </row>
    <row r="274" spans="1:5" ht="12.75">
      <c r="A274" s="35" t="s">
        <v>58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25.5">
      <c r="A276" t="s">
        <v>50</v>
      </c>
      <c s="34" t="s">
        <v>260</v>
      </c>
      <c s="34" t="s">
        <v>2630</v>
      </c>
      <c s="35" t="s">
        <v>5</v>
      </c>
      <c s="6" t="s">
        <v>2631</v>
      </c>
      <c s="36" t="s">
        <v>2632</v>
      </c>
      <c s="37">
        <v>365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68</v>
      </c>
      <c>
        <f>(M276*21)/100</f>
      </c>
      <c t="s">
        <v>28</v>
      </c>
    </row>
    <row r="277" spans="1:5" ht="25.5">
      <c r="A277" s="35" t="s">
        <v>56</v>
      </c>
      <c r="E277" s="39" t="s">
        <v>2631</v>
      </c>
    </row>
    <row r="278" spans="1:5" ht="12.75">
      <c r="A278" s="35" t="s">
        <v>58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38.25">
      <c r="A280" t="s">
        <v>50</v>
      </c>
      <c s="34" t="s">
        <v>263</v>
      </c>
      <c s="34" t="s">
        <v>2633</v>
      </c>
      <c s="35" t="s">
        <v>2634</v>
      </c>
      <c s="6" t="s">
        <v>2635</v>
      </c>
      <c s="36" t="s">
        <v>54</v>
      </c>
      <c s="37">
        <v>18.45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68</v>
      </c>
      <c>
        <f>(M280*21)/100</f>
      </c>
      <c t="s">
        <v>28</v>
      </c>
    </row>
    <row r="281" spans="1:5" ht="38.25">
      <c r="A281" s="35" t="s">
        <v>56</v>
      </c>
      <c r="E281" s="39" t="s">
        <v>2635</v>
      </c>
    </row>
    <row r="282" spans="1:5" ht="25.5">
      <c r="A282" s="35" t="s">
        <v>58</v>
      </c>
      <c r="E282" s="40" t="s">
        <v>2636</v>
      </c>
    </row>
    <row r="283" spans="1:5" ht="12.75">
      <c r="A283" t="s">
        <v>59</v>
      </c>
      <c r="E283" s="39" t="s">
        <v>5</v>
      </c>
    </row>
    <row r="284" spans="1:16" ht="25.5">
      <c r="A284" t="s">
        <v>50</v>
      </c>
      <c s="34" t="s">
        <v>266</v>
      </c>
      <c s="34" t="s">
        <v>331</v>
      </c>
      <c s="35" t="s">
        <v>5</v>
      </c>
      <c s="6" t="s">
        <v>332</v>
      </c>
      <c s="36" t="s">
        <v>54</v>
      </c>
      <c s="37">
        <v>18.45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328</v>
      </c>
      <c>
        <f>(M284*21)/100</f>
      </c>
      <c t="s">
        <v>28</v>
      </c>
    </row>
    <row r="285" spans="1:5" ht="25.5">
      <c r="A285" s="35" t="s">
        <v>56</v>
      </c>
      <c r="E285" s="39" t="s">
        <v>332</v>
      </c>
    </row>
    <row r="286" spans="1:5" ht="12.75">
      <c r="A286" s="35" t="s">
        <v>58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3" ht="12.75">
      <c r="A288" t="s">
        <v>47</v>
      </c>
      <c r="C288" s="31" t="s">
        <v>1420</v>
      </c>
      <c r="E288" s="33" t="s">
        <v>464</v>
      </c>
      <c r="J288" s="32">
        <f>0</f>
      </c>
      <c s="32">
        <f>0</f>
      </c>
      <c s="32">
        <f>0+L289+L293+L297+L301+L305+L309+L313+L317+L321</f>
      </c>
      <c s="32">
        <f>0+M289+M293+M297+M301+M305+M309+M313+M317+M321</f>
      </c>
    </row>
    <row r="289" spans="1:16" ht="12.75">
      <c r="A289" t="s">
        <v>50</v>
      </c>
      <c s="34" t="s">
        <v>269</v>
      </c>
      <c s="34" t="s">
        <v>2637</v>
      </c>
      <c s="35" t="s">
        <v>5</v>
      </c>
      <c s="6" t="s">
        <v>2638</v>
      </c>
      <c s="36" t="s">
        <v>484</v>
      </c>
      <c s="37">
        <v>360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68</v>
      </c>
      <c>
        <f>(M289*21)/100</f>
      </c>
      <c t="s">
        <v>28</v>
      </c>
    </row>
    <row r="290" spans="1:5" ht="12.75">
      <c r="A290" s="35" t="s">
        <v>56</v>
      </c>
      <c r="E290" s="39" t="s">
        <v>2638</v>
      </c>
    </row>
    <row r="291" spans="1:5" ht="12.75">
      <c r="A291" s="35" t="s">
        <v>58</v>
      </c>
      <c r="E291" s="40" t="s">
        <v>5</v>
      </c>
    </row>
    <row r="292" spans="1:5" ht="12.75">
      <c r="A292" t="s">
        <v>59</v>
      </c>
      <c r="E292" s="39" t="s">
        <v>5</v>
      </c>
    </row>
    <row r="293" spans="1:16" ht="12.75">
      <c r="A293" t="s">
        <v>50</v>
      </c>
      <c s="34" t="s">
        <v>272</v>
      </c>
      <c s="34" t="s">
        <v>2639</v>
      </c>
      <c s="35" t="s">
        <v>5</v>
      </c>
      <c s="6" t="s">
        <v>2640</v>
      </c>
      <c s="36" t="s">
        <v>484</v>
      </c>
      <c s="37">
        <v>40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68</v>
      </c>
      <c>
        <f>(M293*21)/100</f>
      </c>
      <c t="s">
        <v>28</v>
      </c>
    </row>
    <row r="294" spans="1:5" ht="12.75">
      <c r="A294" s="35" t="s">
        <v>56</v>
      </c>
      <c r="E294" s="39" t="s">
        <v>2640</v>
      </c>
    </row>
    <row r="295" spans="1:5" ht="12.75">
      <c r="A295" s="35" t="s">
        <v>58</v>
      </c>
      <c r="E295" s="40" t="s">
        <v>5</v>
      </c>
    </row>
    <row r="296" spans="1:5" ht="12.75">
      <c r="A296" t="s">
        <v>59</v>
      </c>
      <c r="E296" s="39" t="s">
        <v>5</v>
      </c>
    </row>
    <row r="297" spans="1:16" ht="12.75">
      <c r="A297" t="s">
        <v>50</v>
      </c>
      <c s="34" t="s">
        <v>275</v>
      </c>
      <c s="34" t="s">
        <v>2641</v>
      </c>
      <c s="35" t="s">
        <v>5</v>
      </c>
      <c s="6" t="s">
        <v>2642</v>
      </c>
      <c s="36" t="s">
        <v>484</v>
      </c>
      <c s="37">
        <v>80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68</v>
      </c>
      <c>
        <f>(M297*21)/100</f>
      </c>
      <c t="s">
        <v>28</v>
      </c>
    </row>
    <row r="298" spans="1:5" ht="12.75">
      <c r="A298" s="35" t="s">
        <v>56</v>
      </c>
      <c r="E298" s="39" t="s">
        <v>2642</v>
      </c>
    </row>
    <row r="299" spans="1:5" ht="12.75">
      <c r="A299" s="35" t="s">
        <v>58</v>
      </c>
      <c r="E299" s="40" t="s">
        <v>5</v>
      </c>
    </row>
    <row r="300" spans="1:5" ht="12.75">
      <c r="A300" t="s">
        <v>59</v>
      </c>
      <c r="E300" s="39" t="s">
        <v>5</v>
      </c>
    </row>
    <row r="301" spans="1:16" ht="12.75">
      <c r="A301" t="s">
        <v>50</v>
      </c>
      <c s="34" t="s">
        <v>280</v>
      </c>
      <c s="34" t="s">
        <v>2643</v>
      </c>
      <c s="35" t="s">
        <v>5</v>
      </c>
      <c s="6" t="s">
        <v>2644</v>
      </c>
      <c s="36" t="s">
        <v>484</v>
      </c>
      <c s="37">
        <v>40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68</v>
      </c>
      <c>
        <f>(M301*21)/100</f>
      </c>
      <c t="s">
        <v>28</v>
      </c>
    </row>
    <row r="302" spans="1:5" ht="12.75">
      <c r="A302" s="35" t="s">
        <v>56</v>
      </c>
      <c r="E302" s="39" t="s">
        <v>2644</v>
      </c>
    </row>
    <row r="303" spans="1:5" ht="12.75">
      <c r="A303" s="35" t="s">
        <v>58</v>
      </c>
      <c r="E303" s="40" t="s">
        <v>5</v>
      </c>
    </row>
    <row r="304" spans="1:5" ht="12.75">
      <c r="A304" t="s">
        <v>59</v>
      </c>
      <c r="E304" s="39" t="s">
        <v>5</v>
      </c>
    </row>
    <row r="305" spans="1:16" ht="25.5">
      <c r="A305" t="s">
        <v>50</v>
      </c>
      <c s="34" t="s">
        <v>283</v>
      </c>
      <c s="34" t="s">
        <v>2645</v>
      </c>
      <c s="35" t="s">
        <v>5</v>
      </c>
      <c s="6" t="s">
        <v>2646</v>
      </c>
      <c s="36" t="s">
        <v>484</v>
      </c>
      <c s="37">
        <v>240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68</v>
      </c>
      <c>
        <f>(M305*21)/100</f>
      </c>
      <c t="s">
        <v>28</v>
      </c>
    </row>
    <row r="306" spans="1:5" ht="25.5">
      <c r="A306" s="35" t="s">
        <v>56</v>
      </c>
      <c r="E306" s="39" t="s">
        <v>2646</v>
      </c>
    </row>
    <row r="307" spans="1:5" ht="12.75">
      <c r="A307" s="35" t="s">
        <v>58</v>
      </c>
      <c r="E307" s="40" t="s">
        <v>5</v>
      </c>
    </row>
    <row r="308" spans="1:5" ht="12.75">
      <c r="A308" t="s">
        <v>59</v>
      </c>
      <c r="E308" s="39" t="s">
        <v>5</v>
      </c>
    </row>
    <row r="309" spans="1:16" ht="12.75">
      <c r="A309" t="s">
        <v>50</v>
      </c>
      <c s="34" t="s">
        <v>286</v>
      </c>
      <c s="34" t="s">
        <v>2647</v>
      </c>
      <c s="35" t="s">
        <v>5</v>
      </c>
      <c s="6" t="s">
        <v>2648</v>
      </c>
      <c s="36" t="s">
        <v>2649</v>
      </c>
      <c s="37">
        <v>180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68</v>
      </c>
      <c>
        <f>(M309*21)/100</f>
      </c>
      <c t="s">
        <v>28</v>
      </c>
    </row>
    <row r="310" spans="1:5" ht="12.75">
      <c r="A310" s="35" t="s">
        <v>56</v>
      </c>
      <c r="E310" s="39" t="s">
        <v>2648</v>
      </c>
    </row>
    <row r="311" spans="1:5" ht="12.75">
      <c r="A311" s="35" t="s">
        <v>58</v>
      </c>
      <c r="E311" s="40" t="s">
        <v>5</v>
      </c>
    </row>
    <row r="312" spans="1:5" ht="12.75">
      <c r="A312" t="s">
        <v>59</v>
      </c>
      <c r="E312" s="39" t="s">
        <v>5</v>
      </c>
    </row>
    <row r="313" spans="1:16" ht="12.75">
      <c r="A313" t="s">
        <v>50</v>
      </c>
      <c s="34" t="s">
        <v>289</v>
      </c>
      <c s="34" t="s">
        <v>2650</v>
      </c>
      <c s="35" t="s">
        <v>5</v>
      </c>
      <c s="6" t="s">
        <v>2651</v>
      </c>
      <c s="36" t="s">
        <v>484</v>
      </c>
      <c s="37">
        <v>120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68</v>
      </c>
      <c>
        <f>(M313*21)/100</f>
      </c>
      <c t="s">
        <v>28</v>
      </c>
    </row>
    <row r="314" spans="1:5" ht="12.75">
      <c r="A314" s="35" t="s">
        <v>56</v>
      </c>
      <c r="E314" s="39" t="s">
        <v>2651</v>
      </c>
    </row>
    <row r="315" spans="1:5" ht="12.75">
      <c r="A315" s="35" t="s">
        <v>58</v>
      </c>
      <c r="E315" s="40" t="s">
        <v>5</v>
      </c>
    </row>
    <row r="316" spans="1:5" ht="12.75">
      <c r="A316" t="s">
        <v>59</v>
      </c>
      <c r="E316" s="39" t="s">
        <v>5</v>
      </c>
    </row>
    <row r="317" spans="1:16" ht="12.75">
      <c r="A317" t="s">
        <v>50</v>
      </c>
      <c s="34" t="s">
        <v>292</v>
      </c>
      <c s="34" t="s">
        <v>2652</v>
      </c>
      <c s="35" t="s">
        <v>5</v>
      </c>
      <c s="6" t="s">
        <v>1653</v>
      </c>
      <c s="36" t="s">
        <v>1615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68</v>
      </c>
      <c>
        <f>(M317*21)/100</f>
      </c>
      <c t="s">
        <v>28</v>
      </c>
    </row>
    <row r="318" spans="1:5" ht="12.75">
      <c r="A318" s="35" t="s">
        <v>56</v>
      </c>
      <c r="E318" s="39" t="s">
        <v>1653</v>
      </c>
    </row>
    <row r="319" spans="1:5" ht="12.75">
      <c r="A319" s="35" t="s">
        <v>58</v>
      </c>
      <c r="E319" s="40" t="s">
        <v>5</v>
      </c>
    </row>
    <row r="320" spans="1:5" ht="12.75">
      <c r="A320" t="s">
        <v>59</v>
      </c>
      <c r="E320" s="39" t="s">
        <v>5</v>
      </c>
    </row>
    <row r="321" spans="1:16" ht="12.75">
      <c r="A321" t="s">
        <v>50</v>
      </c>
      <c s="34" t="s">
        <v>295</v>
      </c>
      <c s="34" t="s">
        <v>1695</v>
      </c>
      <c s="35" t="s">
        <v>5</v>
      </c>
      <c s="6" t="s">
        <v>1696</v>
      </c>
      <c s="36" t="s">
        <v>174</v>
      </c>
      <c s="37">
        <v>95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328</v>
      </c>
      <c>
        <f>(M321*21)/100</f>
      </c>
      <c t="s">
        <v>28</v>
      </c>
    </row>
    <row r="322" spans="1:5" ht="12.75">
      <c r="A322" s="35" t="s">
        <v>56</v>
      </c>
      <c r="E322" s="39" t="s">
        <v>1696</v>
      </c>
    </row>
    <row r="323" spans="1:5" ht="12.75">
      <c r="A323" s="35" t="s">
        <v>58</v>
      </c>
      <c r="E323" s="40" t="s">
        <v>5</v>
      </c>
    </row>
    <row r="324" spans="1:5" ht="12.75">
      <c r="A324" t="s">
        <v>59</v>
      </c>
      <c r="E324" s="39" t="s">
        <v>5</v>
      </c>
    </row>
    <row r="325" spans="1:13" ht="12.75">
      <c r="A325" t="s">
        <v>47</v>
      </c>
      <c r="C325" s="31" t="s">
        <v>118</v>
      </c>
      <c r="E325" s="33" t="s">
        <v>2653</v>
      </c>
      <c r="J325" s="32">
        <f>0</f>
      </c>
      <c s="32">
        <f>0</f>
      </c>
      <c s="32">
        <f>0+L326+L330+L334+L338+L342+L346+L350+L354+L358+L362+L366+L370+L374+L378+L382+L386</f>
      </c>
      <c s="32">
        <f>0+M326+M330+M334+M338+M342+M346+M350+M354+M358+M362+M366+M370+M374+M378+M382+M386</f>
      </c>
    </row>
    <row r="326" spans="1:16" ht="12.75">
      <c r="A326" t="s">
        <v>50</v>
      </c>
      <c s="34" t="s">
        <v>298</v>
      </c>
      <c s="34" t="s">
        <v>2358</v>
      </c>
      <c s="35" t="s">
        <v>5</v>
      </c>
      <c s="6" t="s">
        <v>2654</v>
      </c>
      <c s="36" t="s">
        <v>206</v>
      </c>
      <c s="37">
        <v>140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68</v>
      </c>
      <c>
        <f>(M326*21)/100</f>
      </c>
      <c t="s">
        <v>28</v>
      </c>
    </row>
    <row r="327" spans="1:5" ht="12.75">
      <c r="A327" s="35" t="s">
        <v>56</v>
      </c>
      <c r="E327" s="39" t="s">
        <v>2654</v>
      </c>
    </row>
    <row r="328" spans="1:5" ht="12.75">
      <c r="A328" s="35" t="s">
        <v>58</v>
      </c>
      <c r="E328" s="40" t="s">
        <v>5</v>
      </c>
    </row>
    <row r="329" spans="1:5" ht="12.75">
      <c r="A329" t="s">
        <v>59</v>
      </c>
      <c r="E329" s="39" t="s">
        <v>5</v>
      </c>
    </row>
    <row r="330" spans="1:16" ht="12.75">
      <c r="A330" t="s">
        <v>50</v>
      </c>
      <c s="34" t="s">
        <v>301</v>
      </c>
      <c s="34" t="s">
        <v>2655</v>
      </c>
      <c s="35" t="s">
        <v>5</v>
      </c>
      <c s="6" t="s">
        <v>2656</v>
      </c>
      <c s="36" t="s">
        <v>206</v>
      </c>
      <c s="37">
        <v>140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68</v>
      </c>
      <c>
        <f>(M330*21)/100</f>
      </c>
      <c t="s">
        <v>28</v>
      </c>
    </row>
    <row r="331" spans="1:5" ht="12.75">
      <c r="A331" s="35" t="s">
        <v>56</v>
      </c>
      <c r="E331" s="39" t="s">
        <v>2656</v>
      </c>
    </row>
    <row r="332" spans="1:5" ht="12.75">
      <c r="A332" s="35" t="s">
        <v>58</v>
      </c>
      <c r="E332" s="40" t="s">
        <v>5</v>
      </c>
    </row>
    <row r="333" spans="1:5" ht="12.75">
      <c r="A333" t="s">
        <v>59</v>
      </c>
      <c r="E333" s="39" t="s">
        <v>5</v>
      </c>
    </row>
    <row r="334" spans="1:16" ht="12.75">
      <c r="A334" t="s">
        <v>50</v>
      </c>
      <c s="34" t="s">
        <v>304</v>
      </c>
      <c s="34" t="s">
        <v>2362</v>
      </c>
      <c s="35" t="s">
        <v>5</v>
      </c>
      <c s="6" t="s">
        <v>2657</v>
      </c>
      <c s="36" t="s">
        <v>206</v>
      </c>
      <c s="37">
        <v>165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68</v>
      </c>
      <c>
        <f>(M334*21)/100</f>
      </c>
      <c t="s">
        <v>28</v>
      </c>
    </row>
    <row r="335" spans="1:5" ht="12.75">
      <c r="A335" s="35" t="s">
        <v>56</v>
      </c>
      <c r="E335" s="39" t="s">
        <v>2657</v>
      </c>
    </row>
    <row r="336" spans="1:5" ht="12.75">
      <c r="A336" s="35" t="s">
        <v>58</v>
      </c>
      <c r="E336" s="40" t="s">
        <v>5</v>
      </c>
    </row>
    <row r="337" spans="1:5" ht="12.75">
      <c r="A337" t="s">
        <v>59</v>
      </c>
      <c r="E337" s="39" t="s">
        <v>5</v>
      </c>
    </row>
    <row r="338" spans="1:16" ht="12.75">
      <c r="A338" t="s">
        <v>50</v>
      </c>
      <c s="34" t="s">
        <v>307</v>
      </c>
      <c s="34" t="s">
        <v>2658</v>
      </c>
      <c s="35" t="s">
        <v>5</v>
      </c>
      <c s="6" t="s">
        <v>2659</v>
      </c>
      <c s="36" t="s">
        <v>206</v>
      </c>
      <c s="37">
        <v>165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68</v>
      </c>
      <c>
        <f>(M338*21)/100</f>
      </c>
      <c t="s">
        <v>28</v>
      </c>
    </row>
    <row r="339" spans="1:5" ht="12.75">
      <c r="A339" s="35" t="s">
        <v>56</v>
      </c>
      <c r="E339" s="39" t="s">
        <v>2659</v>
      </c>
    </row>
    <row r="340" spans="1:5" ht="12.75">
      <c r="A340" s="35" t="s">
        <v>58</v>
      </c>
      <c r="E340" s="40" t="s">
        <v>5</v>
      </c>
    </row>
    <row r="341" spans="1:5" ht="12.75">
      <c r="A341" t="s">
        <v>59</v>
      </c>
      <c r="E341" s="39" t="s">
        <v>5</v>
      </c>
    </row>
    <row r="342" spans="1:16" ht="12.75">
      <c r="A342" t="s">
        <v>50</v>
      </c>
      <c s="34" t="s">
        <v>468</v>
      </c>
      <c s="34" t="s">
        <v>2415</v>
      </c>
      <c s="35" t="s">
        <v>5</v>
      </c>
      <c s="6" t="s">
        <v>2660</v>
      </c>
      <c s="36" t="s">
        <v>206</v>
      </c>
      <c s="37">
        <v>40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68</v>
      </c>
      <c>
        <f>(M342*21)/100</f>
      </c>
      <c t="s">
        <v>28</v>
      </c>
    </row>
    <row r="343" spans="1:5" ht="12.75">
      <c r="A343" s="35" t="s">
        <v>56</v>
      </c>
      <c r="E343" s="39" t="s">
        <v>2660</v>
      </c>
    </row>
    <row r="344" spans="1:5" ht="12.75">
      <c r="A344" s="35" t="s">
        <v>58</v>
      </c>
      <c r="E344" s="40" t="s">
        <v>5</v>
      </c>
    </row>
    <row r="345" spans="1:5" ht="12.75">
      <c r="A345" t="s">
        <v>59</v>
      </c>
      <c r="E345" s="39" t="s">
        <v>5</v>
      </c>
    </row>
    <row r="346" spans="1:16" ht="12.75">
      <c r="A346" t="s">
        <v>50</v>
      </c>
      <c s="34" t="s">
        <v>469</v>
      </c>
      <c s="34" t="s">
        <v>2661</v>
      </c>
      <c s="35" t="s">
        <v>5</v>
      </c>
      <c s="6" t="s">
        <v>2662</v>
      </c>
      <c s="36" t="s">
        <v>206</v>
      </c>
      <c s="37">
        <v>40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68</v>
      </c>
      <c>
        <f>(M346*21)/100</f>
      </c>
      <c t="s">
        <v>28</v>
      </c>
    </row>
    <row r="347" spans="1:5" ht="12.75">
      <c r="A347" s="35" t="s">
        <v>56</v>
      </c>
      <c r="E347" s="39" t="s">
        <v>2662</v>
      </c>
    </row>
    <row r="348" spans="1:5" ht="12.75">
      <c r="A348" s="35" t="s">
        <v>58</v>
      </c>
      <c r="E348" s="40" t="s">
        <v>5</v>
      </c>
    </row>
    <row r="349" spans="1:5" ht="12.75">
      <c r="A349" t="s">
        <v>59</v>
      </c>
      <c r="E349" s="39" t="s">
        <v>5</v>
      </c>
    </row>
    <row r="350" spans="1:16" ht="12.75">
      <c r="A350" t="s">
        <v>50</v>
      </c>
      <c s="34" t="s">
        <v>310</v>
      </c>
      <c s="34" t="s">
        <v>2422</v>
      </c>
      <c s="35" t="s">
        <v>5</v>
      </c>
      <c s="6" t="s">
        <v>2663</v>
      </c>
      <c s="36" t="s">
        <v>206</v>
      </c>
      <c s="37">
        <v>10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68</v>
      </c>
      <c>
        <f>(M350*21)/100</f>
      </c>
      <c t="s">
        <v>28</v>
      </c>
    </row>
    <row r="351" spans="1:5" ht="12.75">
      <c r="A351" s="35" t="s">
        <v>56</v>
      </c>
      <c r="E351" s="39" t="s">
        <v>2663</v>
      </c>
    </row>
    <row r="352" spans="1:5" ht="12.75">
      <c r="A352" s="35" t="s">
        <v>58</v>
      </c>
      <c r="E352" s="40" t="s">
        <v>5</v>
      </c>
    </row>
    <row r="353" spans="1:5" ht="12.75">
      <c r="A353" t="s">
        <v>59</v>
      </c>
      <c r="E353" s="39" t="s">
        <v>5</v>
      </c>
    </row>
    <row r="354" spans="1:16" ht="12.75">
      <c r="A354" t="s">
        <v>50</v>
      </c>
      <c s="34" t="s">
        <v>313</v>
      </c>
      <c s="34" t="s">
        <v>2664</v>
      </c>
      <c s="35" t="s">
        <v>5</v>
      </c>
      <c s="6" t="s">
        <v>2665</v>
      </c>
      <c s="36" t="s">
        <v>206</v>
      </c>
      <c s="37">
        <v>10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68</v>
      </c>
      <c>
        <f>(M354*21)/100</f>
      </c>
      <c t="s">
        <v>28</v>
      </c>
    </row>
    <row r="355" spans="1:5" ht="12.75">
      <c r="A355" s="35" t="s">
        <v>56</v>
      </c>
      <c r="E355" s="39" t="s">
        <v>2665</v>
      </c>
    </row>
    <row r="356" spans="1:5" ht="12.75">
      <c r="A356" s="35" t="s">
        <v>58</v>
      </c>
      <c r="E356" s="40" t="s">
        <v>5</v>
      </c>
    </row>
    <row r="357" spans="1:5" ht="12.75">
      <c r="A357" t="s">
        <v>59</v>
      </c>
      <c r="E357" s="39" t="s">
        <v>5</v>
      </c>
    </row>
    <row r="358" spans="1:16" ht="12.75">
      <c r="A358" t="s">
        <v>50</v>
      </c>
      <c s="34" t="s">
        <v>316</v>
      </c>
      <c s="34" t="s">
        <v>2426</v>
      </c>
      <c s="35" t="s">
        <v>5</v>
      </c>
      <c s="6" t="s">
        <v>2666</v>
      </c>
      <c s="36" t="s">
        <v>206</v>
      </c>
      <c s="37">
        <v>31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68</v>
      </c>
      <c>
        <f>(M358*21)/100</f>
      </c>
      <c t="s">
        <v>28</v>
      </c>
    </row>
    <row r="359" spans="1:5" ht="12.75">
      <c r="A359" s="35" t="s">
        <v>56</v>
      </c>
      <c r="E359" s="39" t="s">
        <v>2666</v>
      </c>
    </row>
    <row r="360" spans="1:5" ht="12.75">
      <c r="A360" s="35" t="s">
        <v>58</v>
      </c>
      <c r="E360" s="40" t="s">
        <v>5</v>
      </c>
    </row>
    <row r="361" spans="1:5" ht="12.75">
      <c r="A361" t="s">
        <v>59</v>
      </c>
      <c r="E361" s="39" t="s">
        <v>5</v>
      </c>
    </row>
    <row r="362" spans="1:16" ht="12.75">
      <c r="A362" t="s">
        <v>50</v>
      </c>
      <c s="34" t="s">
        <v>319</v>
      </c>
      <c s="34" t="s">
        <v>2667</v>
      </c>
      <c s="35" t="s">
        <v>5</v>
      </c>
      <c s="6" t="s">
        <v>2668</v>
      </c>
      <c s="36" t="s">
        <v>206</v>
      </c>
      <c s="37">
        <v>31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68</v>
      </c>
      <c>
        <f>(M362*21)/100</f>
      </c>
      <c t="s">
        <v>28</v>
      </c>
    </row>
    <row r="363" spans="1:5" ht="12.75">
      <c r="A363" s="35" t="s">
        <v>56</v>
      </c>
      <c r="E363" s="39" t="s">
        <v>2668</v>
      </c>
    </row>
    <row r="364" spans="1:5" ht="12.75">
      <c r="A364" s="35" t="s">
        <v>58</v>
      </c>
      <c r="E364" s="40" t="s">
        <v>5</v>
      </c>
    </row>
    <row r="365" spans="1:5" ht="12.75">
      <c r="A365" t="s">
        <v>59</v>
      </c>
      <c r="E365" s="39" t="s">
        <v>5</v>
      </c>
    </row>
    <row r="366" spans="1:16" ht="12.75">
      <c r="A366" t="s">
        <v>50</v>
      </c>
      <c s="34" t="s">
        <v>322</v>
      </c>
      <c s="34" t="s">
        <v>2431</v>
      </c>
      <c s="35" t="s">
        <v>5</v>
      </c>
      <c s="6" t="s">
        <v>2669</v>
      </c>
      <c s="36" t="s">
        <v>206</v>
      </c>
      <c s="37">
        <v>183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68</v>
      </c>
      <c>
        <f>(M366*21)/100</f>
      </c>
      <c t="s">
        <v>28</v>
      </c>
    </row>
    <row r="367" spans="1:5" ht="12.75">
      <c r="A367" s="35" t="s">
        <v>56</v>
      </c>
      <c r="E367" s="39" t="s">
        <v>2669</v>
      </c>
    </row>
    <row r="368" spans="1:5" ht="12.75">
      <c r="A368" s="35" t="s">
        <v>58</v>
      </c>
      <c r="E368" s="40" t="s">
        <v>5</v>
      </c>
    </row>
    <row r="369" spans="1:5" ht="12.75">
      <c r="A369" t="s">
        <v>59</v>
      </c>
      <c r="E369" s="39" t="s">
        <v>5</v>
      </c>
    </row>
    <row r="370" spans="1:16" ht="12.75">
      <c r="A370" t="s">
        <v>50</v>
      </c>
      <c s="34" t="s">
        <v>51</v>
      </c>
      <c s="34" t="s">
        <v>2670</v>
      </c>
      <c s="35" t="s">
        <v>5</v>
      </c>
      <c s="6" t="s">
        <v>2671</v>
      </c>
      <c s="36" t="s">
        <v>206</v>
      </c>
      <c s="37">
        <v>183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68</v>
      </c>
      <c>
        <f>(M370*21)/100</f>
      </c>
      <c t="s">
        <v>28</v>
      </c>
    </row>
    <row r="371" spans="1:5" ht="12.75">
      <c r="A371" s="35" t="s">
        <v>56</v>
      </c>
      <c r="E371" s="39" t="s">
        <v>2671</v>
      </c>
    </row>
    <row r="372" spans="1:5" ht="12.75">
      <c r="A372" s="35" t="s">
        <v>58</v>
      </c>
      <c r="E372" s="40" t="s">
        <v>5</v>
      </c>
    </row>
    <row r="373" spans="1:5" ht="12.75">
      <c r="A373" t="s">
        <v>59</v>
      </c>
      <c r="E373" s="39" t="s">
        <v>5</v>
      </c>
    </row>
    <row r="374" spans="1:16" ht="12.75">
      <c r="A374" t="s">
        <v>50</v>
      </c>
      <c s="34" t="s">
        <v>325</v>
      </c>
      <c s="34" t="s">
        <v>2433</v>
      </c>
      <c s="35" t="s">
        <v>5</v>
      </c>
      <c s="6" t="s">
        <v>2672</v>
      </c>
      <c s="36" t="s">
        <v>206</v>
      </c>
      <c s="37">
        <v>5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68</v>
      </c>
      <c>
        <f>(M374*21)/100</f>
      </c>
      <c t="s">
        <v>28</v>
      </c>
    </row>
    <row r="375" spans="1:5" ht="12.75">
      <c r="A375" s="35" t="s">
        <v>56</v>
      </c>
      <c r="E375" s="39" t="s">
        <v>2672</v>
      </c>
    </row>
    <row r="376" spans="1:5" ht="12.75">
      <c r="A376" s="35" t="s">
        <v>58</v>
      </c>
      <c r="E376" s="40" t="s">
        <v>5</v>
      </c>
    </row>
    <row r="377" spans="1:5" ht="12.75">
      <c r="A377" t="s">
        <v>59</v>
      </c>
      <c r="E377" s="39" t="s">
        <v>5</v>
      </c>
    </row>
    <row r="378" spans="1:16" ht="12.75">
      <c r="A378" t="s">
        <v>50</v>
      </c>
      <c s="34" t="s">
        <v>330</v>
      </c>
      <c s="34" t="s">
        <v>1445</v>
      </c>
      <c s="35" t="s">
        <v>5</v>
      </c>
      <c s="6" t="s">
        <v>2673</v>
      </c>
      <c s="36" t="s">
        <v>206</v>
      </c>
      <c s="37">
        <v>5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68</v>
      </c>
      <c>
        <f>(M378*21)/100</f>
      </c>
      <c t="s">
        <v>28</v>
      </c>
    </row>
    <row r="379" spans="1:5" ht="12.75">
      <c r="A379" s="35" t="s">
        <v>56</v>
      </c>
      <c r="E379" s="39" t="s">
        <v>2673</v>
      </c>
    </row>
    <row r="380" spans="1:5" ht="12.75">
      <c r="A380" s="35" t="s">
        <v>58</v>
      </c>
      <c r="E380" s="40" t="s">
        <v>5</v>
      </c>
    </row>
    <row r="381" spans="1:5" ht="12.75">
      <c r="A381" t="s">
        <v>59</v>
      </c>
      <c r="E381" s="39" t="s">
        <v>5</v>
      </c>
    </row>
    <row r="382" spans="1:16" ht="12.75">
      <c r="A382" t="s">
        <v>50</v>
      </c>
      <c s="34" t="s">
        <v>486</v>
      </c>
      <c s="34" t="s">
        <v>2435</v>
      </c>
      <c s="35" t="s">
        <v>5</v>
      </c>
      <c s="6" t="s">
        <v>2674</v>
      </c>
      <c s="36" t="s">
        <v>206</v>
      </c>
      <c s="37">
        <v>20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68</v>
      </c>
      <c>
        <f>(M382*21)/100</f>
      </c>
      <c t="s">
        <v>28</v>
      </c>
    </row>
    <row r="383" spans="1:5" ht="12.75">
      <c r="A383" s="35" t="s">
        <v>56</v>
      </c>
      <c r="E383" s="39" t="s">
        <v>2674</v>
      </c>
    </row>
    <row r="384" spans="1:5" ht="12.75">
      <c r="A384" s="35" t="s">
        <v>58</v>
      </c>
      <c r="E384" s="40" t="s">
        <v>5</v>
      </c>
    </row>
    <row r="385" spans="1:5" ht="12.75">
      <c r="A385" t="s">
        <v>59</v>
      </c>
      <c r="E385" s="39" t="s">
        <v>5</v>
      </c>
    </row>
    <row r="386" spans="1:16" ht="12.75">
      <c r="A386" t="s">
        <v>50</v>
      </c>
      <c s="34" t="s">
        <v>774</v>
      </c>
      <c s="34" t="s">
        <v>2675</v>
      </c>
      <c s="35" t="s">
        <v>5</v>
      </c>
      <c s="6" t="s">
        <v>2676</v>
      </c>
      <c s="36" t="s">
        <v>206</v>
      </c>
      <c s="37">
        <v>20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68</v>
      </c>
      <c>
        <f>(M386*21)/100</f>
      </c>
      <c t="s">
        <v>28</v>
      </c>
    </row>
    <row r="387" spans="1:5" ht="12.75">
      <c r="A387" s="35" t="s">
        <v>56</v>
      </c>
      <c r="E387" s="39" t="s">
        <v>2676</v>
      </c>
    </row>
    <row r="388" spans="1:5" ht="12.75">
      <c r="A388" s="35" t="s">
        <v>58</v>
      </c>
      <c r="E388" s="40" t="s">
        <v>5</v>
      </c>
    </row>
    <row r="389" spans="1:5" ht="12.75">
      <c r="A389" t="s">
        <v>59</v>
      </c>
      <c r="E389" s="39" t="s">
        <v>5</v>
      </c>
    </row>
    <row r="390" spans="1:13" ht="12.75">
      <c r="A390" t="s">
        <v>47</v>
      </c>
      <c r="C390" s="31" t="s">
        <v>146</v>
      </c>
      <c r="E390" s="33" t="s">
        <v>2677</v>
      </c>
      <c r="J390" s="32">
        <f>0</f>
      </c>
      <c s="32">
        <f>0</f>
      </c>
      <c s="32">
        <f>0+L391+L395+L399+L403+L407+L411+L415+L419+L423+L427+L431+L435+L439+L443+L447+L451+L455+L459+L463+L467+L471+L475+L479+L483+L487+L491+L495+L499+L503+L507+L511+L515+L519+L523+L527+L531+L535+L539+L543+L547+L551+L555+L559+L563</f>
      </c>
      <c s="32">
        <f>0+M391+M395+M399+M403+M407+M411+M415+M419+M423+M427+M431+M435+M439+M443+M447+M451+M455+M459+M463+M467+M471+M475+M479+M483+M487+M491+M495+M499+M503+M507+M511+M515+M519+M523+M527+M531+M535+M539+M543+M547+M551+M555+M559+M563</f>
      </c>
    </row>
    <row r="391" spans="1:16" ht="25.5">
      <c r="A391" t="s">
        <v>50</v>
      </c>
      <c s="34" t="s">
        <v>489</v>
      </c>
      <c s="34" t="s">
        <v>2439</v>
      </c>
      <c s="35" t="s">
        <v>5</v>
      </c>
      <c s="6" t="s">
        <v>2678</v>
      </c>
      <c s="36" t="s">
        <v>206</v>
      </c>
      <c s="37">
        <v>150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68</v>
      </c>
      <c>
        <f>(M391*21)/100</f>
      </c>
      <c t="s">
        <v>28</v>
      </c>
    </row>
    <row r="392" spans="1:5" ht="25.5">
      <c r="A392" s="35" t="s">
        <v>56</v>
      </c>
      <c r="E392" s="39" t="s">
        <v>2678</v>
      </c>
    </row>
    <row r="393" spans="1:5" ht="12.75">
      <c r="A393" s="35" t="s">
        <v>58</v>
      </c>
      <c r="E393" s="40" t="s">
        <v>5</v>
      </c>
    </row>
    <row r="394" spans="1:5" ht="12.75">
      <c r="A394" t="s">
        <v>59</v>
      </c>
      <c r="E394" s="39" t="s">
        <v>5</v>
      </c>
    </row>
    <row r="395" spans="1:16" ht="25.5">
      <c r="A395" t="s">
        <v>50</v>
      </c>
      <c s="34" t="s">
        <v>373</v>
      </c>
      <c s="34" t="s">
        <v>1908</v>
      </c>
      <c s="35" t="s">
        <v>5</v>
      </c>
      <c s="6" t="s">
        <v>2679</v>
      </c>
      <c s="36" t="s">
        <v>206</v>
      </c>
      <c s="37">
        <v>40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68</v>
      </c>
      <c>
        <f>(M395*21)/100</f>
      </c>
      <c t="s">
        <v>28</v>
      </c>
    </row>
    <row r="396" spans="1:5" ht="25.5">
      <c r="A396" s="35" t="s">
        <v>56</v>
      </c>
      <c r="E396" s="39" t="s">
        <v>2679</v>
      </c>
    </row>
    <row r="397" spans="1:5" ht="12.75">
      <c r="A397" s="35" t="s">
        <v>58</v>
      </c>
      <c r="E397" s="40" t="s">
        <v>5</v>
      </c>
    </row>
    <row r="398" spans="1:5" ht="12.75">
      <c r="A398" t="s">
        <v>59</v>
      </c>
      <c r="E398" s="39" t="s">
        <v>5</v>
      </c>
    </row>
    <row r="399" spans="1:16" ht="12.75">
      <c r="A399" t="s">
        <v>50</v>
      </c>
      <c s="34" t="s">
        <v>376</v>
      </c>
      <c s="34" t="s">
        <v>2680</v>
      </c>
      <c s="35" t="s">
        <v>5</v>
      </c>
      <c s="6" t="s">
        <v>2681</v>
      </c>
      <c s="36" t="s">
        <v>206</v>
      </c>
      <c s="37">
        <v>190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328</v>
      </c>
      <c>
        <f>(M399*21)/100</f>
      </c>
      <c t="s">
        <v>28</v>
      </c>
    </row>
    <row r="400" spans="1:5" ht="12.75">
      <c r="A400" s="35" t="s">
        <v>56</v>
      </c>
      <c r="E400" s="39" t="s">
        <v>2681</v>
      </c>
    </row>
    <row r="401" spans="1:5" ht="12.75">
      <c r="A401" s="35" t="s">
        <v>58</v>
      </c>
      <c r="E401" s="40" t="s">
        <v>5</v>
      </c>
    </row>
    <row r="402" spans="1:5" ht="12.75">
      <c r="A402" t="s">
        <v>59</v>
      </c>
      <c r="E402" s="39" t="s">
        <v>5</v>
      </c>
    </row>
    <row r="403" spans="1:16" ht="25.5">
      <c r="A403" t="s">
        <v>50</v>
      </c>
      <c s="34" t="s">
        <v>492</v>
      </c>
      <c s="34" t="s">
        <v>1913</v>
      </c>
      <c s="35" t="s">
        <v>5</v>
      </c>
      <c s="6" t="s">
        <v>2682</v>
      </c>
      <c s="36" t="s">
        <v>206</v>
      </c>
      <c s="37">
        <v>10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68</v>
      </c>
      <c>
        <f>(M403*21)/100</f>
      </c>
      <c t="s">
        <v>28</v>
      </c>
    </row>
    <row r="404" spans="1:5" ht="25.5">
      <c r="A404" s="35" t="s">
        <v>56</v>
      </c>
      <c r="E404" s="39" t="s">
        <v>2682</v>
      </c>
    </row>
    <row r="405" spans="1:5" ht="12.75">
      <c r="A405" s="35" t="s">
        <v>58</v>
      </c>
      <c r="E405" s="40" t="s">
        <v>5</v>
      </c>
    </row>
    <row r="406" spans="1:5" ht="12.75">
      <c r="A406" t="s">
        <v>59</v>
      </c>
      <c r="E406" s="39" t="s">
        <v>5</v>
      </c>
    </row>
    <row r="407" spans="1:16" ht="12.75">
      <c r="A407" t="s">
        <v>50</v>
      </c>
      <c s="34" t="s">
        <v>494</v>
      </c>
      <c s="34" t="s">
        <v>2683</v>
      </c>
      <c s="35" t="s">
        <v>5</v>
      </c>
      <c s="6" t="s">
        <v>2684</v>
      </c>
      <c s="36" t="s">
        <v>206</v>
      </c>
      <c s="37">
        <v>10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328</v>
      </c>
      <c>
        <f>(M407*21)/100</f>
      </c>
      <c t="s">
        <v>28</v>
      </c>
    </row>
    <row r="408" spans="1:5" ht="12.75">
      <c r="A408" s="35" t="s">
        <v>56</v>
      </c>
      <c r="E408" s="39" t="s">
        <v>2684</v>
      </c>
    </row>
    <row r="409" spans="1:5" ht="12.75">
      <c r="A409" s="35" t="s">
        <v>58</v>
      </c>
      <c r="E409" s="40" t="s">
        <v>5</v>
      </c>
    </row>
    <row r="410" spans="1:5" ht="12.75">
      <c r="A410" t="s">
        <v>59</v>
      </c>
      <c r="E410" s="39" t="s">
        <v>5</v>
      </c>
    </row>
    <row r="411" spans="1:16" ht="25.5">
      <c r="A411" t="s">
        <v>50</v>
      </c>
      <c s="34" t="s">
        <v>460</v>
      </c>
      <c s="34" t="s">
        <v>1915</v>
      </c>
      <c s="35" t="s">
        <v>5</v>
      </c>
      <c s="6" t="s">
        <v>2685</v>
      </c>
      <c s="36" t="s">
        <v>206</v>
      </c>
      <c s="37">
        <v>70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68</v>
      </c>
      <c>
        <f>(M411*21)/100</f>
      </c>
      <c t="s">
        <v>28</v>
      </c>
    </row>
    <row r="412" spans="1:5" ht="25.5">
      <c r="A412" s="35" t="s">
        <v>56</v>
      </c>
      <c r="E412" s="39" t="s">
        <v>2685</v>
      </c>
    </row>
    <row r="413" spans="1:5" ht="12.75">
      <c r="A413" s="35" t="s">
        <v>58</v>
      </c>
      <c r="E413" s="40" t="s">
        <v>5</v>
      </c>
    </row>
    <row r="414" spans="1:5" ht="12.75">
      <c r="A414" t="s">
        <v>59</v>
      </c>
      <c r="E414" s="39" t="s">
        <v>5</v>
      </c>
    </row>
    <row r="415" spans="1:16" ht="12.75">
      <c r="A415" t="s">
        <v>50</v>
      </c>
      <c s="34" t="s">
        <v>336</v>
      </c>
      <c s="34" t="s">
        <v>2686</v>
      </c>
      <c s="35" t="s">
        <v>5</v>
      </c>
      <c s="6" t="s">
        <v>2687</v>
      </c>
      <c s="36" t="s">
        <v>206</v>
      </c>
      <c s="37">
        <v>70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328</v>
      </c>
      <c>
        <f>(M415*21)/100</f>
      </c>
      <c t="s">
        <v>28</v>
      </c>
    </row>
    <row r="416" spans="1:5" ht="12.75">
      <c r="A416" s="35" t="s">
        <v>56</v>
      </c>
      <c r="E416" s="39" t="s">
        <v>2687</v>
      </c>
    </row>
    <row r="417" spans="1:5" ht="12.75">
      <c r="A417" s="35" t="s">
        <v>58</v>
      </c>
      <c r="E417" s="40" t="s">
        <v>5</v>
      </c>
    </row>
    <row r="418" spans="1:5" ht="12.75">
      <c r="A418" t="s">
        <v>59</v>
      </c>
      <c r="E418" s="39" t="s">
        <v>5</v>
      </c>
    </row>
    <row r="419" spans="1:16" ht="25.5">
      <c r="A419" t="s">
        <v>50</v>
      </c>
      <c s="34" t="s">
        <v>497</v>
      </c>
      <c s="34" t="s">
        <v>1917</v>
      </c>
      <c s="35" t="s">
        <v>5</v>
      </c>
      <c s="6" t="s">
        <v>2688</v>
      </c>
      <c s="36" t="s">
        <v>206</v>
      </c>
      <c s="37">
        <v>130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68</v>
      </c>
      <c>
        <f>(M419*21)/100</f>
      </c>
      <c t="s">
        <v>28</v>
      </c>
    </row>
    <row r="420" spans="1:5" ht="25.5">
      <c r="A420" s="35" t="s">
        <v>56</v>
      </c>
      <c r="E420" s="39" t="s">
        <v>2688</v>
      </c>
    </row>
    <row r="421" spans="1:5" ht="12.75">
      <c r="A421" s="35" t="s">
        <v>58</v>
      </c>
      <c r="E421" s="40" t="s">
        <v>5</v>
      </c>
    </row>
    <row r="422" spans="1:5" ht="12.75">
      <c r="A422" t="s">
        <v>59</v>
      </c>
      <c r="E422" s="39" t="s">
        <v>5</v>
      </c>
    </row>
    <row r="423" spans="1:16" ht="25.5">
      <c r="A423" t="s">
        <v>50</v>
      </c>
      <c s="34" t="s">
        <v>498</v>
      </c>
      <c s="34" t="s">
        <v>1919</v>
      </c>
      <c s="35" t="s">
        <v>5</v>
      </c>
      <c s="6" t="s">
        <v>2689</v>
      </c>
      <c s="36" t="s">
        <v>206</v>
      </c>
      <c s="37">
        <v>35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68</v>
      </c>
      <c>
        <f>(M423*21)/100</f>
      </c>
      <c t="s">
        <v>28</v>
      </c>
    </row>
    <row r="424" spans="1:5" ht="25.5">
      <c r="A424" s="35" t="s">
        <v>56</v>
      </c>
      <c r="E424" s="39" t="s">
        <v>2689</v>
      </c>
    </row>
    <row r="425" spans="1:5" ht="12.75">
      <c r="A425" s="35" t="s">
        <v>58</v>
      </c>
      <c r="E425" s="40" t="s">
        <v>5</v>
      </c>
    </row>
    <row r="426" spans="1:5" ht="12.75">
      <c r="A426" t="s">
        <v>59</v>
      </c>
      <c r="E426" s="39" t="s">
        <v>5</v>
      </c>
    </row>
    <row r="427" spans="1:16" ht="12.75">
      <c r="A427" t="s">
        <v>50</v>
      </c>
      <c s="34" t="s">
        <v>786</v>
      </c>
      <c s="34" t="s">
        <v>2690</v>
      </c>
      <c s="35" t="s">
        <v>5</v>
      </c>
      <c s="6" t="s">
        <v>2691</v>
      </c>
      <c s="36" t="s">
        <v>206</v>
      </c>
      <c s="37">
        <v>165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328</v>
      </c>
      <c>
        <f>(M427*21)/100</f>
      </c>
      <c t="s">
        <v>28</v>
      </c>
    </row>
    <row r="428" spans="1:5" ht="12.75">
      <c r="A428" s="35" t="s">
        <v>56</v>
      </c>
      <c r="E428" s="39" t="s">
        <v>2691</v>
      </c>
    </row>
    <row r="429" spans="1:5" ht="12.75">
      <c r="A429" s="35" t="s">
        <v>58</v>
      </c>
      <c r="E429" s="40" t="s">
        <v>5</v>
      </c>
    </row>
    <row r="430" spans="1:5" ht="12.75">
      <c r="A430" t="s">
        <v>59</v>
      </c>
      <c r="E430" s="39" t="s">
        <v>5</v>
      </c>
    </row>
    <row r="431" spans="1:16" ht="25.5">
      <c r="A431" t="s">
        <v>50</v>
      </c>
      <c s="34" t="s">
        <v>787</v>
      </c>
      <c s="34" t="s">
        <v>1922</v>
      </c>
      <c s="35" t="s">
        <v>5</v>
      </c>
      <c s="6" t="s">
        <v>2692</v>
      </c>
      <c s="36" t="s">
        <v>206</v>
      </c>
      <c s="37">
        <v>50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68</v>
      </c>
      <c>
        <f>(M431*21)/100</f>
      </c>
      <c t="s">
        <v>28</v>
      </c>
    </row>
    <row r="432" spans="1:5" ht="25.5">
      <c r="A432" s="35" t="s">
        <v>56</v>
      </c>
      <c r="E432" s="39" t="s">
        <v>2692</v>
      </c>
    </row>
    <row r="433" spans="1:5" ht="12.75">
      <c r="A433" s="35" t="s">
        <v>58</v>
      </c>
      <c r="E433" s="40" t="s">
        <v>5</v>
      </c>
    </row>
    <row r="434" spans="1:5" ht="12.75">
      <c r="A434" t="s">
        <v>59</v>
      </c>
      <c r="E434" s="39" t="s">
        <v>5</v>
      </c>
    </row>
    <row r="435" spans="1:16" ht="25.5">
      <c r="A435" t="s">
        <v>50</v>
      </c>
      <c s="34" t="s">
        <v>790</v>
      </c>
      <c s="34" t="s">
        <v>1925</v>
      </c>
      <c s="35" t="s">
        <v>5</v>
      </c>
      <c s="6" t="s">
        <v>2692</v>
      </c>
      <c s="36" t="s">
        <v>206</v>
      </c>
      <c s="37">
        <v>15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68</v>
      </c>
      <c>
        <f>(M435*21)/100</f>
      </c>
      <c t="s">
        <v>28</v>
      </c>
    </row>
    <row r="436" spans="1:5" ht="25.5">
      <c r="A436" s="35" t="s">
        <v>56</v>
      </c>
      <c r="E436" s="39" t="s">
        <v>2692</v>
      </c>
    </row>
    <row r="437" spans="1:5" ht="12.75">
      <c r="A437" s="35" t="s">
        <v>58</v>
      </c>
      <c r="E437" s="40" t="s">
        <v>5</v>
      </c>
    </row>
    <row r="438" spans="1:5" ht="12.75">
      <c r="A438" t="s">
        <v>59</v>
      </c>
      <c r="E438" s="39" t="s">
        <v>5</v>
      </c>
    </row>
    <row r="439" spans="1:16" ht="12.75">
      <c r="A439" t="s">
        <v>50</v>
      </c>
      <c s="34" t="s">
        <v>792</v>
      </c>
      <c s="34" t="s">
        <v>2693</v>
      </c>
      <c s="35" t="s">
        <v>5</v>
      </c>
      <c s="6" t="s">
        <v>2694</v>
      </c>
      <c s="36" t="s">
        <v>206</v>
      </c>
      <c s="37">
        <v>65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328</v>
      </c>
      <c>
        <f>(M439*21)/100</f>
      </c>
      <c t="s">
        <v>28</v>
      </c>
    </row>
    <row r="440" spans="1:5" ht="12.75">
      <c r="A440" s="35" t="s">
        <v>56</v>
      </c>
      <c r="E440" s="39" t="s">
        <v>2694</v>
      </c>
    </row>
    <row r="441" spans="1:5" ht="12.75">
      <c r="A441" s="35" t="s">
        <v>58</v>
      </c>
      <c r="E441" s="40" t="s">
        <v>5</v>
      </c>
    </row>
    <row r="442" spans="1:5" ht="12.75">
      <c r="A442" t="s">
        <v>59</v>
      </c>
      <c r="E442" s="39" t="s">
        <v>5</v>
      </c>
    </row>
    <row r="443" spans="1:16" ht="25.5">
      <c r="A443" t="s">
        <v>50</v>
      </c>
      <c s="34" t="s">
        <v>795</v>
      </c>
      <c s="34" t="s">
        <v>1929</v>
      </c>
      <c s="35" t="s">
        <v>5</v>
      </c>
      <c s="6" t="s">
        <v>2695</v>
      </c>
      <c s="36" t="s">
        <v>206</v>
      </c>
      <c s="37">
        <v>10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68</v>
      </c>
      <c>
        <f>(M443*21)/100</f>
      </c>
      <c t="s">
        <v>28</v>
      </c>
    </row>
    <row r="444" spans="1:5" ht="25.5">
      <c r="A444" s="35" t="s">
        <v>56</v>
      </c>
      <c r="E444" s="39" t="s">
        <v>2695</v>
      </c>
    </row>
    <row r="445" spans="1:5" ht="12.75">
      <c r="A445" s="35" t="s">
        <v>58</v>
      </c>
      <c r="E445" s="40" t="s">
        <v>5</v>
      </c>
    </row>
    <row r="446" spans="1:5" ht="12.75">
      <c r="A446" t="s">
        <v>59</v>
      </c>
      <c r="E446" s="39" t="s">
        <v>5</v>
      </c>
    </row>
    <row r="447" spans="1:16" ht="12.75">
      <c r="A447" t="s">
        <v>50</v>
      </c>
      <c s="34" t="s">
        <v>798</v>
      </c>
      <c s="34" t="s">
        <v>2696</v>
      </c>
      <c s="35" t="s">
        <v>5</v>
      </c>
      <c s="6" t="s">
        <v>2697</v>
      </c>
      <c s="36" t="s">
        <v>206</v>
      </c>
      <c s="37">
        <v>10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328</v>
      </c>
      <c>
        <f>(M447*21)/100</f>
      </c>
      <c t="s">
        <v>28</v>
      </c>
    </row>
    <row r="448" spans="1:5" ht="12.75">
      <c r="A448" s="35" t="s">
        <v>56</v>
      </c>
      <c r="E448" s="39" t="s">
        <v>2697</v>
      </c>
    </row>
    <row r="449" spans="1:5" ht="12.75">
      <c r="A449" s="35" t="s">
        <v>58</v>
      </c>
      <c r="E449" s="40" t="s">
        <v>5</v>
      </c>
    </row>
    <row r="450" spans="1:5" ht="12.75">
      <c r="A450" t="s">
        <v>59</v>
      </c>
      <c r="E450" s="39" t="s">
        <v>5</v>
      </c>
    </row>
    <row r="451" spans="1:16" ht="25.5">
      <c r="A451" t="s">
        <v>50</v>
      </c>
      <c s="34" t="s">
        <v>799</v>
      </c>
      <c s="34" t="s">
        <v>1932</v>
      </c>
      <c s="35" t="s">
        <v>5</v>
      </c>
      <c s="6" t="s">
        <v>2698</v>
      </c>
      <c s="36" t="s">
        <v>206</v>
      </c>
      <c s="37">
        <v>30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68</v>
      </c>
      <c>
        <f>(M451*21)/100</f>
      </c>
      <c t="s">
        <v>28</v>
      </c>
    </row>
    <row r="452" spans="1:5" ht="25.5">
      <c r="A452" s="35" t="s">
        <v>56</v>
      </c>
      <c r="E452" s="39" t="s">
        <v>2698</v>
      </c>
    </row>
    <row r="453" spans="1:5" ht="12.75">
      <c r="A453" s="35" t="s">
        <v>58</v>
      </c>
      <c r="E453" s="40" t="s">
        <v>5</v>
      </c>
    </row>
    <row r="454" spans="1:5" ht="12.75">
      <c r="A454" t="s">
        <v>59</v>
      </c>
      <c r="E454" s="39" t="s">
        <v>5</v>
      </c>
    </row>
    <row r="455" spans="1:16" ht="25.5">
      <c r="A455" t="s">
        <v>50</v>
      </c>
      <c s="34" t="s">
        <v>801</v>
      </c>
      <c s="34" t="s">
        <v>1935</v>
      </c>
      <c s="35" t="s">
        <v>5</v>
      </c>
      <c s="6" t="s">
        <v>2698</v>
      </c>
      <c s="36" t="s">
        <v>206</v>
      </c>
      <c s="37">
        <v>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68</v>
      </c>
      <c>
        <f>(M455*21)/100</f>
      </c>
      <c t="s">
        <v>28</v>
      </c>
    </row>
    <row r="456" spans="1:5" ht="25.5">
      <c r="A456" s="35" t="s">
        <v>56</v>
      </c>
      <c r="E456" s="39" t="s">
        <v>2698</v>
      </c>
    </row>
    <row r="457" spans="1:5" ht="12.75">
      <c r="A457" s="35" t="s">
        <v>58</v>
      </c>
      <c r="E457" s="40" t="s">
        <v>5</v>
      </c>
    </row>
    <row r="458" spans="1:5" ht="12.75">
      <c r="A458" t="s">
        <v>59</v>
      </c>
      <c r="E458" s="39" t="s">
        <v>5</v>
      </c>
    </row>
    <row r="459" spans="1:16" ht="12.75">
      <c r="A459" t="s">
        <v>50</v>
      </c>
      <c s="34" t="s">
        <v>804</v>
      </c>
      <c s="34" t="s">
        <v>2699</v>
      </c>
      <c s="35" t="s">
        <v>5</v>
      </c>
      <c s="6" t="s">
        <v>2700</v>
      </c>
      <c s="36" t="s">
        <v>206</v>
      </c>
      <c s="37">
        <v>35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328</v>
      </c>
      <c>
        <f>(M459*21)/100</f>
      </c>
      <c t="s">
        <v>28</v>
      </c>
    </row>
    <row r="460" spans="1:5" ht="12.75">
      <c r="A460" s="35" t="s">
        <v>56</v>
      </c>
      <c r="E460" s="39" t="s">
        <v>2700</v>
      </c>
    </row>
    <row r="461" spans="1:5" ht="12.75">
      <c r="A461" s="35" t="s">
        <v>58</v>
      </c>
      <c r="E461" s="40" t="s">
        <v>5</v>
      </c>
    </row>
    <row r="462" spans="1:5" ht="12.75">
      <c r="A462" t="s">
        <v>59</v>
      </c>
      <c r="E462" s="39" t="s">
        <v>5</v>
      </c>
    </row>
    <row r="463" spans="1:16" ht="25.5">
      <c r="A463" t="s">
        <v>50</v>
      </c>
      <c s="34" t="s">
        <v>805</v>
      </c>
      <c s="34" t="s">
        <v>1938</v>
      </c>
      <c s="35" t="s">
        <v>5</v>
      </c>
      <c s="6" t="s">
        <v>2701</v>
      </c>
      <c s="36" t="s">
        <v>206</v>
      </c>
      <c s="37">
        <v>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68</v>
      </c>
      <c>
        <f>(M463*21)/100</f>
      </c>
      <c t="s">
        <v>28</v>
      </c>
    </row>
    <row r="464" spans="1:5" ht="25.5">
      <c r="A464" s="35" t="s">
        <v>56</v>
      </c>
      <c r="E464" s="39" t="s">
        <v>2701</v>
      </c>
    </row>
    <row r="465" spans="1:5" ht="12.75">
      <c r="A465" s="35" t="s">
        <v>58</v>
      </c>
      <c r="E465" s="40" t="s">
        <v>5</v>
      </c>
    </row>
    <row r="466" spans="1:5" ht="12.75">
      <c r="A466" t="s">
        <v>59</v>
      </c>
      <c r="E466" s="39" t="s">
        <v>5</v>
      </c>
    </row>
    <row r="467" spans="1:16" ht="25.5">
      <c r="A467" t="s">
        <v>50</v>
      </c>
      <c s="34" t="s">
        <v>807</v>
      </c>
      <c s="34" t="s">
        <v>1941</v>
      </c>
      <c s="35" t="s">
        <v>5</v>
      </c>
      <c s="6" t="s">
        <v>2701</v>
      </c>
      <c s="36" t="s">
        <v>206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68</v>
      </c>
      <c>
        <f>(M467*21)/100</f>
      </c>
      <c t="s">
        <v>28</v>
      </c>
    </row>
    <row r="468" spans="1:5" ht="25.5">
      <c r="A468" s="35" t="s">
        <v>56</v>
      </c>
      <c r="E468" s="39" t="s">
        <v>2701</v>
      </c>
    </row>
    <row r="469" spans="1:5" ht="12.75">
      <c r="A469" s="35" t="s">
        <v>58</v>
      </c>
      <c r="E469" s="40" t="s">
        <v>5</v>
      </c>
    </row>
    <row r="470" spans="1:5" ht="12.75">
      <c r="A470" t="s">
        <v>59</v>
      </c>
      <c r="E470" s="39" t="s">
        <v>5</v>
      </c>
    </row>
    <row r="471" spans="1:16" ht="12.75">
      <c r="A471" t="s">
        <v>50</v>
      </c>
      <c s="34" t="s">
        <v>809</v>
      </c>
      <c s="34" t="s">
        <v>2702</v>
      </c>
      <c s="35" t="s">
        <v>5</v>
      </c>
      <c s="6" t="s">
        <v>2703</v>
      </c>
      <c s="36" t="s">
        <v>206</v>
      </c>
      <c s="37">
        <v>10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328</v>
      </c>
      <c>
        <f>(M471*21)/100</f>
      </c>
      <c t="s">
        <v>28</v>
      </c>
    </row>
    <row r="472" spans="1:5" ht="12.75">
      <c r="A472" s="35" t="s">
        <v>56</v>
      </c>
      <c r="E472" s="39" t="s">
        <v>2703</v>
      </c>
    </row>
    <row r="473" spans="1:5" ht="12.75">
      <c r="A473" s="35" t="s">
        <v>58</v>
      </c>
      <c r="E473" s="40" t="s">
        <v>5</v>
      </c>
    </row>
    <row r="474" spans="1:5" ht="12.75">
      <c r="A474" t="s">
        <v>59</v>
      </c>
      <c r="E474" s="39" t="s">
        <v>5</v>
      </c>
    </row>
    <row r="475" spans="1:16" ht="25.5">
      <c r="A475" t="s">
        <v>50</v>
      </c>
      <c s="34" t="s">
        <v>812</v>
      </c>
      <c s="34" t="s">
        <v>1944</v>
      </c>
      <c s="35" t="s">
        <v>5</v>
      </c>
      <c s="6" t="s">
        <v>2704</v>
      </c>
      <c s="36" t="s">
        <v>206</v>
      </c>
      <c s="37">
        <v>200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68</v>
      </c>
      <c>
        <f>(M475*21)/100</f>
      </c>
      <c t="s">
        <v>28</v>
      </c>
    </row>
    <row r="476" spans="1:5" ht="25.5">
      <c r="A476" s="35" t="s">
        <v>56</v>
      </c>
      <c r="E476" s="39" t="s">
        <v>2704</v>
      </c>
    </row>
    <row r="477" spans="1:5" ht="12.75">
      <c r="A477" s="35" t="s">
        <v>58</v>
      </c>
      <c r="E477" s="40" t="s">
        <v>5</v>
      </c>
    </row>
    <row r="478" spans="1:5" ht="12.75">
      <c r="A478" t="s">
        <v>59</v>
      </c>
      <c r="E478" s="39" t="s">
        <v>5</v>
      </c>
    </row>
    <row r="479" spans="1:16" ht="12.75">
      <c r="A479" t="s">
        <v>50</v>
      </c>
      <c s="34" t="s">
        <v>813</v>
      </c>
      <c s="34" t="s">
        <v>1946</v>
      </c>
      <c s="35" t="s">
        <v>5</v>
      </c>
      <c s="6" t="s">
        <v>2705</v>
      </c>
      <c s="36" t="s">
        <v>206</v>
      </c>
      <c s="37">
        <v>50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68</v>
      </c>
      <c>
        <f>(M479*21)/100</f>
      </c>
      <c t="s">
        <v>28</v>
      </c>
    </row>
    <row r="480" spans="1:5" ht="12.75">
      <c r="A480" s="35" t="s">
        <v>56</v>
      </c>
      <c r="E480" s="39" t="s">
        <v>2705</v>
      </c>
    </row>
    <row r="481" spans="1:5" ht="12.75">
      <c r="A481" s="35" t="s">
        <v>58</v>
      </c>
      <c r="E481" s="40" t="s">
        <v>5</v>
      </c>
    </row>
    <row r="482" spans="1:5" ht="12.75">
      <c r="A482" t="s">
        <v>59</v>
      </c>
      <c r="E482" s="39" t="s">
        <v>5</v>
      </c>
    </row>
    <row r="483" spans="1:16" ht="12.75">
      <c r="A483" t="s">
        <v>50</v>
      </c>
      <c s="34" t="s">
        <v>814</v>
      </c>
      <c s="34" t="s">
        <v>2706</v>
      </c>
      <c s="35" t="s">
        <v>5</v>
      </c>
      <c s="6" t="s">
        <v>2707</v>
      </c>
      <c s="36" t="s">
        <v>206</v>
      </c>
      <c s="37">
        <v>250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328</v>
      </c>
      <c>
        <f>(M483*21)/100</f>
      </c>
      <c t="s">
        <v>28</v>
      </c>
    </row>
    <row r="484" spans="1:5" ht="12.75">
      <c r="A484" s="35" t="s">
        <v>56</v>
      </c>
      <c r="E484" s="39" t="s">
        <v>2707</v>
      </c>
    </row>
    <row r="485" spans="1:5" ht="12.75">
      <c r="A485" s="35" t="s">
        <v>58</v>
      </c>
      <c r="E485" s="40" t="s">
        <v>5</v>
      </c>
    </row>
    <row r="486" spans="1:5" ht="12.75">
      <c r="A486" t="s">
        <v>59</v>
      </c>
      <c r="E486" s="39" t="s">
        <v>5</v>
      </c>
    </row>
    <row r="487" spans="1:16" ht="12.75">
      <c r="A487" t="s">
        <v>50</v>
      </c>
      <c s="34" t="s">
        <v>815</v>
      </c>
      <c s="34" t="s">
        <v>2110</v>
      </c>
      <c s="35" t="s">
        <v>5</v>
      </c>
      <c s="6" t="s">
        <v>2708</v>
      </c>
      <c s="36" t="s">
        <v>206</v>
      </c>
      <c s="37">
        <v>1640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68</v>
      </c>
      <c>
        <f>(M487*21)/100</f>
      </c>
      <c t="s">
        <v>28</v>
      </c>
    </row>
    <row r="488" spans="1:5" ht="12.75">
      <c r="A488" s="35" t="s">
        <v>56</v>
      </c>
      <c r="E488" s="39" t="s">
        <v>2708</v>
      </c>
    </row>
    <row r="489" spans="1:5" ht="12.75">
      <c r="A489" s="35" t="s">
        <v>58</v>
      </c>
      <c r="E489" s="40" t="s">
        <v>5</v>
      </c>
    </row>
    <row r="490" spans="1:5" ht="12.75">
      <c r="A490" t="s">
        <v>59</v>
      </c>
      <c r="E490" s="39" t="s">
        <v>5</v>
      </c>
    </row>
    <row r="491" spans="1:16" ht="12.75">
      <c r="A491" t="s">
        <v>50</v>
      </c>
      <c s="34" t="s">
        <v>816</v>
      </c>
      <c s="34" t="s">
        <v>2112</v>
      </c>
      <c s="35" t="s">
        <v>5</v>
      </c>
      <c s="6" t="s">
        <v>2708</v>
      </c>
      <c s="36" t="s">
        <v>206</v>
      </c>
      <c s="37">
        <v>407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68</v>
      </c>
      <c>
        <f>(M491*21)/100</f>
      </c>
      <c t="s">
        <v>28</v>
      </c>
    </row>
    <row r="492" spans="1:5" ht="12.75">
      <c r="A492" s="35" t="s">
        <v>56</v>
      </c>
      <c r="E492" s="39" t="s">
        <v>2708</v>
      </c>
    </row>
    <row r="493" spans="1:5" ht="12.75">
      <c r="A493" s="35" t="s">
        <v>58</v>
      </c>
      <c r="E493" s="40" t="s">
        <v>5</v>
      </c>
    </row>
    <row r="494" spans="1:5" ht="12.75">
      <c r="A494" t="s">
        <v>59</v>
      </c>
      <c r="E494" s="39" t="s">
        <v>5</v>
      </c>
    </row>
    <row r="495" spans="1:16" ht="12.75">
      <c r="A495" t="s">
        <v>50</v>
      </c>
      <c s="34" t="s">
        <v>817</v>
      </c>
      <c s="34" t="s">
        <v>2709</v>
      </c>
      <c s="35" t="s">
        <v>5</v>
      </c>
      <c s="6" t="s">
        <v>2710</v>
      </c>
      <c s="36" t="s">
        <v>206</v>
      </c>
      <c s="37">
        <v>2047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328</v>
      </c>
      <c>
        <f>(M495*21)/100</f>
      </c>
      <c t="s">
        <v>28</v>
      </c>
    </row>
    <row r="496" spans="1:5" ht="12.75">
      <c r="A496" s="35" t="s">
        <v>56</v>
      </c>
      <c r="E496" s="39" t="s">
        <v>2710</v>
      </c>
    </row>
    <row r="497" spans="1:5" ht="12.75">
      <c r="A497" s="35" t="s">
        <v>58</v>
      </c>
      <c r="E497" s="40" t="s">
        <v>5</v>
      </c>
    </row>
    <row r="498" spans="1:5" ht="12.75">
      <c r="A498" t="s">
        <v>59</v>
      </c>
      <c r="E498" s="39" t="s">
        <v>5</v>
      </c>
    </row>
    <row r="499" spans="1:16" ht="25.5">
      <c r="A499" t="s">
        <v>50</v>
      </c>
      <c s="34" t="s">
        <v>818</v>
      </c>
      <c s="34" t="s">
        <v>2128</v>
      </c>
      <c s="35" t="s">
        <v>5</v>
      </c>
      <c s="6" t="s">
        <v>2711</v>
      </c>
      <c s="36" t="s">
        <v>206</v>
      </c>
      <c s="37">
        <v>380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68</v>
      </c>
      <c>
        <f>(M499*21)/100</f>
      </c>
      <c t="s">
        <v>28</v>
      </c>
    </row>
    <row r="500" spans="1:5" ht="25.5">
      <c r="A500" s="35" t="s">
        <v>56</v>
      </c>
      <c r="E500" s="39" t="s">
        <v>2711</v>
      </c>
    </row>
    <row r="501" spans="1:5" ht="12.75">
      <c r="A501" s="35" t="s">
        <v>58</v>
      </c>
      <c r="E501" s="40" t="s">
        <v>5</v>
      </c>
    </row>
    <row r="502" spans="1:5" ht="12.75">
      <c r="A502" t="s">
        <v>59</v>
      </c>
      <c r="E502" s="39" t="s">
        <v>5</v>
      </c>
    </row>
    <row r="503" spans="1:16" ht="25.5">
      <c r="A503" t="s">
        <v>50</v>
      </c>
      <c s="34" t="s">
        <v>819</v>
      </c>
      <c s="34" t="s">
        <v>2133</v>
      </c>
      <c s="35" t="s">
        <v>5</v>
      </c>
      <c s="6" t="s">
        <v>2711</v>
      </c>
      <c s="36" t="s">
        <v>206</v>
      </c>
      <c s="37">
        <v>94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328</v>
      </c>
      <c>
        <f>(M503*21)/100</f>
      </c>
      <c t="s">
        <v>28</v>
      </c>
    </row>
    <row r="504" spans="1:5" ht="25.5">
      <c r="A504" s="35" t="s">
        <v>56</v>
      </c>
      <c r="E504" s="39" t="s">
        <v>2711</v>
      </c>
    </row>
    <row r="505" spans="1:5" ht="12.75">
      <c r="A505" s="35" t="s">
        <v>58</v>
      </c>
      <c r="E505" s="40" t="s">
        <v>5</v>
      </c>
    </row>
    <row r="506" spans="1:5" ht="12.75">
      <c r="A506" t="s">
        <v>59</v>
      </c>
      <c r="E506" s="39" t="s">
        <v>5</v>
      </c>
    </row>
    <row r="507" spans="1:16" ht="25.5">
      <c r="A507" t="s">
        <v>50</v>
      </c>
      <c s="34" t="s">
        <v>820</v>
      </c>
      <c s="34" t="s">
        <v>2712</v>
      </c>
      <c s="35" t="s">
        <v>5</v>
      </c>
      <c s="6" t="s">
        <v>2713</v>
      </c>
      <c s="36" t="s">
        <v>206</v>
      </c>
      <c s="37">
        <v>474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328</v>
      </c>
      <c>
        <f>(M507*21)/100</f>
      </c>
      <c t="s">
        <v>28</v>
      </c>
    </row>
    <row r="508" spans="1:5" ht="25.5">
      <c r="A508" s="35" t="s">
        <v>56</v>
      </c>
      <c r="E508" s="39" t="s">
        <v>2713</v>
      </c>
    </row>
    <row r="509" spans="1:5" ht="12.75">
      <c r="A509" s="35" t="s">
        <v>58</v>
      </c>
      <c r="E509" s="40" t="s">
        <v>5</v>
      </c>
    </row>
    <row r="510" spans="1:5" ht="12.75">
      <c r="A510" t="s">
        <v>59</v>
      </c>
      <c r="E510" s="39" t="s">
        <v>5</v>
      </c>
    </row>
    <row r="511" spans="1:16" ht="25.5">
      <c r="A511" t="s">
        <v>50</v>
      </c>
      <c s="34" t="s">
        <v>821</v>
      </c>
      <c s="34" t="s">
        <v>2136</v>
      </c>
      <c s="35" t="s">
        <v>5</v>
      </c>
      <c s="6" t="s">
        <v>2714</v>
      </c>
      <c s="36" t="s">
        <v>206</v>
      </c>
      <c s="37">
        <v>88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328</v>
      </c>
      <c>
        <f>(M511*21)/100</f>
      </c>
      <c t="s">
        <v>28</v>
      </c>
    </row>
    <row r="512" spans="1:5" ht="25.5">
      <c r="A512" s="35" t="s">
        <v>56</v>
      </c>
      <c r="E512" s="39" t="s">
        <v>2714</v>
      </c>
    </row>
    <row r="513" spans="1:5" ht="12.75">
      <c r="A513" s="35" t="s">
        <v>58</v>
      </c>
      <c r="E513" s="40" t="s">
        <v>5</v>
      </c>
    </row>
    <row r="514" spans="1:5" ht="12.75">
      <c r="A514" t="s">
        <v>59</v>
      </c>
      <c r="E514" s="39" t="s">
        <v>5</v>
      </c>
    </row>
    <row r="515" spans="1:16" ht="25.5">
      <c r="A515" t="s">
        <v>50</v>
      </c>
      <c s="34" t="s">
        <v>826</v>
      </c>
      <c s="34" t="s">
        <v>2715</v>
      </c>
      <c s="35" t="s">
        <v>5</v>
      </c>
      <c s="6" t="s">
        <v>2716</v>
      </c>
      <c s="36" t="s">
        <v>206</v>
      </c>
      <c s="37">
        <v>88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328</v>
      </c>
      <c>
        <f>(M515*21)/100</f>
      </c>
      <c t="s">
        <v>28</v>
      </c>
    </row>
    <row r="516" spans="1:5" ht="25.5">
      <c r="A516" s="35" t="s">
        <v>56</v>
      </c>
      <c r="E516" s="39" t="s">
        <v>2716</v>
      </c>
    </row>
    <row r="517" spans="1:5" ht="12.75">
      <c r="A517" s="35" t="s">
        <v>58</v>
      </c>
      <c r="E517" s="40" t="s">
        <v>5</v>
      </c>
    </row>
    <row r="518" spans="1:5" ht="12.75">
      <c r="A518" t="s">
        <v>59</v>
      </c>
      <c r="E518" s="39" t="s">
        <v>5</v>
      </c>
    </row>
    <row r="519" spans="1:16" ht="12.75">
      <c r="A519" t="s">
        <v>50</v>
      </c>
      <c s="34" t="s">
        <v>827</v>
      </c>
      <c s="34" t="s">
        <v>2144</v>
      </c>
      <c s="35" t="s">
        <v>5</v>
      </c>
      <c s="6" t="s">
        <v>2717</v>
      </c>
      <c s="36" t="s">
        <v>206</v>
      </c>
      <c s="37">
        <v>67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328</v>
      </c>
      <c>
        <f>(M519*21)/100</f>
      </c>
      <c t="s">
        <v>28</v>
      </c>
    </row>
    <row r="520" spans="1:5" ht="12.75">
      <c r="A520" s="35" t="s">
        <v>56</v>
      </c>
      <c r="E520" s="39" t="s">
        <v>2717</v>
      </c>
    </row>
    <row r="521" spans="1:5" ht="12.75">
      <c r="A521" s="35" t="s">
        <v>58</v>
      </c>
      <c r="E521" s="40" t="s">
        <v>5</v>
      </c>
    </row>
    <row r="522" spans="1:5" ht="12.75">
      <c r="A522" t="s">
        <v>59</v>
      </c>
      <c r="E522" s="39" t="s">
        <v>5</v>
      </c>
    </row>
    <row r="523" spans="1:16" ht="12.75">
      <c r="A523" t="s">
        <v>50</v>
      </c>
      <c s="34" t="s">
        <v>828</v>
      </c>
      <c s="34" t="s">
        <v>2718</v>
      </c>
      <c s="35" t="s">
        <v>5</v>
      </c>
      <c s="6" t="s">
        <v>2719</v>
      </c>
      <c s="36" t="s">
        <v>206</v>
      </c>
      <c s="37">
        <v>67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328</v>
      </c>
      <c>
        <f>(M523*21)/100</f>
      </c>
      <c t="s">
        <v>28</v>
      </c>
    </row>
    <row r="524" spans="1:5" ht="12.75">
      <c r="A524" s="35" t="s">
        <v>56</v>
      </c>
      <c r="E524" s="39" t="s">
        <v>2719</v>
      </c>
    </row>
    <row r="525" spans="1:5" ht="12.75">
      <c r="A525" s="35" t="s">
        <v>58</v>
      </c>
      <c r="E525" s="40" t="s">
        <v>5</v>
      </c>
    </row>
    <row r="526" spans="1:5" ht="12.75">
      <c r="A526" t="s">
        <v>59</v>
      </c>
      <c r="E526" s="39" t="s">
        <v>5</v>
      </c>
    </row>
    <row r="527" spans="1:16" ht="25.5">
      <c r="A527" t="s">
        <v>50</v>
      </c>
      <c s="34" t="s">
        <v>829</v>
      </c>
      <c s="34" t="s">
        <v>2147</v>
      </c>
      <c s="35" t="s">
        <v>5</v>
      </c>
      <c s="6" t="s">
        <v>2720</v>
      </c>
      <c s="36" t="s">
        <v>206</v>
      </c>
      <c s="37">
        <v>12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328</v>
      </c>
      <c>
        <f>(M527*21)/100</f>
      </c>
      <c t="s">
        <v>28</v>
      </c>
    </row>
    <row r="528" spans="1:5" ht="25.5">
      <c r="A528" s="35" t="s">
        <v>56</v>
      </c>
      <c r="E528" s="39" t="s">
        <v>2720</v>
      </c>
    </row>
    <row r="529" spans="1:5" ht="12.75">
      <c r="A529" s="35" t="s">
        <v>58</v>
      </c>
      <c r="E529" s="40" t="s">
        <v>5</v>
      </c>
    </row>
    <row r="530" spans="1:5" ht="12.75">
      <c r="A530" t="s">
        <v>59</v>
      </c>
      <c r="E530" s="39" t="s">
        <v>5</v>
      </c>
    </row>
    <row r="531" spans="1:16" ht="25.5">
      <c r="A531" t="s">
        <v>50</v>
      </c>
      <c s="34" t="s">
        <v>830</v>
      </c>
      <c s="34" t="s">
        <v>2721</v>
      </c>
      <c s="35" t="s">
        <v>5</v>
      </c>
      <c s="6" t="s">
        <v>2722</v>
      </c>
      <c s="36" t="s">
        <v>206</v>
      </c>
      <c s="37">
        <v>12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328</v>
      </c>
      <c>
        <f>(M531*21)/100</f>
      </c>
      <c t="s">
        <v>28</v>
      </c>
    </row>
    <row r="532" spans="1:5" ht="25.5">
      <c r="A532" s="35" t="s">
        <v>56</v>
      </c>
      <c r="E532" s="39" t="s">
        <v>2722</v>
      </c>
    </row>
    <row r="533" spans="1:5" ht="12.75">
      <c r="A533" s="35" t="s">
        <v>58</v>
      </c>
      <c r="E533" s="40" t="s">
        <v>5</v>
      </c>
    </row>
    <row r="534" spans="1:5" ht="12.75">
      <c r="A534" t="s">
        <v>59</v>
      </c>
      <c r="E534" s="39" t="s">
        <v>5</v>
      </c>
    </row>
    <row r="535" spans="1:16" ht="12.75">
      <c r="A535" t="s">
        <v>50</v>
      </c>
      <c s="34" t="s">
        <v>831</v>
      </c>
      <c s="34" t="s">
        <v>2161</v>
      </c>
      <c s="35" t="s">
        <v>5</v>
      </c>
      <c s="6" t="s">
        <v>2705</v>
      </c>
      <c s="36" t="s">
        <v>206</v>
      </c>
      <c s="37">
        <v>30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328</v>
      </c>
      <c>
        <f>(M535*21)/100</f>
      </c>
      <c t="s">
        <v>28</v>
      </c>
    </row>
    <row r="536" spans="1:5" ht="12.75">
      <c r="A536" s="35" t="s">
        <v>56</v>
      </c>
      <c r="E536" s="39" t="s">
        <v>2705</v>
      </c>
    </row>
    <row r="537" spans="1:5" ht="12.75">
      <c r="A537" s="35" t="s">
        <v>58</v>
      </c>
      <c r="E537" s="40" t="s">
        <v>5</v>
      </c>
    </row>
    <row r="538" spans="1:5" ht="12.75">
      <c r="A538" t="s">
        <v>59</v>
      </c>
      <c r="E538" s="39" t="s">
        <v>5</v>
      </c>
    </row>
    <row r="539" spans="1:16" ht="12.75">
      <c r="A539" t="s">
        <v>50</v>
      </c>
      <c s="34" t="s">
        <v>875</v>
      </c>
      <c s="34" t="s">
        <v>2723</v>
      </c>
      <c s="35" t="s">
        <v>5</v>
      </c>
      <c s="6" t="s">
        <v>2724</v>
      </c>
      <c s="36" t="s">
        <v>206</v>
      </c>
      <c s="37">
        <v>30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328</v>
      </c>
      <c>
        <f>(M539*21)/100</f>
      </c>
      <c t="s">
        <v>28</v>
      </c>
    </row>
    <row r="540" spans="1:5" ht="12.75">
      <c r="A540" s="35" t="s">
        <v>56</v>
      </c>
      <c r="E540" s="39" t="s">
        <v>2724</v>
      </c>
    </row>
    <row r="541" spans="1:5" ht="12.75">
      <c r="A541" s="35" t="s">
        <v>58</v>
      </c>
      <c r="E541" s="40" t="s">
        <v>5</v>
      </c>
    </row>
    <row r="542" spans="1:5" ht="12.75">
      <c r="A542" t="s">
        <v>59</v>
      </c>
      <c r="E542" s="39" t="s">
        <v>5</v>
      </c>
    </row>
    <row r="543" spans="1:16" ht="12.75">
      <c r="A543" t="s">
        <v>50</v>
      </c>
      <c s="34" t="s">
        <v>876</v>
      </c>
      <c s="34" t="s">
        <v>2163</v>
      </c>
      <c s="35" t="s">
        <v>5</v>
      </c>
      <c s="6" t="s">
        <v>2725</v>
      </c>
      <c s="36" t="s">
        <v>206</v>
      </c>
      <c s="37">
        <v>22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328</v>
      </c>
      <c>
        <f>(M543*21)/100</f>
      </c>
      <c t="s">
        <v>28</v>
      </c>
    </row>
    <row r="544" spans="1:5" ht="12.75">
      <c r="A544" s="35" t="s">
        <v>56</v>
      </c>
      <c r="E544" s="39" t="s">
        <v>2725</v>
      </c>
    </row>
    <row r="545" spans="1:5" ht="12.75">
      <c r="A545" s="35" t="s">
        <v>58</v>
      </c>
      <c r="E545" s="40" t="s">
        <v>5</v>
      </c>
    </row>
    <row r="546" spans="1:5" ht="12.75">
      <c r="A546" t="s">
        <v>59</v>
      </c>
      <c r="E546" s="39" t="s">
        <v>5</v>
      </c>
    </row>
    <row r="547" spans="1:16" ht="12.75">
      <c r="A547" t="s">
        <v>50</v>
      </c>
      <c s="34" t="s">
        <v>877</v>
      </c>
      <c s="34" t="s">
        <v>2726</v>
      </c>
      <c s="35" t="s">
        <v>5</v>
      </c>
      <c s="6" t="s">
        <v>2727</v>
      </c>
      <c s="36" t="s">
        <v>206</v>
      </c>
      <c s="37">
        <v>22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328</v>
      </c>
      <c>
        <f>(M547*21)/100</f>
      </c>
      <c t="s">
        <v>28</v>
      </c>
    </row>
    <row r="548" spans="1:5" ht="12.75">
      <c r="A548" s="35" t="s">
        <v>56</v>
      </c>
      <c r="E548" s="39" t="s">
        <v>2727</v>
      </c>
    </row>
    <row r="549" spans="1:5" ht="12.75">
      <c r="A549" s="35" t="s">
        <v>58</v>
      </c>
      <c r="E549" s="40" t="s">
        <v>5</v>
      </c>
    </row>
    <row r="550" spans="1:5" ht="12.75">
      <c r="A550" t="s">
        <v>59</v>
      </c>
      <c r="E550" s="39" t="s">
        <v>5</v>
      </c>
    </row>
    <row r="551" spans="1:16" ht="25.5">
      <c r="A551" t="s">
        <v>50</v>
      </c>
      <c s="34" t="s">
        <v>878</v>
      </c>
      <c s="34" t="s">
        <v>2166</v>
      </c>
      <c s="35" t="s">
        <v>5</v>
      </c>
      <c s="6" t="s">
        <v>2728</v>
      </c>
      <c s="36" t="s">
        <v>206</v>
      </c>
      <c s="37">
        <v>3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328</v>
      </c>
      <c>
        <f>(M551*21)/100</f>
      </c>
      <c t="s">
        <v>28</v>
      </c>
    </row>
    <row r="552" spans="1:5" ht="25.5">
      <c r="A552" s="35" t="s">
        <v>56</v>
      </c>
      <c r="E552" s="39" t="s">
        <v>2728</v>
      </c>
    </row>
    <row r="553" spans="1:5" ht="12.75">
      <c r="A553" s="35" t="s">
        <v>58</v>
      </c>
      <c r="E553" s="40" t="s">
        <v>5</v>
      </c>
    </row>
    <row r="554" spans="1:5" ht="12.75">
      <c r="A554" t="s">
        <v>59</v>
      </c>
      <c r="E554" s="39" t="s">
        <v>5</v>
      </c>
    </row>
    <row r="555" spans="1:16" ht="25.5">
      <c r="A555" t="s">
        <v>50</v>
      </c>
      <c s="34" t="s">
        <v>879</v>
      </c>
      <c s="34" t="s">
        <v>2729</v>
      </c>
      <c s="35" t="s">
        <v>5</v>
      </c>
      <c s="6" t="s">
        <v>2730</v>
      </c>
      <c s="36" t="s">
        <v>206</v>
      </c>
      <c s="37">
        <v>3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328</v>
      </c>
      <c>
        <f>(M555*21)/100</f>
      </c>
      <c t="s">
        <v>28</v>
      </c>
    </row>
    <row r="556" spans="1:5" ht="25.5">
      <c r="A556" s="35" t="s">
        <v>56</v>
      </c>
      <c r="E556" s="39" t="s">
        <v>2730</v>
      </c>
    </row>
    <row r="557" spans="1:5" ht="12.75">
      <c r="A557" s="35" t="s">
        <v>58</v>
      </c>
      <c r="E557" s="40" t="s">
        <v>5</v>
      </c>
    </row>
    <row r="558" spans="1:5" ht="12.75">
      <c r="A558" t="s">
        <v>59</v>
      </c>
      <c r="E558" s="39" t="s">
        <v>5</v>
      </c>
    </row>
    <row r="559" spans="1:16" ht="12.75">
      <c r="A559" t="s">
        <v>50</v>
      </c>
      <c s="34" t="s">
        <v>880</v>
      </c>
      <c s="34" t="s">
        <v>2168</v>
      </c>
      <c s="35" t="s">
        <v>5</v>
      </c>
      <c s="6" t="s">
        <v>2731</v>
      </c>
      <c s="36" t="s">
        <v>206</v>
      </c>
      <c s="37">
        <v>40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328</v>
      </c>
      <c>
        <f>(M559*21)/100</f>
      </c>
      <c t="s">
        <v>28</v>
      </c>
    </row>
    <row r="560" spans="1:5" ht="12.75">
      <c r="A560" s="35" t="s">
        <v>56</v>
      </c>
      <c r="E560" s="39" t="s">
        <v>2731</v>
      </c>
    </row>
    <row r="561" spans="1:5" ht="12.75">
      <c r="A561" s="35" t="s">
        <v>58</v>
      </c>
      <c r="E561" s="40" t="s">
        <v>5</v>
      </c>
    </row>
    <row r="562" spans="1:5" ht="12.75">
      <c r="A562" t="s">
        <v>59</v>
      </c>
      <c r="E562" s="39" t="s">
        <v>5</v>
      </c>
    </row>
    <row r="563" spans="1:16" ht="12.75">
      <c r="A563" t="s">
        <v>50</v>
      </c>
      <c s="34" t="s">
        <v>881</v>
      </c>
      <c s="34" t="s">
        <v>2732</v>
      </c>
      <c s="35" t="s">
        <v>5</v>
      </c>
      <c s="6" t="s">
        <v>2733</v>
      </c>
      <c s="36" t="s">
        <v>206</v>
      </c>
      <c s="37">
        <v>40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328</v>
      </c>
      <c>
        <f>(M563*21)/100</f>
      </c>
      <c t="s">
        <v>28</v>
      </c>
    </row>
    <row r="564" spans="1:5" ht="12.75">
      <c r="A564" s="35" t="s">
        <v>56</v>
      </c>
      <c r="E564" s="39" t="s">
        <v>2733</v>
      </c>
    </row>
    <row r="565" spans="1:5" ht="12.75">
      <c r="A565" s="35" t="s">
        <v>58</v>
      </c>
      <c r="E565" s="40" t="s">
        <v>5</v>
      </c>
    </row>
    <row r="566" spans="1:5" ht="12.75">
      <c r="A566" t="s">
        <v>59</v>
      </c>
      <c r="E566" s="39" t="s">
        <v>5</v>
      </c>
    </row>
    <row r="567" spans="1:13" ht="12.75">
      <c r="A567" t="s">
        <v>47</v>
      </c>
      <c r="C567" s="31" t="s">
        <v>169</v>
      </c>
      <c r="E567" s="33" t="s">
        <v>2734</v>
      </c>
      <c r="J567" s="32">
        <f>0</f>
      </c>
      <c s="32">
        <f>0</f>
      </c>
      <c s="32">
        <f>0+L568+L572+L576+L580+L584+L588+L592+L596+L600+L604+L608+L612+L616+L620+L624+L628+L632+L636+L640+L644+L648+L652+L656+L660+L664+L668+L672+L676+L680+L684+L688+L692+L696</f>
      </c>
      <c s="32">
        <f>0+M568+M572+M576+M580+M584+M588+M592+M596+M600+M604+M608+M612+M616+M620+M624+M628+M632+M636+M640+M644+M648+M652+M656+M660+M664+M668+M672+M676+M680+M684+M688+M692+M696</f>
      </c>
    </row>
    <row r="568" spans="1:16" ht="12.75">
      <c r="A568" t="s">
        <v>50</v>
      </c>
      <c s="34" t="s">
        <v>882</v>
      </c>
      <c s="34" t="s">
        <v>1506</v>
      </c>
      <c s="35" t="s">
        <v>5</v>
      </c>
      <c s="6" t="s">
        <v>2735</v>
      </c>
      <c s="36" t="s">
        <v>206</v>
      </c>
      <c s="37">
        <v>5750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68</v>
      </c>
      <c>
        <f>(M568*21)/100</f>
      </c>
      <c t="s">
        <v>28</v>
      </c>
    </row>
    <row r="569" spans="1:5" ht="12.75">
      <c r="A569" s="35" t="s">
        <v>56</v>
      </c>
      <c r="E569" s="39" t="s">
        <v>2735</v>
      </c>
    </row>
    <row r="570" spans="1:5" ht="12.75">
      <c r="A570" s="35" t="s">
        <v>58</v>
      </c>
      <c r="E570" s="40" t="s">
        <v>5</v>
      </c>
    </row>
    <row r="571" spans="1:5" ht="12.75">
      <c r="A571" t="s">
        <v>59</v>
      </c>
      <c r="E571" s="39" t="s">
        <v>5</v>
      </c>
    </row>
    <row r="572" spans="1:16" ht="12.75">
      <c r="A572" t="s">
        <v>50</v>
      </c>
      <c s="34" t="s">
        <v>883</v>
      </c>
      <c s="34" t="s">
        <v>2166</v>
      </c>
      <c s="35" t="s">
        <v>5</v>
      </c>
      <c s="6" t="s">
        <v>2736</v>
      </c>
      <c s="36" t="s">
        <v>174</v>
      </c>
      <c s="37">
        <v>1080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68</v>
      </c>
      <c>
        <f>(M572*21)/100</f>
      </c>
      <c t="s">
        <v>28</v>
      </c>
    </row>
    <row r="573" spans="1:5" ht="12.75">
      <c r="A573" s="35" t="s">
        <v>56</v>
      </c>
      <c r="E573" s="39" t="s">
        <v>2736</v>
      </c>
    </row>
    <row r="574" spans="1:5" ht="12.75">
      <c r="A574" s="35" t="s">
        <v>58</v>
      </c>
      <c r="E574" s="40" t="s">
        <v>5</v>
      </c>
    </row>
    <row r="575" spans="1:5" ht="12.75">
      <c r="A575" t="s">
        <v>59</v>
      </c>
      <c r="E575" s="39" t="s">
        <v>5</v>
      </c>
    </row>
    <row r="576" spans="1:16" ht="12.75">
      <c r="A576" t="s">
        <v>50</v>
      </c>
      <c s="34" t="s">
        <v>884</v>
      </c>
      <c s="34" t="s">
        <v>1508</v>
      </c>
      <c s="35" t="s">
        <v>5</v>
      </c>
      <c s="6" t="s">
        <v>2737</v>
      </c>
      <c s="36" t="s">
        <v>174</v>
      </c>
      <c s="37">
        <v>1080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68</v>
      </c>
      <c>
        <f>(M576*21)/100</f>
      </c>
      <c t="s">
        <v>28</v>
      </c>
    </row>
    <row r="577" spans="1:5" ht="12.75">
      <c r="A577" s="35" t="s">
        <v>56</v>
      </c>
      <c r="E577" s="39" t="s">
        <v>2737</v>
      </c>
    </row>
    <row r="578" spans="1:5" ht="12.75">
      <c r="A578" s="35" t="s">
        <v>58</v>
      </c>
      <c r="E578" s="40" t="s">
        <v>5</v>
      </c>
    </row>
    <row r="579" spans="1:5" ht="12.75">
      <c r="A579" t="s">
        <v>59</v>
      </c>
      <c r="E579" s="39" t="s">
        <v>5</v>
      </c>
    </row>
    <row r="580" spans="1:16" ht="12.75">
      <c r="A580" t="s">
        <v>50</v>
      </c>
      <c s="34" t="s">
        <v>885</v>
      </c>
      <c s="34" t="s">
        <v>2168</v>
      </c>
      <c s="35" t="s">
        <v>5</v>
      </c>
      <c s="6" t="s">
        <v>2738</v>
      </c>
      <c s="36" t="s">
        <v>174</v>
      </c>
      <c s="37">
        <v>420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68</v>
      </c>
      <c>
        <f>(M580*21)/100</f>
      </c>
      <c t="s">
        <v>28</v>
      </c>
    </row>
    <row r="581" spans="1:5" ht="12.75">
      <c r="A581" s="35" t="s">
        <v>56</v>
      </c>
      <c r="E581" s="39" t="s">
        <v>2738</v>
      </c>
    </row>
    <row r="582" spans="1:5" ht="12.75">
      <c r="A582" s="35" t="s">
        <v>58</v>
      </c>
      <c r="E582" s="40" t="s">
        <v>5</v>
      </c>
    </row>
    <row r="583" spans="1:5" ht="12.75">
      <c r="A583" t="s">
        <v>59</v>
      </c>
      <c r="E583" s="39" t="s">
        <v>5</v>
      </c>
    </row>
    <row r="584" spans="1:16" ht="12.75">
      <c r="A584" t="s">
        <v>50</v>
      </c>
      <c s="34" t="s">
        <v>886</v>
      </c>
      <c s="34" t="s">
        <v>1512</v>
      </c>
      <c s="35" t="s">
        <v>5</v>
      </c>
      <c s="6" t="s">
        <v>2739</v>
      </c>
      <c s="36" t="s">
        <v>174</v>
      </c>
      <c s="37">
        <v>420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68</v>
      </c>
      <c>
        <f>(M584*21)/100</f>
      </c>
      <c t="s">
        <v>28</v>
      </c>
    </row>
    <row r="585" spans="1:5" ht="12.75">
      <c r="A585" s="35" t="s">
        <v>56</v>
      </c>
      <c r="E585" s="39" t="s">
        <v>2739</v>
      </c>
    </row>
    <row r="586" spans="1:5" ht="12.75">
      <c r="A586" s="35" t="s">
        <v>58</v>
      </c>
      <c r="E586" s="40" t="s">
        <v>5</v>
      </c>
    </row>
    <row r="587" spans="1:5" ht="12.75">
      <c r="A587" t="s">
        <v>59</v>
      </c>
      <c r="E587" s="39" t="s">
        <v>5</v>
      </c>
    </row>
    <row r="588" spans="1:16" ht="12.75">
      <c r="A588" t="s">
        <v>50</v>
      </c>
      <c s="34" t="s">
        <v>887</v>
      </c>
      <c s="34" t="s">
        <v>2170</v>
      </c>
      <c s="35" t="s">
        <v>5</v>
      </c>
      <c s="6" t="s">
        <v>2740</v>
      </c>
      <c s="36" t="s">
        <v>174</v>
      </c>
      <c s="37">
        <v>225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68</v>
      </c>
      <c>
        <f>(M588*21)/100</f>
      </c>
      <c t="s">
        <v>28</v>
      </c>
    </row>
    <row r="589" spans="1:5" ht="12.75">
      <c r="A589" s="35" t="s">
        <v>56</v>
      </c>
      <c r="E589" s="39" t="s">
        <v>2740</v>
      </c>
    </row>
    <row r="590" spans="1:5" ht="12.75">
      <c r="A590" s="35" t="s">
        <v>58</v>
      </c>
      <c r="E590" s="40" t="s">
        <v>5</v>
      </c>
    </row>
    <row r="591" spans="1:5" ht="12.75">
      <c r="A591" t="s">
        <v>59</v>
      </c>
      <c r="E591" s="39" t="s">
        <v>5</v>
      </c>
    </row>
    <row r="592" spans="1:16" ht="12.75">
      <c r="A592" t="s">
        <v>50</v>
      </c>
      <c s="34" t="s">
        <v>888</v>
      </c>
      <c s="34" t="s">
        <v>1514</v>
      </c>
      <c s="35" t="s">
        <v>5</v>
      </c>
      <c s="6" t="s">
        <v>2741</v>
      </c>
      <c s="36" t="s">
        <v>174</v>
      </c>
      <c s="37">
        <v>225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68</v>
      </c>
      <c>
        <f>(M592*21)/100</f>
      </c>
      <c t="s">
        <v>28</v>
      </c>
    </row>
    <row r="593" spans="1:5" ht="12.75">
      <c r="A593" s="35" t="s">
        <v>56</v>
      </c>
      <c r="E593" s="39" t="s">
        <v>2741</v>
      </c>
    </row>
    <row r="594" spans="1:5" ht="12.75">
      <c r="A594" s="35" t="s">
        <v>58</v>
      </c>
      <c r="E594" s="40" t="s">
        <v>5</v>
      </c>
    </row>
    <row r="595" spans="1:5" ht="12.75">
      <c r="A595" t="s">
        <v>59</v>
      </c>
      <c r="E595" s="39" t="s">
        <v>5</v>
      </c>
    </row>
    <row r="596" spans="1:16" ht="12.75">
      <c r="A596" t="s">
        <v>50</v>
      </c>
      <c s="34" t="s">
        <v>889</v>
      </c>
      <c s="34" t="s">
        <v>2172</v>
      </c>
      <c s="35" t="s">
        <v>5</v>
      </c>
      <c s="6" t="s">
        <v>2742</v>
      </c>
      <c s="36" t="s">
        <v>1659</v>
      </c>
      <c s="37">
        <v>10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68</v>
      </c>
      <c>
        <f>(M596*21)/100</f>
      </c>
      <c t="s">
        <v>28</v>
      </c>
    </row>
    <row r="597" spans="1:5" ht="12.75">
      <c r="A597" s="35" t="s">
        <v>56</v>
      </c>
      <c r="E597" s="39" t="s">
        <v>2742</v>
      </c>
    </row>
    <row r="598" spans="1:5" ht="12.75">
      <c r="A598" s="35" t="s">
        <v>58</v>
      </c>
      <c r="E598" s="40" t="s">
        <v>5</v>
      </c>
    </row>
    <row r="599" spans="1:5" ht="12.75">
      <c r="A599" t="s">
        <v>59</v>
      </c>
      <c r="E599" s="39" t="s">
        <v>5</v>
      </c>
    </row>
    <row r="600" spans="1:16" ht="12.75">
      <c r="A600" t="s">
        <v>50</v>
      </c>
      <c s="34" t="s">
        <v>890</v>
      </c>
      <c s="34" t="s">
        <v>1520</v>
      </c>
      <c s="35" t="s">
        <v>5</v>
      </c>
      <c s="6" t="s">
        <v>2743</v>
      </c>
      <c s="36" t="s">
        <v>1659</v>
      </c>
      <c s="37">
        <v>10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68</v>
      </c>
      <c>
        <f>(M600*21)/100</f>
      </c>
      <c t="s">
        <v>28</v>
      </c>
    </row>
    <row r="601" spans="1:5" ht="12.75">
      <c r="A601" s="35" t="s">
        <v>56</v>
      </c>
      <c r="E601" s="39" t="s">
        <v>2743</v>
      </c>
    </row>
    <row r="602" spans="1:5" ht="12.75">
      <c r="A602" s="35" t="s">
        <v>58</v>
      </c>
      <c r="E602" s="40" t="s">
        <v>5</v>
      </c>
    </row>
    <row r="603" spans="1:5" ht="12.75">
      <c r="A603" t="s">
        <v>59</v>
      </c>
      <c r="E603" s="39" t="s">
        <v>5</v>
      </c>
    </row>
    <row r="604" spans="1:16" ht="12.75">
      <c r="A604" t="s">
        <v>50</v>
      </c>
      <c s="34" t="s">
        <v>891</v>
      </c>
      <c s="34" t="s">
        <v>2178</v>
      </c>
      <c s="35" t="s">
        <v>5</v>
      </c>
      <c s="6" t="s">
        <v>2744</v>
      </c>
      <c s="36" t="s">
        <v>174</v>
      </c>
      <c s="37">
        <v>420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68</v>
      </c>
      <c>
        <f>(M604*21)/100</f>
      </c>
      <c t="s">
        <v>28</v>
      </c>
    </row>
    <row r="605" spans="1:5" ht="12.75">
      <c r="A605" s="35" t="s">
        <v>56</v>
      </c>
      <c r="E605" s="39" t="s">
        <v>2744</v>
      </c>
    </row>
    <row r="606" spans="1:5" ht="12.75">
      <c r="A606" s="35" t="s">
        <v>58</v>
      </c>
      <c r="E606" s="40" t="s">
        <v>5</v>
      </c>
    </row>
    <row r="607" spans="1:5" ht="12.75">
      <c r="A607" t="s">
        <v>59</v>
      </c>
      <c r="E607" s="39" t="s">
        <v>5</v>
      </c>
    </row>
    <row r="608" spans="1:16" ht="12.75">
      <c r="A608" t="s">
        <v>50</v>
      </c>
      <c s="34" t="s">
        <v>894</v>
      </c>
      <c s="34" t="s">
        <v>1516</v>
      </c>
      <c s="35" t="s">
        <v>5</v>
      </c>
      <c s="6" t="s">
        <v>2745</v>
      </c>
      <c s="36" t="s">
        <v>174</v>
      </c>
      <c s="37">
        <v>420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68</v>
      </c>
      <c>
        <f>(M608*21)/100</f>
      </c>
      <c t="s">
        <v>28</v>
      </c>
    </row>
    <row r="609" spans="1:5" ht="12.75">
      <c r="A609" s="35" t="s">
        <v>56</v>
      </c>
      <c r="E609" s="39" t="s">
        <v>2745</v>
      </c>
    </row>
    <row r="610" spans="1:5" ht="12.75">
      <c r="A610" s="35" t="s">
        <v>58</v>
      </c>
      <c r="E610" s="40" t="s">
        <v>5</v>
      </c>
    </row>
    <row r="611" spans="1:5" ht="12.75">
      <c r="A611" t="s">
        <v>59</v>
      </c>
      <c r="E611" s="39" t="s">
        <v>5</v>
      </c>
    </row>
    <row r="612" spans="1:16" ht="12.75">
      <c r="A612" t="s">
        <v>50</v>
      </c>
      <c s="34" t="s">
        <v>895</v>
      </c>
      <c s="34" t="s">
        <v>2295</v>
      </c>
      <c s="35" t="s">
        <v>5</v>
      </c>
      <c s="6" t="s">
        <v>2746</v>
      </c>
      <c s="36" t="s">
        <v>174</v>
      </c>
      <c s="37">
        <v>120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68</v>
      </c>
      <c>
        <f>(M612*21)/100</f>
      </c>
      <c t="s">
        <v>28</v>
      </c>
    </row>
    <row r="613" spans="1:5" ht="12.75">
      <c r="A613" s="35" t="s">
        <v>56</v>
      </c>
      <c r="E613" s="39" t="s">
        <v>2746</v>
      </c>
    </row>
    <row r="614" spans="1:5" ht="12.75">
      <c r="A614" s="35" t="s">
        <v>58</v>
      </c>
      <c r="E614" s="40" t="s">
        <v>5</v>
      </c>
    </row>
    <row r="615" spans="1:5" ht="12.75">
      <c r="A615" t="s">
        <v>59</v>
      </c>
      <c r="E615" s="39" t="s">
        <v>5</v>
      </c>
    </row>
    <row r="616" spans="1:16" ht="12.75">
      <c r="A616" t="s">
        <v>50</v>
      </c>
      <c s="34" t="s">
        <v>896</v>
      </c>
      <c s="34" t="s">
        <v>1527</v>
      </c>
      <c s="35" t="s">
        <v>5</v>
      </c>
      <c s="6" t="s">
        <v>2747</v>
      </c>
      <c s="36" t="s">
        <v>174</v>
      </c>
      <c s="37">
        <v>120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68</v>
      </c>
      <c>
        <f>(M616*21)/100</f>
      </c>
      <c t="s">
        <v>28</v>
      </c>
    </row>
    <row r="617" spans="1:5" ht="12.75">
      <c r="A617" s="35" t="s">
        <v>56</v>
      </c>
      <c r="E617" s="39" t="s">
        <v>2747</v>
      </c>
    </row>
    <row r="618" spans="1:5" ht="12.75">
      <c r="A618" s="35" t="s">
        <v>58</v>
      </c>
      <c r="E618" s="40" t="s">
        <v>5</v>
      </c>
    </row>
    <row r="619" spans="1:5" ht="12.75">
      <c r="A619" t="s">
        <v>59</v>
      </c>
      <c r="E619" s="39" t="s">
        <v>5</v>
      </c>
    </row>
    <row r="620" spans="1:16" ht="12.75">
      <c r="A620" t="s">
        <v>50</v>
      </c>
      <c s="34" t="s">
        <v>897</v>
      </c>
      <c s="34" t="s">
        <v>2298</v>
      </c>
      <c s="35" t="s">
        <v>5</v>
      </c>
      <c s="6" t="s">
        <v>2748</v>
      </c>
      <c s="36" t="s">
        <v>174</v>
      </c>
      <c s="37">
        <v>1080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68</v>
      </c>
      <c>
        <f>(M620*21)/100</f>
      </c>
      <c t="s">
        <v>28</v>
      </c>
    </row>
    <row r="621" spans="1:5" ht="12.75">
      <c r="A621" s="35" t="s">
        <v>56</v>
      </c>
      <c r="E621" s="39" t="s">
        <v>2748</v>
      </c>
    </row>
    <row r="622" spans="1:5" ht="12.75">
      <c r="A622" s="35" t="s">
        <v>58</v>
      </c>
      <c r="E622" s="40" t="s">
        <v>5</v>
      </c>
    </row>
    <row r="623" spans="1:5" ht="12.75">
      <c r="A623" t="s">
        <v>59</v>
      </c>
      <c r="E623" s="39" t="s">
        <v>5</v>
      </c>
    </row>
    <row r="624" spans="1:16" ht="12.75">
      <c r="A624" t="s">
        <v>50</v>
      </c>
      <c s="34" t="s">
        <v>898</v>
      </c>
      <c s="34" t="s">
        <v>1536</v>
      </c>
      <c s="35" t="s">
        <v>5</v>
      </c>
      <c s="6" t="s">
        <v>2749</v>
      </c>
      <c s="36" t="s">
        <v>174</v>
      </c>
      <c s="37">
        <v>1080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68</v>
      </c>
      <c>
        <f>(M624*21)/100</f>
      </c>
      <c t="s">
        <v>28</v>
      </c>
    </row>
    <row r="625" spans="1:5" ht="12.75">
      <c r="A625" s="35" t="s">
        <v>56</v>
      </c>
      <c r="E625" s="39" t="s">
        <v>2749</v>
      </c>
    </row>
    <row r="626" spans="1:5" ht="12.75">
      <c r="A626" s="35" t="s">
        <v>58</v>
      </c>
      <c r="E626" s="40" t="s">
        <v>5</v>
      </c>
    </row>
    <row r="627" spans="1:5" ht="12.75">
      <c r="A627" t="s">
        <v>59</v>
      </c>
      <c r="E627" s="39" t="s">
        <v>5</v>
      </c>
    </row>
    <row r="628" spans="1:16" ht="12.75">
      <c r="A628" t="s">
        <v>50</v>
      </c>
      <c s="34" t="s">
        <v>899</v>
      </c>
      <c s="34" t="s">
        <v>2300</v>
      </c>
      <c s="35" t="s">
        <v>5</v>
      </c>
      <c s="6" t="s">
        <v>2750</v>
      </c>
      <c s="36" t="s">
        <v>174</v>
      </c>
      <c s="37">
        <v>320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68</v>
      </c>
      <c>
        <f>(M628*21)/100</f>
      </c>
      <c t="s">
        <v>28</v>
      </c>
    </row>
    <row r="629" spans="1:5" ht="12.75">
      <c r="A629" s="35" t="s">
        <v>56</v>
      </c>
      <c r="E629" s="39" t="s">
        <v>2750</v>
      </c>
    </row>
    <row r="630" spans="1:5" ht="12.75">
      <c r="A630" s="35" t="s">
        <v>58</v>
      </c>
      <c r="E630" s="40" t="s">
        <v>5</v>
      </c>
    </row>
    <row r="631" spans="1:5" ht="12.75">
      <c r="A631" t="s">
        <v>59</v>
      </c>
      <c r="E631" s="39" t="s">
        <v>5</v>
      </c>
    </row>
    <row r="632" spans="1:16" ht="12.75">
      <c r="A632" t="s">
        <v>50</v>
      </c>
      <c s="34" t="s">
        <v>900</v>
      </c>
      <c s="34" t="s">
        <v>1538</v>
      </c>
      <c s="35" t="s">
        <v>5</v>
      </c>
      <c s="6" t="s">
        <v>2751</v>
      </c>
      <c s="36" t="s">
        <v>174</v>
      </c>
      <c s="37">
        <v>320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68</v>
      </c>
      <c>
        <f>(M632*21)/100</f>
      </c>
      <c t="s">
        <v>28</v>
      </c>
    </row>
    <row r="633" spans="1:5" ht="12.75">
      <c r="A633" s="35" t="s">
        <v>56</v>
      </c>
      <c r="E633" s="39" t="s">
        <v>2751</v>
      </c>
    </row>
    <row r="634" spans="1:5" ht="12.75">
      <c r="A634" s="35" t="s">
        <v>58</v>
      </c>
      <c r="E634" s="40" t="s">
        <v>5</v>
      </c>
    </row>
    <row r="635" spans="1:5" ht="12.75">
      <c r="A635" t="s">
        <v>59</v>
      </c>
      <c r="E635" s="39" t="s">
        <v>5</v>
      </c>
    </row>
    <row r="636" spans="1:16" ht="12.75">
      <c r="A636" t="s">
        <v>50</v>
      </c>
      <c s="34" t="s">
        <v>901</v>
      </c>
      <c s="34" t="s">
        <v>2303</v>
      </c>
      <c s="35" t="s">
        <v>5</v>
      </c>
      <c s="6" t="s">
        <v>2752</v>
      </c>
      <c s="36" t="s">
        <v>174</v>
      </c>
      <c s="37">
        <v>225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68</v>
      </c>
      <c>
        <f>(M636*21)/100</f>
      </c>
      <c t="s">
        <v>28</v>
      </c>
    </row>
    <row r="637" spans="1:5" ht="12.75">
      <c r="A637" s="35" t="s">
        <v>56</v>
      </c>
      <c r="E637" s="39" t="s">
        <v>2752</v>
      </c>
    </row>
    <row r="638" spans="1:5" ht="12.75">
      <c r="A638" s="35" t="s">
        <v>58</v>
      </c>
      <c r="E638" s="40" t="s">
        <v>5</v>
      </c>
    </row>
    <row r="639" spans="1:5" ht="12.75">
      <c r="A639" t="s">
        <v>59</v>
      </c>
      <c r="E639" s="39" t="s">
        <v>5</v>
      </c>
    </row>
    <row r="640" spans="1:16" ht="12.75">
      <c r="A640" t="s">
        <v>50</v>
      </c>
      <c s="34" t="s">
        <v>902</v>
      </c>
      <c s="34" t="s">
        <v>2753</v>
      </c>
      <c s="35" t="s">
        <v>5</v>
      </c>
      <c s="6" t="s">
        <v>2754</v>
      </c>
      <c s="36" t="s">
        <v>174</v>
      </c>
      <c s="37">
        <v>225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68</v>
      </c>
      <c>
        <f>(M640*21)/100</f>
      </c>
      <c t="s">
        <v>28</v>
      </c>
    </row>
    <row r="641" spans="1:5" ht="12.75">
      <c r="A641" s="35" t="s">
        <v>56</v>
      </c>
      <c r="E641" s="39" t="s">
        <v>2754</v>
      </c>
    </row>
    <row r="642" spans="1:5" ht="12.75">
      <c r="A642" s="35" t="s">
        <v>58</v>
      </c>
      <c r="E642" s="40" t="s">
        <v>5</v>
      </c>
    </row>
    <row r="643" spans="1:5" ht="12.75">
      <c r="A643" t="s">
        <v>59</v>
      </c>
      <c r="E643" s="39" t="s">
        <v>5</v>
      </c>
    </row>
    <row r="644" spans="1:16" ht="12.75">
      <c r="A644" t="s">
        <v>50</v>
      </c>
      <c s="34" t="s">
        <v>903</v>
      </c>
      <c s="34" t="s">
        <v>2306</v>
      </c>
      <c s="35" t="s">
        <v>5</v>
      </c>
      <c s="6" t="s">
        <v>2755</v>
      </c>
      <c s="36" t="s">
        <v>206</v>
      </c>
      <c s="37">
        <v>4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68</v>
      </c>
      <c>
        <f>(M644*21)/100</f>
      </c>
      <c t="s">
        <v>28</v>
      </c>
    </row>
    <row r="645" spans="1:5" ht="12.75">
      <c r="A645" s="35" t="s">
        <v>56</v>
      </c>
      <c r="E645" s="39" t="s">
        <v>2755</v>
      </c>
    </row>
    <row r="646" spans="1:5" ht="12.75">
      <c r="A646" s="35" t="s">
        <v>58</v>
      </c>
      <c r="E646" s="40" t="s">
        <v>5</v>
      </c>
    </row>
    <row r="647" spans="1:5" ht="12.75">
      <c r="A647" t="s">
        <v>59</v>
      </c>
      <c r="E647" s="39" t="s">
        <v>5</v>
      </c>
    </row>
    <row r="648" spans="1:16" ht="12.75">
      <c r="A648" t="s">
        <v>50</v>
      </c>
      <c s="34" t="s">
        <v>904</v>
      </c>
      <c s="34" t="s">
        <v>2756</v>
      </c>
      <c s="35" t="s">
        <v>5</v>
      </c>
      <c s="6" t="s">
        <v>2757</v>
      </c>
      <c s="36" t="s">
        <v>174</v>
      </c>
      <c s="37">
        <v>1750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55</v>
      </c>
      <c>
        <f>(M648*21)/100</f>
      </c>
      <c t="s">
        <v>28</v>
      </c>
    </row>
    <row r="649" spans="1:5" ht="12.75">
      <c r="A649" s="35" t="s">
        <v>56</v>
      </c>
      <c r="E649" s="39" t="s">
        <v>2757</v>
      </c>
    </row>
    <row r="650" spans="1:5" ht="12.75">
      <c r="A650" s="35" t="s">
        <v>58</v>
      </c>
      <c r="E650" s="40" t="s">
        <v>5</v>
      </c>
    </row>
    <row r="651" spans="1:5" ht="12.75">
      <c r="A651" t="s">
        <v>59</v>
      </c>
      <c r="E651" s="39" t="s">
        <v>5</v>
      </c>
    </row>
    <row r="652" spans="1:16" ht="12.75">
      <c r="A652" t="s">
        <v>50</v>
      </c>
      <c s="34" t="s">
        <v>905</v>
      </c>
      <c s="34" t="s">
        <v>2758</v>
      </c>
      <c s="35" t="s">
        <v>5</v>
      </c>
      <c s="6" t="s">
        <v>2759</v>
      </c>
      <c s="36" t="s">
        <v>174</v>
      </c>
      <c s="37">
        <v>1250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55</v>
      </c>
      <c>
        <f>(M652*21)/100</f>
      </c>
      <c t="s">
        <v>28</v>
      </c>
    </row>
    <row r="653" spans="1:5" ht="12.75">
      <c r="A653" s="35" t="s">
        <v>56</v>
      </c>
      <c r="E653" s="39" t="s">
        <v>2759</v>
      </c>
    </row>
    <row r="654" spans="1:5" ht="12.75">
      <c r="A654" s="35" t="s">
        <v>58</v>
      </c>
      <c r="E654" s="40" t="s">
        <v>5</v>
      </c>
    </row>
    <row r="655" spans="1:5" ht="12.75">
      <c r="A655" t="s">
        <v>59</v>
      </c>
      <c r="E655" s="39" t="s">
        <v>5</v>
      </c>
    </row>
    <row r="656" spans="1:16" ht="12.75">
      <c r="A656" t="s">
        <v>50</v>
      </c>
      <c s="34" t="s">
        <v>906</v>
      </c>
      <c s="34" t="s">
        <v>2760</v>
      </c>
      <c s="35" t="s">
        <v>5</v>
      </c>
      <c s="6" t="s">
        <v>2761</v>
      </c>
      <c s="36" t="s">
        <v>174</v>
      </c>
      <c s="37">
        <v>30550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55</v>
      </c>
      <c>
        <f>(M656*21)/100</f>
      </c>
      <c t="s">
        <v>28</v>
      </c>
    </row>
    <row r="657" spans="1:5" ht="12.75">
      <c r="A657" s="35" t="s">
        <v>56</v>
      </c>
      <c r="E657" s="39" t="s">
        <v>2761</v>
      </c>
    </row>
    <row r="658" spans="1:5" ht="12.75">
      <c r="A658" s="35" t="s">
        <v>58</v>
      </c>
      <c r="E658" s="40" t="s">
        <v>5</v>
      </c>
    </row>
    <row r="659" spans="1:5" ht="12.75">
      <c r="A659" t="s">
        <v>59</v>
      </c>
      <c r="E659" s="39" t="s">
        <v>5</v>
      </c>
    </row>
    <row r="660" spans="1:16" ht="12.75">
      <c r="A660" t="s">
        <v>50</v>
      </c>
      <c s="34" t="s">
        <v>907</v>
      </c>
      <c s="34" t="s">
        <v>681</v>
      </c>
      <c s="35" t="s">
        <v>5</v>
      </c>
      <c s="6" t="s">
        <v>682</v>
      </c>
      <c s="36" t="s">
        <v>65</v>
      </c>
      <c s="37">
        <v>6250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55</v>
      </c>
      <c>
        <f>(M660*21)/100</f>
      </c>
      <c t="s">
        <v>28</v>
      </c>
    </row>
    <row r="661" spans="1:5" ht="12.75">
      <c r="A661" s="35" t="s">
        <v>56</v>
      </c>
      <c r="E661" s="39" t="s">
        <v>682</v>
      </c>
    </row>
    <row r="662" spans="1:5" ht="12.75">
      <c r="A662" s="35" t="s">
        <v>58</v>
      </c>
      <c r="E662" s="40" t="s">
        <v>5</v>
      </c>
    </row>
    <row r="663" spans="1:5" ht="12.75">
      <c r="A663" t="s">
        <v>59</v>
      </c>
      <c r="E663" s="39" t="s">
        <v>5</v>
      </c>
    </row>
    <row r="664" spans="1:16" ht="12.75">
      <c r="A664" t="s">
        <v>50</v>
      </c>
      <c s="34" t="s">
        <v>908</v>
      </c>
      <c s="34" t="s">
        <v>679</v>
      </c>
      <c s="35" t="s">
        <v>5</v>
      </c>
      <c s="6" t="s">
        <v>680</v>
      </c>
      <c s="36" t="s">
        <v>65</v>
      </c>
      <c s="37">
        <v>6250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55</v>
      </c>
      <c>
        <f>(M664*21)/100</f>
      </c>
      <c t="s">
        <v>28</v>
      </c>
    </row>
    <row r="665" spans="1:5" ht="12.75">
      <c r="A665" s="35" t="s">
        <v>56</v>
      </c>
      <c r="E665" s="39" t="s">
        <v>680</v>
      </c>
    </row>
    <row r="666" spans="1:5" ht="12.75">
      <c r="A666" s="35" t="s">
        <v>58</v>
      </c>
      <c r="E666" s="40" t="s">
        <v>5</v>
      </c>
    </row>
    <row r="667" spans="1:5" ht="12.75">
      <c r="A667" t="s">
        <v>59</v>
      </c>
      <c r="E667" s="39" t="s">
        <v>5</v>
      </c>
    </row>
    <row r="668" spans="1:16" ht="12.75">
      <c r="A668" t="s">
        <v>50</v>
      </c>
      <c s="34" t="s">
        <v>909</v>
      </c>
      <c s="34" t="s">
        <v>2762</v>
      </c>
      <c s="35" t="s">
        <v>5</v>
      </c>
      <c s="6" t="s">
        <v>2763</v>
      </c>
      <c s="36" t="s">
        <v>65</v>
      </c>
      <c s="37">
        <v>1525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55</v>
      </c>
      <c>
        <f>(M668*21)/100</f>
      </c>
      <c t="s">
        <v>28</v>
      </c>
    </row>
    <row r="669" spans="1:5" ht="12.75">
      <c r="A669" s="35" t="s">
        <v>56</v>
      </c>
      <c r="E669" s="39" t="s">
        <v>2763</v>
      </c>
    </row>
    <row r="670" spans="1:5" ht="12.75">
      <c r="A670" s="35" t="s">
        <v>58</v>
      </c>
      <c r="E670" s="40" t="s">
        <v>5</v>
      </c>
    </row>
    <row r="671" spans="1:5" ht="12.75">
      <c r="A671" t="s">
        <v>59</v>
      </c>
      <c r="E671" s="39" t="s">
        <v>5</v>
      </c>
    </row>
    <row r="672" spans="1:16" ht="12.75">
      <c r="A672" t="s">
        <v>50</v>
      </c>
      <c s="34" t="s">
        <v>910</v>
      </c>
      <c s="34" t="s">
        <v>2764</v>
      </c>
      <c s="35" t="s">
        <v>5</v>
      </c>
      <c s="6" t="s">
        <v>2765</v>
      </c>
      <c s="36" t="s">
        <v>65</v>
      </c>
      <c s="37">
        <v>1525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55</v>
      </c>
      <c>
        <f>(M672*21)/100</f>
      </c>
      <c t="s">
        <v>28</v>
      </c>
    </row>
    <row r="673" spans="1:5" ht="12.75">
      <c r="A673" s="35" t="s">
        <v>56</v>
      </c>
      <c r="E673" s="39" t="s">
        <v>2765</v>
      </c>
    </row>
    <row r="674" spans="1:5" ht="12.75">
      <c r="A674" s="35" t="s">
        <v>58</v>
      </c>
      <c r="E674" s="40" t="s">
        <v>5</v>
      </c>
    </row>
    <row r="675" spans="1:5" ht="12.75">
      <c r="A675" t="s">
        <v>59</v>
      </c>
      <c r="E675" s="39" t="s">
        <v>5</v>
      </c>
    </row>
    <row r="676" spans="1:16" ht="25.5">
      <c r="A676" t="s">
        <v>50</v>
      </c>
      <c s="34" t="s">
        <v>912</v>
      </c>
      <c s="34" t="s">
        <v>2766</v>
      </c>
      <c s="35" t="s">
        <v>5</v>
      </c>
      <c s="6" t="s">
        <v>2767</v>
      </c>
      <c s="36" t="s">
        <v>65</v>
      </c>
      <c s="37">
        <v>50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55</v>
      </c>
      <c>
        <f>(M676*21)/100</f>
      </c>
      <c t="s">
        <v>28</v>
      </c>
    </row>
    <row r="677" spans="1:5" ht="25.5">
      <c r="A677" s="35" t="s">
        <v>56</v>
      </c>
      <c r="E677" s="39" t="s">
        <v>2767</v>
      </c>
    </row>
    <row r="678" spans="1:5" ht="12.75">
      <c r="A678" s="35" t="s">
        <v>58</v>
      </c>
      <c r="E678" s="40" t="s">
        <v>5</v>
      </c>
    </row>
    <row r="679" spans="1:5" ht="12.75">
      <c r="A679" t="s">
        <v>59</v>
      </c>
      <c r="E679" s="39" t="s">
        <v>5</v>
      </c>
    </row>
    <row r="680" spans="1:16" ht="12.75">
      <c r="A680" t="s">
        <v>50</v>
      </c>
      <c s="34" t="s">
        <v>913</v>
      </c>
      <c s="34" t="s">
        <v>2762</v>
      </c>
      <c s="35" t="s">
        <v>62</v>
      </c>
      <c s="6" t="s">
        <v>2763</v>
      </c>
      <c s="36" t="s">
        <v>65</v>
      </c>
      <c s="37">
        <v>50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55</v>
      </c>
      <c>
        <f>(M680*21)/100</f>
      </c>
      <c t="s">
        <v>28</v>
      </c>
    </row>
    <row r="681" spans="1:5" ht="12.75">
      <c r="A681" s="35" t="s">
        <v>56</v>
      </c>
      <c r="E681" s="39" t="s">
        <v>2763</v>
      </c>
    </row>
    <row r="682" spans="1:5" ht="12.75">
      <c r="A682" s="35" t="s">
        <v>58</v>
      </c>
      <c r="E682" s="40" t="s">
        <v>5</v>
      </c>
    </row>
    <row r="683" spans="1:5" ht="12.75">
      <c r="A683" t="s">
        <v>59</v>
      </c>
      <c r="E683" s="39" t="s">
        <v>5</v>
      </c>
    </row>
    <row r="684" spans="1:16" ht="12.75">
      <c r="A684" t="s">
        <v>50</v>
      </c>
      <c s="34" t="s">
        <v>914</v>
      </c>
      <c s="34" t="s">
        <v>2768</v>
      </c>
      <c s="35" t="s">
        <v>5</v>
      </c>
      <c s="6" t="s">
        <v>2769</v>
      </c>
      <c s="36" t="s">
        <v>174</v>
      </c>
      <c s="37">
        <v>1750</v>
      </c>
      <c s="36">
        <v>0</v>
      </c>
      <c s="36">
        <f>ROUND(G684*H684,6)</f>
      </c>
      <c r="L684" s="38">
        <v>0</v>
      </c>
      <c s="32">
        <f>ROUND(ROUND(L684,2)*ROUND(G684,3),2)</f>
      </c>
      <c s="36" t="s">
        <v>55</v>
      </c>
      <c>
        <f>(M684*21)/100</f>
      </c>
      <c t="s">
        <v>28</v>
      </c>
    </row>
    <row r="685" spans="1:5" ht="12.75">
      <c r="A685" s="35" t="s">
        <v>56</v>
      </c>
      <c r="E685" s="39" t="s">
        <v>2769</v>
      </c>
    </row>
    <row r="686" spans="1:5" ht="12.75">
      <c r="A686" s="35" t="s">
        <v>58</v>
      </c>
      <c r="E686" s="40" t="s">
        <v>5</v>
      </c>
    </row>
    <row r="687" spans="1:5" ht="12.75">
      <c r="A687" t="s">
        <v>59</v>
      </c>
      <c r="E687" s="39" t="s">
        <v>5</v>
      </c>
    </row>
    <row r="688" spans="1:16" ht="12.75">
      <c r="A688" t="s">
        <v>50</v>
      </c>
      <c s="34" t="s">
        <v>915</v>
      </c>
      <c s="34" t="s">
        <v>2770</v>
      </c>
      <c s="35" t="s">
        <v>5</v>
      </c>
      <c s="6" t="s">
        <v>2771</v>
      </c>
      <c s="36" t="s">
        <v>174</v>
      </c>
      <c s="37">
        <v>1250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55</v>
      </c>
      <c>
        <f>(M688*21)/100</f>
      </c>
      <c t="s">
        <v>28</v>
      </c>
    </row>
    <row r="689" spans="1:5" ht="12.75">
      <c r="A689" s="35" t="s">
        <v>56</v>
      </c>
      <c r="E689" s="39" t="s">
        <v>2771</v>
      </c>
    </row>
    <row r="690" spans="1:5" ht="12.75">
      <c r="A690" s="35" t="s">
        <v>58</v>
      </c>
      <c r="E690" s="40" t="s">
        <v>5</v>
      </c>
    </row>
    <row r="691" spans="1:5" ht="12.75">
      <c r="A691" t="s">
        <v>59</v>
      </c>
      <c r="E691" s="39" t="s">
        <v>5</v>
      </c>
    </row>
    <row r="692" spans="1:16" ht="12.75">
      <c r="A692" t="s">
        <v>50</v>
      </c>
      <c s="34" t="s">
        <v>916</v>
      </c>
      <c s="34" t="s">
        <v>2772</v>
      </c>
      <c s="35" t="s">
        <v>5</v>
      </c>
      <c s="6" t="s">
        <v>2773</v>
      </c>
      <c s="36" t="s">
        <v>174</v>
      </c>
      <c s="37">
        <v>30550</v>
      </c>
      <c s="36">
        <v>0</v>
      </c>
      <c s="36">
        <f>ROUND(G692*H692,6)</f>
      </c>
      <c r="L692" s="38">
        <v>0</v>
      </c>
      <c s="32">
        <f>ROUND(ROUND(L692,2)*ROUND(G692,3),2)</f>
      </c>
      <c s="36" t="s">
        <v>55</v>
      </c>
      <c>
        <f>(M692*21)/100</f>
      </c>
      <c t="s">
        <v>28</v>
      </c>
    </row>
    <row r="693" spans="1:5" ht="12.75">
      <c r="A693" s="35" t="s">
        <v>56</v>
      </c>
      <c r="E693" s="39" t="s">
        <v>2773</v>
      </c>
    </row>
    <row r="694" spans="1:5" ht="12.75">
      <c r="A694" s="35" t="s">
        <v>58</v>
      </c>
      <c r="E694" s="40" t="s">
        <v>5</v>
      </c>
    </row>
    <row r="695" spans="1:5" ht="12.75">
      <c r="A695" t="s">
        <v>59</v>
      </c>
      <c r="E695" s="39" t="s">
        <v>5</v>
      </c>
    </row>
    <row r="696" spans="1:16" ht="12.75">
      <c r="A696" t="s">
        <v>50</v>
      </c>
      <c s="34" t="s">
        <v>917</v>
      </c>
      <c s="34" t="s">
        <v>261</v>
      </c>
      <c s="35" t="s">
        <v>5</v>
      </c>
      <c s="6" t="s">
        <v>262</v>
      </c>
      <c s="36" t="s">
        <v>65</v>
      </c>
      <c s="37">
        <v>5750</v>
      </c>
      <c s="36">
        <v>0</v>
      </c>
      <c s="36">
        <f>ROUND(G696*H696,6)</f>
      </c>
      <c r="L696" s="38">
        <v>0</v>
      </c>
      <c s="32">
        <f>ROUND(ROUND(L696,2)*ROUND(G696,3),2)</f>
      </c>
      <c s="36" t="s">
        <v>55</v>
      </c>
      <c>
        <f>(M696*21)/100</f>
      </c>
      <c t="s">
        <v>28</v>
      </c>
    </row>
    <row r="697" spans="1:5" ht="12.75">
      <c r="A697" s="35" t="s">
        <v>56</v>
      </c>
      <c r="E697" s="39" t="s">
        <v>262</v>
      </c>
    </row>
    <row r="698" spans="1:5" ht="12.75">
      <c r="A698" s="35" t="s">
        <v>58</v>
      </c>
      <c r="E698" s="40" t="s">
        <v>5</v>
      </c>
    </row>
    <row r="699" spans="1:5" ht="12.75">
      <c r="A699" t="s">
        <v>59</v>
      </c>
      <c r="E699" s="39" t="s">
        <v>5</v>
      </c>
    </row>
    <row r="700" spans="1:13" ht="12.75">
      <c r="A700" t="s">
        <v>47</v>
      </c>
      <c r="C700" s="31" t="s">
        <v>278</v>
      </c>
      <c r="E700" s="33" t="s">
        <v>2774</v>
      </c>
      <c r="J700" s="32">
        <f>0</f>
      </c>
      <c s="32">
        <f>0</f>
      </c>
      <c s="32">
        <f>0+L701+L705+L709+L713+L717+L721+L725+L729+L733+L737+L741+L745+L749+L753+L757+L761+L765+L769+L773+L777+L781+L785+L789+L793+L797+L801+L805+L809+L813+L817+L821+L825+L829+L833+L837+L841+L845+L849+L853+L857+L861+L865+L869+L873+L877+L881+L885+L889+L893+L897+L901+L905+L909+L913+L917+L921+L925+L929+L933+L937+L941+L945+L949+L953+L957+L961+L965+L969+L973+L977+L981+L985+L989+L993+L997</f>
      </c>
      <c s="32">
        <f>0+M701+M705+M709+M713+M717+M721+M725+M729+M733+M737+M741+M745+M749+M753+M757+M761+M765+M769+M773+M777+M781+M785+M789+M793+M797+M801+M805+M809+M813+M817+M821+M825+M829+M833+M837+M841+M845+M849+M853+M857+M861+M865+M869+M873+M877+M881+M885+M889+M893+M897+M901+M905+M909+M913+M917+M921+M925+M929+M933+M937+M941+M945+M949+M953+M957+M961+M965+M969+M973+M977+M981+M985+M989+M993+M997</f>
      </c>
    </row>
    <row r="701" spans="1:16" ht="12.75">
      <c r="A701" t="s">
        <v>50</v>
      </c>
      <c s="34" t="s">
        <v>918</v>
      </c>
      <c s="34" t="s">
        <v>2309</v>
      </c>
      <c s="35" t="s">
        <v>5</v>
      </c>
      <c s="6" t="s">
        <v>2775</v>
      </c>
      <c s="36" t="s">
        <v>174</v>
      </c>
      <c s="37">
        <v>32000</v>
      </c>
      <c s="36">
        <v>0</v>
      </c>
      <c s="36">
        <f>ROUND(G701*H701,6)</f>
      </c>
      <c r="L701" s="38">
        <v>0</v>
      </c>
      <c s="32">
        <f>ROUND(ROUND(L701,2)*ROUND(G701,3),2)</f>
      </c>
      <c s="36" t="s">
        <v>68</v>
      </c>
      <c>
        <f>(M701*21)/100</f>
      </c>
      <c t="s">
        <v>28</v>
      </c>
    </row>
    <row r="702" spans="1:5" ht="12.75">
      <c r="A702" s="35" t="s">
        <v>56</v>
      </c>
      <c r="E702" s="39" t="s">
        <v>2775</v>
      </c>
    </row>
    <row r="703" spans="1:5" ht="12.75">
      <c r="A703" s="35" t="s">
        <v>58</v>
      </c>
      <c r="E703" s="40" t="s">
        <v>5</v>
      </c>
    </row>
    <row r="704" spans="1:5" ht="12.75">
      <c r="A704" t="s">
        <v>59</v>
      </c>
      <c r="E704" s="39" t="s">
        <v>5</v>
      </c>
    </row>
    <row r="705" spans="1:16" ht="12.75">
      <c r="A705" t="s">
        <v>50</v>
      </c>
      <c s="34" t="s">
        <v>919</v>
      </c>
      <c s="34" t="s">
        <v>2312</v>
      </c>
      <c s="35" t="s">
        <v>5</v>
      </c>
      <c s="6" t="s">
        <v>2776</v>
      </c>
      <c s="36" t="s">
        <v>174</v>
      </c>
      <c s="37">
        <v>3000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68</v>
      </c>
      <c>
        <f>(M705*21)/100</f>
      </c>
      <c t="s">
        <v>28</v>
      </c>
    </row>
    <row r="706" spans="1:5" ht="12.75">
      <c r="A706" s="35" t="s">
        <v>56</v>
      </c>
      <c r="E706" s="39" t="s">
        <v>2776</v>
      </c>
    </row>
    <row r="707" spans="1:5" ht="12.75">
      <c r="A707" s="35" t="s">
        <v>58</v>
      </c>
      <c r="E707" s="40" t="s">
        <v>5</v>
      </c>
    </row>
    <row r="708" spans="1:5" ht="12.75">
      <c r="A708" t="s">
        <v>59</v>
      </c>
      <c r="E708" s="39" t="s">
        <v>5</v>
      </c>
    </row>
    <row r="709" spans="1:16" ht="12.75">
      <c r="A709" t="s">
        <v>50</v>
      </c>
      <c s="34" t="s">
        <v>920</v>
      </c>
      <c s="34" t="s">
        <v>2315</v>
      </c>
      <c s="35" t="s">
        <v>5</v>
      </c>
      <c s="6" t="s">
        <v>2777</v>
      </c>
      <c s="36" t="s">
        <v>174</v>
      </c>
      <c s="37">
        <v>1665</v>
      </c>
      <c s="36">
        <v>0</v>
      </c>
      <c s="36">
        <f>ROUND(G709*H709,6)</f>
      </c>
      <c r="L709" s="38">
        <v>0</v>
      </c>
      <c s="32">
        <f>ROUND(ROUND(L709,2)*ROUND(G709,3),2)</f>
      </c>
      <c s="36" t="s">
        <v>68</v>
      </c>
      <c>
        <f>(M709*21)/100</f>
      </c>
      <c t="s">
        <v>28</v>
      </c>
    </row>
    <row r="710" spans="1:5" ht="12.75">
      <c r="A710" s="35" t="s">
        <v>56</v>
      </c>
      <c r="E710" s="39" t="s">
        <v>2777</v>
      </c>
    </row>
    <row r="711" spans="1:5" ht="12.75">
      <c r="A711" s="35" t="s">
        <v>58</v>
      </c>
      <c r="E711" s="40" t="s">
        <v>5</v>
      </c>
    </row>
    <row r="712" spans="1:5" ht="12.75">
      <c r="A712" t="s">
        <v>59</v>
      </c>
      <c r="E712" s="39" t="s">
        <v>5</v>
      </c>
    </row>
    <row r="713" spans="1:16" ht="12.75">
      <c r="A713" t="s">
        <v>50</v>
      </c>
      <c s="34" t="s">
        <v>921</v>
      </c>
      <c s="34" t="s">
        <v>2285</v>
      </c>
      <c s="35" t="s">
        <v>5</v>
      </c>
      <c s="6" t="s">
        <v>2778</v>
      </c>
      <c s="36" t="s">
        <v>174</v>
      </c>
      <c s="37">
        <v>1540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68</v>
      </c>
      <c>
        <f>(M713*21)/100</f>
      </c>
      <c t="s">
        <v>28</v>
      </c>
    </row>
    <row r="714" spans="1:5" ht="12.75">
      <c r="A714" s="35" t="s">
        <v>56</v>
      </c>
      <c r="E714" s="39" t="s">
        <v>2778</v>
      </c>
    </row>
    <row r="715" spans="1:5" ht="12.75">
      <c r="A715" s="35" t="s">
        <v>58</v>
      </c>
      <c r="E715" s="40" t="s">
        <v>5</v>
      </c>
    </row>
    <row r="716" spans="1:5" ht="12.75">
      <c r="A716" t="s">
        <v>59</v>
      </c>
      <c r="E716" s="39" t="s">
        <v>5</v>
      </c>
    </row>
    <row r="717" spans="1:16" ht="12.75">
      <c r="A717" t="s">
        <v>50</v>
      </c>
      <c s="34" t="s">
        <v>922</v>
      </c>
      <c s="34" t="s">
        <v>2286</v>
      </c>
      <c s="35" t="s">
        <v>5</v>
      </c>
      <c s="6" t="s">
        <v>2779</v>
      </c>
      <c s="36" t="s">
        <v>174</v>
      </c>
      <c s="37">
        <v>540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68</v>
      </c>
      <c>
        <f>(M717*21)/100</f>
      </c>
      <c t="s">
        <v>28</v>
      </c>
    </row>
    <row r="718" spans="1:5" ht="12.75">
      <c r="A718" s="35" t="s">
        <v>56</v>
      </c>
      <c r="E718" s="39" t="s">
        <v>2779</v>
      </c>
    </row>
    <row r="719" spans="1:5" ht="12.75">
      <c r="A719" s="35" t="s">
        <v>58</v>
      </c>
      <c r="E719" s="40" t="s">
        <v>5</v>
      </c>
    </row>
    <row r="720" spans="1:5" ht="12.75">
      <c r="A720" t="s">
        <v>59</v>
      </c>
      <c r="E720" s="39" t="s">
        <v>5</v>
      </c>
    </row>
    <row r="721" spans="1:16" ht="12.75">
      <c r="A721" t="s">
        <v>50</v>
      </c>
      <c s="34" t="s">
        <v>923</v>
      </c>
      <c s="34" t="s">
        <v>2287</v>
      </c>
      <c s="35" t="s">
        <v>5</v>
      </c>
      <c s="6" t="s">
        <v>2780</v>
      </c>
      <c s="36" t="s">
        <v>174</v>
      </c>
      <c s="37">
        <v>48650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68</v>
      </c>
      <c>
        <f>(M721*21)/100</f>
      </c>
      <c t="s">
        <v>28</v>
      </c>
    </row>
    <row r="722" spans="1:5" ht="12.75">
      <c r="A722" s="35" t="s">
        <v>56</v>
      </c>
      <c r="E722" s="39" t="s">
        <v>2780</v>
      </c>
    </row>
    <row r="723" spans="1:5" ht="12.75">
      <c r="A723" s="35" t="s">
        <v>58</v>
      </c>
      <c r="E723" s="40" t="s">
        <v>5</v>
      </c>
    </row>
    <row r="724" spans="1:5" ht="12.75">
      <c r="A724" t="s">
        <v>59</v>
      </c>
      <c r="E724" s="39" t="s">
        <v>5</v>
      </c>
    </row>
    <row r="725" spans="1:16" ht="12.75">
      <c r="A725" t="s">
        <v>50</v>
      </c>
      <c s="34" t="s">
        <v>924</v>
      </c>
      <c s="34" t="s">
        <v>2289</v>
      </c>
      <c s="35" t="s">
        <v>5</v>
      </c>
      <c s="6" t="s">
        <v>2781</v>
      </c>
      <c s="36" t="s">
        <v>174</v>
      </c>
      <c s="37">
        <v>540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68</v>
      </c>
      <c>
        <f>(M725*21)/100</f>
      </c>
      <c t="s">
        <v>28</v>
      </c>
    </row>
    <row r="726" spans="1:5" ht="12.75">
      <c r="A726" s="35" t="s">
        <v>56</v>
      </c>
      <c r="E726" s="39" t="s">
        <v>2781</v>
      </c>
    </row>
    <row r="727" spans="1:5" ht="12.75">
      <c r="A727" s="35" t="s">
        <v>58</v>
      </c>
      <c r="E727" s="40" t="s">
        <v>5</v>
      </c>
    </row>
    <row r="728" spans="1:5" ht="12.75">
      <c r="A728" t="s">
        <v>59</v>
      </c>
      <c r="E728" s="39" t="s">
        <v>5</v>
      </c>
    </row>
    <row r="729" spans="1:16" ht="12.75">
      <c r="A729" t="s">
        <v>50</v>
      </c>
      <c s="34" t="s">
        <v>925</v>
      </c>
      <c s="34" t="s">
        <v>2290</v>
      </c>
      <c s="35" t="s">
        <v>5</v>
      </c>
      <c s="6" t="s">
        <v>2782</v>
      </c>
      <c s="36" t="s">
        <v>174</v>
      </c>
      <c s="37">
        <v>540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68</v>
      </c>
      <c>
        <f>(M729*21)/100</f>
      </c>
      <c t="s">
        <v>28</v>
      </c>
    </row>
    <row r="730" spans="1:5" ht="12.75">
      <c r="A730" s="35" t="s">
        <v>56</v>
      </c>
      <c r="E730" s="39" t="s">
        <v>2782</v>
      </c>
    </row>
    <row r="731" spans="1:5" ht="12.75">
      <c r="A731" s="35" t="s">
        <v>58</v>
      </c>
      <c r="E731" s="40" t="s">
        <v>5</v>
      </c>
    </row>
    <row r="732" spans="1:5" ht="12.75">
      <c r="A732" t="s">
        <v>59</v>
      </c>
      <c r="E732" s="39" t="s">
        <v>5</v>
      </c>
    </row>
    <row r="733" spans="1:16" ht="12.75">
      <c r="A733" t="s">
        <v>50</v>
      </c>
      <c s="34" t="s">
        <v>926</v>
      </c>
      <c s="34" t="s">
        <v>2291</v>
      </c>
      <c s="35" t="s">
        <v>5</v>
      </c>
      <c s="6" t="s">
        <v>2783</v>
      </c>
      <c s="36" t="s">
        <v>174</v>
      </c>
      <c s="37">
        <v>380</v>
      </c>
      <c s="36">
        <v>0</v>
      </c>
      <c s="36">
        <f>ROUND(G733*H733,6)</f>
      </c>
      <c r="L733" s="38">
        <v>0</v>
      </c>
      <c s="32">
        <f>ROUND(ROUND(L733,2)*ROUND(G733,3),2)</f>
      </c>
      <c s="36" t="s">
        <v>68</v>
      </c>
      <c>
        <f>(M733*21)/100</f>
      </c>
      <c t="s">
        <v>28</v>
      </c>
    </row>
    <row r="734" spans="1:5" ht="12.75">
      <c r="A734" s="35" t="s">
        <v>56</v>
      </c>
      <c r="E734" s="39" t="s">
        <v>2783</v>
      </c>
    </row>
    <row r="735" spans="1:5" ht="12.75">
      <c r="A735" s="35" t="s">
        <v>58</v>
      </c>
      <c r="E735" s="40" t="s">
        <v>5</v>
      </c>
    </row>
    <row r="736" spans="1:5" ht="12.75">
      <c r="A736" t="s">
        <v>59</v>
      </c>
      <c r="E736" s="39" t="s">
        <v>5</v>
      </c>
    </row>
    <row r="737" spans="1:16" ht="12.75">
      <c r="A737" t="s">
        <v>50</v>
      </c>
      <c s="34" t="s">
        <v>927</v>
      </c>
      <c s="34" t="s">
        <v>2319</v>
      </c>
      <c s="35" t="s">
        <v>5</v>
      </c>
      <c s="6" t="s">
        <v>2784</v>
      </c>
      <c s="36" t="s">
        <v>174</v>
      </c>
      <c s="37">
        <v>125</v>
      </c>
      <c s="36">
        <v>0</v>
      </c>
      <c s="36">
        <f>ROUND(G737*H737,6)</f>
      </c>
      <c r="L737" s="38">
        <v>0</v>
      </c>
      <c s="32">
        <f>ROUND(ROUND(L737,2)*ROUND(G737,3),2)</f>
      </c>
      <c s="36" t="s">
        <v>68</v>
      </c>
      <c>
        <f>(M737*21)/100</f>
      </c>
      <c t="s">
        <v>28</v>
      </c>
    </row>
    <row r="738" spans="1:5" ht="12.75">
      <c r="A738" s="35" t="s">
        <v>56</v>
      </c>
      <c r="E738" s="39" t="s">
        <v>2784</v>
      </c>
    </row>
    <row r="739" spans="1:5" ht="12.75">
      <c r="A739" s="35" t="s">
        <v>58</v>
      </c>
      <c r="E739" s="40" t="s">
        <v>5</v>
      </c>
    </row>
    <row r="740" spans="1:5" ht="12.75">
      <c r="A740" t="s">
        <v>59</v>
      </c>
      <c r="E740" s="39" t="s">
        <v>5</v>
      </c>
    </row>
    <row r="741" spans="1:16" ht="12.75">
      <c r="A741" t="s">
        <v>50</v>
      </c>
      <c s="34" t="s">
        <v>928</v>
      </c>
      <c s="34" t="s">
        <v>2785</v>
      </c>
      <c s="35" t="s">
        <v>5</v>
      </c>
      <c s="6" t="s">
        <v>2786</v>
      </c>
      <c s="36" t="s">
        <v>174</v>
      </c>
      <c s="37">
        <v>3150</v>
      </c>
      <c s="36">
        <v>0</v>
      </c>
      <c s="36">
        <f>ROUND(G741*H741,6)</f>
      </c>
      <c r="L741" s="38">
        <v>0</v>
      </c>
      <c s="32">
        <f>ROUND(ROUND(L741,2)*ROUND(G741,3),2)</f>
      </c>
      <c s="36" t="s">
        <v>68</v>
      </c>
      <c>
        <f>(M741*21)/100</f>
      </c>
      <c t="s">
        <v>28</v>
      </c>
    </row>
    <row r="742" spans="1:5" ht="12.75">
      <c r="A742" s="35" t="s">
        <v>56</v>
      </c>
      <c r="E742" s="39" t="s">
        <v>2786</v>
      </c>
    </row>
    <row r="743" spans="1:5" ht="12.75">
      <c r="A743" s="35" t="s">
        <v>58</v>
      </c>
      <c r="E743" s="40" t="s">
        <v>5</v>
      </c>
    </row>
    <row r="744" spans="1:5" ht="12.75">
      <c r="A744" t="s">
        <v>59</v>
      </c>
      <c r="E744" s="39" t="s">
        <v>5</v>
      </c>
    </row>
    <row r="745" spans="1:16" ht="12.75">
      <c r="A745" t="s">
        <v>50</v>
      </c>
      <c s="34" t="s">
        <v>930</v>
      </c>
      <c s="34" t="s">
        <v>2787</v>
      </c>
      <c s="35" t="s">
        <v>5</v>
      </c>
      <c s="6" t="s">
        <v>2788</v>
      </c>
      <c s="36" t="s">
        <v>174</v>
      </c>
      <c s="37">
        <v>11576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68</v>
      </c>
      <c>
        <f>(M745*21)/100</f>
      </c>
      <c t="s">
        <v>28</v>
      </c>
    </row>
    <row r="746" spans="1:5" ht="12.75">
      <c r="A746" s="35" t="s">
        <v>56</v>
      </c>
      <c r="E746" s="39" t="s">
        <v>2788</v>
      </c>
    </row>
    <row r="747" spans="1:5" ht="12.75">
      <c r="A747" s="35" t="s">
        <v>58</v>
      </c>
      <c r="E747" s="40" t="s">
        <v>5</v>
      </c>
    </row>
    <row r="748" spans="1:5" ht="12.75">
      <c r="A748" t="s">
        <v>59</v>
      </c>
      <c r="E748" s="39" t="s">
        <v>5</v>
      </c>
    </row>
    <row r="749" spans="1:16" ht="12.75">
      <c r="A749" t="s">
        <v>50</v>
      </c>
      <c s="34" t="s">
        <v>931</v>
      </c>
      <c s="34" t="s">
        <v>2789</v>
      </c>
      <c s="35" t="s">
        <v>5</v>
      </c>
      <c s="6" t="s">
        <v>2790</v>
      </c>
      <c s="36" t="s">
        <v>174</v>
      </c>
      <c s="37">
        <v>200</v>
      </c>
      <c s="36">
        <v>0</v>
      </c>
      <c s="36">
        <f>ROUND(G749*H749,6)</f>
      </c>
      <c r="L749" s="38">
        <v>0</v>
      </c>
      <c s="32">
        <f>ROUND(ROUND(L749,2)*ROUND(G749,3),2)</f>
      </c>
      <c s="36" t="s">
        <v>68</v>
      </c>
      <c>
        <f>(M749*21)/100</f>
      </c>
      <c t="s">
        <v>28</v>
      </c>
    </row>
    <row r="750" spans="1:5" ht="12.75">
      <c r="A750" s="35" t="s">
        <v>56</v>
      </c>
      <c r="E750" s="39" t="s">
        <v>2790</v>
      </c>
    </row>
    <row r="751" spans="1:5" ht="12.75">
      <c r="A751" s="35" t="s">
        <v>58</v>
      </c>
      <c r="E751" s="40" t="s">
        <v>5</v>
      </c>
    </row>
    <row r="752" spans="1:5" ht="12.75">
      <c r="A752" t="s">
        <v>59</v>
      </c>
      <c r="E752" s="39" t="s">
        <v>5</v>
      </c>
    </row>
    <row r="753" spans="1:16" ht="12.75">
      <c r="A753" t="s">
        <v>50</v>
      </c>
      <c s="34" t="s">
        <v>932</v>
      </c>
      <c s="34" t="s">
        <v>2791</v>
      </c>
      <c s="35" t="s">
        <v>5</v>
      </c>
      <c s="6" t="s">
        <v>2792</v>
      </c>
      <c s="36" t="s">
        <v>174</v>
      </c>
      <c s="37">
        <v>260</v>
      </c>
      <c s="36">
        <v>0</v>
      </c>
      <c s="36">
        <f>ROUND(G753*H753,6)</f>
      </c>
      <c r="L753" s="38">
        <v>0</v>
      </c>
      <c s="32">
        <f>ROUND(ROUND(L753,2)*ROUND(G753,3),2)</f>
      </c>
      <c s="36" t="s">
        <v>68</v>
      </c>
      <c>
        <f>(M753*21)/100</f>
      </c>
      <c t="s">
        <v>28</v>
      </c>
    </row>
    <row r="754" spans="1:5" ht="12.75">
      <c r="A754" s="35" t="s">
        <v>56</v>
      </c>
      <c r="E754" s="39" t="s">
        <v>2792</v>
      </c>
    </row>
    <row r="755" spans="1:5" ht="12.75">
      <c r="A755" s="35" t="s">
        <v>58</v>
      </c>
      <c r="E755" s="40" t="s">
        <v>5</v>
      </c>
    </row>
    <row r="756" spans="1:5" ht="12.75">
      <c r="A756" t="s">
        <v>59</v>
      </c>
      <c r="E756" s="39" t="s">
        <v>5</v>
      </c>
    </row>
    <row r="757" spans="1:16" ht="12.75">
      <c r="A757" t="s">
        <v>50</v>
      </c>
      <c s="34" t="s">
        <v>933</v>
      </c>
      <c s="34" t="s">
        <v>2793</v>
      </c>
      <c s="35" t="s">
        <v>5</v>
      </c>
      <c s="6" t="s">
        <v>2794</v>
      </c>
      <c s="36" t="s">
        <v>174</v>
      </c>
      <c s="37">
        <v>210</v>
      </c>
      <c s="36">
        <v>0</v>
      </c>
      <c s="36">
        <f>ROUND(G757*H757,6)</f>
      </c>
      <c r="L757" s="38">
        <v>0</v>
      </c>
      <c s="32">
        <f>ROUND(ROUND(L757,2)*ROUND(G757,3),2)</f>
      </c>
      <c s="36" t="s">
        <v>68</v>
      </c>
      <c>
        <f>(M757*21)/100</f>
      </c>
      <c t="s">
        <v>28</v>
      </c>
    </row>
    <row r="758" spans="1:5" ht="12.75">
      <c r="A758" s="35" t="s">
        <v>56</v>
      </c>
      <c r="E758" s="39" t="s">
        <v>2794</v>
      </c>
    </row>
    <row r="759" spans="1:5" ht="12.75">
      <c r="A759" s="35" t="s">
        <v>58</v>
      </c>
      <c r="E759" s="40" t="s">
        <v>5</v>
      </c>
    </row>
    <row r="760" spans="1:5" ht="12.75">
      <c r="A760" t="s">
        <v>59</v>
      </c>
      <c r="E760" s="39" t="s">
        <v>5</v>
      </c>
    </row>
    <row r="761" spans="1:16" ht="12.75">
      <c r="A761" t="s">
        <v>50</v>
      </c>
      <c s="34" t="s">
        <v>934</v>
      </c>
      <c s="34" t="s">
        <v>2795</v>
      </c>
      <c s="35" t="s">
        <v>5</v>
      </c>
      <c s="6" t="s">
        <v>2796</v>
      </c>
      <c s="36" t="s">
        <v>174</v>
      </c>
      <c s="37">
        <v>210</v>
      </c>
      <c s="36">
        <v>0</v>
      </c>
      <c s="36">
        <f>ROUND(G761*H761,6)</f>
      </c>
      <c r="L761" s="38">
        <v>0</v>
      </c>
      <c s="32">
        <f>ROUND(ROUND(L761,2)*ROUND(G761,3),2)</f>
      </c>
      <c s="36" t="s">
        <v>68</v>
      </c>
      <c>
        <f>(M761*21)/100</f>
      </c>
      <c t="s">
        <v>28</v>
      </c>
    </row>
    <row r="762" spans="1:5" ht="12.75">
      <c r="A762" s="35" t="s">
        <v>56</v>
      </c>
      <c r="E762" s="39" t="s">
        <v>2796</v>
      </c>
    </row>
    <row r="763" spans="1:5" ht="12.75">
      <c r="A763" s="35" t="s">
        <v>58</v>
      </c>
      <c r="E763" s="40" t="s">
        <v>5</v>
      </c>
    </row>
    <row r="764" spans="1:5" ht="12.75">
      <c r="A764" t="s">
        <v>59</v>
      </c>
      <c r="E764" s="39" t="s">
        <v>5</v>
      </c>
    </row>
    <row r="765" spans="1:16" ht="12.75">
      <c r="A765" t="s">
        <v>50</v>
      </c>
      <c s="34" t="s">
        <v>935</v>
      </c>
      <c s="34" t="s">
        <v>2797</v>
      </c>
      <c s="35" t="s">
        <v>5</v>
      </c>
      <c s="6" t="s">
        <v>2798</v>
      </c>
      <c s="36" t="s">
        <v>174</v>
      </c>
      <c s="37">
        <v>180</v>
      </c>
      <c s="36">
        <v>0</v>
      </c>
      <c s="36">
        <f>ROUND(G765*H765,6)</f>
      </c>
      <c r="L765" s="38">
        <v>0</v>
      </c>
      <c s="32">
        <f>ROUND(ROUND(L765,2)*ROUND(G765,3),2)</f>
      </c>
      <c s="36" t="s">
        <v>68</v>
      </c>
      <c>
        <f>(M765*21)/100</f>
      </c>
      <c t="s">
        <v>28</v>
      </c>
    </row>
    <row r="766" spans="1:5" ht="12.75">
      <c r="A766" s="35" t="s">
        <v>56</v>
      </c>
      <c r="E766" s="39" t="s">
        <v>2798</v>
      </c>
    </row>
    <row r="767" spans="1:5" ht="12.75">
      <c r="A767" s="35" t="s">
        <v>58</v>
      </c>
      <c r="E767" s="40" t="s">
        <v>5</v>
      </c>
    </row>
    <row r="768" spans="1:5" ht="12.75">
      <c r="A768" t="s">
        <v>59</v>
      </c>
      <c r="E768" s="39" t="s">
        <v>5</v>
      </c>
    </row>
    <row r="769" spans="1:16" ht="12.75">
      <c r="A769" t="s">
        <v>50</v>
      </c>
      <c s="34" t="s">
        <v>936</v>
      </c>
      <c s="34" t="s">
        <v>2799</v>
      </c>
      <c s="35" t="s">
        <v>5</v>
      </c>
      <c s="6" t="s">
        <v>2800</v>
      </c>
      <c s="36" t="s">
        <v>174</v>
      </c>
      <c s="37">
        <v>180</v>
      </c>
      <c s="36">
        <v>0</v>
      </c>
      <c s="36">
        <f>ROUND(G769*H769,6)</f>
      </c>
      <c r="L769" s="38">
        <v>0</v>
      </c>
      <c s="32">
        <f>ROUND(ROUND(L769,2)*ROUND(G769,3),2)</f>
      </c>
      <c s="36" t="s">
        <v>68</v>
      </c>
      <c>
        <f>(M769*21)/100</f>
      </c>
      <c t="s">
        <v>28</v>
      </c>
    </row>
    <row r="770" spans="1:5" ht="12.75">
      <c r="A770" s="35" t="s">
        <v>56</v>
      </c>
      <c r="E770" s="39" t="s">
        <v>2800</v>
      </c>
    </row>
    <row r="771" spans="1:5" ht="12.75">
      <c r="A771" s="35" t="s">
        <v>58</v>
      </c>
      <c r="E771" s="40" t="s">
        <v>5</v>
      </c>
    </row>
    <row r="772" spans="1:5" ht="12.75">
      <c r="A772" t="s">
        <v>59</v>
      </c>
      <c r="E772" s="39" t="s">
        <v>5</v>
      </c>
    </row>
    <row r="773" spans="1:16" ht="12.75">
      <c r="A773" t="s">
        <v>50</v>
      </c>
      <c s="34" t="s">
        <v>937</v>
      </c>
      <c s="34" t="s">
        <v>2801</v>
      </c>
      <c s="35" t="s">
        <v>5</v>
      </c>
      <c s="6" t="s">
        <v>2802</v>
      </c>
      <c s="36" t="s">
        <v>174</v>
      </c>
      <c s="37">
        <v>200</v>
      </c>
      <c s="36">
        <v>0</v>
      </c>
      <c s="36">
        <f>ROUND(G773*H773,6)</f>
      </c>
      <c r="L773" s="38">
        <v>0</v>
      </c>
      <c s="32">
        <f>ROUND(ROUND(L773,2)*ROUND(G773,3),2)</f>
      </c>
      <c s="36" t="s">
        <v>68</v>
      </c>
      <c>
        <f>(M773*21)/100</f>
      </c>
      <c t="s">
        <v>28</v>
      </c>
    </row>
    <row r="774" spans="1:5" ht="12.75">
      <c r="A774" s="35" t="s">
        <v>56</v>
      </c>
      <c r="E774" s="39" t="s">
        <v>2802</v>
      </c>
    </row>
    <row r="775" spans="1:5" ht="12.75">
      <c r="A775" s="35" t="s">
        <v>58</v>
      </c>
      <c r="E775" s="40" t="s">
        <v>5</v>
      </c>
    </row>
    <row r="776" spans="1:5" ht="12.75">
      <c r="A776" t="s">
        <v>59</v>
      </c>
      <c r="E776" s="39" t="s">
        <v>5</v>
      </c>
    </row>
    <row r="777" spans="1:16" ht="12.75">
      <c r="A777" t="s">
        <v>50</v>
      </c>
      <c s="34" t="s">
        <v>938</v>
      </c>
      <c s="34" t="s">
        <v>2803</v>
      </c>
      <c s="35" t="s">
        <v>5</v>
      </c>
      <c s="6" t="s">
        <v>2804</v>
      </c>
      <c s="36" t="s">
        <v>174</v>
      </c>
      <c s="37">
        <v>120</v>
      </c>
      <c s="36">
        <v>0</v>
      </c>
      <c s="36">
        <f>ROUND(G777*H777,6)</f>
      </c>
      <c r="L777" s="38">
        <v>0</v>
      </c>
      <c s="32">
        <f>ROUND(ROUND(L777,2)*ROUND(G777,3),2)</f>
      </c>
      <c s="36" t="s">
        <v>68</v>
      </c>
      <c>
        <f>(M777*21)/100</f>
      </c>
      <c t="s">
        <v>28</v>
      </c>
    </row>
    <row r="778" spans="1:5" ht="12.75">
      <c r="A778" s="35" t="s">
        <v>56</v>
      </c>
      <c r="E778" s="39" t="s">
        <v>2804</v>
      </c>
    </row>
    <row r="779" spans="1:5" ht="12.75">
      <c r="A779" s="35" t="s">
        <v>58</v>
      </c>
      <c r="E779" s="40" t="s">
        <v>5</v>
      </c>
    </row>
    <row r="780" spans="1:5" ht="12.75">
      <c r="A780" t="s">
        <v>59</v>
      </c>
      <c r="E780" s="39" t="s">
        <v>5</v>
      </c>
    </row>
    <row r="781" spans="1:16" ht="12.75">
      <c r="A781" t="s">
        <v>50</v>
      </c>
      <c s="34" t="s">
        <v>939</v>
      </c>
      <c s="34" t="s">
        <v>2805</v>
      </c>
      <c s="35" t="s">
        <v>5</v>
      </c>
      <c s="6" t="s">
        <v>2806</v>
      </c>
      <c s="36" t="s">
        <v>174</v>
      </c>
      <c s="37">
        <v>700</v>
      </c>
      <c s="36">
        <v>0</v>
      </c>
      <c s="36">
        <f>ROUND(G781*H781,6)</f>
      </c>
      <c r="L781" s="38">
        <v>0</v>
      </c>
      <c s="32">
        <f>ROUND(ROUND(L781,2)*ROUND(G781,3),2)</f>
      </c>
      <c s="36" t="s">
        <v>68</v>
      </c>
      <c>
        <f>(M781*21)/100</f>
      </c>
      <c t="s">
        <v>28</v>
      </c>
    </row>
    <row r="782" spans="1:5" ht="12.75">
      <c r="A782" s="35" t="s">
        <v>56</v>
      </c>
      <c r="E782" s="39" t="s">
        <v>2806</v>
      </c>
    </row>
    <row r="783" spans="1:5" ht="12.75">
      <c r="A783" s="35" t="s">
        <v>58</v>
      </c>
      <c r="E783" s="40" t="s">
        <v>5</v>
      </c>
    </row>
    <row r="784" spans="1:5" ht="12.75">
      <c r="A784" t="s">
        <v>59</v>
      </c>
      <c r="E784" s="39" t="s">
        <v>5</v>
      </c>
    </row>
    <row r="785" spans="1:16" ht="12.75">
      <c r="A785" t="s">
        <v>50</v>
      </c>
      <c s="34" t="s">
        <v>940</v>
      </c>
      <c s="34" t="s">
        <v>2807</v>
      </c>
      <c s="35" t="s">
        <v>5</v>
      </c>
      <c s="6" t="s">
        <v>2808</v>
      </c>
      <c s="36" t="s">
        <v>174</v>
      </c>
      <c s="37">
        <v>10560</v>
      </c>
      <c s="36">
        <v>0</v>
      </c>
      <c s="36">
        <f>ROUND(G785*H785,6)</f>
      </c>
      <c r="L785" s="38">
        <v>0</v>
      </c>
      <c s="32">
        <f>ROUND(ROUND(L785,2)*ROUND(G785,3),2)</f>
      </c>
      <c s="36" t="s">
        <v>68</v>
      </c>
      <c>
        <f>(M785*21)/100</f>
      </c>
      <c t="s">
        <v>28</v>
      </c>
    </row>
    <row r="786" spans="1:5" ht="12.75">
      <c r="A786" s="35" t="s">
        <v>56</v>
      </c>
      <c r="E786" s="39" t="s">
        <v>2808</v>
      </c>
    </row>
    <row r="787" spans="1:5" ht="12.75">
      <c r="A787" s="35" t="s">
        <v>58</v>
      </c>
      <c r="E787" s="40" t="s">
        <v>5</v>
      </c>
    </row>
    <row r="788" spans="1:5" ht="12.75">
      <c r="A788" t="s">
        <v>59</v>
      </c>
      <c r="E788" s="39" t="s">
        <v>5</v>
      </c>
    </row>
    <row r="789" spans="1:16" ht="12.75">
      <c r="A789" t="s">
        <v>50</v>
      </c>
      <c s="34" t="s">
        <v>941</v>
      </c>
      <c s="34" t="s">
        <v>299</v>
      </c>
      <c s="35" t="s">
        <v>5</v>
      </c>
      <c s="6" t="s">
        <v>2809</v>
      </c>
      <c s="36" t="s">
        <v>174</v>
      </c>
      <c s="37">
        <v>3250</v>
      </c>
      <c s="36">
        <v>0</v>
      </c>
      <c s="36">
        <f>ROUND(G789*H789,6)</f>
      </c>
      <c r="L789" s="38">
        <v>0</v>
      </c>
      <c s="32">
        <f>ROUND(ROUND(L789,2)*ROUND(G789,3),2)</f>
      </c>
      <c s="36" t="s">
        <v>68</v>
      </c>
      <c>
        <f>(M789*21)/100</f>
      </c>
      <c t="s">
        <v>28</v>
      </c>
    </row>
    <row r="790" spans="1:5" ht="12.75">
      <c r="A790" s="35" t="s">
        <v>56</v>
      </c>
      <c r="E790" s="39" t="s">
        <v>2809</v>
      </c>
    </row>
    <row r="791" spans="1:5" ht="12.75">
      <c r="A791" s="35" t="s">
        <v>58</v>
      </c>
      <c r="E791" s="40" t="s">
        <v>5</v>
      </c>
    </row>
    <row r="792" spans="1:5" ht="12.75">
      <c r="A792" t="s">
        <v>59</v>
      </c>
      <c r="E792" s="39" t="s">
        <v>5</v>
      </c>
    </row>
    <row r="793" spans="1:16" ht="25.5">
      <c r="A793" t="s">
        <v>50</v>
      </c>
      <c s="34" t="s">
        <v>942</v>
      </c>
      <c s="34" t="s">
        <v>2810</v>
      </c>
      <c s="35" t="s">
        <v>5</v>
      </c>
      <c s="6" t="s">
        <v>2811</v>
      </c>
      <c s="36" t="s">
        <v>174</v>
      </c>
      <c s="37">
        <v>7310</v>
      </c>
      <c s="36">
        <v>0</v>
      </c>
      <c s="36">
        <f>ROUND(G793*H793,6)</f>
      </c>
      <c r="L793" s="38">
        <v>0</v>
      </c>
      <c s="32">
        <f>ROUND(ROUND(L793,2)*ROUND(G793,3),2)</f>
      </c>
      <c s="36" t="s">
        <v>68</v>
      </c>
      <c>
        <f>(M793*21)/100</f>
      </c>
      <c t="s">
        <v>28</v>
      </c>
    </row>
    <row r="794" spans="1:5" ht="25.5">
      <c r="A794" s="35" t="s">
        <v>56</v>
      </c>
      <c r="E794" s="39" t="s">
        <v>2811</v>
      </c>
    </row>
    <row r="795" spans="1:5" ht="12.75">
      <c r="A795" s="35" t="s">
        <v>58</v>
      </c>
      <c r="E795" s="40" t="s">
        <v>5</v>
      </c>
    </row>
    <row r="796" spans="1:5" ht="12.75">
      <c r="A796" t="s">
        <v>59</v>
      </c>
      <c r="E796" s="39" t="s">
        <v>5</v>
      </c>
    </row>
    <row r="797" spans="1:16" ht="12.75">
      <c r="A797" t="s">
        <v>50</v>
      </c>
      <c s="34" t="s">
        <v>943</v>
      </c>
      <c s="34" t="s">
        <v>2812</v>
      </c>
      <c s="35" t="s">
        <v>5</v>
      </c>
      <c s="6" t="s">
        <v>2813</v>
      </c>
      <c s="36" t="s">
        <v>174</v>
      </c>
      <c s="37">
        <v>250</v>
      </c>
      <c s="36">
        <v>0</v>
      </c>
      <c s="36">
        <f>ROUND(G797*H797,6)</f>
      </c>
      <c r="L797" s="38">
        <v>0</v>
      </c>
      <c s="32">
        <f>ROUND(ROUND(L797,2)*ROUND(G797,3),2)</f>
      </c>
      <c s="36" t="s">
        <v>68</v>
      </c>
      <c>
        <f>(M797*21)/100</f>
      </c>
      <c t="s">
        <v>28</v>
      </c>
    </row>
    <row r="798" spans="1:5" ht="12.75">
      <c r="A798" s="35" t="s">
        <v>56</v>
      </c>
      <c r="E798" s="39" t="s">
        <v>2813</v>
      </c>
    </row>
    <row r="799" spans="1:5" ht="12.75">
      <c r="A799" s="35" t="s">
        <v>58</v>
      </c>
      <c r="E799" s="40" t="s">
        <v>5</v>
      </c>
    </row>
    <row r="800" spans="1:5" ht="12.75">
      <c r="A800" t="s">
        <v>59</v>
      </c>
      <c r="E800" s="39" t="s">
        <v>5</v>
      </c>
    </row>
    <row r="801" spans="1:16" ht="12.75">
      <c r="A801" t="s">
        <v>50</v>
      </c>
      <c s="34" t="s">
        <v>944</v>
      </c>
      <c s="34" t="s">
        <v>2814</v>
      </c>
      <c s="35" t="s">
        <v>5</v>
      </c>
      <c s="6" t="s">
        <v>2815</v>
      </c>
      <c s="36" t="s">
        <v>174</v>
      </c>
      <c s="37">
        <v>105</v>
      </c>
      <c s="36">
        <v>0</v>
      </c>
      <c s="36">
        <f>ROUND(G801*H801,6)</f>
      </c>
      <c r="L801" s="38">
        <v>0</v>
      </c>
      <c s="32">
        <f>ROUND(ROUND(L801,2)*ROUND(G801,3),2)</f>
      </c>
      <c s="36" t="s">
        <v>68</v>
      </c>
      <c>
        <f>(M801*21)/100</f>
      </c>
      <c t="s">
        <v>28</v>
      </c>
    </row>
    <row r="802" spans="1:5" ht="12.75">
      <c r="A802" s="35" t="s">
        <v>56</v>
      </c>
      <c r="E802" s="39" t="s">
        <v>2815</v>
      </c>
    </row>
    <row r="803" spans="1:5" ht="12.75">
      <c r="A803" s="35" t="s">
        <v>58</v>
      </c>
      <c r="E803" s="40" t="s">
        <v>5</v>
      </c>
    </row>
    <row r="804" spans="1:5" ht="12.75">
      <c r="A804" t="s">
        <v>59</v>
      </c>
      <c r="E804" s="39" t="s">
        <v>5</v>
      </c>
    </row>
    <row r="805" spans="1:16" ht="25.5">
      <c r="A805" t="s">
        <v>50</v>
      </c>
      <c s="34" t="s">
        <v>945</v>
      </c>
      <c s="34" t="s">
        <v>2816</v>
      </c>
      <c s="35" t="s">
        <v>5</v>
      </c>
      <c s="6" t="s">
        <v>2817</v>
      </c>
      <c s="36" t="s">
        <v>174</v>
      </c>
      <c s="37">
        <v>145</v>
      </c>
      <c s="36">
        <v>0</v>
      </c>
      <c s="36">
        <f>ROUND(G805*H805,6)</f>
      </c>
      <c r="L805" s="38">
        <v>0</v>
      </c>
      <c s="32">
        <f>ROUND(ROUND(L805,2)*ROUND(G805,3),2)</f>
      </c>
      <c s="36" t="s">
        <v>68</v>
      </c>
      <c>
        <f>(M805*21)/100</f>
      </c>
      <c t="s">
        <v>28</v>
      </c>
    </row>
    <row r="806" spans="1:5" ht="25.5">
      <c r="A806" s="35" t="s">
        <v>56</v>
      </c>
      <c r="E806" s="39" t="s">
        <v>2817</v>
      </c>
    </row>
    <row r="807" spans="1:5" ht="12.75">
      <c r="A807" s="35" t="s">
        <v>58</v>
      </c>
      <c r="E807" s="40" t="s">
        <v>5</v>
      </c>
    </row>
    <row r="808" spans="1:5" ht="12.75">
      <c r="A808" t="s">
        <v>59</v>
      </c>
      <c r="E808" s="39" t="s">
        <v>5</v>
      </c>
    </row>
    <row r="809" spans="1:16" ht="12.75">
      <c r="A809" t="s">
        <v>50</v>
      </c>
      <c s="34" t="s">
        <v>946</v>
      </c>
      <c s="34" t="s">
        <v>2818</v>
      </c>
      <c s="35" t="s">
        <v>5</v>
      </c>
      <c s="6" t="s">
        <v>2819</v>
      </c>
      <c s="36" t="s">
        <v>206</v>
      </c>
      <c s="37">
        <v>4</v>
      </c>
      <c s="36">
        <v>0</v>
      </c>
      <c s="36">
        <f>ROUND(G809*H809,6)</f>
      </c>
      <c r="L809" s="38">
        <v>0</v>
      </c>
      <c s="32">
        <f>ROUND(ROUND(L809,2)*ROUND(G809,3),2)</f>
      </c>
      <c s="36" t="s">
        <v>68</v>
      </c>
      <c>
        <f>(M809*21)/100</f>
      </c>
      <c t="s">
        <v>28</v>
      </c>
    </row>
    <row r="810" spans="1:5" ht="12.75">
      <c r="A810" s="35" t="s">
        <v>56</v>
      </c>
      <c r="E810" s="39" t="s">
        <v>2819</v>
      </c>
    </row>
    <row r="811" spans="1:5" ht="12.75">
      <c r="A811" s="35" t="s">
        <v>58</v>
      </c>
      <c r="E811" s="40" t="s">
        <v>5</v>
      </c>
    </row>
    <row r="812" spans="1:5" ht="12.75">
      <c r="A812" t="s">
        <v>59</v>
      </c>
      <c r="E812" s="39" t="s">
        <v>5</v>
      </c>
    </row>
    <row r="813" spans="1:16" ht="12.75">
      <c r="A813" t="s">
        <v>50</v>
      </c>
      <c s="34" t="s">
        <v>948</v>
      </c>
      <c s="34" t="s">
        <v>2820</v>
      </c>
      <c s="35" t="s">
        <v>5</v>
      </c>
      <c s="6" t="s">
        <v>2821</v>
      </c>
      <c s="36" t="s">
        <v>206</v>
      </c>
      <c s="37">
        <v>4</v>
      </c>
      <c s="36">
        <v>0</v>
      </c>
      <c s="36">
        <f>ROUND(G813*H813,6)</f>
      </c>
      <c r="L813" s="38">
        <v>0</v>
      </c>
      <c s="32">
        <f>ROUND(ROUND(L813,2)*ROUND(G813,3),2)</f>
      </c>
      <c s="36" t="s">
        <v>68</v>
      </c>
      <c>
        <f>(M813*21)/100</f>
      </c>
      <c t="s">
        <v>28</v>
      </c>
    </row>
    <row r="814" spans="1:5" ht="12.75">
      <c r="A814" s="35" t="s">
        <v>56</v>
      </c>
      <c r="E814" s="39" t="s">
        <v>2821</v>
      </c>
    </row>
    <row r="815" spans="1:5" ht="12.75">
      <c r="A815" s="35" t="s">
        <v>58</v>
      </c>
      <c r="E815" s="40" t="s">
        <v>5</v>
      </c>
    </row>
    <row r="816" spans="1:5" ht="12.75">
      <c r="A816" t="s">
        <v>59</v>
      </c>
      <c r="E816" s="39" t="s">
        <v>5</v>
      </c>
    </row>
    <row r="817" spans="1:16" ht="12.75">
      <c r="A817" t="s">
        <v>50</v>
      </c>
      <c s="34" t="s">
        <v>949</v>
      </c>
      <c s="34" t="s">
        <v>2822</v>
      </c>
      <c s="35" t="s">
        <v>5</v>
      </c>
      <c s="6" t="s">
        <v>2823</v>
      </c>
      <c s="36" t="s">
        <v>206</v>
      </c>
      <c s="37">
        <v>4</v>
      </c>
      <c s="36">
        <v>0</v>
      </c>
      <c s="36">
        <f>ROUND(G817*H817,6)</f>
      </c>
      <c r="L817" s="38">
        <v>0</v>
      </c>
      <c s="32">
        <f>ROUND(ROUND(L817,2)*ROUND(G817,3),2)</f>
      </c>
      <c s="36" t="s">
        <v>68</v>
      </c>
      <c>
        <f>(M817*21)/100</f>
      </c>
      <c t="s">
        <v>28</v>
      </c>
    </row>
    <row r="818" spans="1:5" ht="12.75">
      <c r="A818" s="35" t="s">
        <v>56</v>
      </c>
      <c r="E818" s="39" t="s">
        <v>2823</v>
      </c>
    </row>
    <row r="819" spans="1:5" ht="12.75">
      <c r="A819" s="35" t="s">
        <v>58</v>
      </c>
      <c r="E819" s="40" t="s">
        <v>5</v>
      </c>
    </row>
    <row r="820" spans="1:5" ht="12.75">
      <c r="A820" t="s">
        <v>59</v>
      </c>
      <c r="E820" s="39" t="s">
        <v>5</v>
      </c>
    </row>
    <row r="821" spans="1:16" ht="12.75">
      <c r="A821" t="s">
        <v>50</v>
      </c>
      <c s="34" t="s">
        <v>952</v>
      </c>
      <c s="34" t="s">
        <v>2824</v>
      </c>
      <c s="35" t="s">
        <v>5</v>
      </c>
      <c s="6" t="s">
        <v>2825</v>
      </c>
      <c s="36" t="s">
        <v>206</v>
      </c>
      <c s="37">
        <v>4</v>
      </c>
      <c s="36">
        <v>0</v>
      </c>
      <c s="36">
        <f>ROUND(G821*H821,6)</f>
      </c>
      <c r="L821" s="38">
        <v>0</v>
      </c>
      <c s="32">
        <f>ROUND(ROUND(L821,2)*ROUND(G821,3),2)</f>
      </c>
      <c s="36" t="s">
        <v>68</v>
      </c>
      <c>
        <f>(M821*21)/100</f>
      </c>
      <c t="s">
        <v>28</v>
      </c>
    </row>
    <row r="822" spans="1:5" ht="12.75">
      <c r="A822" s="35" t="s">
        <v>56</v>
      </c>
      <c r="E822" s="39" t="s">
        <v>2825</v>
      </c>
    </row>
    <row r="823" spans="1:5" ht="12.75">
      <c r="A823" s="35" t="s">
        <v>58</v>
      </c>
      <c r="E823" s="40" t="s">
        <v>5</v>
      </c>
    </row>
    <row r="824" spans="1:5" ht="12.75">
      <c r="A824" t="s">
        <v>59</v>
      </c>
      <c r="E824" s="39" t="s">
        <v>5</v>
      </c>
    </row>
    <row r="825" spans="1:16" ht="12.75">
      <c r="A825" t="s">
        <v>50</v>
      </c>
      <c s="34" t="s">
        <v>953</v>
      </c>
      <c s="34" t="s">
        <v>2826</v>
      </c>
      <c s="35" t="s">
        <v>5</v>
      </c>
      <c s="6" t="s">
        <v>2827</v>
      </c>
      <c s="36" t="s">
        <v>174</v>
      </c>
      <c s="37">
        <v>4250</v>
      </c>
      <c s="36">
        <v>0</v>
      </c>
      <c s="36">
        <f>ROUND(G825*H825,6)</f>
      </c>
      <c r="L825" s="38">
        <v>0</v>
      </c>
      <c s="32">
        <f>ROUND(ROUND(L825,2)*ROUND(G825,3),2)</f>
      </c>
      <c s="36" t="s">
        <v>68</v>
      </c>
      <c>
        <f>(M825*21)/100</f>
      </c>
      <c t="s">
        <v>28</v>
      </c>
    </row>
    <row r="826" spans="1:5" ht="12.75">
      <c r="A826" s="35" t="s">
        <v>56</v>
      </c>
      <c r="E826" s="39" t="s">
        <v>2827</v>
      </c>
    </row>
    <row r="827" spans="1:5" ht="12.75">
      <c r="A827" s="35" t="s">
        <v>58</v>
      </c>
      <c r="E827" s="40" t="s">
        <v>5</v>
      </c>
    </row>
    <row r="828" spans="1:5" ht="12.75">
      <c r="A828" t="s">
        <v>59</v>
      </c>
      <c r="E828" s="39" t="s">
        <v>5</v>
      </c>
    </row>
    <row r="829" spans="1:16" ht="12.75">
      <c r="A829" t="s">
        <v>50</v>
      </c>
      <c s="34" t="s">
        <v>954</v>
      </c>
      <c s="34" t="s">
        <v>2828</v>
      </c>
      <c s="35" t="s">
        <v>5</v>
      </c>
      <c s="6" t="s">
        <v>2829</v>
      </c>
      <c s="36" t="s">
        <v>174</v>
      </c>
      <c s="37">
        <v>250</v>
      </c>
      <c s="36">
        <v>0</v>
      </c>
      <c s="36">
        <f>ROUND(G829*H829,6)</f>
      </c>
      <c r="L829" s="38">
        <v>0</v>
      </c>
      <c s="32">
        <f>ROUND(ROUND(L829,2)*ROUND(G829,3),2)</f>
      </c>
      <c s="36" t="s">
        <v>68</v>
      </c>
      <c>
        <f>(M829*21)/100</f>
      </c>
      <c t="s">
        <v>28</v>
      </c>
    </row>
    <row r="830" spans="1:5" ht="12.75">
      <c r="A830" s="35" t="s">
        <v>56</v>
      </c>
      <c r="E830" s="39" t="s">
        <v>2829</v>
      </c>
    </row>
    <row r="831" spans="1:5" ht="12.75">
      <c r="A831" s="35" t="s">
        <v>58</v>
      </c>
      <c r="E831" s="40" t="s">
        <v>5</v>
      </c>
    </row>
    <row r="832" spans="1:5" ht="12.75">
      <c r="A832" t="s">
        <v>59</v>
      </c>
      <c r="E832" s="39" t="s">
        <v>5</v>
      </c>
    </row>
    <row r="833" spans="1:16" ht="12.75">
      <c r="A833" t="s">
        <v>50</v>
      </c>
      <c s="34" t="s">
        <v>955</v>
      </c>
      <c s="34" t="s">
        <v>2830</v>
      </c>
      <c s="35" t="s">
        <v>5</v>
      </c>
      <c s="6" t="s">
        <v>2831</v>
      </c>
      <c s="36" t="s">
        <v>174</v>
      </c>
      <c s="37">
        <v>4550</v>
      </c>
      <c s="36">
        <v>0</v>
      </c>
      <c s="36">
        <f>ROUND(G833*H833,6)</f>
      </c>
      <c r="L833" s="38">
        <v>0</v>
      </c>
      <c s="32">
        <f>ROUND(ROUND(L833,2)*ROUND(G833,3),2)</f>
      </c>
      <c s="36" t="s">
        <v>68</v>
      </c>
      <c>
        <f>(M833*21)/100</f>
      </c>
      <c t="s">
        <v>28</v>
      </c>
    </row>
    <row r="834" spans="1:5" ht="12.75">
      <c r="A834" s="35" t="s">
        <v>56</v>
      </c>
      <c r="E834" s="39" t="s">
        <v>2831</v>
      </c>
    </row>
    <row r="835" spans="1:5" ht="12.75">
      <c r="A835" s="35" t="s">
        <v>58</v>
      </c>
      <c r="E835" s="40" t="s">
        <v>5</v>
      </c>
    </row>
    <row r="836" spans="1:5" ht="12.75">
      <c r="A836" t="s">
        <v>59</v>
      </c>
      <c r="E836" s="39" t="s">
        <v>5</v>
      </c>
    </row>
    <row r="837" spans="1:16" ht="12.75">
      <c r="A837" t="s">
        <v>50</v>
      </c>
      <c s="34" t="s">
        <v>956</v>
      </c>
      <c s="34" t="s">
        <v>2832</v>
      </c>
      <c s="35" t="s">
        <v>5</v>
      </c>
      <c s="6" t="s">
        <v>2833</v>
      </c>
      <c s="36" t="s">
        <v>174</v>
      </c>
      <c s="37">
        <v>250</v>
      </c>
      <c s="36">
        <v>0</v>
      </c>
      <c s="36">
        <f>ROUND(G837*H837,6)</f>
      </c>
      <c r="L837" s="38">
        <v>0</v>
      </c>
      <c s="32">
        <f>ROUND(ROUND(L837,2)*ROUND(G837,3),2)</f>
      </c>
      <c s="36" t="s">
        <v>68</v>
      </c>
      <c>
        <f>(M837*21)/100</f>
      </c>
      <c t="s">
        <v>28</v>
      </c>
    </row>
    <row r="838" spans="1:5" ht="12.75">
      <c r="A838" s="35" t="s">
        <v>56</v>
      </c>
      <c r="E838" s="39" t="s">
        <v>2833</v>
      </c>
    </row>
    <row r="839" spans="1:5" ht="12.75">
      <c r="A839" s="35" t="s">
        <v>58</v>
      </c>
      <c r="E839" s="40" t="s">
        <v>5</v>
      </c>
    </row>
    <row r="840" spans="1:5" ht="12.75">
      <c r="A840" t="s">
        <v>59</v>
      </c>
      <c r="E840" s="39" t="s">
        <v>5</v>
      </c>
    </row>
    <row r="841" spans="1:16" ht="12.75">
      <c r="A841" t="s">
        <v>50</v>
      </c>
      <c s="34" t="s">
        <v>957</v>
      </c>
      <c s="34" t="s">
        <v>2834</v>
      </c>
      <c s="35" t="s">
        <v>5</v>
      </c>
      <c s="6" t="s">
        <v>2835</v>
      </c>
      <c s="36" t="s">
        <v>174</v>
      </c>
      <c s="37">
        <v>1250</v>
      </c>
      <c s="36">
        <v>0</v>
      </c>
      <c s="36">
        <f>ROUND(G841*H841,6)</f>
      </c>
      <c r="L841" s="38">
        <v>0</v>
      </c>
      <c s="32">
        <f>ROUND(ROUND(L841,2)*ROUND(G841,3),2)</f>
      </c>
      <c s="36" t="s">
        <v>68</v>
      </c>
      <c>
        <f>(M841*21)/100</f>
      </c>
      <c t="s">
        <v>28</v>
      </c>
    </row>
    <row r="842" spans="1:5" ht="12.75">
      <c r="A842" s="35" t="s">
        <v>56</v>
      </c>
      <c r="E842" s="39" t="s">
        <v>2835</v>
      </c>
    </row>
    <row r="843" spans="1:5" ht="12.75">
      <c r="A843" s="35" t="s">
        <v>58</v>
      </c>
      <c r="E843" s="40" t="s">
        <v>5</v>
      </c>
    </row>
    <row r="844" spans="1:5" ht="12.75">
      <c r="A844" t="s">
        <v>59</v>
      </c>
      <c r="E844" s="39" t="s">
        <v>5</v>
      </c>
    </row>
    <row r="845" spans="1:16" ht="12.75">
      <c r="A845" t="s">
        <v>50</v>
      </c>
      <c s="34" t="s">
        <v>958</v>
      </c>
      <c s="34" t="s">
        <v>2836</v>
      </c>
      <c s="35" t="s">
        <v>5</v>
      </c>
      <c s="6" t="s">
        <v>2837</v>
      </c>
      <c s="36" t="s">
        <v>174</v>
      </c>
      <c s="37">
        <v>1250</v>
      </c>
      <c s="36">
        <v>0</v>
      </c>
      <c s="36">
        <f>ROUND(G845*H845,6)</f>
      </c>
      <c r="L845" s="38">
        <v>0</v>
      </c>
      <c s="32">
        <f>ROUND(ROUND(L845,2)*ROUND(G845,3),2)</f>
      </c>
      <c s="36" t="s">
        <v>68</v>
      </c>
      <c>
        <f>(M845*21)/100</f>
      </c>
      <c t="s">
        <v>28</v>
      </c>
    </row>
    <row r="846" spans="1:5" ht="12.75">
      <c r="A846" s="35" t="s">
        <v>56</v>
      </c>
      <c r="E846" s="39" t="s">
        <v>2837</v>
      </c>
    </row>
    <row r="847" spans="1:5" ht="12.75">
      <c r="A847" s="35" t="s">
        <v>58</v>
      </c>
      <c r="E847" s="40" t="s">
        <v>5</v>
      </c>
    </row>
    <row r="848" spans="1:5" ht="12.75">
      <c r="A848" t="s">
        <v>59</v>
      </c>
      <c r="E848" s="39" t="s">
        <v>5</v>
      </c>
    </row>
    <row r="849" spans="1:16" ht="12.75">
      <c r="A849" t="s">
        <v>50</v>
      </c>
      <c s="34" t="s">
        <v>959</v>
      </c>
      <c s="34" t="s">
        <v>2838</v>
      </c>
      <c s="35" t="s">
        <v>5</v>
      </c>
      <c s="6" t="s">
        <v>2839</v>
      </c>
      <c s="36" t="s">
        <v>174</v>
      </c>
      <c s="37">
        <v>4565</v>
      </c>
      <c s="36">
        <v>0</v>
      </c>
      <c s="36">
        <f>ROUND(G849*H849,6)</f>
      </c>
      <c r="L849" s="38">
        <v>0</v>
      </c>
      <c s="32">
        <f>ROUND(ROUND(L849,2)*ROUND(G849,3),2)</f>
      </c>
      <c s="36" t="s">
        <v>68</v>
      </c>
      <c>
        <f>(M849*21)/100</f>
      </c>
      <c t="s">
        <v>28</v>
      </c>
    </row>
    <row r="850" spans="1:5" ht="12.75">
      <c r="A850" s="35" t="s">
        <v>56</v>
      </c>
      <c r="E850" s="39" t="s">
        <v>2839</v>
      </c>
    </row>
    <row r="851" spans="1:5" ht="12.75">
      <c r="A851" s="35" t="s">
        <v>58</v>
      </c>
      <c r="E851" s="40" t="s">
        <v>5</v>
      </c>
    </row>
    <row r="852" spans="1:5" ht="12.75">
      <c r="A852" t="s">
        <v>59</v>
      </c>
      <c r="E852" s="39" t="s">
        <v>5</v>
      </c>
    </row>
    <row r="853" spans="1:16" ht="12.75">
      <c r="A853" t="s">
        <v>50</v>
      </c>
      <c s="34" t="s">
        <v>960</v>
      </c>
      <c s="34" t="s">
        <v>2840</v>
      </c>
      <c s="35" t="s">
        <v>5</v>
      </c>
      <c s="6" t="s">
        <v>2841</v>
      </c>
      <c s="36" t="s">
        <v>174</v>
      </c>
      <c s="37">
        <v>1250</v>
      </c>
      <c s="36">
        <v>0</v>
      </c>
      <c s="36">
        <f>ROUND(G853*H853,6)</f>
      </c>
      <c r="L853" s="38">
        <v>0</v>
      </c>
      <c s="32">
        <f>ROUND(ROUND(L853,2)*ROUND(G853,3),2)</f>
      </c>
      <c s="36" t="s">
        <v>68</v>
      </c>
      <c>
        <f>(M853*21)/100</f>
      </c>
      <c t="s">
        <v>28</v>
      </c>
    </row>
    <row r="854" spans="1:5" ht="12.75">
      <c r="A854" s="35" t="s">
        <v>56</v>
      </c>
      <c r="E854" s="39" t="s">
        <v>2841</v>
      </c>
    </row>
    <row r="855" spans="1:5" ht="12.75">
      <c r="A855" s="35" t="s">
        <v>58</v>
      </c>
      <c r="E855" s="40" t="s">
        <v>5</v>
      </c>
    </row>
    <row r="856" spans="1:5" ht="12.75">
      <c r="A856" t="s">
        <v>59</v>
      </c>
      <c r="E856" s="39" t="s">
        <v>5</v>
      </c>
    </row>
    <row r="857" spans="1:16" ht="12.75">
      <c r="A857" t="s">
        <v>50</v>
      </c>
      <c s="34" t="s">
        <v>961</v>
      </c>
      <c s="34" t="s">
        <v>2842</v>
      </c>
      <c s="35" t="s">
        <v>5</v>
      </c>
      <c s="6" t="s">
        <v>2843</v>
      </c>
      <c s="36" t="s">
        <v>206</v>
      </c>
      <c s="37">
        <v>5000</v>
      </c>
      <c s="36">
        <v>0</v>
      </c>
      <c s="36">
        <f>ROUND(G857*H857,6)</f>
      </c>
      <c r="L857" s="38">
        <v>0</v>
      </c>
      <c s="32">
        <f>ROUND(ROUND(L857,2)*ROUND(G857,3),2)</f>
      </c>
      <c s="36" t="s">
        <v>68</v>
      </c>
      <c>
        <f>(M857*21)/100</f>
      </c>
      <c t="s">
        <v>28</v>
      </c>
    </row>
    <row r="858" spans="1:5" ht="12.75">
      <c r="A858" s="35" t="s">
        <v>56</v>
      </c>
      <c r="E858" s="39" t="s">
        <v>2843</v>
      </c>
    </row>
    <row r="859" spans="1:5" ht="12.75">
      <c r="A859" s="35" t="s">
        <v>58</v>
      </c>
      <c r="E859" s="40" t="s">
        <v>5</v>
      </c>
    </row>
    <row r="860" spans="1:5" ht="12.75">
      <c r="A860" t="s">
        <v>59</v>
      </c>
      <c r="E860" s="39" t="s">
        <v>5</v>
      </c>
    </row>
    <row r="861" spans="1:16" ht="12.75">
      <c r="A861" t="s">
        <v>50</v>
      </c>
      <c s="34" t="s">
        <v>962</v>
      </c>
      <c s="34" t="s">
        <v>2844</v>
      </c>
      <c s="35" t="s">
        <v>5</v>
      </c>
      <c s="6" t="s">
        <v>2845</v>
      </c>
      <c s="36" t="s">
        <v>206</v>
      </c>
      <c s="37">
        <v>300</v>
      </c>
      <c s="36">
        <v>0</v>
      </c>
      <c s="36">
        <f>ROUND(G861*H861,6)</f>
      </c>
      <c r="L861" s="38">
        <v>0</v>
      </c>
      <c s="32">
        <f>ROUND(ROUND(L861,2)*ROUND(G861,3),2)</f>
      </c>
      <c s="36" t="s">
        <v>68</v>
      </c>
      <c>
        <f>(M861*21)/100</f>
      </c>
      <c t="s">
        <v>28</v>
      </c>
    </row>
    <row r="862" spans="1:5" ht="12.75">
      <c r="A862" s="35" t="s">
        <v>56</v>
      </c>
      <c r="E862" s="39" t="s">
        <v>2845</v>
      </c>
    </row>
    <row r="863" spans="1:5" ht="12.75">
      <c r="A863" s="35" t="s">
        <v>58</v>
      </c>
      <c r="E863" s="40" t="s">
        <v>5</v>
      </c>
    </row>
    <row r="864" spans="1:5" ht="12.75">
      <c r="A864" t="s">
        <v>59</v>
      </c>
      <c r="E864" s="39" t="s">
        <v>5</v>
      </c>
    </row>
    <row r="865" spans="1:16" ht="12.75">
      <c r="A865" t="s">
        <v>50</v>
      </c>
      <c s="34" t="s">
        <v>963</v>
      </c>
      <c s="34" t="s">
        <v>2846</v>
      </c>
      <c s="35" t="s">
        <v>5</v>
      </c>
      <c s="6" t="s">
        <v>2847</v>
      </c>
      <c s="36" t="s">
        <v>206</v>
      </c>
      <c s="37">
        <v>20</v>
      </c>
      <c s="36">
        <v>0</v>
      </c>
      <c s="36">
        <f>ROUND(G865*H865,6)</f>
      </c>
      <c r="L865" s="38">
        <v>0</v>
      </c>
      <c s="32">
        <f>ROUND(ROUND(L865,2)*ROUND(G865,3),2)</f>
      </c>
      <c s="36" t="s">
        <v>68</v>
      </c>
      <c>
        <f>(M865*21)/100</f>
      </c>
      <c t="s">
        <v>28</v>
      </c>
    </row>
    <row r="866" spans="1:5" ht="12.75">
      <c r="A866" s="35" t="s">
        <v>56</v>
      </c>
      <c r="E866" s="39" t="s">
        <v>2847</v>
      </c>
    </row>
    <row r="867" spans="1:5" ht="12.75">
      <c r="A867" s="35" t="s">
        <v>58</v>
      </c>
      <c r="E867" s="40" t="s">
        <v>5</v>
      </c>
    </row>
    <row r="868" spans="1:5" ht="12.75">
      <c r="A868" t="s">
        <v>59</v>
      </c>
      <c r="E868" s="39" t="s">
        <v>5</v>
      </c>
    </row>
    <row r="869" spans="1:16" ht="12.75">
      <c r="A869" t="s">
        <v>50</v>
      </c>
      <c s="34" t="s">
        <v>964</v>
      </c>
      <c s="34" t="s">
        <v>2848</v>
      </c>
      <c s="35" t="s">
        <v>62</v>
      </c>
      <c s="6" t="s">
        <v>2849</v>
      </c>
      <c s="36" t="s">
        <v>174</v>
      </c>
      <c s="37">
        <v>19650</v>
      </c>
      <c s="36">
        <v>0</v>
      </c>
      <c s="36">
        <f>ROUND(G869*H869,6)</f>
      </c>
      <c r="L869" s="38">
        <v>0</v>
      </c>
      <c s="32">
        <f>ROUND(ROUND(L869,2)*ROUND(G869,3),2)</f>
      </c>
      <c s="36" t="s">
        <v>55</v>
      </c>
      <c>
        <f>(M869*21)/100</f>
      </c>
      <c t="s">
        <v>28</v>
      </c>
    </row>
    <row r="870" spans="1:5" ht="12.75">
      <c r="A870" s="35" t="s">
        <v>56</v>
      </c>
      <c r="E870" s="39" t="s">
        <v>2849</v>
      </c>
    </row>
    <row r="871" spans="1:5" ht="12.75">
      <c r="A871" s="35" t="s">
        <v>58</v>
      </c>
      <c r="E871" s="40" t="s">
        <v>5</v>
      </c>
    </row>
    <row r="872" spans="1:5" ht="12.75">
      <c r="A872" t="s">
        <v>59</v>
      </c>
      <c r="E872" s="39" t="s">
        <v>5</v>
      </c>
    </row>
    <row r="873" spans="1:16" ht="12.75">
      <c r="A873" t="s">
        <v>50</v>
      </c>
      <c s="34" t="s">
        <v>965</v>
      </c>
      <c s="34" t="s">
        <v>525</v>
      </c>
      <c s="35" t="s">
        <v>28</v>
      </c>
      <c s="6" t="s">
        <v>526</v>
      </c>
      <c s="36" t="s">
        <v>174</v>
      </c>
      <c s="37">
        <v>12350</v>
      </c>
      <c s="36">
        <v>0</v>
      </c>
      <c s="36">
        <f>ROUND(G873*H873,6)</f>
      </c>
      <c r="L873" s="38">
        <v>0</v>
      </c>
      <c s="32">
        <f>ROUND(ROUND(L873,2)*ROUND(G873,3),2)</f>
      </c>
      <c s="36" t="s">
        <v>55</v>
      </c>
      <c>
        <f>(M873*21)/100</f>
      </c>
      <c t="s">
        <v>28</v>
      </c>
    </row>
    <row r="874" spans="1:5" ht="12.75">
      <c r="A874" s="35" t="s">
        <v>56</v>
      </c>
      <c r="E874" s="39" t="s">
        <v>526</v>
      </c>
    </row>
    <row r="875" spans="1:5" ht="12.75">
      <c r="A875" s="35" t="s">
        <v>58</v>
      </c>
      <c r="E875" s="40" t="s">
        <v>5</v>
      </c>
    </row>
    <row r="876" spans="1:5" ht="12.75">
      <c r="A876" t="s">
        <v>59</v>
      </c>
      <c r="E876" s="39" t="s">
        <v>5</v>
      </c>
    </row>
    <row r="877" spans="1:16" ht="12.75">
      <c r="A877" t="s">
        <v>50</v>
      </c>
      <c s="34" t="s">
        <v>966</v>
      </c>
      <c s="34" t="s">
        <v>2848</v>
      </c>
      <c s="35" t="s">
        <v>28</v>
      </c>
      <c s="6" t="s">
        <v>2849</v>
      </c>
      <c s="36" t="s">
        <v>174</v>
      </c>
      <c s="37">
        <v>2025</v>
      </c>
      <c s="36">
        <v>0</v>
      </c>
      <c s="36">
        <f>ROUND(G877*H877,6)</f>
      </c>
      <c r="L877" s="38">
        <v>0</v>
      </c>
      <c s="32">
        <f>ROUND(ROUND(L877,2)*ROUND(G877,3),2)</f>
      </c>
      <c s="36" t="s">
        <v>55</v>
      </c>
      <c>
        <f>(M877*21)/100</f>
      </c>
      <c t="s">
        <v>28</v>
      </c>
    </row>
    <row r="878" spans="1:5" ht="12.75">
      <c r="A878" s="35" t="s">
        <v>56</v>
      </c>
      <c r="E878" s="39" t="s">
        <v>2849</v>
      </c>
    </row>
    <row r="879" spans="1:5" ht="12.75">
      <c r="A879" s="35" t="s">
        <v>58</v>
      </c>
      <c r="E879" s="40" t="s">
        <v>5</v>
      </c>
    </row>
    <row r="880" spans="1:5" ht="12.75">
      <c r="A880" t="s">
        <v>59</v>
      </c>
      <c r="E880" s="39" t="s">
        <v>5</v>
      </c>
    </row>
    <row r="881" spans="1:16" ht="12.75">
      <c r="A881" t="s">
        <v>50</v>
      </c>
      <c s="34" t="s">
        <v>968</v>
      </c>
      <c s="34" t="s">
        <v>525</v>
      </c>
      <c s="35" t="s">
        <v>5</v>
      </c>
      <c s="6" t="s">
        <v>526</v>
      </c>
      <c s="36" t="s">
        <v>174</v>
      </c>
      <c s="37">
        <v>975</v>
      </c>
      <c s="36">
        <v>0</v>
      </c>
      <c s="36">
        <f>ROUND(G881*H881,6)</f>
      </c>
      <c r="L881" s="38">
        <v>0</v>
      </c>
      <c s="32">
        <f>ROUND(ROUND(L881,2)*ROUND(G881,3),2)</f>
      </c>
      <c s="36" t="s">
        <v>55</v>
      </c>
      <c>
        <f>(M881*21)/100</f>
      </c>
      <c t="s">
        <v>28</v>
      </c>
    </row>
    <row r="882" spans="1:5" ht="12.75">
      <c r="A882" s="35" t="s">
        <v>56</v>
      </c>
      <c r="E882" s="39" t="s">
        <v>526</v>
      </c>
    </row>
    <row r="883" spans="1:5" ht="12.75">
      <c r="A883" s="35" t="s">
        <v>58</v>
      </c>
      <c r="E883" s="40" t="s">
        <v>5</v>
      </c>
    </row>
    <row r="884" spans="1:5" ht="12.75">
      <c r="A884" t="s">
        <v>59</v>
      </c>
      <c r="E884" s="39" t="s">
        <v>5</v>
      </c>
    </row>
    <row r="885" spans="1:16" ht="12.75">
      <c r="A885" t="s">
        <v>50</v>
      </c>
      <c s="34" t="s">
        <v>969</v>
      </c>
      <c s="34" t="s">
        <v>2850</v>
      </c>
      <c s="35" t="s">
        <v>62</v>
      </c>
      <c s="6" t="s">
        <v>2851</v>
      </c>
      <c s="36" t="s">
        <v>174</v>
      </c>
      <c s="37">
        <v>1135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55</v>
      </c>
      <c>
        <f>(M885*21)/100</f>
      </c>
      <c t="s">
        <v>28</v>
      </c>
    </row>
    <row r="886" spans="1:5" ht="12.75">
      <c r="A886" s="35" t="s">
        <v>56</v>
      </c>
      <c r="E886" s="39" t="s">
        <v>2851</v>
      </c>
    </row>
    <row r="887" spans="1:5" ht="12.75">
      <c r="A887" s="35" t="s">
        <v>58</v>
      </c>
      <c r="E887" s="40" t="s">
        <v>5</v>
      </c>
    </row>
    <row r="888" spans="1:5" ht="12.75">
      <c r="A888" t="s">
        <v>59</v>
      </c>
      <c r="E888" s="39" t="s">
        <v>5</v>
      </c>
    </row>
    <row r="889" spans="1:16" ht="12.75">
      <c r="A889" t="s">
        <v>50</v>
      </c>
      <c s="34" t="s">
        <v>970</v>
      </c>
      <c s="34" t="s">
        <v>2852</v>
      </c>
      <c s="35" t="s">
        <v>28</v>
      </c>
      <c s="6" t="s">
        <v>2853</v>
      </c>
      <c s="36" t="s">
        <v>174</v>
      </c>
      <c s="37">
        <v>530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55</v>
      </c>
      <c>
        <f>(M889*21)/100</f>
      </c>
      <c t="s">
        <v>28</v>
      </c>
    </row>
    <row r="890" spans="1:5" ht="12.75">
      <c r="A890" s="35" t="s">
        <v>56</v>
      </c>
      <c r="E890" s="39" t="s">
        <v>2853</v>
      </c>
    </row>
    <row r="891" spans="1:5" ht="12.75">
      <c r="A891" s="35" t="s">
        <v>58</v>
      </c>
      <c r="E891" s="40" t="s">
        <v>5</v>
      </c>
    </row>
    <row r="892" spans="1:5" ht="12.75">
      <c r="A892" t="s">
        <v>59</v>
      </c>
      <c r="E892" s="39" t="s">
        <v>5</v>
      </c>
    </row>
    <row r="893" spans="1:16" ht="12.75">
      <c r="A893" t="s">
        <v>50</v>
      </c>
      <c s="34" t="s">
        <v>971</v>
      </c>
      <c s="34" t="s">
        <v>2852</v>
      </c>
      <c s="35" t="s">
        <v>5</v>
      </c>
      <c s="6" t="s">
        <v>2853</v>
      </c>
      <c s="36" t="s">
        <v>174</v>
      </c>
      <c s="37">
        <v>580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55</v>
      </c>
      <c>
        <f>(M893*21)/100</f>
      </c>
      <c t="s">
        <v>28</v>
      </c>
    </row>
    <row r="894" spans="1:5" ht="12.75">
      <c r="A894" s="35" t="s">
        <v>56</v>
      </c>
      <c r="E894" s="39" t="s">
        <v>2853</v>
      </c>
    </row>
    <row r="895" spans="1:5" ht="12.75">
      <c r="A895" s="35" t="s">
        <v>58</v>
      </c>
      <c r="E895" s="40" t="s">
        <v>5</v>
      </c>
    </row>
    <row r="896" spans="1:5" ht="12.75">
      <c r="A896" t="s">
        <v>59</v>
      </c>
      <c r="E896" s="39" t="s">
        <v>5</v>
      </c>
    </row>
    <row r="897" spans="1:16" ht="12.75">
      <c r="A897" t="s">
        <v>50</v>
      </c>
      <c s="34" t="s">
        <v>972</v>
      </c>
      <c s="34" t="s">
        <v>2850</v>
      </c>
      <c s="35" t="s">
        <v>5</v>
      </c>
      <c s="6" t="s">
        <v>2851</v>
      </c>
      <c s="36" t="s">
        <v>174</v>
      </c>
      <c s="37">
        <v>960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55</v>
      </c>
      <c>
        <f>(M897*21)/100</f>
      </c>
      <c t="s">
        <v>28</v>
      </c>
    </row>
    <row r="898" spans="1:5" ht="12.75">
      <c r="A898" s="35" t="s">
        <v>56</v>
      </c>
      <c r="E898" s="39" t="s">
        <v>2851</v>
      </c>
    </row>
    <row r="899" spans="1:5" ht="12.75">
      <c r="A899" s="35" t="s">
        <v>58</v>
      </c>
      <c r="E899" s="40" t="s">
        <v>5</v>
      </c>
    </row>
    <row r="900" spans="1:5" ht="12.75">
      <c r="A900" t="s">
        <v>59</v>
      </c>
      <c r="E900" s="39" t="s">
        <v>5</v>
      </c>
    </row>
    <row r="901" spans="1:16" ht="12.75">
      <c r="A901" t="s">
        <v>50</v>
      </c>
      <c s="34" t="s">
        <v>973</v>
      </c>
      <c s="34" t="s">
        <v>2854</v>
      </c>
      <c s="35" t="s">
        <v>5</v>
      </c>
      <c s="6" t="s">
        <v>2855</v>
      </c>
      <c s="36" t="s">
        <v>174</v>
      </c>
      <c s="37">
        <v>310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55</v>
      </c>
      <c>
        <f>(M901*21)/100</f>
      </c>
      <c t="s">
        <v>28</v>
      </c>
    </row>
    <row r="902" spans="1:5" ht="12.75">
      <c r="A902" s="35" t="s">
        <v>56</v>
      </c>
      <c r="E902" s="39" t="s">
        <v>2855</v>
      </c>
    </row>
    <row r="903" spans="1:5" ht="12.75">
      <c r="A903" s="35" t="s">
        <v>58</v>
      </c>
      <c r="E903" s="40" t="s">
        <v>5</v>
      </c>
    </row>
    <row r="904" spans="1:5" ht="12.75">
      <c r="A904" t="s">
        <v>59</v>
      </c>
      <c r="E904" s="39" t="s">
        <v>5</v>
      </c>
    </row>
    <row r="905" spans="1:16" ht="12.75">
      <c r="A905" t="s">
        <v>50</v>
      </c>
      <c s="34" t="s">
        <v>974</v>
      </c>
      <c s="34" t="s">
        <v>2856</v>
      </c>
      <c s="35" t="s">
        <v>5</v>
      </c>
      <c s="6" t="s">
        <v>2857</v>
      </c>
      <c s="36" t="s">
        <v>174</v>
      </c>
      <c s="37">
        <v>230</v>
      </c>
      <c s="36">
        <v>0</v>
      </c>
      <c s="36">
        <f>ROUND(G905*H905,6)</f>
      </c>
      <c r="L905" s="38">
        <v>0</v>
      </c>
      <c s="32">
        <f>ROUND(ROUND(L905,2)*ROUND(G905,3),2)</f>
      </c>
      <c s="36" t="s">
        <v>55</v>
      </c>
      <c>
        <f>(M905*21)/100</f>
      </c>
      <c t="s">
        <v>28</v>
      </c>
    </row>
    <row r="906" spans="1:5" ht="12.75">
      <c r="A906" s="35" t="s">
        <v>56</v>
      </c>
      <c r="E906" s="39" t="s">
        <v>2857</v>
      </c>
    </row>
    <row r="907" spans="1:5" ht="12.75">
      <c r="A907" s="35" t="s">
        <v>58</v>
      </c>
      <c r="E907" s="40" t="s">
        <v>5</v>
      </c>
    </row>
    <row r="908" spans="1:5" ht="12.75">
      <c r="A908" t="s">
        <v>59</v>
      </c>
      <c r="E908" s="39" t="s">
        <v>5</v>
      </c>
    </row>
    <row r="909" spans="1:16" ht="12.75">
      <c r="A909" t="s">
        <v>50</v>
      </c>
      <c s="34" t="s">
        <v>975</v>
      </c>
      <c s="34" t="s">
        <v>525</v>
      </c>
      <c s="35" t="s">
        <v>62</v>
      </c>
      <c s="6" t="s">
        <v>526</v>
      </c>
      <c s="36" t="s">
        <v>174</v>
      </c>
      <c s="37">
        <v>16350</v>
      </c>
      <c s="36">
        <v>0</v>
      </c>
      <c s="36">
        <f>ROUND(G909*H909,6)</f>
      </c>
      <c r="L909" s="38">
        <v>0</v>
      </c>
      <c s="32">
        <f>ROUND(ROUND(L909,2)*ROUND(G909,3),2)</f>
      </c>
      <c s="36" t="s">
        <v>55</v>
      </c>
      <c>
        <f>(M909*21)/100</f>
      </c>
      <c t="s">
        <v>28</v>
      </c>
    </row>
    <row r="910" spans="1:5" ht="12.75">
      <c r="A910" s="35" t="s">
        <v>56</v>
      </c>
      <c r="E910" s="39" t="s">
        <v>526</v>
      </c>
    </row>
    <row r="911" spans="1:5" ht="12.75">
      <c r="A911" s="35" t="s">
        <v>58</v>
      </c>
      <c r="E911" s="40" t="s">
        <v>5</v>
      </c>
    </row>
    <row r="912" spans="1:5" ht="12.75">
      <c r="A912" t="s">
        <v>59</v>
      </c>
      <c r="E912" s="39" t="s">
        <v>5</v>
      </c>
    </row>
    <row r="913" spans="1:16" ht="12.75">
      <c r="A913" t="s">
        <v>50</v>
      </c>
      <c s="34" t="s">
        <v>976</v>
      </c>
      <c s="34" t="s">
        <v>2848</v>
      </c>
      <c s="35" t="s">
        <v>5</v>
      </c>
      <c s="6" t="s">
        <v>2849</v>
      </c>
      <c s="36" t="s">
        <v>174</v>
      </c>
      <c s="37">
        <v>32300</v>
      </c>
      <c s="36">
        <v>0</v>
      </c>
      <c s="36">
        <f>ROUND(G913*H913,6)</f>
      </c>
      <c r="L913" s="38">
        <v>0</v>
      </c>
      <c s="32">
        <f>ROUND(ROUND(L913,2)*ROUND(G913,3),2)</f>
      </c>
      <c s="36" t="s">
        <v>55</v>
      </c>
      <c>
        <f>(M913*21)/100</f>
      </c>
      <c t="s">
        <v>28</v>
      </c>
    </row>
    <row r="914" spans="1:5" ht="12.75">
      <c r="A914" s="35" t="s">
        <v>56</v>
      </c>
      <c r="E914" s="39" t="s">
        <v>2849</v>
      </c>
    </row>
    <row r="915" spans="1:5" ht="12.75">
      <c r="A915" s="35" t="s">
        <v>58</v>
      </c>
      <c r="E915" s="40" t="s">
        <v>5</v>
      </c>
    </row>
    <row r="916" spans="1:5" ht="12.75">
      <c r="A916" t="s">
        <v>59</v>
      </c>
      <c r="E916" s="39" t="s">
        <v>5</v>
      </c>
    </row>
    <row r="917" spans="1:16" ht="12.75">
      <c r="A917" t="s">
        <v>50</v>
      </c>
      <c s="34" t="s">
        <v>977</v>
      </c>
      <c s="34" t="s">
        <v>2850</v>
      </c>
      <c s="35" t="s">
        <v>28</v>
      </c>
      <c s="6" t="s">
        <v>2851</v>
      </c>
      <c s="36" t="s">
        <v>174</v>
      </c>
      <c s="37">
        <v>310</v>
      </c>
      <c s="36">
        <v>0</v>
      </c>
      <c s="36">
        <f>ROUND(G917*H917,6)</f>
      </c>
      <c r="L917" s="38">
        <v>0</v>
      </c>
      <c s="32">
        <f>ROUND(ROUND(L917,2)*ROUND(G917,3),2)</f>
      </c>
      <c s="36" t="s">
        <v>55</v>
      </c>
      <c>
        <f>(M917*21)/100</f>
      </c>
      <c t="s">
        <v>28</v>
      </c>
    </row>
    <row r="918" spans="1:5" ht="12.75">
      <c r="A918" s="35" t="s">
        <v>56</v>
      </c>
      <c r="E918" s="39" t="s">
        <v>2851</v>
      </c>
    </row>
    <row r="919" spans="1:5" ht="12.75">
      <c r="A919" s="35" t="s">
        <v>58</v>
      </c>
      <c r="E919" s="40" t="s">
        <v>5</v>
      </c>
    </row>
    <row r="920" spans="1:5" ht="12.75">
      <c r="A920" t="s">
        <v>59</v>
      </c>
      <c r="E920" s="39" t="s">
        <v>5</v>
      </c>
    </row>
    <row r="921" spans="1:16" ht="12.75">
      <c r="A921" t="s">
        <v>50</v>
      </c>
      <c s="34" t="s">
        <v>978</v>
      </c>
      <c s="34" t="s">
        <v>2852</v>
      </c>
      <c s="35" t="s">
        <v>62</v>
      </c>
      <c s="6" t="s">
        <v>2853</v>
      </c>
      <c s="36" t="s">
        <v>174</v>
      </c>
      <c s="37">
        <v>230</v>
      </c>
      <c s="36">
        <v>0</v>
      </c>
      <c s="36">
        <f>ROUND(G921*H921,6)</f>
      </c>
      <c r="L921" s="38">
        <v>0</v>
      </c>
      <c s="32">
        <f>ROUND(ROUND(L921,2)*ROUND(G921,3),2)</f>
      </c>
      <c s="36" t="s">
        <v>55</v>
      </c>
      <c>
        <f>(M921*21)/100</f>
      </c>
      <c t="s">
        <v>28</v>
      </c>
    </row>
    <row r="922" spans="1:5" ht="12.75">
      <c r="A922" s="35" t="s">
        <v>56</v>
      </c>
      <c r="E922" s="39" t="s">
        <v>2853</v>
      </c>
    </row>
    <row r="923" spans="1:5" ht="12.75">
      <c r="A923" s="35" t="s">
        <v>58</v>
      </c>
      <c r="E923" s="40" t="s">
        <v>5</v>
      </c>
    </row>
    <row r="924" spans="1:5" ht="12.75">
      <c r="A924" t="s">
        <v>59</v>
      </c>
      <c r="E924" s="39" t="s">
        <v>5</v>
      </c>
    </row>
    <row r="925" spans="1:16" ht="12.75">
      <c r="A925" t="s">
        <v>50</v>
      </c>
      <c s="34" t="s">
        <v>979</v>
      </c>
      <c s="34" t="s">
        <v>2856</v>
      </c>
      <c s="35" t="s">
        <v>62</v>
      </c>
      <c s="6" t="s">
        <v>2857</v>
      </c>
      <c s="36" t="s">
        <v>174</v>
      </c>
      <c s="37">
        <v>230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55</v>
      </c>
      <c>
        <f>(M925*21)/100</f>
      </c>
      <c t="s">
        <v>28</v>
      </c>
    </row>
    <row r="926" spans="1:5" ht="12.75">
      <c r="A926" s="35" t="s">
        <v>56</v>
      </c>
      <c r="E926" s="39" t="s">
        <v>2857</v>
      </c>
    </row>
    <row r="927" spans="1:5" ht="12.75">
      <c r="A927" s="35" t="s">
        <v>58</v>
      </c>
      <c r="E927" s="40" t="s">
        <v>5</v>
      </c>
    </row>
    <row r="928" spans="1:5" ht="12.75">
      <c r="A928" t="s">
        <v>59</v>
      </c>
      <c r="E928" s="39" t="s">
        <v>5</v>
      </c>
    </row>
    <row r="929" spans="1:16" ht="12.75">
      <c r="A929" t="s">
        <v>50</v>
      </c>
      <c s="34" t="s">
        <v>980</v>
      </c>
      <c s="34" t="s">
        <v>2854</v>
      </c>
      <c s="35" t="s">
        <v>62</v>
      </c>
      <c s="6" t="s">
        <v>2855</v>
      </c>
      <c s="36" t="s">
        <v>174</v>
      </c>
      <c s="37">
        <v>310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55</v>
      </c>
      <c>
        <f>(M929*21)/100</f>
      </c>
      <c t="s">
        <v>28</v>
      </c>
    </row>
    <row r="930" spans="1:5" ht="12.75">
      <c r="A930" s="35" t="s">
        <v>56</v>
      </c>
      <c r="E930" s="39" t="s">
        <v>2855</v>
      </c>
    </row>
    <row r="931" spans="1:5" ht="12.75">
      <c r="A931" s="35" t="s">
        <v>58</v>
      </c>
      <c r="E931" s="40" t="s">
        <v>5</v>
      </c>
    </row>
    <row r="932" spans="1:5" ht="12.75">
      <c r="A932" t="s">
        <v>59</v>
      </c>
      <c r="E932" s="39" t="s">
        <v>5</v>
      </c>
    </row>
    <row r="933" spans="1:16" ht="12.75">
      <c r="A933" t="s">
        <v>50</v>
      </c>
      <c s="34" t="s">
        <v>981</v>
      </c>
      <c s="34" t="s">
        <v>2858</v>
      </c>
      <c s="35" t="s">
        <v>5</v>
      </c>
      <c s="6" t="s">
        <v>2859</v>
      </c>
      <c s="36" t="s">
        <v>174</v>
      </c>
      <c s="37">
        <v>380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55</v>
      </c>
      <c>
        <f>(M933*21)/100</f>
      </c>
      <c t="s">
        <v>28</v>
      </c>
    </row>
    <row r="934" spans="1:5" ht="12.75">
      <c r="A934" s="35" t="s">
        <v>56</v>
      </c>
      <c r="E934" s="39" t="s">
        <v>2859</v>
      </c>
    </row>
    <row r="935" spans="1:5" ht="12.75">
      <c r="A935" s="35" t="s">
        <v>58</v>
      </c>
      <c r="E935" s="40" t="s">
        <v>5</v>
      </c>
    </row>
    <row r="936" spans="1:5" ht="12.75">
      <c r="A936" t="s">
        <v>59</v>
      </c>
      <c r="E936" s="39" t="s">
        <v>5</v>
      </c>
    </row>
    <row r="937" spans="1:16" ht="12.75">
      <c r="A937" t="s">
        <v>50</v>
      </c>
      <c s="34" t="s">
        <v>982</v>
      </c>
      <c s="34" t="s">
        <v>2858</v>
      </c>
      <c s="35" t="s">
        <v>62</v>
      </c>
      <c s="6" t="s">
        <v>2859</v>
      </c>
      <c s="36" t="s">
        <v>174</v>
      </c>
      <c s="37">
        <v>125</v>
      </c>
      <c s="36">
        <v>0</v>
      </c>
      <c s="36">
        <f>ROUND(G937*H937,6)</f>
      </c>
      <c r="L937" s="38">
        <v>0</v>
      </c>
      <c s="32">
        <f>ROUND(ROUND(L937,2)*ROUND(G937,3),2)</f>
      </c>
      <c s="36" t="s">
        <v>55</v>
      </c>
      <c>
        <f>(M937*21)/100</f>
      </c>
      <c t="s">
        <v>28</v>
      </c>
    </row>
    <row r="938" spans="1:5" ht="12.75">
      <c r="A938" s="35" t="s">
        <v>56</v>
      </c>
      <c r="E938" s="39" t="s">
        <v>2859</v>
      </c>
    </row>
    <row r="939" spans="1:5" ht="12.75">
      <c r="A939" s="35" t="s">
        <v>58</v>
      </c>
      <c r="E939" s="40" t="s">
        <v>5</v>
      </c>
    </row>
    <row r="940" spans="1:5" ht="12.75">
      <c r="A940" t="s">
        <v>59</v>
      </c>
      <c r="E940" s="39" t="s">
        <v>5</v>
      </c>
    </row>
    <row r="941" spans="1:16" ht="12.75">
      <c r="A941" t="s">
        <v>50</v>
      </c>
      <c s="34" t="s">
        <v>983</v>
      </c>
      <c s="34" t="s">
        <v>2860</v>
      </c>
      <c s="35" t="s">
        <v>5</v>
      </c>
      <c s="6" t="s">
        <v>2861</v>
      </c>
      <c s="36" t="s">
        <v>174</v>
      </c>
      <c s="37">
        <v>3150</v>
      </c>
      <c s="36">
        <v>0</v>
      </c>
      <c s="36">
        <f>ROUND(G941*H941,6)</f>
      </c>
      <c r="L941" s="38">
        <v>0</v>
      </c>
      <c s="32">
        <f>ROUND(ROUND(L941,2)*ROUND(G941,3),2)</f>
      </c>
      <c s="36" t="s">
        <v>55</v>
      </c>
      <c>
        <f>(M941*21)/100</f>
      </c>
      <c t="s">
        <v>28</v>
      </c>
    </row>
    <row r="942" spans="1:5" ht="12.75">
      <c r="A942" s="35" t="s">
        <v>56</v>
      </c>
      <c r="E942" s="39" t="s">
        <v>2861</v>
      </c>
    </row>
    <row r="943" spans="1:5" ht="12.75">
      <c r="A943" s="35" t="s">
        <v>58</v>
      </c>
      <c r="E943" s="40" t="s">
        <v>5</v>
      </c>
    </row>
    <row r="944" spans="1:5" ht="12.75">
      <c r="A944" t="s">
        <v>59</v>
      </c>
      <c r="E944" s="39" t="s">
        <v>5</v>
      </c>
    </row>
    <row r="945" spans="1:16" ht="12.75">
      <c r="A945" t="s">
        <v>50</v>
      </c>
      <c s="34" t="s">
        <v>984</v>
      </c>
      <c s="34" t="s">
        <v>2862</v>
      </c>
      <c s="35" t="s">
        <v>5</v>
      </c>
      <c s="6" t="s">
        <v>2863</v>
      </c>
      <c s="36" t="s">
        <v>174</v>
      </c>
      <c s="37">
        <v>11576</v>
      </c>
      <c s="36">
        <v>0</v>
      </c>
      <c s="36">
        <f>ROUND(G945*H945,6)</f>
      </c>
      <c r="L945" s="38">
        <v>0</v>
      </c>
      <c s="32">
        <f>ROUND(ROUND(L945,2)*ROUND(G945,3),2)</f>
      </c>
      <c s="36" t="s">
        <v>55</v>
      </c>
      <c>
        <f>(M945*21)/100</f>
      </c>
      <c t="s">
        <v>28</v>
      </c>
    </row>
    <row r="946" spans="1:5" ht="12.75">
      <c r="A946" s="35" t="s">
        <v>56</v>
      </c>
      <c r="E946" s="39" t="s">
        <v>2863</v>
      </c>
    </row>
    <row r="947" spans="1:5" ht="12.75">
      <c r="A947" s="35" t="s">
        <v>58</v>
      </c>
      <c r="E947" s="40" t="s">
        <v>5</v>
      </c>
    </row>
    <row r="948" spans="1:5" ht="12.75">
      <c r="A948" t="s">
        <v>59</v>
      </c>
      <c r="E948" s="39" t="s">
        <v>5</v>
      </c>
    </row>
    <row r="949" spans="1:16" ht="12.75">
      <c r="A949" t="s">
        <v>50</v>
      </c>
      <c s="34" t="s">
        <v>987</v>
      </c>
      <c s="34" t="s">
        <v>2864</v>
      </c>
      <c s="35" t="s">
        <v>5</v>
      </c>
      <c s="6" t="s">
        <v>2865</v>
      </c>
      <c s="36" t="s">
        <v>174</v>
      </c>
      <c s="37">
        <v>200</v>
      </c>
      <c s="36">
        <v>0</v>
      </c>
      <c s="36">
        <f>ROUND(G949*H949,6)</f>
      </c>
      <c r="L949" s="38">
        <v>0</v>
      </c>
      <c s="32">
        <f>ROUND(ROUND(L949,2)*ROUND(G949,3),2)</f>
      </c>
      <c s="36" t="s">
        <v>55</v>
      </c>
      <c>
        <f>(M949*21)/100</f>
      </c>
      <c t="s">
        <v>28</v>
      </c>
    </row>
    <row r="950" spans="1:5" ht="12.75">
      <c r="A950" s="35" t="s">
        <v>56</v>
      </c>
      <c r="E950" s="39" t="s">
        <v>2865</v>
      </c>
    </row>
    <row r="951" spans="1:5" ht="12.75">
      <c r="A951" s="35" t="s">
        <v>58</v>
      </c>
      <c r="E951" s="40" t="s">
        <v>5</v>
      </c>
    </row>
    <row r="952" spans="1:5" ht="12.75">
      <c r="A952" t="s">
        <v>59</v>
      </c>
      <c r="E952" s="39" t="s">
        <v>5</v>
      </c>
    </row>
    <row r="953" spans="1:16" ht="12.75">
      <c r="A953" t="s">
        <v>50</v>
      </c>
      <c s="34" t="s">
        <v>988</v>
      </c>
      <c s="34" t="s">
        <v>2864</v>
      </c>
      <c s="35" t="s">
        <v>62</v>
      </c>
      <c s="6" t="s">
        <v>2865</v>
      </c>
      <c s="36" t="s">
        <v>174</v>
      </c>
      <c s="37">
        <v>260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55</v>
      </c>
      <c>
        <f>(M953*21)/100</f>
      </c>
      <c t="s">
        <v>28</v>
      </c>
    </row>
    <row r="954" spans="1:5" ht="12.75">
      <c r="A954" s="35" t="s">
        <v>56</v>
      </c>
      <c r="E954" s="39" t="s">
        <v>2865</v>
      </c>
    </row>
    <row r="955" spans="1:5" ht="12.75">
      <c r="A955" s="35" t="s">
        <v>58</v>
      </c>
      <c r="E955" s="40" t="s">
        <v>5</v>
      </c>
    </row>
    <row r="956" spans="1:5" ht="12.75">
      <c r="A956" t="s">
        <v>59</v>
      </c>
      <c r="E956" s="39" t="s">
        <v>5</v>
      </c>
    </row>
    <row r="957" spans="1:16" ht="25.5">
      <c r="A957" t="s">
        <v>50</v>
      </c>
      <c s="34" t="s">
        <v>989</v>
      </c>
      <c s="34" t="s">
        <v>2866</v>
      </c>
      <c s="35" t="s">
        <v>5</v>
      </c>
      <c s="6" t="s">
        <v>2867</v>
      </c>
      <c s="36" t="s">
        <v>174</v>
      </c>
      <c s="37">
        <v>200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55</v>
      </c>
      <c>
        <f>(M957*21)/100</f>
      </c>
      <c t="s">
        <v>28</v>
      </c>
    </row>
    <row r="958" spans="1:5" ht="25.5">
      <c r="A958" s="35" t="s">
        <v>56</v>
      </c>
      <c r="E958" s="39" t="s">
        <v>2867</v>
      </c>
    </row>
    <row r="959" spans="1:5" ht="12.75">
      <c r="A959" s="35" t="s">
        <v>58</v>
      </c>
      <c r="E959" s="40" t="s">
        <v>5</v>
      </c>
    </row>
    <row r="960" spans="1:5" ht="12.75">
      <c r="A960" t="s">
        <v>59</v>
      </c>
      <c r="E960" s="39" t="s">
        <v>5</v>
      </c>
    </row>
    <row r="961" spans="1:16" ht="25.5">
      <c r="A961" t="s">
        <v>50</v>
      </c>
      <c s="34" t="s">
        <v>990</v>
      </c>
      <c s="34" t="s">
        <v>2866</v>
      </c>
      <c s="35" t="s">
        <v>62</v>
      </c>
      <c s="6" t="s">
        <v>2867</v>
      </c>
      <c s="36" t="s">
        <v>174</v>
      </c>
      <c s="37">
        <v>120</v>
      </c>
      <c s="36">
        <v>0</v>
      </c>
      <c s="36">
        <f>ROUND(G961*H961,6)</f>
      </c>
      <c r="L961" s="38">
        <v>0</v>
      </c>
      <c s="32">
        <f>ROUND(ROUND(L961,2)*ROUND(G961,3),2)</f>
      </c>
      <c s="36" t="s">
        <v>55</v>
      </c>
      <c>
        <f>(M961*21)/100</f>
      </c>
      <c t="s">
        <v>28</v>
      </c>
    </row>
    <row r="962" spans="1:5" ht="25.5">
      <c r="A962" s="35" t="s">
        <v>56</v>
      </c>
      <c r="E962" s="39" t="s">
        <v>2867</v>
      </c>
    </row>
    <row r="963" spans="1:5" ht="12.75">
      <c r="A963" s="35" t="s">
        <v>58</v>
      </c>
      <c r="E963" s="40" t="s">
        <v>5</v>
      </c>
    </row>
    <row r="964" spans="1:5" ht="12.75">
      <c r="A964" t="s">
        <v>59</v>
      </c>
      <c r="E964" s="39" t="s">
        <v>5</v>
      </c>
    </row>
    <row r="965" spans="1:16" ht="25.5">
      <c r="A965" t="s">
        <v>50</v>
      </c>
      <c s="34" t="s">
        <v>991</v>
      </c>
      <c s="34" t="s">
        <v>2868</v>
      </c>
      <c s="35" t="s">
        <v>5</v>
      </c>
      <c s="6" t="s">
        <v>2869</v>
      </c>
      <c s="36" t="s">
        <v>174</v>
      </c>
      <c s="37">
        <v>700</v>
      </c>
      <c s="36">
        <v>0</v>
      </c>
      <c s="36">
        <f>ROUND(G965*H965,6)</f>
      </c>
      <c r="L965" s="38">
        <v>0</v>
      </c>
      <c s="32">
        <f>ROUND(ROUND(L965,2)*ROUND(G965,3),2)</f>
      </c>
      <c s="36" t="s">
        <v>55</v>
      </c>
      <c>
        <f>(M965*21)/100</f>
      </c>
      <c t="s">
        <v>28</v>
      </c>
    </row>
    <row r="966" spans="1:5" ht="25.5">
      <c r="A966" s="35" t="s">
        <v>56</v>
      </c>
      <c r="E966" s="39" t="s">
        <v>2869</v>
      </c>
    </row>
    <row r="967" spans="1:5" ht="12.75">
      <c r="A967" s="35" t="s">
        <v>58</v>
      </c>
      <c r="E967" s="40" t="s">
        <v>5</v>
      </c>
    </row>
    <row r="968" spans="1:5" ht="12.75">
      <c r="A968" t="s">
        <v>59</v>
      </c>
      <c r="E968" s="39" t="s">
        <v>5</v>
      </c>
    </row>
    <row r="969" spans="1:16" ht="25.5">
      <c r="A969" t="s">
        <v>50</v>
      </c>
      <c s="34" t="s">
        <v>992</v>
      </c>
      <c s="34" t="s">
        <v>2870</v>
      </c>
      <c s="35" t="s">
        <v>62</v>
      </c>
      <c s="6" t="s">
        <v>2871</v>
      </c>
      <c s="36" t="s">
        <v>174</v>
      </c>
      <c s="37">
        <v>4250</v>
      </c>
      <c s="36">
        <v>0</v>
      </c>
      <c s="36">
        <f>ROUND(G969*H969,6)</f>
      </c>
      <c r="L969" s="38">
        <v>0</v>
      </c>
      <c s="32">
        <f>ROUND(ROUND(L969,2)*ROUND(G969,3),2)</f>
      </c>
      <c s="36" t="s">
        <v>55</v>
      </c>
      <c>
        <f>(M969*21)/100</f>
      </c>
      <c t="s">
        <v>28</v>
      </c>
    </row>
    <row r="970" spans="1:5" ht="25.5">
      <c r="A970" s="35" t="s">
        <v>56</v>
      </c>
      <c r="E970" s="39" t="s">
        <v>2871</v>
      </c>
    </row>
    <row r="971" spans="1:5" ht="12.75">
      <c r="A971" s="35" t="s">
        <v>58</v>
      </c>
      <c r="E971" s="40" t="s">
        <v>5</v>
      </c>
    </row>
    <row r="972" spans="1:5" ht="12.75">
      <c r="A972" t="s">
        <v>59</v>
      </c>
      <c r="E972" s="39" t="s">
        <v>5</v>
      </c>
    </row>
    <row r="973" spans="1:16" ht="25.5">
      <c r="A973" t="s">
        <v>50</v>
      </c>
      <c s="34" t="s">
        <v>993</v>
      </c>
      <c s="34" t="s">
        <v>2870</v>
      </c>
      <c s="35" t="s">
        <v>5</v>
      </c>
      <c s="6" t="s">
        <v>2871</v>
      </c>
      <c s="36" t="s">
        <v>174</v>
      </c>
      <c s="37">
        <v>250</v>
      </c>
      <c s="36">
        <v>0</v>
      </c>
      <c s="36">
        <f>ROUND(G973*H973,6)</f>
      </c>
      <c r="L973" s="38">
        <v>0</v>
      </c>
      <c s="32">
        <f>ROUND(ROUND(L973,2)*ROUND(G973,3),2)</f>
      </c>
      <c s="36" t="s">
        <v>55</v>
      </c>
      <c>
        <f>(M973*21)/100</f>
      </c>
      <c t="s">
        <v>28</v>
      </c>
    </row>
    <row r="974" spans="1:5" ht="25.5">
      <c r="A974" s="35" t="s">
        <v>56</v>
      </c>
      <c r="E974" s="39" t="s">
        <v>2871</v>
      </c>
    </row>
    <row r="975" spans="1:5" ht="12.75">
      <c r="A975" s="35" t="s">
        <v>58</v>
      </c>
      <c r="E975" s="40" t="s">
        <v>5</v>
      </c>
    </row>
    <row r="976" spans="1:5" ht="12.75">
      <c r="A976" t="s">
        <v>59</v>
      </c>
      <c r="E976" s="39" t="s">
        <v>5</v>
      </c>
    </row>
    <row r="977" spans="1:16" ht="25.5">
      <c r="A977" t="s">
        <v>50</v>
      </c>
      <c s="34" t="s">
        <v>994</v>
      </c>
      <c s="34" t="s">
        <v>2870</v>
      </c>
      <c s="35" t="s">
        <v>28</v>
      </c>
      <c s="6" t="s">
        <v>2871</v>
      </c>
      <c s="36" t="s">
        <v>174</v>
      </c>
      <c s="37">
        <v>4550</v>
      </c>
      <c s="36">
        <v>0</v>
      </c>
      <c s="36">
        <f>ROUND(G977*H977,6)</f>
      </c>
      <c r="L977" s="38">
        <v>0</v>
      </c>
      <c s="32">
        <f>ROUND(ROUND(L977,2)*ROUND(G977,3),2)</f>
      </c>
      <c s="36" t="s">
        <v>55</v>
      </c>
      <c>
        <f>(M977*21)/100</f>
      </c>
      <c t="s">
        <v>28</v>
      </c>
    </row>
    <row r="978" spans="1:5" ht="25.5">
      <c r="A978" s="35" t="s">
        <v>56</v>
      </c>
      <c r="E978" s="39" t="s">
        <v>2871</v>
      </c>
    </row>
    <row r="979" spans="1:5" ht="12.75">
      <c r="A979" s="35" t="s">
        <v>58</v>
      </c>
      <c r="E979" s="40" t="s">
        <v>5</v>
      </c>
    </row>
    <row r="980" spans="1:5" ht="12.75">
      <c r="A980" t="s">
        <v>59</v>
      </c>
      <c r="E980" s="39" t="s">
        <v>5</v>
      </c>
    </row>
    <row r="981" spans="1:16" ht="25.5">
      <c r="A981" t="s">
        <v>50</v>
      </c>
      <c s="34" t="s">
        <v>995</v>
      </c>
      <c s="34" t="s">
        <v>2872</v>
      </c>
      <c s="35" t="s">
        <v>5</v>
      </c>
      <c s="6" t="s">
        <v>2873</v>
      </c>
      <c s="36" t="s">
        <v>174</v>
      </c>
      <c s="37">
        <v>250</v>
      </c>
      <c s="36">
        <v>0</v>
      </c>
      <c s="36">
        <f>ROUND(G981*H981,6)</f>
      </c>
      <c r="L981" s="38">
        <v>0</v>
      </c>
      <c s="32">
        <f>ROUND(ROUND(L981,2)*ROUND(G981,3),2)</f>
      </c>
      <c s="36" t="s">
        <v>55</v>
      </c>
      <c>
        <f>(M981*21)/100</f>
      </c>
      <c t="s">
        <v>28</v>
      </c>
    </row>
    <row r="982" spans="1:5" ht="25.5">
      <c r="A982" s="35" t="s">
        <v>56</v>
      </c>
      <c r="E982" s="39" t="s">
        <v>2873</v>
      </c>
    </row>
    <row r="983" spans="1:5" ht="12.75">
      <c r="A983" s="35" t="s">
        <v>58</v>
      </c>
      <c r="E983" s="40" t="s">
        <v>5</v>
      </c>
    </row>
    <row r="984" spans="1:5" ht="12.75">
      <c r="A984" t="s">
        <v>59</v>
      </c>
      <c r="E984" s="39" t="s">
        <v>5</v>
      </c>
    </row>
    <row r="985" spans="1:16" ht="25.5">
      <c r="A985" t="s">
        <v>50</v>
      </c>
      <c s="34" t="s">
        <v>996</v>
      </c>
      <c s="34" t="s">
        <v>2874</v>
      </c>
      <c s="35" t="s">
        <v>5</v>
      </c>
      <c s="6" t="s">
        <v>2875</v>
      </c>
      <c s="36" t="s">
        <v>174</v>
      </c>
      <c s="37">
        <v>1250</v>
      </c>
      <c s="36">
        <v>0</v>
      </c>
      <c s="36">
        <f>ROUND(G985*H985,6)</f>
      </c>
      <c r="L985" s="38">
        <v>0</v>
      </c>
      <c s="32">
        <f>ROUND(ROUND(L985,2)*ROUND(G985,3),2)</f>
      </c>
      <c s="36" t="s">
        <v>55</v>
      </c>
      <c>
        <f>(M985*21)/100</f>
      </c>
      <c t="s">
        <v>28</v>
      </c>
    </row>
    <row r="986" spans="1:5" ht="25.5">
      <c r="A986" s="35" t="s">
        <v>56</v>
      </c>
      <c r="E986" s="39" t="s">
        <v>2875</v>
      </c>
    </row>
    <row r="987" spans="1:5" ht="12.75">
      <c r="A987" s="35" t="s">
        <v>58</v>
      </c>
      <c r="E987" s="40" t="s">
        <v>5</v>
      </c>
    </row>
    <row r="988" spans="1:5" ht="12.75">
      <c r="A988" t="s">
        <v>59</v>
      </c>
      <c r="E988" s="39" t="s">
        <v>5</v>
      </c>
    </row>
    <row r="989" spans="1:16" ht="12.75">
      <c r="A989" t="s">
        <v>50</v>
      </c>
      <c s="34" t="s">
        <v>997</v>
      </c>
      <c s="34" t="s">
        <v>185</v>
      </c>
      <c s="35" t="s">
        <v>62</v>
      </c>
      <c s="6" t="s">
        <v>186</v>
      </c>
      <c s="36" t="s">
        <v>174</v>
      </c>
      <c s="37">
        <v>1250</v>
      </c>
      <c s="36">
        <v>0</v>
      </c>
      <c s="36">
        <f>ROUND(G989*H989,6)</f>
      </c>
      <c r="L989" s="38">
        <v>0</v>
      </c>
      <c s="32">
        <f>ROUND(ROUND(L989,2)*ROUND(G989,3),2)</f>
      </c>
      <c s="36" t="s">
        <v>55</v>
      </c>
      <c>
        <f>(M989*21)/100</f>
      </c>
      <c t="s">
        <v>28</v>
      </c>
    </row>
    <row r="990" spans="1:5" ht="12.75">
      <c r="A990" s="35" t="s">
        <v>56</v>
      </c>
      <c r="E990" s="39" t="s">
        <v>186</v>
      </c>
    </row>
    <row r="991" spans="1:5" ht="12.75">
      <c r="A991" s="35" t="s">
        <v>58</v>
      </c>
      <c r="E991" s="40" t="s">
        <v>5</v>
      </c>
    </row>
    <row r="992" spans="1:5" ht="12.75">
      <c r="A992" t="s">
        <v>59</v>
      </c>
      <c r="E992" s="39" t="s">
        <v>5</v>
      </c>
    </row>
    <row r="993" spans="1:16" ht="12.75">
      <c r="A993" t="s">
        <v>50</v>
      </c>
      <c s="34" t="s">
        <v>998</v>
      </c>
      <c s="34" t="s">
        <v>185</v>
      </c>
      <c s="35" t="s">
        <v>28</v>
      </c>
      <c s="6" t="s">
        <v>186</v>
      </c>
      <c s="36" t="s">
        <v>174</v>
      </c>
      <c s="37">
        <v>4565</v>
      </c>
      <c s="36">
        <v>0</v>
      </c>
      <c s="36">
        <f>ROUND(G993*H993,6)</f>
      </c>
      <c r="L993" s="38">
        <v>0</v>
      </c>
      <c s="32">
        <f>ROUND(ROUND(L993,2)*ROUND(G993,3),2)</f>
      </c>
      <c s="36" t="s">
        <v>55</v>
      </c>
      <c>
        <f>(M993*21)/100</f>
      </c>
      <c t="s">
        <v>28</v>
      </c>
    </row>
    <row r="994" spans="1:5" ht="12.75">
      <c r="A994" s="35" t="s">
        <v>56</v>
      </c>
      <c r="E994" s="39" t="s">
        <v>186</v>
      </c>
    </row>
    <row r="995" spans="1:5" ht="12.75">
      <c r="A995" s="35" t="s">
        <v>58</v>
      </c>
      <c r="E995" s="40" t="s">
        <v>5</v>
      </c>
    </row>
    <row r="996" spans="1:5" ht="12.75">
      <c r="A996" t="s">
        <v>59</v>
      </c>
      <c r="E996" s="39" t="s">
        <v>5</v>
      </c>
    </row>
    <row r="997" spans="1:16" ht="12.75">
      <c r="A997" t="s">
        <v>50</v>
      </c>
      <c s="34" t="s">
        <v>999</v>
      </c>
      <c s="34" t="s">
        <v>185</v>
      </c>
      <c s="35" t="s">
        <v>5</v>
      </c>
      <c s="6" t="s">
        <v>186</v>
      </c>
      <c s="36" t="s">
        <v>174</v>
      </c>
      <c s="37">
        <v>1250</v>
      </c>
      <c s="36">
        <v>0</v>
      </c>
      <c s="36">
        <f>ROUND(G997*H997,6)</f>
      </c>
      <c r="L997" s="38">
        <v>0</v>
      </c>
      <c s="32">
        <f>ROUND(ROUND(L997,2)*ROUND(G997,3),2)</f>
      </c>
      <c s="36" t="s">
        <v>55</v>
      </c>
      <c>
        <f>(M997*21)/100</f>
      </c>
      <c t="s">
        <v>28</v>
      </c>
    </row>
    <row r="998" spans="1:5" ht="12.75">
      <c r="A998" s="35" t="s">
        <v>56</v>
      </c>
      <c r="E998" s="39" t="s">
        <v>186</v>
      </c>
    </row>
    <row r="999" spans="1:5" ht="12.75">
      <c r="A999" s="35" t="s">
        <v>58</v>
      </c>
      <c r="E999" s="40" t="s">
        <v>5</v>
      </c>
    </row>
    <row r="1000" spans="1:5" ht="12.75">
      <c r="A1000" t="s">
        <v>59</v>
      </c>
      <c r="E1000" s="39" t="s">
        <v>5</v>
      </c>
    </row>
    <row r="1001" spans="1:13" ht="12.75">
      <c r="A1001" t="s">
        <v>47</v>
      </c>
      <c r="C1001" s="31" t="s">
        <v>463</v>
      </c>
      <c r="E1001" s="33" t="s">
        <v>2876</v>
      </c>
      <c r="J1001" s="32">
        <f>0</f>
      </c>
      <c s="32">
        <f>0</f>
      </c>
      <c s="32">
        <f>0+L1002+L1006+L1010+L1014+L1018+L1022+L1026+L1030+L1034+L1038+L1042+L1046+L1050+L1054+L1058+L1062+L1066+L1070+L1074+L1078+L1082+L1086+L1090+L1094+L1098+L1102+L1106+L1110+L1114+L1118+L1122+L1126+L1130+L1134+L1138+L1142+L1146+L1150+L1154+L1158+L1162+L1166+L1170+L1174+L1178+L1182+L1186+L1190+L1194+L1198+L1202+L1206+L1210+L1214+L1218+L1222+L1226+L1230+L1234+L1238+L1242+L1246+L1250+L1254+L1258+L1262+L1266+L1270+L1274+L1278+L1282+L1286+L1290+L1294+L1298+L1302+L1306+L1310+L1314+L1318+L1322+L1326+L1330+L1334+L1338+L1342+L1346+L1350+L1354+L1358+L1362+L1366+L1370+L1374+L1378+L1382+L1386+L1390+L1394+L1398+L1402+L1406+L1410+L1414</f>
      </c>
      <c s="32">
        <f>0+M1002+M1006+M1010+M1014+M1018+M1022+M1026+M1030+M1034+M1038+M1042+M1046+M1050+M1054+M1058+M1062+M1066+M1070+M1074+M1078+M1082+M1086+M1090+M1094+M1098+M1102+M1106+M1110+M1114+M1118+M1122+M1126+M1130+M1134+M1138+M1142+M1146+M1150+M1154+M1158+M1162+M1166+M1170+M1174+M1178+M1182+M1186+M1190+M1194+M1198+M1202+M1206+M1210+M1214+M1218+M1222+M1226+M1230+M1234+M1238+M1242+M1246+M1250+M1254+M1258+M1262+M1266+M1270+M1274+M1278+M1282+M1286+M1290+M1294+M1298+M1302+M1306+M1310+M1314+M1318+M1322+M1326+M1330+M1334+M1338+M1342+M1346+M1350+M1354+M1358+M1362+M1366+M1370+M1374+M1378+M1382+M1386+M1390+M1394+M1398+M1402+M1406+M1410+M1414</f>
      </c>
    </row>
    <row r="1002" spans="1:16" ht="12.75">
      <c r="A1002" t="s">
        <v>50</v>
      </c>
      <c s="34" t="s">
        <v>1000</v>
      </c>
      <c s="34" t="s">
        <v>2877</v>
      </c>
      <c s="35" t="s">
        <v>5</v>
      </c>
      <c s="6" t="s">
        <v>2878</v>
      </c>
      <c s="36" t="s">
        <v>206</v>
      </c>
      <c s="37">
        <v>1</v>
      </c>
      <c s="36">
        <v>0</v>
      </c>
      <c s="36">
        <f>ROUND(G1002*H1002,6)</f>
      </c>
      <c r="L1002" s="38">
        <v>0</v>
      </c>
      <c s="32">
        <f>ROUND(ROUND(L1002,2)*ROUND(G1002,3),2)</f>
      </c>
      <c s="36" t="s">
        <v>68</v>
      </c>
      <c>
        <f>(M1002*21)/100</f>
      </c>
      <c t="s">
        <v>28</v>
      </c>
    </row>
    <row r="1003" spans="1:5" ht="12.75">
      <c r="A1003" s="35" t="s">
        <v>56</v>
      </c>
      <c r="E1003" s="39" t="s">
        <v>2878</v>
      </c>
    </row>
    <row r="1004" spans="1:5" ht="12.75">
      <c r="A1004" s="35" t="s">
        <v>58</v>
      </c>
      <c r="E1004" s="40" t="s">
        <v>5</v>
      </c>
    </row>
    <row r="1005" spans="1:5" ht="12.75">
      <c r="A1005" t="s">
        <v>59</v>
      </c>
      <c r="E1005" s="39" t="s">
        <v>5</v>
      </c>
    </row>
    <row r="1006" spans="1:16" ht="12.75">
      <c r="A1006" t="s">
        <v>50</v>
      </c>
      <c s="34" t="s">
        <v>1001</v>
      </c>
      <c s="34" t="s">
        <v>2879</v>
      </c>
      <c s="35" t="s">
        <v>5</v>
      </c>
      <c s="6" t="s">
        <v>2880</v>
      </c>
      <c s="36" t="s">
        <v>206</v>
      </c>
      <c s="37">
        <v>1</v>
      </c>
      <c s="36">
        <v>0</v>
      </c>
      <c s="36">
        <f>ROUND(G1006*H1006,6)</f>
      </c>
      <c r="L1006" s="38">
        <v>0</v>
      </c>
      <c s="32">
        <f>ROUND(ROUND(L1006,2)*ROUND(G1006,3),2)</f>
      </c>
      <c s="36" t="s">
        <v>68</v>
      </c>
      <c>
        <f>(M1006*21)/100</f>
      </c>
      <c t="s">
        <v>28</v>
      </c>
    </row>
    <row r="1007" spans="1:5" ht="12.75">
      <c r="A1007" s="35" t="s">
        <v>56</v>
      </c>
      <c r="E1007" s="39" t="s">
        <v>2880</v>
      </c>
    </row>
    <row r="1008" spans="1:5" ht="12.75">
      <c r="A1008" s="35" t="s">
        <v>58</v>
      </c>
      <c r="E1008" s="40" t="s">
        <v>5</v>
      </c>
    </row>
    <row r="1009" spans="1:5" ht="12.75">
      <c r="A1009" t="s">
        <v>59</v>
      </c>
      <c r="E1009" s="39" t="s">
        <v>5</v>
      </c>
    </row>
    <row r="1010" spans="1:16" ht="12.75">
      <c r="A1010" t="s">
        <v>50</v>
      </c>
      <c s="34" t="s">
        <v>1002</v>
      </c>
      <c s="34" t="s">
        <v>2881</v>
      </c>
      <c s="35" t="s">
        <v>5</v>
      </c>
      <c s="6" t="s">
        <v>2882</v>
      </c>
      <c s="36" t="s">
        <v>206</v>
      </c>
      <c s="37">
        <v>1</v>
      </c>
      <c s="36">
        <v>0</v>
      </c>
      <c s="36">
        <f>ROUND(G1010*H1010,6)</f>
      </c>
      <c r="L1010" s="38">
        <v>0</v>
      </c>
      <c s="32">
        <f>ROUND(ROUND(L1010,2)*ROUND(G1010,3),2)</f>
      </c>
      <c s="36" t="s">
        <v>68</v>
      </c>
      <c>
        <f>(M1010*21)/100</f>
      </c>
      <c t="s">
        <v>28</v>
      </c>
    </row>
    <row r="1011" spans="1:5" ht="12.75">
      <c r="A1011" s="35" t="s">
        <v>56</v>
      </c>
      <c r="E1011" s="39" t="s">
        <v>2882</v>
      </c>
    </row>
    <row r="1012" spans="1:5" ht="12.75">
      <c r="A1012" s="35" t="s">
        <v>58</v>
      </c>
      <c r="E1012" s="40" t="s">
        <v>5</v>
      </c>
    </row>
    <row r="1013" spans="1:5" ht="12.75">
      <c r="A1013" t="s">
        <v>59</v>
      </c>
      <c r="E1013" s="39" t="s">
        <v>5</v>
      </c>
    </row>
    <row r="1014" spans="1:16" ht="12.75">
      <c r="A1014" t="s">
        <v>50</v>
      </c>
      <c s="34" t="s">
        <v>1003</v>
      </c>
      <c s="34" t="s">
        <v>2883</v>
      </c>
      <c s="35" t="s">
        <v>5</v>
      </c>
      <c s="6" t="s">
        <v>2884</v>
      </c>
      <c s="36" t="s">
        <v>206</v>
      </c>
      <c s="37">
        <v>1</v>
      </c>
      <c s="36">
        <v>0</v>
      </c>
      <c s="36">
        <f>ROUND(G1014*H1014,6)</f>
      </c>
      <c r="L1014" s="38">
        <v>0</v>
      </c>
      <c s="32">
        <f>ROUND(ROUND(L1014,2)*ROUND(G1014,3),2)</f>
      </c>
      <c s="36" t="s">
        <v>68</v>
      </c>
      <c>
        <f>(M1014*21)/100</f>
      </c>
      <c t="s">
        <v>28</v>
      </c>
    </row>
    <row r="1015" spans="1:5" ht="12.75">
      <c r="A1015" s="35" t="s">
        <v>56</v>
      </c>
      <c r="E1015" s="39" t="s">
        <v>2884</v>
      </c>
    </row>
    <row r="1016" spans="1:5" ht="12.75">
      <c r="A1016" s="35" t="s">
        <v>58</v>
      </c>
      <c r="E1016" s="40" t="s">
        <v>5</v>
      </c>
    </row>
    <row r="1017" spans="1:5" ht="12.75">
      <c r="A1017" t="s">
        <v>59</v>
      </c>
      <c r="E1017" s="39" t="s">
        <v>5</v>
      </c>
    </row>
    <row r="1018" spans="1:16" ht="12.75">
      <c r="A1018" t="s">
        <v>50</v>
      </c>
      <c s="34" t="s">
        <v>1004</v>
      </c>
      <c s="34" t="s">
        <v>2885</v>
      </c>
      <c s="35" t="s">
        <v>5</v>
      </c>
      <c s="6" t="s">
        <v>2886</v>
      </c>
      <c s="36" t="s">
        <v>206</v>
      </c>
      <c s="37">
        <v>1</v>
      </c>
      <c s="36">
        <v>0</v>
      </c>
      <c s="36">
        <f>ROUND(G1018*H1018,6)</f>
      </c>
      <c r="L1018" s="38">
        <v>0</v>
      </c>
      <c s="32">
        <f>ROUND(ROUND(L1018,2)*ROUND(G1018,3),2)</f>
      </c>
      <c s="36" t="s">
        <v>68</v>
      </c>
      <c>
        <f>(M1018*21)/100</f>
      </c>
      <c t="s">
        <v>28</v>
      </c>
    </row>
    <row r="1019" spans="1:5" ht="12.75">
      <c r="A1019" s="35" t="s">
        <v>56</v>
      </c>
      <c r="E1019" s="39" t="s">
        <v>2886</v>
      </c>
    </row>
    <row r="1020" spans="1:5" ht="12.75">
      <c r="A1020" s="35" t="s">
        <v>58</v>
      </c>
      <c r="E1020" s="40" t="s">
        <v>5</v>
      </c>
    </row>
    <row r="1021" spans="1:5" ht="12.75">
      <c r="A1021" t="s">
        <v>59</v>
      </c>
      <c r="E1021" s="39" t="s">
        <v>5</v>
      </c>
    </row>
    <row r="1022" spans="1:16" ht="12.75">
      <c r="A1022" t="s">
        <v>50</v>
      </c>
      <c s="34" t="s">
        <v>1005</v>
      </c>
      <c s="34" t="s">
        <v>2887</v>
      </c>
      <c s="35" t="s">
        <v>5</v>
      </c>
      <c s="6" t="s">
        <v>2888</v>
      </c>
      <c s="36" t="s">
        <v>206</v>
      </c>
      <c s="37">
        <v>1</v>
      </c>
      <c s="36">
        <v>0</v>
      </c>
      <c s="36">
        <f>ROUND(G1022*H1022,6)</f>
      </c>
      <c r="L1022" s="38">
        <v>0</v>
      </c>
      <c s="32">
        <f>ROUND(ROUND(L1022,2)*ROUND(G1022,3),2)</f>
      </c>
      <c s="36" t="s">
        <v>68</v>
      </c>
      <c>
        <f>(M1022*21)/100</f>
      </c>
      <c t="s">
        <v>28</v>
      </c>
    </row>
    <row r="1023" spans="1:5" ht="12.75">
      <c r="A1023" s="35" t="s">
        <v>56</v>
      </c>
      <c r="E1023" s="39" t="s">
        <v>2888</v>
      </c>
    </row>
    <row r="1024" spans="1:5" ht="12.75">
      <c r="A1024" s="35" t="s">
        <v>58</v>
      </c>
      <c r="E1024" s="40" t="s">
        <v>5</v>
      </c>
    </row>
    <row r="1025" spans="1:5" ht="12.75">
      <c r="A1025" t="s">
        <v>59</v>
      </c>
      <c r="E1025" s="39" t="s">
        <v>5</v>
      </c>
    </row>
    <row r="1026" spans="1:16" ht="12.75">
      <c r="A1026" t="s">
        <v>50</v>
      </c>
      <c s="34" t="s">
        <v>1006</v>
      </c>
      <c s="34" t="s">
        <v>2889</v>
      </c>
      <c s="35" t="s">
        <v>5</v>
      </c>
      <c s="6" t="s">
        <v>2890</v>
      </c>
      <c s="36" t="s">
        <v>206</v>
      </c>
      <c s="37">
        <v>1</v>
      </c>
      <c s="36">
        <v>0</v>
      </c>
      <c s="36">
        <f>ROUND(G1026*H1026,6)</f>
      </c>
      <c r="L1026" s="38">
        <v>0</v>
      </c>
      <c s="32">
        <f>ROUND(ROUND(L1026,2)*ROUND(G1026,3),2)</f>
      </c>
      <c s="36" t="s">
        <v>68</v>
      </c>
      <c>
        <f>(M1026*21)/100</f>
      </c>
      <c t="s">
        <v>28</v>
      </c>
    </row>
    <row r="1027" spans="1:5" ht="12.75">
      <c r="A1027" s="35" t="s">
        <v>56</v>
      </c>
      <c r="E1027" s="39" t="s">
        <v>2890</v>
      </c>
    </row>
    <row r="1028" spans="1:5" ht="12.75">
      <c r="A1028" s="35" t="s">
        <v>58</v>
      </c>
      <c r="E1028" s="40" t="s">
        <v>5</v>
      </c>
    </row>
    <row r="1029" spans="1:5" ht="12.75">
      <c r="A1029" t="s">
        <v>59</v>
      </c>
      <c r="E1029" s="39" t="s">
        <v>5</v>
      </c>
    </row>
    <row r="1030" spans="1:16" ht="12.75">
      <c r="A1030" t="s">
        <v>50</v>
      </c>
      <c s="34" t="s">
        <v>1007</v>
      </c>
      <c s="34" t="s">
        <v>2891</v>
      </c>
      <c s="35" t="s">
        <v>5</v>
      </c>
      <c s="6" t="s">
        <v>2892</v>
      </c>
      <c s="36" t="s">
        <v>206</v>
      </c>
      <c s="37">
        <v>1</v>
      </c>
      <c s="36">
        <v>0</v>
      </c>
      <c s="36">
        <f>ROUND(G1030*H1030,6)</f>
      </c>
      <c r="L1030" s="38">
        <v>0</v>
      </c>
      <c s="32">
        <f>ROUND(ROUND(L1030,2)*ROUND(G1030,3),2)</f>
      </c>
      <c s="36" t="s">
        <v>68</v>
      </c>
      <c>
        <f>(M1030*21)/100</f>
      </c>
      <c t="s">
        <v>28</v>
      </c>
    </row>
    <row r="1031" spans="1:5" ht="12.75">
      <c r="A1031" s="35" t="s">
        <v>56</v>
      </c>
      <c r="E1031" s="39" t="s">
        <v>2892</v>
      </c>
    </row>
    <row r="1032" spans="1:5" ht="12.75">
      <c r="A1032" s="35" t="s">
        <v>58</v>
      </c>
      <c r="E1032" s="40" t="s">
        <v>5</v>
      </c>
    </row>
    <row r="1033" spans="1:5" ht="12.75">
      <c r="A1033" t="s">
        <v>59</v>
      </c>
      <c r="E1033" s="39" t="s">
        <v>5</v>
      </c>
    </row>
    <row r="1034" spans="1:16" ht="12.75">
      <c r="A1034" t="s">
        <v>50</v>
      </c>
      <c s="34" t="s">
        <v>1008</v>
      </c>
      <c s="34" t="s">
        <v>2893</v>
      </c>
      <c s="35" t="s">
        <v>5</v>
      </c>
      <c s="6" t="s">
        <v>2894</v>
      </c>
      <c s="36" t="s">
        <v>206</v>
      </c>
      <c s="37">
        <v>1</v>
      </c>
      <c s="36">
        <v>0</v>
      </c>
      <c s="36">
        <f>ROUND(G1034*H1034,6)</f>
      </c>
      <c r="L1034" s="38">
        <v>0</v>
      </c>
      <c s="32">
        <f>ROUND(ROUND(L1034,2)*ROUND(G1034,3),2)</f>
      </c>
      <c s="36" t="s">
        <v>68</v>
      </c>
      <c>
        <f>(M1034*21)/100</f>
      </c>
      <c t="s">
        <v>28</v>
      </c>
    </row>
    <row r="1035" spans="1:5" ht="12.75">
      <c r="A1035" s="35" t="s">
        <v>56</v>
      </c>
      <c r="E1035" s="39" t="s">
        <v>2894</v>
      </c>
    </row>
    <row r="1036" spans="1:5" ht="12.75">
      <c r="A1036" s="35" t="s">
        <v>58</v>
      </c>
      <c r="E1036" s="40" t="s">
        <v>5</v>
      </c>
    </row>
    <row r="1037" spans="1:5" ht="12.75">
      <c r="A1037" t="s">
        <v>59</v>
      </c>
      <c r="E1037" s="39" t="s">
        <v>5</v>
      </c>
    </row>
    <row r="1038" spans="1:16" ht="12.75">
      <c r="A1038" t="s">
        <v>50</v>
      </c>
      <c s="34" t="s">
        <v>1009</v>
      </c>
      <c s="34" t="s">
        <v>2895</v>
      </c>
      <c s="35" t="s">
        <v>5</v>
      </c>
      <c s="6" t="s">
        <v>2896</v>
      </c>
      <c s="36" t="s">
        <v>206</v>
      </c>
      <c s="37">
        <v>1</v>
      </c>
      <c s="36">
        <v>0</v>
      </c>
      <c s="36">
        <f>ROUND(G1038*H1038,6)</f>
      </c>
      <c r="L1038" s="38">
        <v>0</v>
      </c>
      <c s="32">
        <f>ROUND(ROUND(L1038,2)*ROUND(G1038,3),2)</f>
      </c>
      <c s="36" t="s">
        <v>68</v>
      </c>
      <c>
        <f>(M1038*21)/100</f>
      </c>
      <c t="s">
        <v>28</v>
      </c>
    </row>
    <row r="1039" spans="1:5" ht="12.75">
      <c r="A1039" s="35" t="s">
        <v>56</v>
      </c>
      <c r="E1039" s="39" t="s">
        <v>2896</v>
      </c>
    </row>
    <row r="1040" spans="1:5" ht="12.75">
      <c r="A1040" s="35" t="s">
        <v>58</v>
      </c>
      <c r="E1040" s="40" t="s">
        <v>5</v>
      </c>
    </row>
    <row r="1041" spans="1:5" ht="12.75">
      <c r="A1041" t="s">
        <v>59</v>
      </c>
      <c r="E1041" s="39" t="s">
        <v>5</v>
      </c>
    </row>
    <row r="1042" spans="1:16" ht="12.75">
      <c r="A1042" t="s">
        <v>50</v>
      </c>
      <c s="34" t="s">
        <v>1010</v>
      </c>
      <c s="34" t="s">
        <v>2897</v>
      </c>
      <c s="35" t="s">
        <v>5</v>
      </c>
      <c s="6" t="s">
        <v>2898</v>
      </c>
      <c s="36" t="s">
        <v>206</v>
      </c>
      <c s="37">
        <v>1</v>
      </c>
      <c s="36">
        <v>0</v>
      </c>
      <c s="36">
        <f>ROUND(G1042*H1042,6)</f>
      </c>
      <c r="L1042" s="38">
        <v>0</v>
      </c>
      <c s="32">
        <f>ROUND(ROUND(L1042,2)*ROUND(G1042,3),2)</f>
      </c>
      <c s="36" t="s">
        <v>68</v>
      </c>
      <c>
        <f>(M1042*21)/100</f>
      </c>
      <c t="s">
        <v>28</v>
      </c>
    </row>
    <row r="1043" spans="1:5" ht="12.75">
      <c r="A1043" s="35" t="s">
        <v>56</v>
      </c>
      <c r="E1043" s="39" t="s">
        <v>2898</v>
      </c>
    </row>
    <row r="1044" spans="1:5" ht="12.75">
      <c r="A1044" s="35" t="s">
        <v>58</v>
      </c>
      <c r="E1044" s="40" t="s">
        <v>5</v>
      </c>
    </row>
    <row r="1045" spans="1:5" ht="12.75">
      <c r="A1045" t="s">
        <v>59</v>
      </c>
      <c r="E1045" s="39" t="s">
        <v>5</v>
      </c>
    </row>
    <row r="1046" spans="1:16" ht="12.75">
      <c r="A1046" t="s">
        <v>50</v>
      </c>
      <c s="34" t="s">
        <v>1012</v>
      </c>
      <c s="34" t="s">
        <v>2899</v>
      </c>
      <c s="35" t="s">
        <v>5</v>
      </c>
      <c s="6" t="s">
        <v>2900</v>
      </c>
      <c s="36" t="s">
        <v>206</v>
      </c>
      <c s="37">
        <v>1</v>
      </c>
      <c s="36">
        <v>0</v>
      </c>
      <c s="36">
        <f>ROUND(G1046*H1046,6)</f>
      </c>
      <c r="L1046" s="38">
        <v>0</v>
      </c>
      <c s="32">
        <f>ROUND(ROUND(L1046,2)*ROUND(G1046,3),2)</f>
      </c>
      <c s="36" t="s">
        <v>68</v>
      </c>
      <c>
        <f>(M1046*21)/100</f>
      </c>
      <c t="s">
        <v>28</v>
      </c>
    </row>
    <row r="1047" spans="1:5" ht="12.75">
      <c r="A1047" s="35" t="s">
        <v>56</v>
      </c>
      <c r="E1047" s="39" t="s">
        <v>2900</v>
      </c>
    </row>
    <row r="1048" spans="1:5" ht="12.75">
      <c r="A1048" s="35" t="s">
        <v>58</v>
      </c>
      <c r="E1048" s="40" t="s">
        <v>5</v>
      </c>
    </row>
    <row r="1049" spans="1:5" ht="12.75">
      <c r="A1049" t="s">
        <v>59</v>
      </c>
      <c r="E1049" s="39" t="s">
        <v>5</v>
      </c>
    </row>
    <row r="1050" spans="1:16" ht="12.75">
      <c r="A1050" t="s">
        <v>50</v>
      </c>
      <c s="34" t="s">
        <v>1013</v>
      </c>
      <c s="34" t="s">
        <v>2901</v>
      </c>
      <c s="35" t="s">
        <v>5</v>
      </c>
      <c s="6" t="s">
        <v>2902</v>
      </c>
      <c s="36" t="s">
        <v>206</v>
      </c>
      <c s="37">
        <v>1</v>
      </c>
      <c s="36">
        <v>0</v>
      </c>
      <c s="36">
        <f>ROUND(G1050*H1050,6)</f>
      </c>
      <c r="L1050" s="38">
        <v>0</v>
      </c>
      <c s="32">
        <f>ROUND(ROUND(L1050,2)*ROUND(G1050,3),2)</f>
      </c>
      <c s="36" t="s">
        <v>68</v>
      </c>
      <c>
        <f>(M1050*21)/100</f>
      </c>
      <c t="s">
        <v>28</v>
      </c>
    </row>
    <row r="1051" spans="1:5" ht="12.75">
      <c r="A1051" s="35" t="s">
        <v>56</v>
      </c>
      <c r="E1051" s="39" t="s">
        <v>2902</v>
      </c>
    </row>
    <row r="1052" spans="1:5" ht="12.75">
      <c r="A1052" s="35" t="s">
        <v>58</v>
      </c>
      <c r="E1052" s="40" t="s">
        <v>5</v>
      </c>
    </row>
    <row r="1053" spans="1:5" ht="12.75">
      <c r="A1053" t="s">
        <v>59</v>
      </c>
      <c r="E1053" s="39" t="s">
        <v>5</v>
      </c>
    </row>
    <row r="1054" spans="1:16" ht="12.75">
      <c r="A1054" t="s">
        <v>50</v>
      </c>
      <c s="34" t="s">
        <v>1014</v>
      </c>
      <c s="34" t="s">
        <v>2903</v>
      </c>
      <c s="35" t="s">
        <v>5</v>
      </c>
      <c s="6" t="s">
        <v>2904</v>
      </c>
      <c s="36" t="s">
        <v>206</v>
      </c>
      <c s="37">
        <v>1</v>
      </c>
      <c s="36">
        <v>0</v>
      </c>
      <c s="36">
        <f>ROUND(G1054*H1054,6)</f>
      </c>
      <c r="L1054" s="38">
        <v>0</v>
      </c>
      <c s="32">
        <f>ROUND(ROUND(L1054,2)*ROUND(G1054,3),2)</f>
      </c>
      <c s="36" t="s">
        <v>68</v>
      </c>
      <c>
        <f>(M1054*21)/100</f>
      </c>
      <c t="s">
        <v>28</v>
      </c>
    </row>
    <row r="1055" spans="1:5" ht="12.75">
      <c r="A1055" s="35" t="s">
        <v>56</v>
      </c>
      <c r="E1055" s="39" t="s">
        <v>2904</v>
      </c>
    </row>
    <row r="1056" spans="1:5" ht="12.75">
      <c r="A1056" s="35" t="s">
        <v>58</v>
      </c>
      <c r="E1056" s="40" t="s">
        <v>5</v>
      </c>
    </row>
    <row r="1057" spans="1:5" ht="12.75">
      <c r="A1057" t="s">
        <v>59</v>
      </c>
      <c r="E1057" s="39" t="s">
        <v>5</v>
      </c>
    </row>
    <row r="1058" spans="1:16" ht="12.75">
      <c r="A1058" t="s">
        <v>50</v>
      </c>
      <c s="34" t="s">
        <v>1015</v>
      </c>
      <c s="34" t="s">
        <v>2905</v>
      </c>
      <c s="35" t="s">
        <v>5</v>
      </c>
      <c s="6" t="s">
        <v>2906</v>
      </c>
      <c s="36" t="s">
        <v>206</v>
      </c>
      <c s="37">
        <v>1</v>
      </c>
      <c s="36">
        <v>0</v>
      </c>
      <c s="36">
        <f>ROUND(G1058*H1058,6)</f>
      </c>
      <c r="L1058" s="38">
        <v>0</v>
      </c>
      <c s="32">
        <f>ROUND(ROUND(L1058,2)*ROUND(G1058,3),2)</f>
      </c>
      <c s="36" t="s">
        <v>68</v>
      </c>
      <c>
        <f>(M1058*21)/100</f>
      </c>
      <c t="s">
        <v>28</v>
      </c>
    </row>
    <row r="1059" spans="1:5" ht="12.75">
      <c r="A1059" s="35" t="s">
        <v>56</v>
      </c>
      <c r="E1059" s="39" t="s">
        <v>2906</v>
      </c>
    </row>
    <row r="1060" spans="1:5" ht="12.75">
      <c r="A1060" s="35" t="s">
        <v>58</v>
      </c>
      <c r="E1060" s="40" t="s">
        <v>5</v>
      </c>
    </row>
    <row r="1061" spans="1:5" ht="12.75">
      <c r="A1061" t="s">
        <v>59</v>
      </c>
      <c r="E1061" s="39" t="s">
        <v>5</v>
      </c>
    </row>
    <row r="1062" spans="1:16" ht="12.75">
      <c r="A1062" t="s">
        <v>50</v>
      </c>
      <c s="34" t="s">
        <v>1016</v>
      </c>
      <c s="34" t="s">
        <v>2907</v>
      </c>
      <c s="35" t="s">
        <v>5</v>
      </c>
      <c s="6" t="s">
        <v>2908</v>
      </c>
      <c s="36" t="s">
        <v>206</v>
      </c>
      <c s="37">
        <v>1</v>
      </c>
      <c s="36">
        <v>0</v>
      </c>
      <c s="36">
        <f>ROUND(G1062*H1062,6)</f>
      </c>
      <c r="L1062" s="38">
        <v>0</v>
      </c>
      <c s="32">
        <f>ROUND(ROUND(L1062,2)*ROUND(G1062,3),2)</f>
      </c>
      <c s="36" t="s">
        <v>68</v>
      </c>
      <c>
        <f>(M1062*21)/100</f>
      </c>
      <c t="s">
        <v>28</v>
      </c>
    </row>
    <row r="1063" spans="1:5" ht="12.75">
      <c r="A1063" s="35" t="s">
        <v>56</v>
      </c>
      <c r="E1063" s="39" t="s">
        <v>2908</v>
      </c>
    </row>
    <row r="1064" spans="1:5" ht="12.75">
      <c r="A1064" s="35" t="s">
        <v>58</v>
      </c>
      <c r="E1064" s="40" t="s">
        <v>5</v>
      </c>
    </row>
    <row r="1065" spans="1:5" ht="12.75">
      <c r="A1065" t="s">
        <v>59</v>
      </c>
      <c r="E1065" s="39" t="s">
        <v>5</v>
      </c>
    </row>
    <row r="1066" spans="1:16" ht="12.75">
      <c r="A1066" t="s">
        <v>50</v>
      </c>
      <c s="34" t="s">
        <v>1017</v>
      </c>
      <c s="34" t="s">
        <v>2909</v>
      </c>
      <c s="35" t="s">
        <v>5</v>
      </c>
      <c s="6" t="s">
        <v>2910</v>
      </c>
      <c s="36" t="s">
        <v>206</v>
      </c>
      <c s="37">
        <v>1</v>
      </c>
      <c s="36">
        <v>0</v>
      </c>
      <c s="36">
        <f>ROUND(G1066*H1066,6)</f>
      </c>
      <c r="L1066" s="38">
        <v>0</v>
      </c>
      <c s="32">
        <f>ROUND(ROUND(L1066,2)*ROUND(G1066,3),2)</f>
      </c>
      <c s="36" t="s">
        <v>68</v>
      </c>
      <c>
        <f>(M1066*21)/100</f>
      </c>
      <c t="s">
        <v>28</v>
      </c>
    </row>
    <row r="1067" spans="1:5" ht="12.75">
      <c r="A1067" s="35" t="s">
        <v>56</v>
      </c>
      <c r="E1067" s="39" t="s">
        <v>2910</v>
      </c>
    </row>
    <row r="1068" spans="1:5" ht="12.75">
      <c r="A1068" s="35" t="s">
        <v>58</v>
      </c>
      <c r="E1068" s="40" t="s">
        <v>5</v>
      </c>
    </row>
    <row r="1069" spans="1:5" ht="12.75">
      <c r="A1069" t="s">
        <v>59</v>
      </c>
      <c r="E1069" s="39" t="s">
        <v>5</v>
      </c>
    </row>
    <row r="1070" spans="1:16" ht="12.75">
      <c r="A1070" t="s">
        <v>50</v>
      </c>
      <c s="34" t="s">
        <v>1018</v>
      </c>
      <c s="34" t="s">
        <v>2911</v>
      </c>
      <c s="35" t="s">
        <v>5</v>
      </c>
      <c s="6" t="s">
        <v>2912</v>
      </c>
      <c s="36" t="s">
        <v>206</v>
      </c>
      <c s="37">
        <v>1</v>
      </c>
      <c s="36">
        <v>0</v>
      </c>
      <c s="36">
        <f>ROUND(G1070*H1070,6)</f>
      </c>
      <c r="L1070" s="38">
        <v>0</v>
      </c>
      <c s="32">
        <f>ROUND(ROUND(L1070,2)*ROUND(G1070,3),2)</f>
      </c>
      <c s="36" t="s">
        <v>68</v>
      </c>
      <c>
        <f>(M1070*21)/100</f>
      </c>
      <c t="s">
        <v>28</v>
      </c>
    </row>
    <row r="1071" spans="1:5" ht="12.75">
      <c r="A1071" s="35" t="s">
        <v>56</v>
      </c>
      <c r="E1071" s="39" t="s">
        <v>2912</v>
      </c>
    </row>
    <row r="1072" spans="1:5" ht="12.75">
      <c r="A1072" s="35" t="s">
        <v>58</v>
      </c>
      <c r="E1072" s="40" t="s">
        <v>5</v>
      </c>
    </row>
    <row r="1073" spans="1:5" ht="12.75">
      <c r="A1073" t="s">
        <v>59</v>
      </c>
      <c r="E1073" s="39" t="s">
        <v>5</v>
      </c>
    </row>
    <row r="1074" spans="1:16" ht="12.75">
      <c r="A1074" t="s">
        <v>50</v>
      </c>
      <c s="34" t="s">
        <v>1019</v>
      </c>
      <c s="34" t="s">
        <v>2913</v>
      </c>
      <c s="35" t="s">
        <v>5</v>
      </c>
      <c s="6" t="s">
        <v>2914</v>
      </c>
      <c s="36" t="s">
        <v>206</v>
      </c>
      <c s="37">
        <v>1</v>
      </c>
      <c s="36">
        <v>0</v>
      </c>
      <c s="36">
        <f>ROUND(G1074*H1074,6)</f>
      </c>
      <c r="L1074" s="38">
        <v>0</v>
      </c>
      <c s="32">
        <f>ROUND(ROUND(L1074,2)*ROUND(G1074,3),2)</f>
      </c>
      <c s="36" t="s">
        <v>68</v>
      </c>
      <c>
        <f>(M1074*21)/100</f>
      </c>
      <c t="s">
        <v>28</v>
      </c>
    </row>
    <row r="1075" spans="1:5" ht="12.75">
      <c r="A1075" s="35" t="s">
        <v>56</v>
      </c>
      <c r="E1075" s="39" t="s">
        <v>2914</v>
      </c>
    </row>
    <row r="1076" spans="1:5" ht="12.75">
      <c r="A1076" s="35" t="s">
        <v>58</v>
      </c>
      <c r="E1076" s="40" t="s">
        <v>5</v>
      </c>
    </row>
    <row r="1077" spans="1:5" ht="12.75">
      <c r="A1077" t="s">
        <v>59</v>
      </c>
      <c r="E1077" s="39" t="s">
        <v>5</v>
      </c>
    </row>
    <row r="1078" spans="1:16" ht="12.75">
      <c r="A1078" t="s">
        <v>50</v>
      </c>
      <c s="34" t="s">
        <v>1020</v>
      </c>
      <c s="34" t="s">
        <v>2915</v>
      </c>
      <c s="35" t="s">
        <v>5</v>
      </c>
      <c s="6" t="s">
        <v>2916</v>
      </c>
      <c s="36" t="s">
        <v>206</v>
      </c>
      <c s="37">
        <v>1</v>
      </c>
      <c s="36">
        <v>0</v>
      </c>
      <c s="36">
        <f>ROUND(G1078*H1078,6)</f>
      </c>
      <c r="L1078" s="38">
        <v>0</v>
      </c>
      <c s="32">
        <f>ROUND(ROUND(L1078,2)*ROUND(G1078,3),2)</f>
      </c>
      <c s="36" t="s">
        <v>68</v>
      </c>
      <c>
        <f>(M1078*21)/100</f>
      </c>
      <c t="s">
        <v>28</v>
      </c>
    </row>
    <row r="1079" spans="1:5" ht="12.75">
      <c r="A1079" s="35" t="s">
        <v>56</v>
      </c>
      <c r="E1079" s="39" t="s">
        <v>2916</v>
      </c>
    </row>
    <row r="1080" spans="1:5" ht="12.75">
      <c r="A1080" s="35" t="s">
        <v>58</v>
      </c>
      <c r="E1080" s="40" t="s">
        <v>5</v>
      </c>
    </row>
    <row r="1081" spans="1:5" ht="12.75">
      <c r="A1081" t="s">
        <v>59</v>
      </c>
      <c r="E1081" s="39" t="s">
        <v>5</v>
      </c>
    </row>
    <row r="1082" spans="1:16" ht="12.75">
      <c r="A1082" t="s">
        <v>50</v>
      </c>
      <c s="34" t="s">
        <v>1021</v>
      </c>
      <c s="34" t="s">
        <v>2917</v>
      </c>
      <c s="35" t="s">
        <v>5</v>
      </c>
      <c s="6" t="s">
        <v>2918</v>
      </c>
      <c s="36" t="s">
        <v>206</v>
      </c>
      <c s="37">
        <v>1</v>
      </c>
      <c s="36">
        <v>0</v>
      </c>
      <c s="36">
        <f>ROUND(G1082*H1082,6)</f>
      </c>
      <c r="L1082" s="38">
        <v>0</v>
      </c>
      <c s="32">
        <f>ROUND(ROUND(L1082,2)*ROUND(G1082,3),2)</f>
      </c>
      <c s="36" t="s">
        <v>68</v>
      </c>
      <c>
        <f>(M1082*21)/100</f>
      </c>
      <c t="s">
        <v>28</v>
      </c>
    </row>
    <row r="1083" spans="1:5" ht="12.75">
      <c r="A1083" s="35" t="s">
        <v>56</v>
      </c>
      <c r="E1083" s="39" t="s">
        <v>2918</v>
      </c>
    </row>
    <row r="1084" spans="1:5" ht="12.75">
      <c r="A1084" s="35" t="s">
        <v>58</v>
      </c>
      <c r="E1084" s="40" t="s">
        <v>5</v>
      </c>
    </row>
    <row r="1085" spans="1:5" ht="12.75">
      <c r="A1085" t="s">
        <v>59</v>
      </c>
      <c r="E1085" s="39" t="s">
        <v>5</v>
      </c>
    </row>
    <row r="1086" spans="1:16" ht="12.75">
      <c r="A1086" t="s">
        <v>50</v>
      </c>
      <c s="34" t="s">
        <v>1022</v>
      </c>
      <c s="34" t="s">
        <v>2919</v>
      </c>
      <c s="35" t="s">
        <v>5</v>
      </c>
      <c s="6" t="s">
        <v>2920</v>
      </c>
      <c s="36" t="s">
        <v>206</v>
      </c>
      <c s="37">
        <v>1</v>
      </c>
      <c s="36">
        <v>0</v>
      </c>
      <c s="36">
        <f>ROUND(G1086*H1086,6)</f>
      </c>
      <c r="L1086" s="38">
        <v>0</v>
      </c>
      <c s="32">
        <f>ROUND(ROUND(L1086,2)*ROUND(G1086,3),2)</f>
      </c>
      <c s="36" t="s">
        <v>68</v>
      </c>
      <c>
        <f>(M1086*21)/100</f>
      </c>
      <c t="s">
        <v>28</v>
      </c>
    </row>
    <row r="1087" spans="1:5" ht="12.75">
      <c r="A1087" s="35" t="s">
        <v>56</v>
      </c>
      <c r="E1087" s="39" t="s">
        <v>2920</v>
      </c>
    </row>
    <row r="1088" spans="1:5" ht="12.75">
      <c r="A1088" s="35" t="s">
        <v>58</v>
      </c>
      <c r="E1088" s="40" t="s">
        <v>5</v>
      </c>
    </row>
    <row r="1089" spans="1:5" ht="12.75">
      <c r="A1089" t="s">
        <v>59</v>
      </c>
      <c r="E1089" s="39" t="s">
        <v>5</v>
      </c>
    </row>
    <row r="1090" spans="1:16" ht="12.75">
      <c r="A1090" t="s">
        <v>50</v>
      </c>
      <c s="34" t="s">
        <v>1023</v>
      </c>
      <c s="34" t="s">
        <v>2921</v>
      </c>
      <c s="35" t="s">
        <v>5</v>
      </c>
      <c s="6" t="s">
        <v>2922</v>
      </c>
      <c s="36" t="s">
        <v>206</v>
      </c>
      <c s="37">
        <v>1</v>
      </c>
      <c s="36">
        <v>0</v>
      </c>
      <c s="36">
        <f>ROUND(G1090*H1090,6)</f>
      </c>
      <c r="L1090" s="38">
        <v>0</v>
      </c>
      <c s="32">
        <f>ROUND(ROUND(L1090,2)*ROUND(G1090,3),2)</f>
      </c>
      <c s="36" t="s">
        <v>68</v>
      </c>
      <c>
        <f>(M1090*21)/100</f>
      </c>
      <c t="s">
        <v>28</v>
      </c>
    </row>
    <row r="1091" spans="1:5" ht="12.75">
      <c r="A1091" s="35" t="s">
        <v>56</v>
      </c>
      <c r="E1091" s="39" t="s">
        <v>2922</v>
      </c>
    </row>
    <row r="1092" spans="1:5" ht="12.75">
      <c r="A1092" s="35" t="s">
        <v>58</v>
      </c>
      <c r="E1092" s="40" t="s">
        <v>5</v>
      </c>
    </row>
    <row r="1093" spans="1:5" ht="12.75">
      <c r="A1093" t="s">
        <v>59</v>
      </c>
      <c r="E1093" s="39" t="s">
        <v>5</v>
      </c>
    </row>
    <row r="1094" spans="1:16" ht="12.75">
      <c r="A1094" t="s">
        <v>50</v>
      </c>
      <c s="34" t="s">
        <v>1024</v>
      </c>
      <c s="34" t="s">
        <v>2923</v>
      </c>
      <c s="35" t="s">
        <v>5</v>
      </c>
      <c s="6" t="s">
        <v>2924</v>
      </c>
      <c s="36" t="s">
        <v>206</v>
      </c>
      <c s="37">
        <v>1</v>
      </c>
      <c s="36">
        <v>0</v>
      </c>
      <c s="36">
        <f>ROUND(G1094*H1094,6)</f>
      </c>
      <c r="L1094" s="38">
        <v>0</v>
      </c>
      <c s="32">
        <f>ROUND(ROUND(L1094,2)*ROUND(G1094,3),2)</f>
      </c>
      <c s="36" t="s">
        <v>68</v>
      </c>
      <c>
        <f>(M1094*21)/100</f>
      </c>
      <c t="s">
        <v>28</v>
      </c>
    </row>
    <row r="1095" spans="1:5" ht="12.75">
      <c r="A1095" s="35" t="s">
        <v>56</v>
      </c>
      <c r="E1095" s="39" t="s">
        <v>2924</v>
      </c>
    </row>
    <row r="1096" spans="1:5" ht="12.75">
      <c r="A1096" s="35" t="s">
        <v>58</v>
      </c>
      <c r="E1096" s="40" t="s">
        <v>5</v>
      </c>
    </row>
    <row r="1097" spans="1:5" ht="12.75">
      <c r="A1097" t="s">
        <v>59</v>
      </c>
      <c r="E1097" s="39" t="s">
        <v>5</v>
      </c>
    </row>
    <row r="1098" spans="1:16" ht="12.75">
      <c r="A1098" t="s">
        <v>50</v>
      </c>
      <c s="34" t="s">
        <v>1025</v>
      </c>
      <c s="34" t="s">
        <v>2925</v>
      </c>
      <c s="35" t="s">
        <v>5</v>
      </c>
      <c s="6" t="s">
        <v>2926</v>
      </c>
      <c s="36" t="s">
        <v>206</v>
      </c>
      <c s="37">
        <v>1</v>
      </c>
      <c s="36">
        <v>0</v>
      </c>
      <c s="36">
        <f>ROUND(G1098*H1098,6)</f>
      </c>
      <c r="L1098" s="38">
        <v>0</v>
      </c>
      <c s="32">
        <f>ROUND(ROUND(L1098,2)*ROUND(G1098,3),2)</f>
      </c>
      <c s="36" t="s">
        <v>68</v>
      </c>
      <c>
        <f>(M1098*21)/100</f>
      </c>
      <c t="s">
        <v>28</v>
      </c>
    </row>
    <row r="1099" spans="1:5" ht="12.75">
      <c r="A1099" s="35" t="s">
        <v>56</v>
      </c>
      <c r="E1099" s="39" t="s">
        <v>2926</v>
      </c>
    </row>
    <row r="1100" spans="1:5" ht="12.75">
      <c r="A1100" s="35" t="s">
        <v>58</v>
      </c>
      <c r="E1100" s="40" t="s">
        <v>5</v>
      </c>
    </row>
    <row r="1101" spans="1:5" ht="12.75">
      <c r="A1101" t="s">
        <v>59</v>
      </c>
      <c r="E1101" s="39" t="s">
        <v>5</v>
      </c>
    </row>
    <row r="1102" spans="1:16" ht="12.75">
      <c r="A1102" t="s">
        <v>50</v>
      </c>
      <c s="34" t="s">
        <v>1026</v>
      </c>
      <c s="34" t="s">
        <v>2927</v>
      </c>
      <c s="35" t="s">
        <v>5</v>
      </c>
      <c s="6" t="s">
        <v>2928</v>
      </c>
      <c s="36" t="s">
        <v>206</v>
      </c>
      <c s="37">
        <v>1</v>
      </c>
      <c s="36">
        <v>0</v>
      </c>
      <c s="36">
        <f>ROUND(G1102*H1102,6)</f>
      </c>
      <c r="L1102" s="38">
        <v>0</v>
      </c>
      <c s="32">
        <f>ROUND(ROUND(L1102,2)*ROUND(G1102,3),2)</f>
      </c>
      <c s="36" t="s">
        <v>68</v>
      </c>
      <c>
        <f>(M1102*21)/100</f>
      </c>
      <c t="s">
        <v>28</v>
      </c>
    </row>
    <row r="1103" spans="1:5" ht="12.75">
      <c r="A1103" s="35" t="s">
        <v>56</v>
      </c>
      <c r="E1103" s="39" t="s">
        <v>2928</v>
      </c>
    </row>
    <row r="1104" spans="1:5" ht="12.75">
      <c r="A1104" s="35" t="s">
        <v>58</v>
      </c>
      <c r="E1104" s="40" t="s">
        <v>5</v>
      </c>
    </row>
    <row r="1105" spans="1:5" ht="12.75">
      <c r="A1105" t="s">
        <v>59</v>
      </c>
      <c r="E1105" s="39" t="s">
        <v>5</v>
      </c>
    </row>
    <row r="1106" spans="1:16" ht="12.75">
      <c r="A1106" t="s">
        <v>50</v>
      </c>
      <c s="34" t="s">
        <v>1027</v>
      </c>
      <c s="34" t="s">
        <v>2929</v>
      </c>
      <c s="35" t="s">
        <v>5</v>
      </c>
      <c s="6" t="s">
        <v>2930</v>
      </c>
      <c s="36" t="s">
        <v>206</v>
      </c>
      <c s="37">
        <v>1</v>
      </c>
      <c s="36">
        <v>0</v>
      </c>
      <c s="36">
        <f>ROUND(G1106*H1106,6)</f>
      </c>
      <c r="L1106" s="38">
        <v>0</v>
      </c>
      <c s="32">
        <f>ROUND(ROUND(L1106,2)*ROUND(G1106,3),2)</f>
      </c>
      <c s="36" t="s">
        <v>68</v>
      </c>
      <c>
        <f>(M1106*21)/100</f>
      </c>
      <c t="s">
        <v>28</v>
      </c>
    </row>
    <row r="1107" spans="1:5" ht="12.75">
      <c r="A1107" s="35" t="s">
        <v>56</v>
      </c>
      <c r="E1107" s="39" t="s">
        <v>2930</v>
      </c>
    </row>
    <row r="1108" spans="1:5" ht="12.75">
      <c r="A1108" s="35" t="s">
        <v>58</v>
      </c>
      <c r="E1108" s="40" t="s">
        <v>5</v>
      </c>
    </row>
    <row r="1109" spans="1:5" ht="12.75">
      <c r="A1109" t="s">
        <v>59</v>
      </c>
      <c r="E1109" s="39" t="s">
        <v>5</v>
      </c>
    </row>
    <row r="1110" spans="1:16" ht="12.75">
      <c r="A1110" t="s">
        <v>50</v>
      </c>
      <c s="34" t="s">
        <v>1028</v>
      </c>
      <c s="34" t="s">
        <v>2931</v>
      </c>
      <c s="35" t="s">
        <v>5</v>
      </c>
      <c s="6" t="s">
        <v>2932</v>
      </c>
      <c s="36" t="s">
        <v>206</v>
      </c>
      <c s="37">
        <v>1</v>
      </c>
      <c s="36">
        <v>0</v>
      </c>
      <c s="36">
        <f>ROUND(G1110*H1110,6)</f>
      </c>
      <c r="L1110" s="38">
        <v>0</v>
      </c>
      <c s="32">
        <f>ROUND(ROUND(L1110,2)*ROUND(G1110,3),2)</f>
      </c>
      <c s="36" t="s">
        <v>68</v>
      </c>
      <c>
        <f>(M1110*21)/100</f>
      </c>
      <c t="s">
        <v>28</v>
      </c>
    </row>
    <row r="1111" spans="1:5" ht="12.75">
      <c r="A1111" s="35" t="s">
        <v>56</v>
      </c>
      <c r="E1111" s="39" t="s">
        <v>2932</v>
      </c>
    </row>
    <row r="1112" spans="1:5" ht="12.75">
      <c r="A1112" s="35" t="s">
        <v>58</v>
      </c>
      <c r="E1112" s="40" t="s">
        <v>5</v>
      </c>
    </row>
    <row r="1113" spans="1:5" ht="12.75">
      <c r="A1113" t="s">
        <v>59</v>
      </c>
      <c r="E1113" s="39" t="s">
        <v>5</v>
      </c>
    </row>
    <row r="1114" spans="1:16" ht="12.75">
      <c r="A1114" t="s">
        <v>50</v>
      </c>
      <c s="34" t="s">
        <v>1030</v>
      </c>
      <c s="34" t="s">
        <v>2933</v>
      </c>
      <c s="35" t="s">
        <v>5</v>
      </c>
      <c s="6" t="s">
        <v>2934</v>
      </c>
      <c s="36" t="s">
        <v>206</v>
      </c>
      <c s="37">
        <v>1</v>
      </c>
      <c s="36">
        <v>0</v>
      </c>
      <c s="36">
        <f>ROUND(G1114*H1114,6)</f>
      </c>
      <c r="L1114" s="38">
        <v>0</v>
      </c>
      <c s="32">
        <f>ROUND(ROUND(L1114,2)*ROUND(G1114,3),2)</f>
      </c>
      <c s="36" t="s">
        <v>68</v>
      </c>
      <c>
        <f>(M1114*21)/100</f>
      </c>
      <c t="s">
        <v>28</v>
      </c>
    </row>
    <row r="1115" spans="1:5" ht="12.75">
      <c r="A1115" s="35" t="s">
        <v>56</v>
      </c>
      <c r="E1115" s="39" t="s">
        <v>2934</v>
      </c>
    </row>
    <row r="1116" spans="1:5" ht="12.75">
      <c r="A1116" s="35" t="s">
        <v>58</v>
      </c>
      <c r="E1116" s="40" t="s">
        <v>5</v>
      </c>
    </row>
    <row r="1117" spans="1:5" ht="12.75">
      <c r="A1117" t="s">
        <v>59</v>
      </c>
      <c r="E1117" s="39" t="s">
        <v>5</v>
      </c>
    </row>
    <row r="1118" spans="1:16" ht="12.75">
      <c r="A1118" t="s">
        <v>50</v>
      </c>
      <c s="34" t="s">
        <v>1031</v>
      </c>
      <c s="34" t="s">
        <v>2935</v>
      </c>
      <c s="35" t="s">
        <v>5</v>
      </c>
      <c s="6" t="s">
        <v>2936</v>
      </c>
      <c s="36" t="s">
        <v>206</v>
      </c>
      <c s="37">
        <v>1</v>
      </c>
      <c s="36">
        <v>0</v>
      </c>
      <c s="36">
        <f>ROUND(G1118*H1118,6)</f>
      </c>
      <c r="L1118" s="38">
        <v>0</v>
      </c>
      <c s="32">
        <f>ROUND(ROUND(L1118,2)*ROUND(G1118,3),2)</f>
      </c>
      <c s="36" t="s">
        <v>68</v>
      </c>
      <c>
        <f>(M1118*21)/100</f>
      </c>
      <c t="s">
        <v>28</v>
      </c>
    </row>
    <row r="1119" spans="1:5" ht="12.75">
      <c r="A1119" s="35" t="s">
        <v>56</v>
      </c>
      <c r="E1119" s="39" t="s">
        <v>2936</v>
      </c>
    </row>
    <row r="1120" spans="1:5" ht="12.75">
      <c r="A1120" s="35" t="s">
        <v>58</v>
      </c>
      <c r="E1120" s="40" t="s">
        <v>5</v>
      </c>
    </row>
    <row r="1121" spans="1:5" ht="12.75">
      <c r="A1121" t="s">
        <v>59</v>
      </c>
      <c r="E1121" s="39" t="s">
        <v>5</v>
      </c>
    </row>
    <row r="1122" spans="1:16" ht="12.75">
      <c r="A1122" t="s">
        <v>50</v>
      </c>
      <c s="34" t="s">
        <v>1032</v>
      </c>
      <c s="34" t="s">
        <v>2937</v>
      </c>
      <c s="35" t="s">
        <v>5</v>
      </c>
      <c s="6" t="s">
        <v>2938</v>
      </c>
      <c s="36" t="s">
        <v>206</v>
      </c>
      <c s="37">
        <v>1</v>
      </c>
      <c s="36">
        <v>0</v>
      </c>
      <c s="36">
        <f>ROUND(G1122*H1122,6)</f>
      </c>
      <c r="L1122" s="38">
        <v>0</v>
      </c>
      <c s="32">
        <f>ROUND(ROUND(L1122,2)*ROUND(G1122,3),2)</f>
      </c>
      <c s="36" t="s">
        <v>68</v>
      </c>
      <c>
        <f>(M1122*21)/100</f>
      </c>
      <c t="s">
        <v>28</v>
      </c>
    </row>
    <row r="1123" spans="1:5" ht="12.75">
      <c r="A1123" s="35" t="s">
        <v>56</v>
      </c>
      <c r="E1123" s="39" t="s">
        <v>2938</v>
      </c>
    </row>
    <row r="1124" spans="1:5" ht="12.75">
      <c r="A1124" s="35" t="s">
        <v>58</v>
      </c>
      <c r="E1124" s="40" t="s">
        <v>5</v>
      </c>
    </row>
    <row r="1125" spans="1:5" ht="12.75">
      <c r="A1125" t="s">
        <v>59</v>
      </c>
      <c r="E1125" s="39" t="s">
        <v>5</v>
      </c>
    </row>
    <row r="1126" spans="1:16" ht="12.75">
      <c r="A1126" t="s">
        <v>50</v>
      </c>
      <c s="34" t="s">
        <v>1033</v>
      </c>
      <c s="34" t="s">
        <v>2939</v>
      </c>
      <c s="35" t="s">
        <v>5</v>
      </c>
      <c s="6" t="s">
        <v>2940</v>
      </c>
      <c s="36" t="s">
        <v>206</v>
      </c>
      <c s="37">
        <v>1</v>
      </c>
      <c s="36">
        <v>0</v>
      </c>
      <c s="36">
        <f>ROUND(G1126*H1126,6)</f>
      </c>
      <c r="L1126" s="38">
        <v>0</v>
      </c>
      <c s="32">
        <f>ROUND(ROUND(L1126,2)*ROUND(G1126,3),2)</f>
      </c>
      <c s="36" t="s">
        <v>68</v>
      </c>
      <c>
        <f>(M1126*21)/100</f>
      </c>
      <c t="s">
        <v>28</v>
      </c>
    </row>
    <row r="1127" spans="1:5" ht="12.75">
      <c r="A1127" s="35" t="s">
        <v>56</v>
      </c>
      <c r="E1127" s="39" t="s">
        <v>2940</v>
      </c>
    </row>
    <row r="1128" spans="1:5" ht="12.75">
      <c r="A1128" s="35" t="s">
        <v>58</v>
      </c>
      <c r="E1128" s="40" t="s">
        <v>5</v>
      </c>
    </row>
    <row r="1129" spans="1:5" ht="12.75">
      <c r="A1129" t="s">
        <v>59</v>
      </c>
      <c r="E1129" s="39" t="s">
        <v>5</v>
      </c>
    </row>
    <row r="1130" spans="1:16" ht="12.75">
      <c r="A1130" t="s">
        <v>50</v>
      </c>
      <c s="34" t="s">
        <v>1034</v>
      </c>
      <c s="34" t="s">
        <v>2941</v>
      </c>
      <c s="35" t="s">
        <v>5</v>
      </c>
      <c s="6" t="s">
        <v>2942</v>
      </c>
      <c s="36" t="s">
        <v>206</v>
      </c>
      <c s="37">
        <v>1</v>
      </c>
      <c s="36">
        <v>0</v>
      </c>
      <c s="36">
        <f>ROUND(G1130*H1130,6)</f>
      </c>
      <c r="L1130" s="38">
        <v>0</v>
      </c>
      <c s="32">
        <f>ROUND(ROUND(L1130,2)*ROUND(G1130,3),2)</f>
      </c>
      <c s="36" t="s">
        <v>68</v>
      </c>
      <c>
        <f>(M1130*21)/100</f>
      </c>
      <c t="s">
        <v>28</v>
      </c>
    </row>
    <row r="1131" spans="1:5" ht="12.75">
      <c r="A1131" s="35" t="s">
        <v>56</v>
      </c>
      <c r="E1131" s="39" t="s">
        <v>2942</v>
      </c>
    </row>
    <row r="1132" spans="1:5" ht="12.75">
      <c r="A1132" s="35" t="s">
        <v>58</v>
      </c>
      <c r="E1132" s="40" t="s">
        <v>5</v>
      </c>
    </row>
    <row r="1133" spans="1:5" ht="12.75">
      <c r="A1133" t="s">
        <v>59</v>
      </c>
      <c r="E1133" s="39" t="s">
        <v>5</v>
      </c>
    </row>
    <row r="1134" spans="1:16" ht="12.75">
      <c r="A1134" t="s">
        <v>50</v>
      </c>
      <c s="34" t="s">
        <v>1035</v>
      </c>
      <c s="34" t="s">
        <v>2943</v>
      </c>
      <c s="35" t="s">
        <v>5</v>
      </c>
      <c s="6" t="s">
        <v>2944</v>
      </c>
      <c s="36" t="s">
        <v>206</v>
      </c>
      <c s="37">
        <v>1</v>
      </c>
      <c s="36">
        <v>0</v>
      </c>
      <c s="36">
        <f>ROUND(G1134*H1134,6)</f>
      </c>
      <c r="L1134" s="38">
        <v>0</v>
      </c>
      <c s="32">
        <f>ROUND(ROUND(L1134,2)*ROUND(G1134,3),2)</f>
      </c>
      <c s="36" t="s">
        <v>68</v>
      </c>
      <c>
        <f>(M1134*21)/100</f>
      </c>
      <c t="s">
        <v>28</v>
      </c>
    </row>
    <row r="1135" spans="1:5" ht="12.75">
      <c r="A1135" s="35" t="s">
        <v>56</v>
      </c>
      <c r="E1135" s="39" t="s">
        <v>2944</v>
      </c>
    </row>
    <row r="1136" spans="1:5" ht="12.75">
      <c r="A1136" s="35" t="s">
        <v>58</v>
      </c>
      <c r="E1136" s="40" t="s">
        <v>5</v>
      </c>
    </row>
    <row r="1137" spans="1:5" ht="12.75">
      <c r="A1137" t="s">
        <v>59</v>
      </c>
      <c r="E1137" s="39" t="s">
        <v>5</v>
      </c>
    </row>
    <row r="1138" spans="1:16" ht="12.75">
      <c r="A1138" t="s">
        <v>50</v>
      </c>
      <c s="34" t="s">
        <v>1036</v>
      </c>
      <c s="34" t="s">
        <v>2945</v>
      </c>
      <c s="35" t="s">
        <v>5</v>
      </c>
      <c s="6" t="s">
        <v>2946</v>
      </c>
      <c s="36" t="s">
        <v>206</v>
      </c>
      <c s="37">
        <v>1</v>
      </c>
      <c s="36">
        <v>0</v>
      </c>
      <c s="36">
        <f>ROUND(G1138*H1138,6)</f>
      </c>
      <c r="L1138" s="38">
        <v>0</v>
      </c>
      <c s="32">
        <f>ROUND(ROUND(L1138,2)*ROUND(G1138,3),2)</f>
      </c>
      <c s="36" t="s">
        <v>68</v>
      </c>
      <c>
        <f>(M1138*21)/100</f>
      </c>
      <c t="s">
        <v>28</v>
      </c>
    </row>
    <row r="1139" spans="1:5" ht="12.75">
      <c r="A1139" s="35" t="s">
        <v>56</v>
      </c>
      <c r="E1139" s="39" t="s">
        <v>2946</v>
      </c>
    </row>
    <row r="1140" spans="1:5" ht="12.75">
      <c r="A1140" s="35" t="s">
        <v>58</v>
      </c>
      <c r="E1140" s="40" t="s">
        <v>5</v>
      </c>
    </row>
    <row r="1141" spans="1:5" ht="12.75">
      <c r="A1141" t="s">
        <v>59</v>
      </c>
      <c r="E1141" s="39" t="s">
        <v>5</v>
      </c>
    </row>
    <row r="1142" spans="1:16" ht="12.75">
      <c r="A1142" t="s">
        <v>50</v>
      </c>
      <c s="34" t="s">
        <v>1037</v>
      </c>
      <c s="34" t="s">
        <v>2947</v>
      </c>
      <c s="35" t="s">
        <v>5</v>
      </c>
      <c s="6" t="s">
        <v>2948</v>
      </c>
      <c s="36" t="s">
        <v>206</v>
      </c>
      <c s="37">
        <v>1</v>
      </c>
      <c s="36">
        <v>0</v>
      </c>
      <c s="36">
        <f>ROUND(G1142*H1142,6)</f>
      </c>
      <c r="L1142" s="38">
        <v>0</v>
      </c>
      <c s="32">
        <f>ROUND(ROUND(L1142,2)*ROUND(G1142,3),2)</f>
      </c>
      <c s="36" t="s">
        <v>68</v>
      </c>
      <c>
        <f>(M1142*21)/100</f>
      </c>
      <c t="s">
        <v>28</v>
      </c>
    </row>
    <row r="1143" spans="1:5" ht="12.75">
      <c r="A1143" s="35" t="s">
        <v>56</v>
      </c>
      <c r="E1143" s="39" t="s">
        <v>2948</v>
      </c>
    </row>
    <row r="1144" spans="1:5" ht="12.75">
      <c r="A1144" s="35" t="s">
        <v>58</v>
      </c>
      <c r="E1144" s="40" t="s">
        <v>5</v>
      </c>
    </row>
    <row r="1145" spans="1:5" ht="12.75">
      <c r="A1145" t="s">
        <v>59</v>
      </c>
      <c r="E1145" s="39" t="s">
        <v>5</v>
      </c>
    </row>
    <row r="1146" spans="1:16" ht="12.75">
      <c r="A1146" t="s">
        <v>50</v>
      </c>
      <c s="34" t="s">
        <v>1038</v>
      </c>
      <c s="34" t="s">
        <v>1438</v>
      </c>
      <c s="35" t="s">
        <v>5</v>
      </c>
      <c s="6" t="s">
        <v>2949</v>
      </c>
      <c s="36" t="s">
        <v>206</v>
      </c>
      <c s="37">
        <v>1</v>
      </c>
      <c s="36">
        <v>0</v>
      </c>
      <c s="36">
        <f>ROUND(G1146*H1146,6)</f>
      </c>
      <c r="L1146" s="38">
        <v>0</v>
      </c>
      <c s="32">
        <f>ROUND(ROUND(L1146,2)*ROUND(G1146,3),2)</f>
      </c>
      <c s="36" t="s">
        <v>68</v>
      </c>
      <c>
        <f>(M1146*21)/100</f>
      </c>
      <c t="s">
        <v>28</v>
      </c>
    </row>
    <row r="1147" spans="1:5" ht="12.75">
      <c r="A1147" s="35" t="s">
        <v>56</v>
      </c>
      <c r="E1147" s="39" t="s">
        <v>2949</v>
      </c>
    </row>
    <row r="1148" spans="1:5" ht="12.75">
      <c r="A1148" s="35" t="s">
        <v>58</v>
      </c>
      <c r="E1148" s="40" t="s">
        <v>5</v>
      </c>
    </row>
    <row r="1149" spans="1:5" ht="12.75">
      <c r="A1149" t="s">
        <v>59</v>
      </c>
      <c r="E1149" s="39" t="s">
        <v>5</v>
      </c>
    </row>
    <row r="1150" spans="1:16" ht="12.75">
      <c r="A1150" t="s">
        <v>50</v>
      </c>
      <c s="34" t="s">
        <v>1039</v>
      </c>
      <c s="34" t="s">
        <v>1453</v>
      </c>
      <c s="35" t="s">
        <v>5</v>
      </c>
      <c s="6" t="s">
        <v>2950</v>
      </c>
      <c s="36" t="s">
        <v>206</v>
      </c>
      <c s="37">
        <v>1</v>
      </c>
      <c s="36">
        <v>0</v>
      </c>
      <c s="36">
        <f>ROUND(G1150*H1150,6)</f>
      </c>
      <c r="L1150" s="38">
        <v>0</v>
      </c>
      <c s="32">
        <f>ROUND(ROUND(L1150,2)*ROUND(G1150,3),2)</f>
      </c>
      <c s="36" t="s">
        <v>68</v>
      </c>
      <c>
        <f>(M1150*21)/100</f>
      </c>
      <c t="s">
        <v>28</v>
      </c>
    </row>
    <row r="1151" spans="1:5" ht="12.75">
      <c r="A1151" s="35" t="s">
        <v>56</v>
      </c>
      <c r="E1151" s="39" t="s">
        <v>2950</v>
      </c>
    </row>
    <row r="1152" spans="1:5" ht="12.75">
      <c r="A1152" s="35" t="s">
        <v>58</v>
      </c>
      <c r="E1152" s="40" t="s">
        <v>5</v>
      </c>
    </row>
    <row r="1153" spans="1:5" ht="12.75">
      <c r="A1153" t="s">
        <v>59</v>
      </c>
      <c r="E1153" s="39" t="s">
        <v>5</v>
      </c>
    </row>
    <row r="1154" spans="1:16" ht="12.75">
      <c r="A1154" t="s">
        <v>50</v>
      </c>
      <c s="34" t="s">
        <v>1040</v>
      </c>
      <c s="34" t="s">
        <v>1455</v>
      </c>
      <c s="35" t="s">
        <v>5</v>
      </c>
      <c s="6" t="s">
        <v>2951</v>
      </c>
      <c s="36" t="s">
        <v>206</v>
      </c>
      <c s="37">
        <v>1</v>
      </c>
      <c s="36">
        <v>0</v>
      </c>
      <c s="36">
        <f>ROUND(G1154*H1154,6)</f>
      </c>
      <c r="L1154" s="38">
        <v>0</v>
      </c>
      <c s="32">
        <f>ROUND(ROUND(L1154,2)*ROUND(G1154,3),2)</f>
      </c>
      <c s="36" t="s">
        <v>68</v>
      </c>
      <c>
        <f>(M1154*21)/100</f>
      </c>
      <c t="s">
        <v>28</v>
      </c>
    </row>
    <row r="1155" spans="1:5" ht="12.75">
      <c r="A1155" s="35" t="s">
        <v>56</v>
      </c>
      <c r="E1155" s="39" t="s">
        <v>2951</v>
      </c>
    </row>
    <row r="1156" spans="1:5" ht="12.75">
      <c r="A1156" s="35" t="s">
        <v>58</v>
      </c>
      <c r="E1156" s="40" t="s">
        <v>5</v>
      </c>
    </row>
    <row r="1157" spans="1:5" ht="12.75">
      <c r="A1157" t="s">
        <v>59</v>
      </c>
      <c r="E1157" s="39" t="s">
        <v>5</v>
      </c>
    </row>
    <row r="1158" spans="1:16" ht="12.75">
      <c r="A1158" t="s">
        <v>50</v>
      </c>
      <c s="34" t="s">
        <v>1041</v>
      </c>
      <c s="34" t="s">
        <v>1457</v>
      </c>
      <c s="35" t="s">
        <v>5</v>
      </c>
      <c s="6" t="s">
        <v>2952</v>
      </c>
      <c s="36" t="s">
        <v>206</v>
      </c>
      <c s="37">
        <v>1</v>
      </c>
      <c s="36">
        <v>0</v>
      </c>
      <c s="36">
        <f>ROUND(G1158*H1158,6)</f>
      </c>
      <c r="L1158" s="38">
        <v>0</v>
      </c>
      <c s="32">
        <f>ROUND(ROUND(L1158,2)*ROUND(G1158,3),2)</f>
      </c>
      <c s="36" t="s">
        <v>68</v>
      </c>
      <c>
        <f>(M1158*21)/100</f>
      </c>
      <c t="s">
        <v>28</v>
      </c>
    </row>
    <row r="1159" spans="1:5" ht="12.75">
      <c r="A1159" s="35" t="s">
        <v>56</v>
      </c>
      <c r="E1159" s="39" t="s">
        <v>2952</v>
      </c>
    </row>
    <row r="1160" spans="1:5" ht="12.75">
      <c r="A1160" s="35" t="s">
        <v>58</v>
      </c>
      <c r="E1160" s="40" t="s">
        <v>5</v>
      </c>
    </row>
    <row r="1161" spans="1:5" ht="12.75">
      <c r="A1161" t="s">
        <v>59</v>
      </c>
      <c r="E1161" s="39" t="s">
        <v>5</v>
      </c>
    </row>
    <row r="1162" spans="1:16" ht="12.75">
      <c r="A1162" t="s">
        <v>50</v>
      </c>
      <c s="34" t="s">
        <v>1042</v>
      </c>
      <c s="34" t="s">
        <v>1459</v>
      </c>
      <c s="35" t="s">
        <v>5</v>
      </c>
      <c s="6" t="s">
        <v>2953</v>
      </c>
      <c s="36" t="s">
        <v>206</v>
      </c>
      <c s="37">
        <v>1</v>
      </c>
      <c s="36">
        <v>0</v>
      </c>
      <c s="36">
        <f>ROUND(G1162*H1162,6)</f>
      </c>
      <c r="L1162" s="38">
        <v>0</v>
      </c>
      <c s="32">
        <f>ROUND(ROUND(L1162,2)*ROUND(G1162,3),2)</f>
      </c>
      <c s="36" t="s">
        <v>68</v>
      </c>
      <c>
        <f>(M1162*21)/100</f>
      </c>
      <c t="s">
        <v>28</v>
      </c>
    </row>
    <row r="1163" spans="1:5" ht="12.75">
      <c r="A1163" s="35" t="s">
        <v>56</v>
      </c>
      <c r="E1163" s="39" t="s">
        <v>2953</v>
      </c>
    </row>
    <row r="1164" spans="1:5" ht="12.75">
      <c r="A1164" s="35" t="s">
        <v>58</v>
      </c>
      <c r="E1164" s="40" t="s">
        <v>5</v>
      </c>
    </row>
    <row r="1165" spans="1:5" ht="12.75">
      <c r="A1165" t="s">
        <v>59</v>
      </c>
      <c r="E1165" s="39" t="s">
        <v>5</v>
      </c>
    </row>
    <row r="1166" spans="1:16" ht="12.75">
      <c r="A1166" t="s">
        <v>50</v>
      </c>
      <c s="34" t="s">
        <v>1043</v>
      </c>
      <c s="34" t="s">
        <v>1477</v>
      </c>
      <c s="35" t="s">
        <v>5</v>
      </c>
      <c s="6" t="s">
        <v>2954</v>
      </c>
      <c s="36" t="s">
        <v>206</v>
      </c>
      <c s="37">
        <v>1</v>
      </c>
      <c s="36">
        <v>0</v>
      </c>
      <c s="36">
        <f>ROUND(G1166*H1166,6)</f>
      </c>
      <c r="L1166" s="38">
        <v>0</v>
      </c>
      <c s="32">
        <f>ROUND(ROUND(L1166,2)*ROUND(G1166,3),2)</f>
      </c>
      <c s="36" t="s">
        <v>68</v>
      </c>
      <c>
        <f>(M1166*21)/100</f>
      </c>
      <c t="s">
        <v>28</v>
      </c>
    </row>
    <row r="1167" spans="1:5" ht="12.75">
      <c r="A1167" s="35" t="s">
        <v>56</v>
      </c>
      <c r="E1167" s="39" t="s">
        <v>2954</v>
      </c>
    </row>
    <row r="1168" spans="1:5" ht="12.75">
      <c r="A1168" s="35" t="s">
        <v>58</v>
      </c>
      <c r="E1168" s="40" t="s">
        <v>5</v>
      </c>
    </row>
    <row r="1169" spans="1:5" ht="12.75">
      <c r="A1169" t="s">
        <v>59</v>
      </c>
      <c r="E1169" s="39" t="s">
        <v>5</v>
      </c>
    </row>
    <row r="1170" spans="1:16" ht="12.75">
      <c r="A1170" t="s">
        <v>50</v>
      </c>
      <c s="34" t="s">
        <v>1044</v>
      </c>
      <c s="34" t="s">
        <v>1479</v>
      </c>
      <c s="35" t="s">
        <v>5</v>
      </c>
      <c s="6" t="s">
        <v>2955</v>
      </c>
      <c s="36" t="s">
        <v>206</v>
      </c>
      <c s="37">
        <v>1</v>
      </c>
      <c s="36">
        <v>0</v>
      </c>
      <c s="36">
        <f>ROUND(G1170*H1170,6)</f>
      </c>
      <c r="L1170" s="38">
        <v>0</v>
      </c>
      <c s="32">
        <f>ROUND(ROUND(L1170,2)*ROUND(G1170,3),2)</f>
      </c>
      <c s="36" t="s">
        <v>68</v>
      </c>
      <c>
        <f>(M1170*21)/100</f>
      </c>
      <c t="s">
        <v>28</v>
      </c>
    </row>
    <row r="1171" spans="1:5" ht="12.75">
      <c r="A1171" s="35" t="s">
        <v>56</v>
      </c>
      <c r="E1171" s="39" t="s">
        <v>2955</v>
      </c>
    </row>
    <row r="1172" spans="1:5" ht="12.75">
      <c r="A1172" s="35" t="s">
        <v>58</v>
      </c>
      <c r="E1172" s="40" t="s">
        <v>5</v>
      </c>
    </row>
    <row r="1173" spans="1:5" ht="12.75">
      <c r="A1173" t="s">
        <v>59</v>
      </c>
      <c r="E1173" s="39" t="s">
        <v>5</v>
      </c>
    </row>
    <row r="1174" spans="1:16" ht="12.75">
      <c r="A1174" t="s">
        <v>50</v>
      </c>
      <c s="34" t="s">
        <v>1045</v>
      </c>
      <c s="34" t="s">
        <v>1481</v>
      </c>
      <c s="35" t="s">
        <v>5</v>
      </c>
      <c s="6" t="s">
        <v>2956</v>
      </c>
      <c s="36" t="s">
        <v>206</v>
      </c>
      <c s="37">
        <v>1</v>
      </c>
      <c s="36">
        <v>0</v>
      </c>
      <c s="36">
        <f>ROUND(G1174*H1174,6)</f>
      </c>
      <c r="L1174" s="38">
        <v>0</v>
      </c>
      <c s="32">
        <f>ROUND(ROUND(L1174,2)*ROUND(G1174,3),2)</f>
      </c>
      <c s="36" t="s">
        <v>68</v>
      </c>
      <c>
        <f>(M1174*21)/100</f>
      </c>
      <c t="s">
        <v>28</v>
      </c>
    </row>
    <row r="1175" spans="1:5" ht="12.75">
      <c r="A1175" s="35" t="s">
        <v>56</v>
      </c>
      <c r="E1175" s="39" t="s">
        <v>2956</v>
      </c>
    </row>
    <row r="1176" spans="1:5" ht="12.75">
      <c r="A1176" s="35" t="s">
        <v>58</v>
      </c>
      <c r="E1176" s="40" t="s">
        <v>5</v>
      </c>
    </row>
    <row r="1177" spans="1:5" ht="12.75">
      <c r="A1177" t="s">
        <v>59</v>
      </c>
      <c r="E1177" s="39" t="s">
        <v>5</v>
      </c>
    </row>
    <row r="1178" spans="1:16" ht="12.75">
      <c r="A1178" t="s">
        <v>50</v>
      </c>
      <c s="34" t="s">
        <v>1046</v>
      </c>
      <c s="34" t="s">
        <v>1501</v>
      </c>
      <c s="35" t="s">
        <v>5</v>
      </c>
      <c s="6" t="s">
        <v>2957</v>
      </c>
      <c s="36" t="s">
        <v>206</v>
      </c>
      <c s="37">
        <v>1</v>
      </c>
      <c s="36">
        <v>0</v>
      </c>
      <c s="36">
        <f>ROUND(G1178*H1178,6)</f>
      </c>
      <c r="L1178" s="38">
        <v>0</v>
      </c>
      <c s="32">
        <f>ROUND(ROUND(L1178,2)*ROUND(G1178,3),2)</f>
      </c>
      <c s="36" t="s">
        <v>68</v>
      </c>
      <c>
        <f>(M1178*21)/100</f>
      </c>
      <c t="s">
        <v>28</v>
      </c>
    </row>
    <row r="1179" spans="1:5" ht="12.75">
      <c r="A1179" s="35" t="s">
        <v>56</v>
      </c>
      <c r="E1179" s="39" t="s">
        <v>2957</v>
      </c>
    </row>
    <row r="1180" spans="1:5" ht="12.75">
      <c r="A1180" s="35" t="s">
        <v>58</v>
      </c>
      <c r="E1180" s="40" t="s">
        <v>5</v>
      </c>
    </row>
    <row r="1181" spans="1:5" ht="12.75">
      <c r="A1181" t="s">
        <v>59</v>
      </c>
      <c r="E1181" s="39" t="s">
        <v>5</v>
      </c>
    </row>
    <row r="1182" spans="1:16" ht="12.75">
      <c r="A1182" t="s">
        <v>50</v>
      </c>
      <c s="34" t="s">
        <v>1048</v>
      </c>
      <c s="34" t="s">
        <v>2958</v>
      </c>
      <c s="35" t="s">
        <v>5</v>
      </c>
      <c s="6" t="s">
        <v>2959</v>
      </c>
      <c s="36" t="s">
        <v>206</v>
      </c>
      <c s="37">
        <v>1</v>
      </c>
      <c s="36">
        <v>0</v>
      </c>
      <c s="36">
        <f>ROUND(G1182*H1182,6)</f>
      </c>
      <c r="L1182" s="38">
        <v>0</v>
      </c>
      <c s="32">
        <f>ROUND(ROUND(L1182,2)*ROUND(G1182,3),2)</f>
      </c>
      <c s="36" t="s">
        <v>68</v>
      </c>
      <c>
        <f>(M1182*21)/100</f>
      </c>
      <c t="s">
        <v>28</v>
      </c>
    </row>
    <row r="1183" spans="1:5" ht="12.75">
      <c r="A1183" s="35" t="s">
        <v>56</v>
      </c>
      <c r="E1183" s="39" t="s">
        <v>2959</v>
      </c>
    </row>
    <row r="1184" spans="1:5" ht="12.75">
      <c r="A1184" s="35" t="s">
        <v>58</v>
      </c>
      <c r="E1184" s="40" t="s">
        <v>5</v>
      </c>
    </row>
    <row r="1185" spans="1:5" ht="12.75">
      <c r="A1185" t="s">
        <v>59</v>
      </c>
      <c r="E1185" s="39" t="s">
        <v>5</v>
      </c>
    </row>
    <row r="1186" spans="1:16" ht="12.75">
      <c r="A1186" t="s">
        <v>50</v>
      </c>
      <c s="34" t="s">
        <v>1049</v>
      </c>
      <c s="34" t="s">
        <v>2960</v>
      </c>
      <c s="35" t="s">
        <v>5</v>
      </c>
      <c s="6" t="s">
        <v>2961</v>
      </c>
      <c s="36" t="s">
        <v>206</v>
      </c>
      <c s="37">
        <v>1</v>
      </c>
      <c s="36">
        <v>0</v>
      </c>
      <c s="36">
        <f>ROUND(G1186*H1186,6)</f>
      </c>
      <c r="L1186" s="38">
        <v>0</v>
      </c>
      <c s="32">
        <f>ROUND(ROUND(L1186,2)*ROUND(G1186,3),2)</f>
      </c>
      <c s="36" t="s">
        <v>68</v>
      </c>
      <c>
        <f>(M1186*21)/100</f>
      </c>
      <c t="s">
        <v>28</v>
      </c>
    </row>
    <row r="1187" spans="1:5" ht="12.75">
      <c r="A1187" s="35" t="s">
        <v>56</v>
      </c>
      <c r="E1187" s="39" t="s">
        <v>2961</v>
      </c>
    </row>
    <row r="1188" spans="1:5" ht="12.75">
      <c r="A1188" s="35" t="s">
        <v>58</v>
      </c>
      <c r="E1188" s="40" t="s">
        <v>5</v>
      </c>
    </row>
    <row r="1189" spans="1:5" ht="12.75">
      <c r="A1189" t="s">
        <v>59</v>
      </c>
      <c r="E1189" s="39" t="s">
        <v>5</v>
      </c>
    </row>
    <row r="1190" spans="1:16" ht="12.75">
      <c r="A1190" t="s">
        <v>50</v>
      </c>
      <c s="34" t="s">
        <v>1050</v>
      </c>
      <c s="34" t="s">
        <v>2962</v>
      </c>
      <c s="35" t="s">
        <v>5</v>
      </c>
      <c s="6" t="s">
        <v>2963</v>
      </c>
      <c s="36" t="s">
        <v>206</v>
      </c>
      <c s="37">
        <v>1</v>
      </c>
      <c s="36">
        <v>0</v>
      </c>
      <c s="36">
        <f>ROUND(G1190*H1190,6)</f>
      </c>
      <c r="L1190" s="38">
        <v>0</v>
      </c>
      <c s="32">
        <f>ROUND(ROUND(L1190,2)*ROUND(G1190,3),2)</f>
      </c>
      <c s="36" t="s">
        <v>68</v>
      </c>
      <c>
        <f>(M1190*21)/100</f>
      </c>
      <c t="s">
        <v>28</v>
      </c>
    </row>
    <row r="1191" spans="1:5" ht="12.75">
      <c r="A1191" s="35" t="s">
        <v>56</v>
      </c>
      <c r="E1191" s="39" t="s">
        <v>2963</v>
      </c>
    </row>
    <row r="1192" spans="1:5" ht="12.75">
      <c r="A1192" s="35" t="s">
        <v>58</v>
      </c>
      <c r="E1192" s="40" t="s">
        <v>5</v>
      </c>
    </row>
    <row r="1193" spans="1:5" ht="12.75">
      <c r="A1193" t="s">
        <v>59</v>
      </c>
      <c r="E1193" s="39" t="s">
        <v>5</v>
      </c>
    </row>
    <row r="1194" spans="1:16" ht="12.75">
      <c r="A1194" t="s">
        <v>50</v>
      </c>
      <c s="34" t="s">
        <v>1051</v>
      </c>
      <c s="34" t="s">
        <v>2964</v>
      </c>
      <c s="35" t="s">
        <v>5</v>
      </c>
      <c s="6" t="s">
        <v>2965</v>
      </c>
      <c s="36" t="s">
        <v>206</v>
      </c>
      <c s="37">
        <v>1</v>
      </c>
      <c s="36">
        <v>0</v>
      </c>
      <c s="36">
        <f>ROUND(G1194*H1194,6)</f>
      </c>
      <c r="L1194" s="38">
        <v>0</v>
      </c>
      <c s="32">
        <f>ROUND(ROUND(L1194,2)*ROUND(G1194,3),2)</f>
      </c>
      <c s="36" t="s">
        <v>68</v>
      </c>
      <c>
        <f>(M1194*21)/100</f>
      </c>
      <c t="s">
        <v>28</v>
      </c>
    </row>
    <row r="1195" spans="1:5" ht="12.75">
      <c r="A1195" s="35" t="s">
        <v>56</v>
      </c>
      <c r="E1195" s="39" t="s">
        <v>2965</v>
      </c>
    </row>
    <row r="1196" spans="1:5" ht="12.75">
      <c r="A1196" s="35" t="s">
        <v>58</v>
      </c>
      <c r="E1196" s="40" t="s">
        <v>5</v>
      </c>
    </row>
    <row r="1197" spans="1:5" ht="12.75">
      <c r="A1197" t="s">
        <v>59</v>
      </c>
      <c r="E1197" s="39" t="s">
        <v>5</v>
      </c>
    </row>
    <row r="1198" spans="1:16" ht="12.75">
      <c r="A1198" t="s">
        <v>50</v>
      </c>
      <c s="34" t="s">
        <v>1052</v>
      </c>
      <c s="34" t="s">
        <v>2966</v>
      </c>
      <c s="35" t="s">
        <v>5</v>
      </c>
      <c s="6" t="s">
        <v>2967</v>
      </c>
      <c s="36" t="s">
        <v>206</v>
      </c>
      <c s="37">
        <v>1</v>
      </c>
      <c s="36">
        <v>0</v>
      </c>
      <c s="36">
        <f>ROUND(G1198*H1198,6)</f>
      </c>
      <c r="L1198" s="38">
        <v>0</v>
      </c>
      <c s="32">
        <f>ROUND(ROUND(L1198,2)*ROUND(G1198,3),2)</f>
      </c>
      <c s="36" t="s">
        <v>68</v>
      </c>
      <c>
        <f>(M1198*21)/100</f>
      </c>
      <c t="s">
        <v>28</v>
      </c>
    </row>
    <row r="1199" spans="1:5" ht="12.75">
      <c r="A1199" s="35" t="s">
        <v>56</v>
      </c>
      <c r="E1199" s="39" t="s">
        <v>2967</v>
      </c>
    </row>
    <row r="1200" spans="1:5" ht="12.75">
      <c r="A1200" s="35" t="s">
        <v>58</v>
      </c>
      <c r="E1200" s="40" t="s">
        <v>5</v>
      </c>
    </row>
    <row r="1201" spans="1:5" ht="12.75">
      <c r="A1201" t="s">
        <v>59</v>
      </c>
      <c r="E1201" s="39" t="s">
        <v>5</v>
      </c>
    </row>
    <row r="1202" spans="1:16" ht="12.75">
      <c r="A1202" t="s">
        <v>50</v>
      </c>
      <c s="34" t="s">
        <v>1053</v>
      </c>
      <c s="34" t="s">
        <v>2968</v>
      </c>
      <c s="35" t="s">
        <v>5</v>
      </c>
      <c s="6" t="s">
        <v>2969</v>
      </c>
      <c s="36" t="s">
        <v>206</v>
      </c>
      <c s="37">
        <v>1</v>
      </c>
      <c s="36">
        <v>0</v>
      </c>
      <c s="36">
        <f>ROUND(G1202*H1202,6)</f>
      </c>
      <c r="L1202" s="38">
        <v>0</v>
      </c>
      <c s="32">
        <f>ROUND(ROUND(L1202,2)*ROUND(G1202,3),2)</f>
      </c>
      <c s="36" t="s">
        <v>68</v>
      </c>
      <c>
        <f>(M1202*21)/100</f>
      </c>
      <c t="s">
        <v>28</v>
      </c>
    </row>
    <row r="1203" spans="1:5" ht="12.75">
      <c r="A1203" s="35" t="s">
        <v>56</v>
      </c>
      <c r="E1203" s="39" t="s">
        <v>2969</v>
      </c>
    </row>
    <row r="1204" spans="1:5" ht="12.75">
      <c r="A1204" s="35" t="s">
        <v>58</v>
      </c>
      <c r="E1204" s="40" t="s">
        <v>5</v>
      </c>
    </row>
    <row r="1205" spans="1:5" ht="12.75">
      <c r="A1205" t="s">
        <v>59</v>
      </c>
      <c r="E1205" s="39" t="s">
        <v>5</v>
      </c>
    </row>
    <row r="1206" spans="1:16" ht="12.75">
      <c r="A1206" t="s">
        <v>50</v>
      </c>
      <c s="34" t="s">
        <v>1054</v>
      </c>
      <c s="34" t="s">
        <v>2970</v>
      </c>
      <c s="35" t="s">
        <v>5</v>
      </c>
      <c s="6" t="s">
        <v>2971</v>
      </c>
      <c s="36" t="s">
        <v>206</v>
      </c>
      <c s="37">
        <v>1</v>
      </c>
      <c s="36">
        <v>0</v>
      </c>
      <c s="36">
        <f>ROUND(G1206*H1206,6)</f>
      </c>
      <c r="L1206" s="38">
        <v>0</v>
      </c>
      <c s="32">
        <f>ROUND(ROUND(L1206,2)*ROUND(G1206,3),2)</f>
      </c>
      <c s="36" t="s">
        <v>68</v>
      </c>
      <c>
        <f>(M1206*21)/100</f>
      </c>
      <c t="s">
        <v>28</v>
      </c>
    </row>
    <row r="1207" spans="1:5" ht="12.75">
      <c r="A1207" s="35" t="s">
        <v>56</v>
      </c>
      <c r="E1207" s="39" t="s">
        <v>2971</v>
      </c>
    </row>
    <row r="1208" spans="1:5" ht="12.75">
      <c r="A1208" s="35" t="s">
        <v>58</v>
      </c>
      <c r="E1208" s="40" t="s">
        <v>5</v>
      </c>
    </row>
    <row r="1209" spans="1:5" ht="12.75">
      <c r="A1209" t="s">
        <v>59</v>
      </c>
      <c r="E1209" s="39" t="s">
        <v>5</v>
      </c>
    </row>
    <row r="1210" spans="1:16" ht="12.75">
      <c r="A1210" t="s">
        <v>50</v>
      </c>
      <c s="34" t="s">
        <v>1055</v>
      </c>
      <c s="34" t="s">
        <v>2972</v>
      </c>
      <c s="35" t="s">
        <v>5</v>
      </c>
      <c s="6" t="s">
        <v>2973</v>
      </c>
      <c s="36" t="s">
        <v>206</v>
      </c>
      <c s="37">
        <v>1</v>
      </c>
      <c s="36">
        <v>0</v>
      </c>
      <c s="36">
        <f>ROUND(G1210*H1210,6)</f>
      </c>
      <c r="L1210" s="38">
        <v>0</v>
      </c>
      <c s="32">
        <f>ROUND(ROUND(L1210,2)*ROUND(G1210,3),2)</f>
      </c>
      <c s="36" t="s">
        <v>68</v>
      </c>
      <c>
        <f>(M1210*21)/100</f>
      </c>
      <c t="s">
        <v>28</v>
      </c>
    </row>
    <row r="1211" spans="1:5" ht="12.75">
      <c r="A1211" s="35" t="s">
        <v>56</v>
      </c>
      <c r="E1211" s="39" t="s">
        <v>2973</v>
      </c>
    </row>
    <row r="1212" spans="1:5" ht="12.75">
      <c r="A1212" s="35" t="s">
        <v>58</v>
      </c>
      <c r="E1212" s="40" t="s">
        <v>5</v>
      </c>
    </row>
    <row r="1213" spans="1:5" ht="12.75">
      <c r="A1213" t="s">
        <v>59</v>
      </c>
      <c r="E1213" s="39" t="s">
        <v>5</v>
      </c>
    </row>
    <row r="1214" spans="1:16" ht="12.75">
      <c r="A1214" t="s">
        <v>50</v>
      </c>
      <c s="34" t="s">
        <v>1056</v>
      </c>
      <c s="34" t="s">
        <v>2974</v>
      </c>
      <c s="35" t="s">
        <v>5</v>
      </c>
      <c s="6" t="s">
        <v>2975</v>
      </c>
      <c s="36" t="s">
        <v>206</v>
      </c>
      <c s="37">
        <v>1</v>
      </c>
      <c s="36">
        <v>0</v>
      </c>
      <c s="36">
        <f>ROUND(G1214*H1214,6)</f>
      </c>
      <c r="L1214" s="38">
        <v>0</v>
      </c>
      <c s="32">
        <f>ROUND(ROUND(L1214,2)*ROUND(G1214,3),2)</f>
      </c>
      <c s="36" t="s">
        <v>68</v>
      </c>
      <c>
        <f>(M1214*21)/100</f>
      </c>
      <c t="s">
        <v>28</v>
      </c>
    </row>
    <row r="1215" spans="1:5" ht="12.75">
      <c r="A1215" s="35" t="s">
        <v>56</v>
      </c>
      <c r="E1215" s="39" t="s">
        <v>2975</v>
      </c>
    </row>
    <row r="1216" spans="1:5" ht="12.75">
      <c r="A1216" s="35" t="s">
        <v>58</v>
      </c>
      <c r="E1216" s="40" t="s">
        <v>5</v>
      </c>
    </row>
    <row r="1217" spans="1:5" ht="12.75">
      <c r="A1217" t="s">
        <v>59</v>
      </c>
      <c r="E1217" s="39" t="s">
        <v>5</v>
      </c>
    </row>
    <row r="1218" spans="1:16" ht="12.75">
      <c r="A1218" t="s">
        <v>50</v>
      </c>
      <c s="34" t="s">
        <v>1057</v>
      </c>
      <c s="34" t="s">
        <v>2976</v>
      </c>
      <c s="35" t="s">
        <v>5</v>
      </c>
      <c s="6" t="s">
        <v>2977</v>
      </c>
      <c s="36" t="s">
        <v>206</v>
      </c>
      <c s="37">
        <v>1</v>
      </c>
      <c s="36">
        <v>0</v>
      </c>
      <c s="36">
        <f>ROUND(G1218*H1218,6)</f>
      </c>
      <c r="L1218" s="38">
        <v>0</v>
      </c>
      <c s="32">
        <f>ROUND(ROUND(L1218,2)*ROUND(G1218,3),2)</f>
      </c>
      <c s="36" t="s">
        <v>68</v>
      </c>
      <c>
        <f>(M1218*21)/100</f>
      </c>
      <c t="s">
        <v>28</v>
      </c>
    </row>
    <row r="1219" spans="1:5" ht="12.75">
      <c r="A1219" s="35" t="s">
        <v>56</v>
      </c>
      <c r="E1219" s="39" t="s">
        <v>2977</v>
      </c>
    </row>
    <row r="1220" spans="1:5" ht="12.75">
      <c r="A1220" s="35" t="s">
        <v>58</v>
      </c>
      <c r="E1220" s="40" t="s">
        <v>5</v>
      </c>
    </row>
    <row r="1221" spans="1:5" ht="12.75">
      <c r="A1221" t="s">
        <v>59</v>
      </c>
      <c r="E1221" s="39" t="s">
        <v>5</v>
      </c>
    </row>
    <row r="1222" spans="1:16" ht="12.75">
      <c r="A1222" t="s">
        <v>50</v>
      </c>
      <c s="34" t="s">
        <v>1058</v>
      </c>
      <c s="34" t="s">
        <v>2978</v>
      </c>
      <c s="35" t="s">
        <v>5</v>
      </c>
      <c s="6" t="s">
        <v>2979</v>
      </c>
      <c s="36" t="s">
        <v>206</v>
      </c>
      <c s="37">
        <v>1</v>
      </c>
      <c s="36">
        <v>0</v>
      </c>
      <c s="36">
        <f>ROUND(G1222*H1222,6)</f>
      </c>
      <c r="L1222" s="38">
        <v>0</v>
      </c>
      <c s="32">
        <f>ROUND(ROUND(L1222,2)*ROUND(G1222,3),2)</f>
      </c>
      <c s="36" t="s">
        <v>68</v>
      </c>
      <c>
        <f>(M1222*21)/100</f>
      </c>
      <c t="s">
        <v>28</v>
      </c>
    </row>
    <row r="1223" spans="1:5" ht="12.75">
      <c r="A1223" s="35" t="s">
        <v>56</v>
      </c>
      <c r="E1223" s="39" t="s">
        <v>2979</v>
      </c>
    </row>
    <row r="1224" spans="1:5" ht="12.75">
      <c r="A1224" s="35" t="s">
        <v>58</v>
      </c>
      <c r="E1224" s="40" t="s">
        <v>5</v>
      </c>
    </row>
    <row r="1225" spans="1:5" ht="12.75">
      <c r="A1225" t="s">
        <v>59</v>
      </c>
      <c r="E1225" s="39" t="s">
        <v>5</v>
      </c>
    </row>
    <row r="1226" spans="1:16" ht="12.75">
      <c r="A1226" t="s">
        <v>50</v>
      </c>
      <c s="34" t="s">
        <v>1059</v>
      </c>
      <c s="34" t="s">
        <v>2980</v>
      </c>
      <c s="35" t="s">
        <v>5</v>
      </c>
      <c s="6" t="s">
        <v>2981</v>
      </c>
      <c s="36" t="s">
        <v>206</v>
      </c>
      <c s="37">
        <v>1</v>
      </c>
      <c s="36">
        <v>0</v>
      </c>
      <c s="36">
        <f>ROUND(G1226*H1226,6)</f>
      </c>
      <c r="L1226" s="38">
        <v>0</v>
      </c>
      <c s="32">
        <f>ROUND(ROUND(L1226,2)*ROUND(G1226,3),2)</f>
      </c>
      <c s="36" t="s">
        <v>68</v>
      </c>
      <c>
        <f>(M1226*21)/100</f>
      </c>
      <c t="s">
        <v>28</v>
      </c>
    </row>
    <row r="1227" spans="1:5" ht="12.75">
      <c r="A1227" s="35" t="s">
        <v>56</v>
      </c>
      <c r="E1227" s="39" t="s">
        <v>2981</v>
      </c>
    </row>
    <row r="1228" spans="1:5" ht="12.75">
      <c r="A1228" s="35" t="s">
        <v>58</v>
      </c>
      <c r="E1228" s="40" t="s">
        <v>5</v>
      </c>
    </row>
    <row r="1229" spans="1:5" ht="12.75">
      <c r="A1229" t="s">
        <v>59</v>
      </c>
      <c r="E1229" s="39" t="s">
        <v>5</v>
      </c>
    </row>
    <row r="1230" spans="1:16" ht="12.75">
      <c r="A1230" t="s">
        <v>50</v>
      </c>
      <c s="34" t="s">
        <v>1060</v>
      </c>
      <c s="34" t="s">
        <v>2982</v>
      </c>
      <c s="35" t="s">
        <v>5</v>
      </c>
      <c s="6" t="s">
        <v>2983</v>
      </c>
      <c s="36" t="s">
        <v>206</v>
      </c>
      <c s="37">
        <v>1</v>
      </c>
      <c s="36">
        <v>0</v>
      </c>
      <c s="36">
        <f>ROUND(G1230*H1230,6)</f>
      </c>
      <c r="L1230" s="38">
        <v>0</v>
      </c>
      <c s="32">
        <f>ROUND(ROUND(L1230,2)*ROUND(G1230,3),2)</f>
      </c>
      <c s="36" t="s">
        <v>68</v>
      </c>
      <c>
        <f>(M1230*21)/100</f>
      </c>
      <c t="s">
        <v>28</v>
      </c>
    </row>
    <row r="1231" spans="1:5" ht="12.75">
      <c r="A1231" s="35" t="s">
        <v>56</v>
      </c>
      <c r="E1231" s="39" t="s">
        <v>2983</v>
      </c>
    </row>
    <row r="1232" spans="1:5" ht="12.75">
      <c r="A1232" s="35" t="s">
        <v>58</v>
      </c>
      <c r="E1232" s="40" t="s">
        <v>5</v>
      </c>
    </row>
    <row r="1233" spans="1:5" ht="12.75">
      <c r="A1233" t="s">
        <v>59</v>
      </c>
      <c r="E1233" s="39" t="s">
        <v>5</v>
      </c>
    </row>
    <row r="1234" spans="1:16" ht="12.75">
      <c r="A1234" t="s">
        <v>50</v>
      </c>
      <c s="34" t="s">
        <v>1061</v>
      </c>
      <c s="34" t="s">
        <v>2984</v>
      </c>
      <c s="35" t="s">
        <v>5</v>
      </c>
      <c s="6" t="s">
        <v>2985</v>
      </c>
      <c s="36" t="s">
        <v>206</v>
      </c>
      <c s="37">
        <v>1</v>
      </c>
      <c s="36">
        <v>0</v>
      </c>
      <c s="36">
        <f>ROUND(G1234*H1234,6)</f>
      </c>
      <c r="L1234" s="38">
        <v>0</v>
      </c>
      <c s="32">
        <f>ROUND(ROUND(L1234,2)*ROUND(G1234,3),2)</f>
      </c>
      <c s="36" t="s">
        <v>68</v>
      </c>
      <c>
        <f>(M1234*21)/100</f>
      </c>
      <c t="s">
        <v>28</v>
      </c>
    </row>
    <row r="1235" spans="1:5" ht="12.75">
      <c r="A1235" s="35" t="s">
        <v>56</v>
      </c>
      <c r="E1235" s="39" t="s">
        <v>2985</v>
      </c>
    </row>
    <row r="1236" spans="1:5" ht="12.75">
      <c r="A1236" s="35" t="s">
        <v>58</v>
      </c>
      <c r="E1236" s="40" t="s">
        <v>5</v>
      </c>
    </row>
    <row r="1237" spans="1:5" ht="12.75">
      <c r="A1237" t="s">
        <v>59</v>
      </c>
      <c r="E1237" s="39" t="s">
        <v>5</v>
      </c>
    </row>
    <row r="1238" spans="1:16" ht="12.75">
      <c r="A1238" t="s">
        <v>50</v>
      </c>
      <c s="34" t="s">
        <v>1062</v>
      </c>
      <c s="34" t="s">
        <v>2986</v>
      </c>
      <c s="35" t="s">
        <v>5</v>
      </c>
      <c s="6" t="s">
        <v>2987</v>
      </c>
      <c s="36" t="s">
        <v>206</v>
      </c>
      <c s="37">
        <v>1</v>
      </c>
      <c s="36">
        <v>0</v>
      </c>
      <c s="36">
        <f>ROUND(G1238*H1238,6)</f>
      </c>
      <c r="L1238" s="38">
        <v>0</v>
      </c>
      <c s="32">
        <f>ROUND(ROUND(L1238,2)*ROUND(G1238,3),2)</f>
      </c>
      <c s="36" t="s">
        <v>68</v>
      </c>
      <c>
        <f>(M1238*21)/100</f>
      </c>
      <c t="s">
        <v>28</v>
      </c>
    </row>
    <row r="1239" spans="1:5" ht="12.75">
      <c r="A1239" s="35" t="s">
        <v>56</v>
      </c>
      <c r="E1239" s="39" t="s">
        <v>2987</v>
      </c>
    </row>
    <row r="1240" spans="1:5" ht="12.75">
      <c r="A1240" s="35" t="s">
        <v>58</v>
      </c>
      <c r="E1240" s="40" t="s">
        <v>5</v>
      </c>
    </row>
    <row r="1241" spans="1:5" ht="12.75">
      <c r="A1241" t="s">
        <v>59</v>
      </c>
      <c r="E1241" s="39" t="s">
        <v>5</v>
      </c>
    </row>
    <row r="1242" spans="1:16" ht="12.75">
      <c r="A1242" t="s">
        <v>50</v>
      </c>
      <c s="34" t="s">
        <v>1063</v>
      </c>
      <c s="34" t="s">
        <v>2988</v>
      </c>
      <c s="35" t="s">
        <v>5</v>
      </c>
      <c s="6" t="s">
        <v>2989</v>
      </c>
      <c s="36" t="s">
        <v>206</v>
      </c>
      <c s="37">
        <v>1</v>
      </c>
      <c s="36">
        <v>0</v>
      </c>
      <c s="36">
        <f>ROUND(G1242*H1242,6)</f>
      </c>
      <c r="L1242" s="38">
        <v>0</v>
      </c>
      <c s="32">
        <f>ROUND(ROUND(L1242,2)*ROUND(G1242,3),2)</f>
      </c>
      <c s="36" t="s">
        <v>68</v>
      </c>
      <c>
        <f>(M1242*21)/100</f>
      </c>
      <c t="s">
        <v>28</v>
      </c>
    </row>
    <row r="1243" spans="1:5" ht="12.75">
      <c r="A1243" s="35" t="s">
        <v>56</v>
      </c>
      <c r="E1243" s="39" t="s">
        <v>2989</v>
      </c>
    </row>
    <row r="1244" spans="1:5" ht="12.75">
      <c r="A1244" s="35" t="s">
        <v>58</v>
      </c>
      <c r="E1244" s="40" t="s">
        <v>5</v>
      </c>
    </row>
    <row r="1245" spans="1:5" ht="12.75">
      <c r="A1245" t="s">
        <v>59</v>
      </c>
      <c r="E1245" s="39" t="s">
        <v>5</v>
      </c>
    </row>
    <row r="1246" spans="1:16" ht="12.75">
      <c r="A1246" t="s">
        <v>50</v>
      </c>
      <c s="34" t="s">
        <v>1064</v>
      </c>
      <c s="34" t="s">
        <v>2990</v>
      </c>
      <c s="35" t="s">
        <v>5</v>
      </c>
      <c s="6" t="s">
        <v>2991</v>
      </c>
      <c s="36" t="s">
        <v>206</v>
      </c>
      <c s="37">
        <v>1</v>
      </c>
      <c s="36">
        <v>0</v>
      </c>
      <c s="36">
        <f>ROUND(G1246*H1246,6)</f>
      </c>
      <c r="L1246" s="38">
        <v>0</v>
      </c>
      <c s="32">
        <f>ROUND(ROUND(L1246,2)*ROUND(G1246,3),2)</f>
      </c>
      <c s="36" t="s">
        <v>68</v>
      </c>
      <c>
        <f>(M1246*21)/100</f>
      </c>
      <c t="s">
        <v>28</v>
      </c>
    </row>
    <row r="1247" spans="1:5" ht="12.75">
      <c r="A1247" s="35" t="s">
        <v>56</v>
      </c>
      <c r="E1247" s="39" t="s">
        <v>2991</v>
      </c>
    </row>
    <row r="1248" spans="1:5" ht="12.75">
      <c r="A1248" s="35" t="s">
        <v>58</v>
      </c>
      <c r="E1248" s="40" t="s">
        <v>5</v>
      </c>
    </row>
    <row r="1249" spans="1:5" ht="12.75">
      <c r="A1249" t="s">
        <v>59</v>
      </c>
      <c r="E1249" s="39" t="s">
        <v>5</v>
      </c>
    </row>
    <row r="1250" spans="1:16" ht="12.75">
      <c r="A1250" t="s">
        <v>50</v>
      </c>
      <c s="34" t="s">
        <v>1066</v>
      </c>
      <c s="34" t="s">
        <v>2992</v>
      </c>
      <c s="35" t="s">
        <v>5</v>
      </c>
      <c s="6" t="s">
        <v>2993</v>
      </c>
      <c s="36" t="s">
        <v>206</v>
      </c>
      <c s="37">
        <v>1</v>
      </c>
      <c s="36">
        <v>0</v>
      </c>
      <c s="36">
        <f>ROUND(G1250*H1250,6)</f>
      </c>
      <c r="L1250" s="38">
        <v>0</v>
      </c>
      <c s="32">
        <f>ROUND(ROUND(L1250,2)*ROUND(G1250,3),2)</f>
      </c>
      <c s="36" t="s">
        <v>68</v>
      </c>
      <c>
        <f>(M1250*21)/100</f>
      </c>
      <c t="s">
        <v>28</v>
      </c>
    </row>
    <row r="1251" spans="1:5" ht="12.75">
      <c r="A1251" s="35" t="s">
        <v>56</v>
      </c>
      <c r="E1251" s="39" t="s">
        <v>2993</v>
      </c>
    </row>
    <row r="1252" spans="1:5" ht="12.75">
      <c r="A1252" s="35" t="s">
        <v>58</v>
      </c>
      <c r="E1252" s="40" t="s">
        <v>5</v>
      </c>
    </row>
    <row r="1253" spans="1:5" ht="12.75">
      <c r="A1253" t="s">
        <v>59</v>
      </c>
      <c r="E1253" s="39" t="s">
        <v>5</v>
      </c>
    </row>
    <row r="1254" spans="1:16" ht="12.75">
      <c r="A1254" t="s">
        <v>50</v>
      </c>
      <c s="34" t="s">
        <v>1067</v>
      </c>
      <c s="34" t="s">
        <v>2994</v>
      </c>
      <c s="35" t="s">
        <v>5</v>
      </c>
      <c s="6" t="s">
        <v>2995</v>
      </c>
      <c s="36" t="s">
        <v>206</v>
      </c>
      <c s="37">
        <v>1</v>
      </c>
      <c s="36">
        <v>0</v>
      </c>
      <c s="36">
        <f>ROUND(G1254*H1254,6)</f>
      </c>
      <c r="L1254" s="38">
        <v>0</v>
      </c>
      <c s="32">
        <f>ROUND(ROUND(L1254,2)*ROUND(G1254,3),2)</f>
      </c>
      <c s="36" t="s">
        <v>68</v>
      </c>
      <c>
        <f>(M1254*21)/100</f>
      </c>
      <c t="s">
        <v>28</v>
      </c>
    </row>
    <row r="1255" spans="1:5" ht="12.75">
      <c r="A1255" s="35" t="s">
        <v>56</v>
      </c>
      <c r="E1255" s="39" t="s">
        <v>2995</v>
      </c>
    </row>
    <row r="1256" spans="1:5" ht="12.75">
      <c r="A1256" s="35" t="s">
        <v>58</v>
      </c>
      <c r="E1256" s="40" t="s">
        <v>5</v>
      </c>
    </row>
    <row r="1257" spans="1:5" ht="12.75">
      <c r="A1257" t="s">
        <v>59</v>
      </c>
      <c r="E1257" s="39" t="s">
        <v>5</v>
      </c>
    </row>
    <row r="1258" spans="1:16" ht="12.75">
      <c r="A1258" t="s">
        <v>50</v>
      </c>
      <c s="34" t="s">
        <v>1068</v>
      </c>
      <c s="34" t="s">
        <v>2996</v>
      </c>
      <c s="35" t="s">
        <v>5</v>
      </c>
      <c s="6" t="s">
        <v>2997</v>
      </c>
      <c s="36" t="s">
        <v>206</v>
      </c>
      <c s="37">
        <v>1</v>
      </c>
      <c s="36">
        <v>0</v>
      </c>
      <c s="36">
        <f>ROUND(G1258*H1258,6)</f>
      </c>
      <c r="L1258" s="38">
        <v>0</v>
      </c>
      <c s="32">
        <f>ROUND(ROUND(L1258,2)*ROUND(G1258,3),2)</f>
      </c>
      <c s="36" t="s">
        <v>68</v>
      </c>
      <c>
        <f>(M1258*21)/100</f>
      </c>
      <c t="s">
        <v>28</v>
      </c>
    </row>
    <row r="1259" spans="1:5" ht="12.75">
      <c r="A1259" s="35" t="s">
        <v>56</v>
      </c>
      <c r="E1259" s="39" t="s">
        <v>2997</v>
      </c>
    </row>
    <row r="1260" spans="1:5" ht="12.75">
      <c r="A1260" s="35" t="s">
        <v>58</v>
      </c>
      <c r="E1260" s="40" t="s">
        <v>5</v>
      </c>
    </row>
    <row r="1261" spans="1:5" ht="12.75">
      <c r="A1261" t="s">
        <v>59</v>
      </c>
      <c r="E1261" s="39" t="s">
        <v>5</v>
      </c>
    </row>
    <row r="1262" spans="1:16" ht="12.75">
      <c r="A1262" t="s">
        <v>50</v>
      </c>
      <c s="34" t="s">
        <v>1069</v>
      </c>
      <c s="34" t="s">
        <v>2998</v>
      </c>
      <c s="35" t="s">
        <v>5</v>
      </c>
      <c s="6" t="s">
        <v>2999</v>
      </c>
      <c s="36" t="s">
        <v>206</v>
      </c>
      <c s="37">
        <v>1</v>
      </c>
      <c s="36">
        <v>0</v>
      </c>
      <c s="36">
        <f>ROUND(G1262*H1262,6)</f>
      </c>
      <c r="L1262" s="38">
        <v>0</v>
      </c>
      <c s="32">
        <f>ROUND(ROUND(L1262,2)*ROUND(G1262,3),2)</f>
      </c>
      <c s="36" t="s">
        <v>68</v>
      </c>
      <c>
        <f>(M1262*21)/100</f>
      </c>
      <c t="s">
        <v>28</v>
      </c>
    </row>
    <row r="1263" spans="1:5" ht="12.75">
      <c r="A1263" s="35" t="s">
        <v>56</v>
      </c>
      <c r="E1263" s="39" t="s">
        <v>2999</v>
      </c>
    </row>
    <row r="1264" spans="1:5" ht="12.75">
      <c r="A1264" s="35" t="s">
        <v>58</v>
      </c>
      <c r="E1264" s="40" t="s">
        <v>5</v>
      </c>
    </row>
    <row r="1265" spans="1:5" ht="12.75">
      <c r="A1265" t="s">
        <v>59</v>
      </c>
      <c r="E1265" s="39" t="s">
        <v>5</v>
      </c>
    </row>
    <row r="1266" spans="1:16" ht="12.75">
      <c r="A1266" t="s">
        <v>50</v>
      </c>
      <c s="34" t="s">
        <v>1070</v>
      </c>
      <c s="34" t="s">
        <v>3000</v>
      </c>
      <c s="35" t="s">
        <v>5</v>
      </c>
      <c s="6" t="s">
        <v>3001</v>
      </c>
      <c s="36" t="s">
        <v>206</v>
      </c>
      <c s="37">
        <v>1</v>
      </c>
      <c s="36">
        <v>0</v>
      </c>
      <c s="36">
        <f>ROUND(G1266*H1266,6)</f>
      </c>
      <c r="L1266" s="38">
        <v>0</v>
      </c>
      <c s="32">
        <f>ROUND(ROUND(L1266,2)*ROUND(G1266,3),2)</f>
      </c>
      <c s="36" t="s">
        <v>68</v>
      </c>
      <c>
        <f>(M1266*21)/100</f>
      </c>
      <c t="s">
        <v>28</v>
      </c>
    </row>
    <row r="1267" spans="1:5" ht="12.75">
      <c r="A1267" s="35" t="s">
        <v>56</v>
      </c>
      <c r="E1267" s="39" t="s">
        <v>3001</v>
      </c>
    </row>
    <row r="1268" spans="1:5" ht="12.75">
      <c r="A1268" s="35" t="s">
        <v>58</v>
      </c>
      <c r="E1268" s="40" t="s">
        <v>5</v>
      </c>
    </row>
    <row r="1269" spans="1:5" ht="12.75">
      <c r="A1269" t="s">
        <v>59</v>
      </c>
      <c r="E1269" s="39" t="s">
        <v>5</v>
      </c>
    </row>
    <row r="1270" spans="1:16" ht="12.75">
      <c r="A1270" t="s">
        <v>50</v>
      </c>
      <c s="34" t="s">
        <v>1071</v>
      </c>
      <c s="34" t="s">
        <v>3002</v>
      </c>
      <c s="35" t="s">
        <v>5</v>
      </c>
      <c s="6" t="s">
        <v>3003</v>
      </c>
      <c s="36" t="s">
        <v>206</v>
      </c>
      <c s="37">
        <v>1</v>
      </c>
      <c s="36">
        <v>0</v>
      </c>
      <c s="36">
        <f>ROUND(G1270*H1270,6)</f>
      </c>
      <c r="L1270" s="38">
        <v>0</v>
      </c>
      <c s="32">
        <f>ROUND(ROUND(L1270,2)*ROUND(G1270,3),2)</f>
      </c>
      <c s="36" t="s">
        <v>68</v>
      </c>
      <c>
        <f>(M1270*21)/100</f>
      </c>
      <c t="s">
        <v>28</v>
      </c>
    </row>
    <row r="1271" spans="1:5" ht="12.75">
      <c r="A1271" s="35" t="s">
        <v>56</v>
      </c>
      <c r="E1271" s="39" t="s">
        <v>3003</v>
      </c>
    </row>
    <row r="1272" spans="1:5" ht="12.75">
      <c r="A1272" s="35" t="s">
        <v>58</v>
      </c>
      <c r="E1272" s="40" t="s">
        <v>5</v>
      </c>
    </row>
    <row r="1273" spans="1:5" ht="12.75">
      <c r="A1273" t="s">
        <v>59</v>
      </c>
      <c r="E1273" s="39" t="s">
        <v>5</v>
      </c>
    </row>
    <row r="1274" spans="1:16" ht="12.75">
      <c r="A1274" t="s">
        <v>50</v>
      </c>
      <c s="34" t="s">
        <v>1072</v>
      </c>
      <c s="34" t="s">
        <v>3004</v>
      </c>
      <c s="35" t="s">
        <v>5</v>
      </c>
      <c s="6" t="s">
        <v>3005</v>
      </c>
      <c s="36" t="s">
        <v>206</v>
      </c>
      <c s="37">
        <v>1</v>
      </c>
      <c s="36">
        <v>0</v>
      </c>
      <c s="36">
        <f>ROUND(G1274*H1274,6)</f>
      </c>
      <c r="L1274" s="38">
        <v>0</v>
      </c>
      <c s="32">
        <f>ROUND(ROUND(L1274,2)*ROUND(G1274,3),2)</f>
      </c>
      <c s="36" t="s">
        <v>68</v>
      </c>
      <c>
        <f>(M1274*21)/100</f>
      </c>
      <c t="s">
        <v>28</v>
      </c>
    </row>
    <row r="1275" spans="1:5" ht="12.75">
      <c r="A1275" s="35" t="s">
        <v>56</v>
      </c>
      <c r="E1275" s="39" t="s">
        <v>3005</v>
      </c>
    </row>
    <row r="1276" spans="1:5" ht="12.75">
      <c r="A1276" s="35" t="s">
        <v>58</v>
      </c>
      <c r="E1276" s="40" t="s">
        <v>5</v>
      </c>
    </row>
    <row r="1277" spans="1:5" ht="12.75">
      <c r="A1277" t="s">
        <v>59</v>
      </c>
      <c r="E1277" s="39" t="s">
        <v>5</v>
      </c>
    </row>
    <row r="1278" spans="1:16" ht="12.75">
      <c r="A1278" t="s">
        <v>50</v>
      </c>
      <c s="34" t="s">
        <v>1073</v>
      </c>
      <c s="34" t="s">
        <v>3006</v>
      </c>
      <c s="35" t="s">
        <v>5</v>
      </c>
      <c s="6" t="s">
        <v>3007</v>
      </c>
      <c s="36" t="s">
        <v>206</v>
      </c>
      <c s="37">
        <v>1</v>
      </c>
      <c s="36">
        <v>0</v>
      </c>
      <c s="36">
        <f>ROUND(G1278*H1278,6)</f>
      </c>
      <c r="L1278" s="38">
        <v>0</v>
      </c>
      <c s="32">
        <f>ROUND(ROUND(L1278,2)*ROUND(G1278,3),2)</f>
      </c>
      <c s="36" t="s">
        <v>68</v>
      </c>
      <c>
        <f>(M1278*21)/100</f>
      </c>
      <c t="s">
        <v>28</v>
      </c>
    </row>
    <row r="1279" spans="1:5" ht="12.75">
      <c r="A1279" s="35" t="s">
        <v>56</v>
      </c>
      <c r="E1279" s="39" t="s">
        <v>3007</v>
      </c>
    </row>
    <row r="1280" spans="1:5" ht="12.75">
      <c r="A1280" s="35" t="s">
        <v>58</v>
      </c>
      <c r="E1280" s="40" t="s">
        <v>5</v>
      </c>
    </row>
    <row r="1281" spans="1:5" ht="12.75">
      <c r="A1281" t="s">
        <v>59</v>
      </c>
      <c r="E1281" s="39" t="s">
        <v>5</v>
      </c>
    </row>
    <row r="1282" spans="1:16" ht="12.75">
      <c r="A1282" t="s">
        <v>50</v>
      </c>
      <c s="34" t="s">
        <v>1074</v>
      </c>
      <c s="34" t="s">
        <v>3008</v>
      </c>
      <c s="35" t="s">
        <v>5</v>
      </c>
      <c s="6" t="s">
        <v>3009</v>
      </c>
      <c s="36" t="s">
        <v>206</v>
      </c>
      <c s="37">
        <v>1</v>
      </c>
      <c s="36">
        <v>0</v>
      </c>
      <c s="36">
        <f>ROUND(G1282*H1282,6)</f>
      </c>
      <c r="L1282" s="38">
        <v>0</v>
      </c>
      <c s="32">
        <f>ROUND(ROUND(L1282,2)*ROUND(G1282,3),2)</f>
      </c>
      <c s="36" t="s">
        <v>68</v>
      </c>
      <c>
        <f>(M1282*21)/100</f>
      </c>
      <c t="s">
        <v>28</v>
      </c>
    </row>
    <row r="1283" spans="1:5" ht="12.75">
      <c r="A1283" s="35" t="s">
        <v>56</v>
      </c>
      <c r="E1283" s="39" t="s">
        <v>3009</v>
      </c>
    </row>
    <row r="1284" spans="1:5" ht="12.75">
      <c r="A1284" s="35" t="s">
        <v>58</v>
      </c>
      <c r="E1284" s="40" t="s">
        <v>5</v>
      </c>
    </row>
    <row r="1285" spans="1:5" ht="12.75">
      <c r="A1285" t="s">
        <v>59</v>
      </c>
      <c r="E1285" s="39" t="s">
        <v>5</v>
      </c>
    </row>
    <row r="1286" spans="1:16" ht="12.75">
      <c r="A1286" t="s">
        <v>50</v>
      </c>
      <c s="34" t="s">
        <v>1075</v>
      </c>
      <c s="34" t="s">
        <v>3010</v>
      </c>
      <c s="35" t="s">
        <v>5</v>
      </c>
      <c s="6" t="s">
        <v>3011</v>
      </c>
      <c s="36" t="s">
        <v>206</v>
      </c>
      <c s="37">
        <v>1</v>
      </c>
      <c s="36">
        <v>0</v>
      </c>
      <c s="36">
        <f>ROUND(G1286*H1286,6)</f>
      </c>
      <c r="L1286" s="38">
        <v>0</v>
      </c>
      <c s="32">
        <f>ROUND(ROUND(L1286,2)*ROUND(G1286,3),2)</f>
      </c>
      <c s="36" t="s">
        <v>68</v>
      </c>
      <c>
        <f>(M1286*21)/100</f>
      </c>
      <c t="s">
        <v>28</v>
      </c>
    </row>
    <row r="1287" spans="1:5" ht="12.75">
      <c r="A1287" s="35" t="s">
        <v>56</v>
      </c>
      <c r="E1287" s="39" t="s">
        <v>3011</v>
      </c>
    </row>
    <row r="1288" spans="1:5" ht="12.75">
      <c r="A1288" s="35" t="s">
        <v>58</v>
      </c>
      <c r="E1288" s="40" t="s">
        <v>5</v>
      </c>
    </row>
    <row r="1289" spans="1:5" ht="12.75">
      <c r="A1289" t="s">
        <v>59</v>
      </c>
      <c r="E1289" s="39" t="s">
        <v>5</v>
      </c>
    </row>
    <row r="1290" spans="1:16" ht="12.75">
      <c r="A1290" t="s">
        <v>50</v>
      </c>
      <c s="34" t="s">
        <v>1076</v>
      </c>
      <c s="34" t="s">
        <v>3012</v>
      </c>
      <c s="35" t="s">
        <v>5</v>
      </c>
      <c s="6" t="s">
        <v>3013</v>
      </c>
      <c s="36" t="s">
        <v>206</v>
      </c>
      <c s="37">
        <v>1</v>
      </c>
      <c s="36">
        <v>0</v>
      </c>
      <c s="36">
        <f>ROUND(G1290*H1290,6)</f>
      </c>
      <c r="L1290" s="38">
        <v>0</v>
      </c>
      <c s="32">
        <f>ROUND(ROUND(L1290,2)*ROUND(G1290,3),2)</f>
      </c>
      <c s="36" t="s">
        <v>68</v>
      </c>
      <c>
        <f>(M1290*21)/100</f>
      </c>
      <c t="s">
        <v>28</v>
      </c>
    </row>
    <row r="1291" spans="1:5" ht="12.75">
      <c r="A1291" s="35" t="s">
        <v>56</v>
      </c>
      <c r="E1291" s="39" t="s">
        <v>3013</v>
      </c>
    </row>
    <row r="1292" spans="1:5" ht="12.75">
      <c r="A1292" s="35" t="s">
        <v>58</v>
      </c>
      <c r="E1292" s="40" t="s">
        <v>5</v>
      </c>
    </row>
    <row r="1293" spans="1:5" ht="12.75">
      <c r="A1293" t="s">
        <v>59</v>
      </c>
      <c r="E1293" s="39" t="s">
        <v>5</v>
      </c>
    </row>
    <row r="1294" spans="1:16" ht="12.75">
      <c r="A1294" t="s">
        <v>50</v>
      </c>
      <c s="34" t="s">
        <v>1077</v>
      </c>
      <c s="34" t="s">
        <v>3014</v>
      </c>
      <c s="35" t="s">
        <v>5</v>
      </c>
      <c s="6" t="s">
        <v>3015</v>
      </c>
      <c s="36" t="s">
        <v>206</v>
      </c>
      <c s="37">
        <v>1</v>
      </c>
      <c s="36">
        <v>0</v>
      </c>
      <c s="36">
        <f>ROUND(G1294*H1294,6)</f>
      </c>
      <c r="L1294" s="38">
        <v>0</v>
      </c>
      <c s="32">
        <f>ROUND(ROUND(L1294,2)*ROUND(G1294,3),2)</f>
      </c>
      <c s="36" t="s">
        <v>68</v>
      </c>
      <c>
        <f>(M1294*21)/100</f>
      </c>
      <c t="s">
        <v>28</v>
      </c>
    </row>
    <row r="1295" spans="1:5" ht="12.75">
      <c r="A1295" s="35" t="s">
        <v>56</v>
      </c>
      <c r="E1295" s="39" t="s">
        <v>3015</v>
      </c>
    </row>
    <row r="1296" spans="1:5" ht="12.75">
      <c r="A1296" s="35" t="s">
        <v>58</v>
      </c>
      <c r="E1296" s="40" t="s">
        <v>5</v>
      </c>
    </row>
    <row r="1297" spans="1:5" ht="12.75">
      <c r="A1297" t="s">
        <v>59</v>
      </c>
      <c r="E1297" s="39" t="s">
        <v>5</v>
      </c>
    </row>
    <row r="1298" spans="1:16" ht="12.75">
      <c r="A1298" t="s">
        <v>50</v>
      </c>
      <c s="34" t="s">
        <v>1078</v>
      </c>
      <c s="34" t="s">
        <v>3016</v>
      </c>
      <c s="35" t="s">
        <v>5</v>
      </c>
      <c s="6" t="s">
        <v>3017</v>
      </c>
      <c s="36" t="s">
        <v>206</v>
      </c>
      <c s="37">
        <v>1</v>
      </c>
      <c s="36">
        <v>0</v>
      </c>
      <c s="36">
        <f>ROUND(G1298*H1298,6)</f>
      </c>
      <c r="L1298" s="38">
        <v>0</v>
      </c>
      <c s="32">
        <f>ROUND(ROUND(L1298,2)*ROUND(G1298,3),2)</f>
      </c>
      <c s="36" t="s">
        <v>68</v>
      </c>
      <c>
        <f>(M1298*21)/100</f>
      </c>
      <c t="s">
        <v>28</v>
      </c>
    </row>
    <row r="1299" spans="1:5" ht="12.75">
      <c r="A1299" s="35" t="s">
        <v>56</v>
      </c>
      <c r="E1299" s="39" t="s">
        <v>3017</v>
      </c>
    </row>
    <row r="1300" spans="1:5" ht="12.75">
      <c r="A1300" s="35" t="s">
        <v>58</v>
      </c>
      <c r="E1300" s="40" t="s">
        <v>5</v>
      </c>
    </row>
    <row r="1301" spans="1:5" ht="12.75">
      <c r="A1301" t="s">
        <v>59</v>
      </c>
      <c r="E1301" s="39" t="s">
        <v>5</v>
      </c>
    </row>
    <row r="1302" spans="1:16" ht="12.75">
      <c r="A1302" t="s">
        <v>50</v>
      </c>
      <c s="34" t="s">
        <v>1079</v>
      </c>
      <c s="34" t="s">
        <v>3018</v>
      </c>
      <c s="35" t="s">
        <v>5</v>
      </c>
      <c s="6" t="s">
        <v>3019</v>
      </c>
      <c s="36" t="s">
        <v>206</v>
      </c>
      <c s="37">
        <v>1</v>
      </c>
      <c s="36">
        <v>0</v>
      </c>
      <c s="36">
        <f>ROUND(G1302*H1302,6)</f>
      </c>
      <c r="L1302" s="38">
        <v>0</v>
      </c>
      <c s="32">
        <f>ROUND(ROUND(L1302,2)*ROUND(G1302,3),2)</f>
      </c>
      <c s="36" t="s">
        <v>68</v>
      </c>
      <c>
        <f>(M1302*21)/100</f>
      </c>
      <c t="s">
        <v>28</v>
      </c>
    </row>
    <row r="1303" spans="1:5" ht="12.75">
      <c r="A1303" s="35" t="s">
        <v>56</v>
      </c>
      <c r="E1303" s="39" t="s">
        <v>3019</v>
      </c>
    </row>
    <row r="1304" spans="1:5" ht="12.75">
      <c r="A1304" s="35" t="s">
        <v>58</v>
      </c>
      <c r="E1304" s="40" t="s">
        <v>5</v>
      </c>
    </row>
    <row r="1305" spans="1:5" ht="12.75">
      <c r="A1305" t="s">
        <v>59</v>
      </c>
      <c r="E1305" s="39" t="s">
        <v>5</v>
      </c>
    </row>
    <row r="1306" spans="1:16" ht="12.75">
      <c r="A1306" t="s">
        <v>50</v>
      </c>
      <c s="34" t="s">
        <v>1080</v>
      </c>
      <c s="34" t="s">
        <v>3020</v>
      </c>
      <c s="35" t="s">
        <v>5</v>
      </c>
      <c s="6" t="s">
        <v>3021</v>
      </c>
      <c s="36" t="s">
        <v>206</v>
      </c>
      <c s="37">
        <v>1</v>
      </c>
      <c s="36">
        <v>0</v>
      </c>
      <c s="36">
        <f>ROUND(G1306*H1306,6)</f>
      </c>
      <c r="L1306" s="38">
        <v>0</v>
      </c>
      <c s="32">
        <f>ROUND(ROUND(L1306,2)*ROUND(G1306,3),2)</f>
      </c>
      <c s="36" t="s">
        <v>68</v>
      </c>
      <c>
        <f>(M1306*21)/100</f>
      </c>
      <c t="s">
        <v>28</v>
      </c>
    </row>
    <row r="1307" spans="1:5" ht="12.75">
      <c r="A1307" s="35" t="s">
        <v>56</v>
      </c>
      <c r="E1307" s="39" t="s">
        <v>3021</v>
      </c>
    </row>
    <row r="1308" spans="1:5" ht="12.75">
      <c r="A1308" s="35" t="s">
        <v>58</v>
      </c>
      <c r="E1308" s="40" t="s">
        <v>5</v>
      </c>
    </row>
    <row r="1309" spans="1:5" ht="12.75">
      <c r="A1309" t="s">
        <v>59</v>
      </c>
      <c r="E1309" s="39" t="s">
        <v>5</v>
      </c>
    </row>
    <row r="1310" spans="1:16" ht="12.75">
      <c r="A1310" t="s">
        <v>50</v>
      </c>
      <c s="34" t="s">
        <v>1081</v>
      </c>
      <c s="34" t="s">
        <v>3022</v>
      </c>
      <c s="35" t="s">
        <v>5</v>
      </c>
      <c s="6" t="s">
        <v>3023</v>
      </c>
      <c s="36" t="s">
        <v>206</v>
      </c>
      <c s="37">
        <v>1</v>
      </c>
      <c s="36">
        <v>0</v>
      </c>
      <c s="36">
        <f>ROUND(G1310*H1310,6)</f>
      </c>
      <c r="L1310" s="38">
        <v>0</v>
      </c>
      <c s="32">
        <f>ROUND(ROUND(L1310,2)*ROUND(G1310,3),2)</f>
      </c>
      <c s="36" t="s">
        <v>68</v>
      </c>
      <c>
        <f>(M1310*21)/100</f>
      </c>
      <c t="s">
        <v>28</v>
      </c>
    </row>
    <row r="1311" spans="1:5" ht="12.75">
      <c r="A1311" s="35" t="s">
        <v>56</v>
      </c>
      <c r="E1311" s="39" t="s">
        <v>3023</v>
      </c>
    </row>
    <row r="1312" spans="1:5" ht="12.75">
      <c r="A1312" s="35" t="s">
        <v>58</v>
      </c>
      <c r="E1312" s="40" t="s">
        <v>5</v>
      </c>
    </row>
    <row r="1313" spans="1:5" ht="12.75">
      <c r="A1313" t="s">
        <v>59</v>
      </c>
      <c r="E1313" s="39" t="s">
        <v>5</v>
      </c>
    </row>
    <row r="1314" spans="1:16" ht="12.75">
      <c r="A1314" t="s">
        <v>50</v>
      </c>
      <c s="34" t="s">
        <v>1082</v>
      </c>
      <c s="34" t="s">
        <v>3024</v>
      </c>
      <c s="35" t="s">
        <v>5</v>
      </c>
      <c s="6" t="s">
        <v>3025</v>
      </c>
      <c s="36" t="s">
        <v>206</v>
      </c>
      <c s="37">
        <v>1</v>
      </c>
      <c s="36">
        <v>0</v>
      </c>
      <c s="36">
        <f>ROUND(G1314*H1314,6)</f>
      </c>
      <c r="L1314" s="38">
        <v>0</v>
      </c>
      <c s="32">
        <f>ROUND(ROUND(L1314,2)*ROUND(G1314,3),2)</f>
      </c>
      <c s="36" t="s">
        <v>68</v>
      </c>
      <c>
        <f>(M1314*21)/100</f>
      </c>
      <c t="s">
        <v>28</v>
      </c>
    </row>
    <row r="1315" spans="1:5" ht="12.75">
      <c r="A1315" s="35" t="s">
        <v>56</v>
      </c>
      <c r="E1315" s="39" t="s">
        <v>3025</v>
      </c>
    </row>
    <row r="1316" spans="1:5" ht="12.75">
      <c r="A1316" s="35" t="s">
        <v>58</v>
      </c>
      <c r="E1316" s="40" t="s">
        <v>5</v>
      </c>
    </row>
    <row r="1317" spans="1:5" ht="12.75">
      <c r="A1317" t="s">
        <v>59</v>
      </c>
      <c r="E1317" s="39" t="s">
        <v>5</v>
      </c>
    </row>
    <row r="1318" spans="1:16" ht="12.75">
      <c r="A1318" t="s">
        <v>50</v>
      </c>
      <c s="34" t="s">
        <v>1085</v>
      </c>
      <c s="34" t="s">
        <v>3026</v>
      </c>
      <c s="35" t="s">
        <v>5</v>
      </c>
      <c s="6" t="s">
        <v>3027</v>
      </c>
      <c s="36" t="s">
        <v>206</v>
      </c>
      <c s="37">
        <v>1</v>
      </c>
      <c s="36">
        <v>0</v>
      </c>
      <c s="36">
        <f>ROUND(G1318*H1318,6)</f>
      </c>
      <c r="L1318" s="38">
        <v>0</v>
      </c>
      <c s="32">
        <f>ROUND(ROUND(L1318,2)*ROUND(G1318,3),2)</f>
      </c>
      <c s="36" t="s">
        <v>68</v>
      </c>
      <c>
        <f>(M1318*21)/100</f>
      </c>
      <c t="s">
        <v>28</v>
      </c>
    </row>
    <row r="1319" spans="1:5" ht="12.75">
      <c r="A1319" s="35" t="s">
        <v>56</v>
      </c>
      <c r="E1319" s="39" t="s">
        <v>3027</v>
      </c>
    </row>
    <row r="1320" spans="1:5" ht="12.75">
      <c r="A1320" s="35" t="s">
        <v>58</v>
      </c>
      <c r="E1320" s="40" t="s">
        <v>5</v>
      </c>
    </row>
    <row r="1321" spans="1:5" ht="12.75">
      <c r="A1321" t="s">
        <v>59</v>
      </c>
      <c r="E1321" s="39" t="s">
        <v>5</v>
      </c>
    </row>
    <row r="1322" spans="1:16" ht="12.75">
      <c r="A1322" t="s">
        <v>50</v>
      </c>
      <c s="34" t="s">
        <v>1086</v>
      </c>
      <c s="34" t="s">
        <v>3028</v>
      </c>
      <c s="35" t="s">
        <v>5</v>
      </c>
      <c s="6" t="s">
        <v>3029</v>
      </c>
      <c s="36" t="s">
        <v>206</v>
      </c>
      <c s="37">
        <v>1</v>
      </c>
      <c s="36">
        <v>0</v>
      </c>
      <c s="36">
        <f>ROUND(G1322*H1322,6)</f>
      </c>
      <c r="L1322" s="38">
        <v>0</v>
      </c>
      <c s="32">
        <f>ROUND(ROUND(L1322,2)*ROUND(G1322,3),2)</f>
      </c>
      <c s="36" t="s">
        <v>68</v>
      </c>
      <c>
        <f>(M1322*21)/100</f>
      </c>
      <c t="s">
        <v>28</v>
      </c>
    </row>
    <row r="1323" spans="1:5" ht="12.75">
      <c r="A1323" s="35" t="s">
        <v>56</v>
      </c>
      <c r="E1323" s="39" t="s">
        <v>3029</v>
      </c>
    </row>
    <row r="1324" spans="1:5" ht="12.75">
      <c r="A1324" s="35" t="s">
        <v>58</v>
      </c>
      <c r="E1324" s="40" t="s">
        <v>5</v>
      </c>
    </row>
    <row r="1325" spans="1:5" ht="12.75">
      <c r="A1325" t="s">
        <v>59</v>
      </c>
      <c r="E1325" s="39" t="s">
        <v>5</v>
      </c>
    </row>
    <row r="1326" spans="1:16" ht="12.75">
      <c r="A1326" t="s">
        <v>50</v>
      </c>
      <c s="34" t="s">
        <v>1087</v>
      </c>
      <c s="34" t="s">
        <v>3030</v>
      </c>
      <c s="35" t="s">
        <v>5</v>
      </c>
      <c s="6" t="s">
        <v>3031</v>
      </c>
      <c s="36" t="s">
        <v>206</v>
      </c>
      <c s="37">
        <v>1</v>
      </c>
      <c s="36">
        <v>0</v>
      </c>
      <c s="36">
        <f>ROUND(G1326*H1326,6)</f>
      </c>
      <c r="L1326" s="38">
        <v>0</v>
      </c>
      <c s="32">
        <f>ROUND(ROUND(L1326,2)*ROUND(G1326,3),2)</f>
      </c>
      <c s="36" t="s">
        <v>68</v>
      </c>
      <c>
        <f>(M1326*21)/100</f>
      </c>
      <c t="s">
        <v>28</v>
      </c>
    </row>
    <row r="1327" spans="1:5" ht="12.75">
      <c r="A1327" s="35" t="s">
        <v>56</v>
      </c>
      <c r="E1327" s="39" t="s">
        <v>3031</v>
      </c>
    </row>
    <row r="1328" spans="1:5" ht="12.75">
      <c r="A1328" s="35" t="s">
        <v>58</v>
      </c>
      <c r="E1328" s="40" t="s">
        <v>5</v>
      </c>
    </row>
    <row r="1329" spans="1:5" ht="12.75">
      <c r="A1329" t="s">
        <v>59</v>
      </c>
      <c r="E1329" s="39" t="s">
        <v>5</v>
      </c>
    </row>
    <row r="1330" spans="1:16" ht="12.75">
      <c r="A1330" t="s">
        <v>50</v>
      </c>
      <c s="34" t="s">
        <v>1088</v>
      </c>
      <c s="34" t="s">
        <v>3032</v>
      </c>
      <c s="35" t="s">
        <v>5</v>
      </c>
      <c s="6" t="s">
        <v>3033</v>
      </c>
      <c s="36" t="s">
        <v>206</v>
      </c>
      <c s="37">
        <v>1</v>
      </c>
      <c s="36">
        <v>0</v>
      </c>
      <c s="36">
        <f>ROUND(G1330*H1330,6)</f>
      </c>
      <c r="L1330" s="38">
        <v>0</v>
      </c>
      <c s="32">
        <f>ROUND(ROUND(L1330,2)*ROUND(G1330,3),2)</f>
      </c>
      <c s="36" t="s">
        <v>68</v>
      </c>
      <c>
        <f>(M1330*21)/100</f>
      </c>
      <c t="s">
        <v>28</v>
      </c>
    </row>
    <row r="1331" spans="1:5" ht="12.75">
      <c r="A1331" s="35" t="s">
        <v>56</v>
      </c>
      <c r="E1331" s="39" t="s">
        <v>3033</v>
      </c>
    </row>
    <row r="1332" spans="1:5" ht="12.75">
      <c r="A1332" s="35" t="s">
        <v>58</v>
      </c>
      <c r="E1332" s="40" t="s">
        <v>5</v>
      </c>
    </row>
    <row r="1333" spans="1:5" ht="12.75">
      <c r="A1333" t="s">
        <v>59</v>
      </c>
      <c r="E1333" s="39" t="s">
        <v>5</v>
      </c>
    </row>
    <row r="1334" spans="1:16" ht="12.75">
      <c r="A1334" t="s">
        <v>50</v>
      </c>
      <c s="34" t="s">
        <v>1089</v>
      </c>
      <c s="34" t="s">
        <v>3034</v>
      </c>
      <c s="35" t="s">
        <v>5</v>
      </c>
      <c s="6" t="s">
        <v>3035</v>
      </c>
      <c s="36" t="s">
        <v>206</v>
      </c>
      <c s="37">
        <v>1</v>
      </c>
      <c s="36">
        <v>0</v>
      </c>
      <c s="36">
        <f>ROUND(G1334*H1334,6)</f>
      </c>
      <c r="L1334" s="38">
        <v>0</v>
      </c>
      <c s="32">
        <f>ROUND(ROUND(L1334,2)*ROUND(G1334,3),2)</f>
      </c>
      <c s="36" t="s">
        <v>68</v>
      </c>
      <c>
        <f>(M1334*21)/100</f>
      </c>
      <c t="s">
        <v>28</v>
      </c>
    </row>
    <row r="1335" spans="1:5" ht="12.75">
      <c r="A1335" s="35" t="s">
        <v>56</v>
      </c>
      <c r="E1335" s="39" t="s">
        <v>3035</v>
      </c>
    </row>
    <row r="1336" spans="1:5" ht="12.75">
      <c r="A1336" s="35" t="s">
        <v>58</v>
      </c>
      <c r="E1336" s="40" t="s">
        <v>5</v>
      </c>
    </row>
    <row r="1337" spans="1:5" ht="12.75">
      <c r="A1337" t="s">
        <v>59</v>
      </c>
      <c r="E1337" s="39" t="s">
        <v>5</v>
      </c>
    </row>
    <row r="1338" spans="1:16" ht="12.75">
      <c r="A1338" t="s">
        <v>50</v>
      </c>
      <c s="34" t="s">
        <v>1090</v>
      </c>
      <c s="34" t="s">
        <v>3036</v>
      </c>
      <c s="35" t="s">
        <v>5</v>
      </c>
      <c s="6" t="s">
        <v>3037</v>
      </c>
      <c s="36" t="s">
        <v>206</v>
      </c>
      <c s="37">
        <v>1</v>
      </c>
      <c s="36">
        <v>0</v>
      </c>
      <c s="36">
        <f>ROUND(G1338*H1338,6)</f>
      </c>
      <c r="L1338" s="38">
        <v>0</v>
      </c>
      <c s="32">
        <f>ROUND(ROUND(L1338,2)*ROUND(G1338,3),2)</f>
      </c>
      <c s="36" t="s">
        <v>68</v>
      </c>
      <c>
        <f>(M1338*21)/100</f>
      </c>
      <c t="s">
        <v>28</v>
      </c>
    </row>
    <row r="1339" spans="1:5" ht="12.75">
      <c r="A1339" s="35" t="s">
        <v>56</v>
      </c>
      <c r="E1339" s="39" t="s">
        <v>3037</v>
      </c>
    </row>
    <row r="1340" spans="1:5" ht="12.75">
      <c r="A1340" s="35" t="s">
        <v>58</v>
      </c>
      <c r="E1340" s="40" t="s">
        <v>5</v>
      </c>
    </row>
    <row r="1341" spans="1:5" ht="12.75">
      <c r="A1341" t="s">
        <v>59</v>
      </c>
      <c r="E1341" s="39" t="s">
        <v>5</v>
      </c>
    </row>
    <row r="1342" spans="1:16" ht="12.75">
      <c r="A1342" t="s">
        <v>50</v>
      </c>
      <c s="34" t="s">
        <v>1091</v>
      </c>
      <c s="34" t="s">
        <v>3038</v>
      </c>
      <c s="35" t="s">
        <v>5</v>
      </c>
      <c s="6" t="s">
        <v>3039</v>
      </c>
      <c s="36" t="s">
        <v>206</v>
      </c>
      <c s="37">
        <v>1</v>
      </c>
      <c s="36">
        <v>0</v>
      </c>
      <c s="36">
        <f>ROUND(G1342*H1342,6)</f>
      </c>
      <c r="L1342" s="38">
        <v>0</v>
      </c>
      <c s="32">
        <f>ROUND(ROUND(L1342,2)*ROUND(G1342,3),2)</f>
      </c>
      <c s="36" t="s">
        <v>68</v>
      </c>
      <c>
        <f>(M1342*21)/100</f>
      </c>
      <c t="s">
        <v>28</v>
      </c>
    </row>
    <row r="1343" spans="1:5" ht="12.75">
      <c r="A1343" s="35" t="s">
        <v>56</v>
      </c>
      <c r="E1343" s="39" t="s">
        <v>3039</v>
      </c>
    </row>
    <row r="1344" spans="1:5" ht="12.75">
      <c r="A1344" s="35" t="s">
        <v>58</v>
      </c>
      <c r="E1344" s="40" t="s">
        <v>5</v>
      </c>
    </row>
    <row r="1345" spans="1:5" ht="12.75">
      <c r="A1345" t="s">
        <v>59</v>
      </c>
      <c r="E1345" s="39" t="s">
        <v>5</v>
      </c>
    </row>
    <row r="1346" spans="1:16" ht="12.75">
      <c r="A1346" t="s">
        <v>50</v>
      </c>
      <c s="34" t="s">
        <v>1092</v>
      </c>
      <c s="34" t="s">
        <v>3040</v>
      </c>
      <c s="35" t="s">
        <v>5</v>
      </c>
      <c s="6" t="s">
        <v>3041</v>
      </c>
      <c s="36" t="s">
        <v>206</v>
      </c>
      <c s="37">
        <v>1</v>
      </c>
      <c s="36">
        <v>0</v>
      </c>
      <c s="36">
        <f>ROUND(G1346*H1346,6)</f>
      </c>
      <c r="L1346" s="38">
        <v>0</v>
      </c>
      <c s="32">
        <f>ROUND(ROUND(L1346,2)*ROUND(G1346,3),2)</f>
      </c>
      <c s="36" t="s">
        <v>68</v>
      </c>
      <c>
        <f>(M1346*21)/100</f>
      </c>
      <c t="s">
        <v>28</v>
      </c>
    </row>
    <row r="1347" spans="1:5" ht="12.75">
      <c r="A1347" s="35" t="s">
        <v>56</v>
      </c>
      <c r="E1347" s="39" t="s">
        <v>3041</v>
      </c>
    </row>
    <row r="1348" spans="1:5" ht="12.75">
      <c r="A1348" s="35" t="s">
        <v>58</v>
      </c>
      <c r="E1348" s="40" t="s">
        <v>5</v>
      </c>
    </row>
    <row r="1349" spans="1:5" ht="12.75">
      <c r="A1349" t="s">
        <v>59</v>
      </c>
      <c r="E1349" s="39" t="s">
        <v>5</v>
      </c>
    </row>
    <row r="1350" spans="1:16" ht="12.75">
      <c r="A1350" t="s">
        <v>50</v>
      </c>
      <c s="34" t="s">
        <v>1093</v>
      </c>
      <c s="34" t="s">
        <v>3042</v>
      </c>
      <c s="35" t="s">
        <v>5</v>
      </c>
      <c s="6" t="s">
        <v>3043</v>
      </c>
      <c s="36" t="s">
        <v>206</v>
      </c>
      <c s="37">
        <v>1</v>
      </c>
      <c s="36">
        <v>0</v>
      </c>
      <c s="36">
        <f>ROUND(G1350*H1350,6)</f>
      </c>
      <c r="L1350" s="38">
        <v>0</v>
      </c>
      <c s="32">
        <f>ROUND(ROUND(L1350,2)*ROUND(G1350,3),2)</f>
      </c>
      <c s="36" t="s">
        <v>68</v>
      </c>
      <c>
        <f>(M1350*21)/100</f>
      </c>
      <c t="s">
        <v>28</v>
      </c>
    </row>
    <row r="1351" spans="1:5" ht="12.75">
      <c r="A1351" s="35" t="s">
        <v>56</v>
      </c>
      <c r="E1351" s="39" t="s">
        <v>3043</v>
      </c>
    </row>
    <row r="1352" spans="1:5" ht="12.75">
      <c r="A1352" s="35" t="s">
        <v>58</v>
      </c>
      <c r="E1352" s="40" t="s">
        <v>5</v>
      </c>
    </row>
    <row r="1353" spans="1:5" ht="12.75">
      <c r="A1353" t="s">
        <v>59</v>
      </c>
      <c r="E1353" s="39" t="s">
        <v>5</v>
      </c>
    </row>
    <row r="1354" spans="1:16" ht="12.75">
      <c r="A1354" t="s">
        <v>50</v>
      </c>
      <c s="34" t="s">
        <v>1094</v>
      </c>
      <c s="34" t="s">
        <v>3044</v>
      </c>
      <c s="35" t="s">
        <v>5</v>
      </c>
      <c s="6" t="s">
        <v>3045</v>
      </c>
      <c s="36" t="s">
        <v>206</v>
      </c>
      <c s="37">
        <v>1</v>
      </c>
      <c s="36">
        <v>0</v>
      </c>
      <c s="36">
        <f>ROUND(G1354*H1354,6)</f>
      </c>
      <c r="L1354" s="38">
        <v>0</v>
      </c>
      <c s="32">
        <f>ROUND(ROUND(L1354,2)*ROUND(G1354,3),2)</f>
      </c>
      <c s="36" t="s">
        <v>68</v>
      </c>
      <c>
        <f>(M1354*21)/100</f>
      </c>
      <c t="s">
        <v>28</v>
      </c>
    </row>
    <row r="1355" spans="1:5" ht="12.75">
      <c r="A1355" s="35" t="s">
        <v>56</v>
      </c>
      <c r="E1355" s="39" t="s">
        <v>3045</v>
      </c>
    </row>
    <row r="1356" spans="1:5" ht="12.75">
      <c r="A1356" s="35" t="s">
        <v>58</v>
      </c>
      <c r="E1356" s="40" t="s">
        <v>5</v>
      </c>
    </row>
    <row r="1357" spans="1:5" ht="12.75">
      <c r="A1357" t="s">
        <v>59</v>
      </c>
      <c r="E1357" s="39" t="s">
        <v>5</v>
      </c>
    </row>
    <row r="1358" spans="1:16" ht="12.75">
      <c r="A1358" t="s">
        <v>50</v>
      </c>
      <c s="34" t="s">
        <v>1095</v>
      </c>
      <c s="34" t="s">
        <v>3046</v>
      </c>
      <c s="35" t="s">
        <v>5</v>
      </c>
      <c s="6" t="s">
        <v>3047</v>
      </c>
      <c s="36" t="s">
        <v>206</v>
      </c>
      <c s="37">
        <v>1</v>
      </c>
      <c s="36">
        <v>0</v>
      </c>
      <c s="36">
        <f>ROUND(G1358*H1358,6)</f>
      </c>
      <c r="L1358" s="38">
        <v>0</v>
      </c>
      <c s="32">
        <f>ROUND(ROUND(L1358,2)*ROUND(G1358,3),2)</f>
      </c>
      <c s="36" t="s">
        <v>68</v>
      </c>
      <c>
        <f>(M1358*21)/100</f>
      </c>
      <c t="s">
        <v>28</v>
      </c>
    </row>
    <row r="1359" spans="1:5" ht="12.75">
      <c r="A1359" s="35" t="s">
        <v>56</v>
      </c>
      <c r="E1359" s="39" t="s">
        <v>3047</v>
      </c>
    </row>
    <row r="1360" spans="1:5" ht="12.75">
      <c r="A1360" s="35" t="s">
        <v>58</v>
      </c>
      <c r="E1360" s="40" t="s">
        <v>5</v>
      </c>
    </row>
    <row r="1361" spans="1:5" ht="12.75">
      <c r="A1361" t="s">
        <v>59</v>
      </c>
      <c r="E1361" s="39" t="s">
        <v>5</v>
      </c>
    </row>
    <row r="1362" spans="1:16" ht="12.75">
      <c r="A1362" t="s">
        <v>50</v>
      </c>
      <c s="34" t="s">
        <v>1096</v>
      </c>
      <c s="34" t="s">
        <v>3048</v>
      </c>
      <c s="35" t="s">
        <v>5</v>
      </c>
      <c s="6" t="s">
        <v>3049</v>
      </c>
      <c s="36" t="s">
        <v>206</v>
      </c>
      <c s="37">
        <v>1</v>
      </c>
      <c s="36">
        <v>0</v>
      </c>
      <c s="36">
        <f>ROUND(G1362*H1362,6)</f>
      </c>
      <c r="L1362" s="38">
        <v>0</v>
      </c>
      <c s="32">
        <f>ROUND(ROUND(L1362,2)*ROUND(G1362,3),2)</f>
      </c>
      <c s="36" t="s">
        <v>68</v>
      </c>
      <c>
        <f>(M1362*21)/100</f>
      </c>
      <c t="s">
        <v>28</v>
      </c>
    </row>
    <row r="1363" spans="1:5" ht="12.75">
      <c r="A1363" s="35" t="s">
        <v>56</v>
      </c>
      <c r="E1363" s="39" t="s">
        <v>3049</v>
      </c>
    </row>
    <row r="1364" spans="1:5" ht="12.75">
      <c r="A1364" s="35" t="s">
        <v>58</v>
      </c>
      <c r="E1364" s="40" t="s">
        <v>5</v>
      </c>
    </row>
    <row r="1365" spans="1:5" ht="12.75">
      <c r="A1365" t="s">
        <v>59</v>
      </c>
      <c r="E1365" s="39" t="s">
        <v>5</v>
      </c>
    </row>
    <row r="1366" spans="1:16" ht="12.75">
      <c r="A1366" t="s">
        <v>50</v>
      </c>
      <c s="34" t="s">
        <v>1097</v>
      </c>
      <c s="34" t="s">
        <v>3050</v>
      </c>
      <c s="35" t="s">
        <v>5</v>
      </c>
      <c s="6" t="s">
        <v>3051</v>
      </c>
      <c s="36" t="s">
        <v>206</v>
      </c>
      <c s="37">
        <v>1</v>
      </c>
      <c s="36">
        <v>0</v>
      </c>
      <c s="36">
        <f>ROUND(G1366*H1366,6)</f>
      </c>
      <c r="L1366" s="38">
        <v>0</v>
      </c>
      <c s="32">
        <f>ROUND(ROUND(L1366,2)*ROUND(G1366,3),2)</f>
      </c>
      <c s="36" t="s">
        <v>68</v>
      </c>
      <c>
        <f>(M1366*21)/100</f>
      </c>
      <c t="s">
        <v>28</v>
      </c>
    </row>
    <row r="1367" spans="1:5" ht="12.75">
      <c r="A1367" s="35" t="s">
        <v>56</v>
      </c>
      <c r="E1367" s="39" t="s">
        <v>3051</v>
      </c>
    </row>
    <row r="1368" spans="1:5" ht="12.75">
      <c r="A1368" s="35" t="s">
        <v>58</v>
      </c>
      <c r="E1368" s="40" t="s">
        <v>5</v>
      </c>
    </row>
    <row r="1369" spans="1:5" ht="12.75">
      <c r="A1369" t="s">
        <v>59</v>
      </c>
      <c r="E1369" s="39" t="s">
        <v>5</v>
      </c>
    </row>
    <row r="1370" spans="1:16" ht="12.75">
      <c r="A1370" t="s">
        <v>50</v>
      </c>
      <c s="34" t="s">
        <v>1098</v>
      </c>
      <c s="34" t="s">
        <v>3052</v>
      </c>
      <c s="35" t="s">
        <v>5</v>
      </c>
      <c s="6" t="s">
        <v>3053</v>
      </c>
      <c s="36" t="s">
        <v>206</v>
      </c>
      <c s="37">
        <v>1</v>
      </c>
      <c s="36">
        <v>0</v>
      </c>
      <c s="36">
        <f>ROUND(G1370*H1370,6)</f>
      </c>
      <c r="L1370" s="38">
        <v>0</v>
      </c>
      <c s="32">
        <f>ROUND(ROUND(L1370,2)*ROUND(G1370,3),2)</f>
      </c>
      <c s="36" t="s">
        <v>68</v>
      </c>
      <c>
        <f>(M1370*21)/100</f>
      </c>
      <c t="s">
        <v>28</v>
      </c>
    </row>
    <row r="1371" spans="1:5" ht="12.75">
      <c r="A1371" s="35" t="s">
        <v>56</v>
      </c>
      <c r="E1371" s="39" t="s">
        <v>3053</v>
      </c>
    </row>
    <row r="1372" spans="1:5" ht="12.75">
      <c r="A1372" s="35" t="s">
        <v>58</v>
      </c>
      <c r="E1372" s="40" t="s">
        <v>5</v>
      </c>
    </row>
    <row r="1373" spans="1:5" ht="12.75">
      <c r="A1373" t="s">
        <v>59</v>
      </c>
      <c r="E1373" s="39" t="s">
        <v>5</v>
      </c>
    </row>
    <row r="1374" spans="1:16" ht="12.75">
      <c r="A1374" t="s">
        <v>50</v>
      </c>
      <c s="34" t="s">
        <v>1099</v>
      </c>
      <c s="34" t="s">
        <v>3054</v>
      </c>
      <c s="35" t="s">
        <v>5</v>
      </c>
      <c s="6" t="s">
        <v>3055</v>
      </c>
      <c s="36" t="s">
        <v>206</v>
      </c>
      <c s="37">
        <v>1</v>
      </c>
      <c s="36">
        <v>0</v>
      </c>
      <c s="36">
        <f>ROUND(G1374*H1374,6)</f>
      </c>
      <c r="L1374" s="38">
        <v>0</v>
      </c>
      <c s="32">
        <f>ROUND(ROUND(L1374,2)*ROUND(G1374,3),2)</f>
      </c>
      <c s="36" t="s">
        <v>68</v>
      </c>
      <c>
        <f>(M1374*21)/100</f>
      </c>
      <c t="s">
        <v>28</v>
      </c>
    </row>
    <row r="1375" spans="1:5" ht="12.75">
      <c r="A1375" s="35" t="s">
        <v>56</v>
      </c>
      <c r="E1375" s="39" t="s">
        <v>3055</v>
      </c>
    </row>
    <row r="1376" spans="1:5" ht="12.75">
      <c r="A1376" s="35" t="s">
        <v>58</v>
      </c>
      <c r="E1376" s="40" t="s">
        <v>5</v>
      </c>
    </row>
    <row r="1377" spans="1:5" ht="12.75">
      <c r="A1377" t="s">
        <v>59</v>
      </c>
      <c r="E1377" s="39" t="s">
        <v>5</v>
      </c>
    </row>
    <row r="1378" spans="1:16" ht="12.75">
      <c r="A1378" t="s">
        <v>50</v>
      </c>
      <c s="34" t="s">
        <v>1100</v>
      </c>
      <c s="34" t="s">
        <v>3056</v>
      </c>
      <c s="35" t="s">
        <v>5</v>
      </c>
      <c s="6" t="s">
        <v>3057</v>
      </c>
      <c s="36" t="s">
        <v>206</v>
      </c>
      <c s="37">
        <v>1</v>
      </c>
      <c s="36">
        <v>0</v>
      </c>
      <c s="36">
        <f>ROUND(G1378*H1378,6)</f>
      </c>
      <c r="L1378" s="38">
        <v>0</v>
      </c>
      <c s="32">
        <f>ROUND(ROUND(L1378,2)*ROUND(G1378,3),2)</f>
      </c>
      <c s="36" t="s">
        <v>68</v>
      </c>
      <c>
        <f>(M1378*21)/100</f>
      </c>
      <c t="s">
        <v>28</v>
      </c>
    </row>
    <row r="1379" spans="1:5" ht="12.75">
      <c r="A1379" s="35" t="s">
        <v>56</v>
      </c>
      <c r="E1379" s="39" t="s">
        <v>3057</v>
      </c>
    </row>
    <row r="1380" spans="1:5" ht="12.75">
      <c r="A1380" s="35" t="s">
        <v>58</v>
      </c>
      <c r="E1380" s="40" t="s">
        <v>5</v>
      </c>
    </row>
    <row r="1381" spans="1:5" ht="12.75">
      <c r="A1381" t="s">
        <v>59</v>
      </c>
      <c r="E1381" s="39" t="s">
        <v>5</v>
      </c>
    </row>
    <row r="1382" spans="1:16" ht="12.75">
      <c r="A1382" t="s">
        <v>50</v>
      </c>
      <c s="34" t="s">
        <v>1101</v>
      </c>
      <c s="34" t="s">
        <v>3058</v>
      </c>
      <c s="35" t="s">
        <v>5</v>
      </c>
      <c s="6" t="s">
        <v>3059</v>
      </c>
      <c s="36" t="s">
        <v>206</v>
      </c>
      <c s="37">
        <v>1</v>
      </c>
      <c s="36">
        <v>0</v>
      </c>
      <c s="36">
        <f>ROUND(G1382*H1382,6)</f>
      </c>
      <c r="L1382" s="38">
        <v>0</v>
      </c>
      <c s="32">
        <f>ROUND(ROUND(L1382,2)*ROUND(G1382,3),2)</f>
      </c>
      <c s="36" t="s">
        <v>68</v>
      </c>
      <c>
        <f>(M1382*21)/100</f>
      </c>
      <c t="s">
        <v>28</v>
      </c>
    </row>
    <row r="1383" spans="1:5" ht="12.75">
      <c r="A1383" s="35" t="s">
        <v>56</v>
      </c>
      <c r="E1383" s="39" t="s">
        <v>3059</v>
      </c>
    </row>
    <row r="1384" spans="1:5" ht="12.75">
      <c r="A1384" s="35" t="s">
        <v>58</v>
      </c>
      <c r="E1384" s="40" t="s">
        <v>5</v>
      </c>
    </row>
    <row r="1385" spans="1:5" ht="12.75">
      <c r="A1385" t="s">
        <v>59</v>
      </c>
      <c r="E1385" s="39" t="s">
        <v>5</v>
      </c>
    </row>
    <row r="1386" spans="1:16" ht="12.75">
      <c r="A1386" t="s">
        <v>50</v>
      </c>
      <c s="34" t="s">
        <v>1102</v>
      </c>
      <c s="34" t="s">
        <v>3060</v>
      </c>
      <c s="35" t="s">
        <v>5</v>
      </c>
      <c s="6" t="s">
        <v>3061</v>
      </c>
      <c s="36" t="s">
        <v>206</v>
      </c>
      <c s="37">
        <v>1</v>
      </c>
      <c s="36">
        <v>0</v>
      </c>
      <c s="36">
        <f>ROUND(G1386*H1386,6)</f>
      </c>
      <c r="L1386" s="38">
        <v>0</v>
      </c>
      <c s="32">
        <f>ROUND(ROUND(L1386,2)*ROUND(G1386,3),2)</f>
      </c>
      <c s="36" t="s">
        <v>68</v>
      </c>
      <c>
        <f>(M1386*21)/100</f>
      </c>
      <c t="s">
        <v>28</v>
      </c>
    </row>
    <row r="1387" spans="1:5" ht="12.75">
      <c r="A1387" s="35" t="s">
        <v>56</v>
      </c>
      <c r="E1387" s="39" t="s">
        <v>3061</v>
      </c>
    </row>
    <row r="1388" spans="1:5" ht="12.75">
      <c r="A1388" s="35" t="s">
        <v>58</v>
      </c>
      <c r="E1388" s="40" t="s">
        <v>5</v>
      </c>
    </row>
    <row r="1389" spans="1:5" ht="12.75">
      <c r="A1389" t="s">
        <v>59</v>
      </c>
      <c r="E1389" s="39" t="s">
        <v>5</v>
      </c>
    </row>
    <row r="1390" spans="1:16" ht="12.75">
      <c r="A1390" t="s">
        <v>50</v>
      </c>
      <c s="34" t="s">
        <v>1103</v>
      </c>
      <c s="34" t="s">
        <v>3062</v>
      </c>
      <c s="35" t="s">
        <v>5</v>
      </c>
      <c s="6" t="s">
        <v>3063</v>
      </c>
      <c s="36" t="s">
        <v>206</v>
      </c>
      <c s="37">
        <v>1</v>
      </c>
      <c s="36">
        <v>0</v>
      </c>
      <c s="36">
        <f>ROUND(G1390*H1390,6)</f>
      </c>
      <c r="L1390" s="38">
        <v>0</v>
      </c>
      <c s="32">
        <f>ROUND(ROUND(L1390,2)*ROUND(G1390,3),2)</f>
      </c>
      <c s="36" t="s">
        <v>68</v>
      </c>
      <c>
        <f>(M1390*21)/100</f>
      </c>
      <c t="s">
        <v>28</v>
      </c>
    </row>
    <row r="1391" spans="1:5" ht="12.75">
      <c r="A1391" s="35" t="s">
        <v>56</v>
      </c>
      <c r="E1391" s="39" t="s">
        <v>3063</v>
      </c>
    </row>
    <row r="1392" spans="1:5" ht="12.75">
      <c r="A1392" s="35" t="s">
        <v>58</v>
      </c>
      <c r="E1392" s="40" t="s">
        <v>5</v>
      </c>
    </row>
    <row r="1393" spans="1:5" ht="12.75">
      <c r="A1393" t="s">
        <v>59</v>
      </c>
      <c r="E1393" s="39" t="s">
        <v>5</v>
      </c>
    </row>
    <row r="1394" spans="1:16" ht="25.5">
      <c r="A1394" t="s">
        <v>50</v>
      </c>
      <c s="34" t="s">
        <v>1104</v>
      </c>
      <c s="34" t="s">
        <v>3064</v>
      </c>
      <c s="35" t="s">
        <v>5</v>
      </c>
      <c s="6" t="s">
        <v>3065</v>
      </c>
      <c s="36" t="s">
        <v>206</v>
      </c>
      <c s="37">
        <v>1</v>
      </c>
      <c s="36">
        <v>0</v>
      </c>
      <c s="36">
        <f>ROUND(G1394*H1394,6)</f>
      </c>
      <c r="L1394" s="38">
        <v>0</v>
      </c>
      <c s="32">
        <f>ROUND(ROUND(L1394,2)*ROUND(G1394,3),2)</f>
      </c>
      <c s="36" t="s">
        <v>68</v>
      </c>
      <c>
        <f>(M1394*21)/100</f>
      </c>
      <c t="s">
        <v>28</v>
      </c>
    </row>
    <row r="1395" spans="1:5" ht="25.5">
      <c r="A1395" s="35" t="s">
        <v>56</v>
      </c>
      <c r="E1395" s="39" t="s">
        <v>3065</v>
      </c>
    </row>
    <row r="1396" spans="1:5" ht="12.75">
      <c r="A1396" s="35" t="s">
        <v>58</v>
      </c>
      <c r="E1396" s="40" t="s">
        <v>5</v>
      </c>
    </row>
    <row r="1397" spans="1:5" ht="12.75">
      <c r="A1397" t="s">
        <v>59</v>
      </c>
      <c r="E1397" s="39" t="s">
        <v>5</v>
      </c>
    </row>
    <row r="1398" spans="1:16" ht="12.75">
      <c r="A1398" t="s">
        <v>50</v>
      </c>
      <c s="34" t="s">
        <v>1105</v>
      </c>
      <c s="34" t="s">
        <v>3066</v>
      </c>
      <c s="35" t="s">
        <v>5</v>
      </c>
      <c s="6" t="s">
        <v>3067</v>
      </c>
      <c s="36" t="s">
        <v>206</v>
      </c>
      <c s="37">
        <v>1</v>
      </c>
      <c s="36">
        <v>0</v>
      </c>
      <c s="36">
        <f>ROUND(G1398*H1398,6)</f>
      </c>
      <c r="L1398" s="38">
        <v>0</v>
      </c>
      <c s="32">
        <f>ROUND(ROUND(L1398,2)*ROUND(G1398,3),2)</f>
      </c>
      <c s="36" t="s">
        <v>68</v>
      </c>
      <c>
        <f>(M1398*21)/100</f>
      </c>
      <c t="s">
        <v>28</v>
      </c>
    </row>
    <row r="1399" spans="1:5" ht="12.75">
      <c r="A1399" s="35" t="s">
        <v>56</v>
      </c>
      <c r="E1399" s="39" t="s">
        <v>3067</v>
      </c>
    </row>
    <row r="1400" spans="1:5" ht="12.75">
      <c r="A1400" s="35" t="s">
        <v>58</v>
      </c>
      <c r="E1400" s="40" t="s">
        <v>5</v>
      </c>
    </row>
    <row r="1401" spans="1:5" ht="12.75">
      <c r="A1401" t="s">
        <v>59</v>
      </c>
      <c r="E1401" s="39" t="s">
        <v>5</v>
      </c>
    </row>
    <row r="1402" spans="1:16" ht="12.75">
      <c r="A1402" t="s">
        <v>50</v>
      </c>
      <c s="34" t="s">
        <v>1106</v>
      </c>
      <c s="34" t="s">
        <v>3068</v>
      </c>
      <c s="35" t="s">
        <v>5</v>
      </c>
      <c s="6" t="s">
        <v>3069</v>
      </c>
      <c s="36" t="s">
        <v>206</v>
      </c>
      <c s="37">
        <v>1</v>
      </c>
      <c s="36">
        <v>0</v>
      </c>
      <c s="36">
        <f>ROUND(G1402*H1402,6)</f>
      </c>
      <c r="L1402" s="38">
        <v>0</v>
      </c>
      <c s="32">
        <f>ROUND(ROUND(L1402,2)*ROUND(G1402,3),2)</f>
      </c>
      <c s="36" t="s">
        <v>68</v>
      </c>
      <c>
        <f>(M1402*21)/100</f>
      </c>
      <c t="s">
        <v>28</v>
      </c>
    </row>
    <row r="1403" spans="1:5" ht="12.75">
      <c r="A1403" s="35" t="s">
        <v>56</v>
      </c>
      <c r="E1403" s="39" t="s">
        <v>3069</v>
      </c>
    </row>
    <row r="1404" spans="1:5" ht="12.75">
      <c r="A1404" s="35" t="s">
        <v>58</v>
      </c>
      <c r="E1404" s="40" t="s">
        <v>5</v>
      </c>
    </row>
    <row r="1405" spans="1:5" ht="12.75">
      <c r="A1405" t="s">
        <v>59</v>
      </c>
      <c r="E1405" s="39" t="s">
        <v>5</v>
      </c>
    </row>
    <row r="1406" spans="1:16" ht="12.75">
      <c r="A1406" t="s">
        <v>50</v>
      </c>
      <c s="34" t="s">
        <v>1107</v>
      </c>
      <c s="34" t="s">
        <v>3070</v>
      </c>
      <c s="35" t="s">
        <v>5</v>
      </c>
      <c s="6" t="s">
        <v>3071</v>
      </c>
      <c s="36" t="s">
        <v>206</v>
      </c>
      <c s="37">
        <v>1</v>
      </c>
      <c s="36">
        <v>0</v>
      </c>
      <c s="36">
        <f>ROUND(G1406*H1406,6)</f>
      </c>
      <c r="L1406" s="38">
        <v>0</v>
      </c>
      <c s="32">
        <f>ROUND(ROUND(L1406,2)*ROUND(G1406,3),2)</f>
      </c>
      <c s="36" t="s">
        <v>68</v>
      </c>
      <c>
        <f>(M1406*21)/100</f>
      </c>
      <c t="s">
        <v>28</v>
      </c>
    </row>
    <row r="1407" spans="1:5" ht="12.75">
      <c r="A1407" s="35" t="s">
        <v>56</v>
      </c>
      <c r="E1407" s="39" t="s">
        <v>3071</v>
      </c>
    </row>
    <row r="1408" spans="1:5" ht="12.75">
      <c r="A1408" s="35" t="s">
        <v>58</v>
      </c>
      <c r="E1408" s="40" t="s">
        <v>5</v>
      </c>
    </row>
    <row r="1409" spans="1:5" ht="12.75">
      <c r="A1409" t="s">
        <v>59</v>
      </c>
      <c r="E1409" s="39" t="s">
        <v>5</v>
      </c>
    </row>
    <row r="1410" spans="1:16" ht="12.75">
      <c r="A1410" t="s">
        <v>50</v>
      </c>
      <c s="34" t="s">
        <v>1108</v>
      </c>
      <c s="34" t="s">
        <v>3072</v>
      </c>
      <c s="35" t="s">
        <v>5</v>
      </c>
      <c s="6" t="s">
        <v>3073</v>
      </c>
      <c s="36" t="s">
        <v>206</v>
      </c>
      <c s="37">
        <v>1</v>
      </c>
      <c s="36">
        <v>0</v>
      </c>
      <c s="36">
        <f>ROUND(G1410*H1410,6)</f>
      </c>
      <c r="L1410" s="38">
        <v>0</v>
      </c>
      <c s="32">
        <f>ROUND(ROUND(L1410,2)*ROUND(G1410,3),2)</f>
      </c>
      <c s="36" t="s">
        <v>68</v>
      </c>
      <c>
        <f>(M1410*21)/100</f>
      </c>
      <c t="s">
        <v>28</v>
      </c>
    </row>
    <row r="1411" spans="1:5" ht="12.75">
      <c r="A1411" s="35" t="s">
        <v>56</v>
      </c>
      <c r="E1411" s="39" t="s">
        <v>3073</v>
      </c>
    </row>
    <row r="1412" spans="1:5" ht="12.75">
      <c r="A1412" s="35" t="s">
        <v>58</v>
      </c>
      <c r="E1412" s="40" t="s">
        <v>5</v>
      </c>
    </row>
    <row r="1413" spans="1:5" ht="12.75">
      <c r="A1413" t="s">
        <v>59</v>
      </c>
      <c r="E1413" s="39" t="s">
        <v>5</v>
      </c>
    </row>
    <row r="1414" spans="1:16" ht="12.75">
      <c r="A1414" t="s">
        <v>50</v>
      </c>
      <c s="34" t="s">
        <v>1110</v>
      </c>
      <c s="34" t="s">
        <v>2840</v>
      </c>
      <c s="35" t="s">
        <v>5</v>
      </c>
      <c s="6" t="s">
        <v>3074</v>
      </c>
      <c s="36" t="s">
        <v>206</v>
      </c>
      <c s="37">
        <v>1</v>
      </c>
      <c s="36">
        <v>0</v>
      </c>
      <c s="36">
        <f>ROUND(G1414*H1414,6)</f>
      </c>
      <c r="L1414" s="38">
        <v>0</v>
      </c>
      <c s="32">
        <f>ROUND(ROUND(L1414,2)*ROUND(G1414,3),2)</f>
      </c>
      <c s="36" t="s">
        <v>328</v>
      </c>
      <c>
        <f>(M1414*21)/100</f>
      </c>
      <c t="s">
        <v>28</v>
      </c>
    </row>
    <row r="1415" spans="1:5" ht="12.75">
      <c r="A1415" s="35" t="s">
        <v>56</v>
      </c>
      <c r="E1415" s="39" t="s">
        <v>3074</v>
      </c>
    </row>
    <row r="1416" spans="1:5" ht="12.75">
      <c r="A1416" s="35" t="s">
        <v>58</v>
      </c>
      <c r="E1416" s="40" t="s">
        <v>5</v>
      </c>
    </row>
    <row r="1417" spans="1:5" ht="12.75">
      <c r="A1417" t="s">
        <v>59</v>
      </c>
      <c r="E1417" s="39" t="s">
        <v>5</v>
      </c>
    </row>
    <row r="1418" spans="1:13" ht="12.75">
      <c r="A1418" t="s">
        <v>47</v>
      </c>
      <c r="C1418" s="31" t="s">
        <v>1526</v>
      </c>
      <c r="E1418" s="33" t="s">
        <v>3075</v>
      </c>
      <c r="J1418" s="32">
        <f>0</f>
      </c>
      <c s="32">
        <f>0</f>
      </c>
      <c s="32">
        <f>0+L1419+L1423+L1427+L1431</f>
      </c>
      <c s="32">
        <f>0+M1419+M1423+M1427+M1431</f>
      </c>
    </row>
    <row r="1419" spans="1:16" ht="12.75">
      <c r="A1419" t="s">
        <v>50</v>
      </c>
      <c s="34" t="s">
        <v>1111</v>
      </c>
      <c s="34" t="s">
        <v>3076</v>
      </c>
      <c s="35" t="s">
        <v>5</v>
      </c>
      <c s="6" t="s">
        <v>3077</v>
      </c>
      <c s="36" t="s">
        <v>206</v>
      </c>
      <c s="37">
        <v>1</v>
      </c>
      <c s="36">
        <v>0</v>
      </c>
      <c s="36">
        <f>ROUND(G1419*H1419,6)</f>
      </c>
      <c r="L1419" s="38">
        <v>0</v>
      </c>
      <c s="32">
        <f>ROUND(ROUND(L1419,2)*ROUND(G1419,3),2)</f>
      </c>
      <c s="36" t="s">
        <v>68</v>
      </c>
      <c>
        <f>(M1419*21)/100</f>
      </c>
      <c t="s">
        <v>28</v>
      </c>
    </row>
    <row r="1420" spans="1:5" ht="12.75">
      <c r="A1420" s="35" t="s">
        <v>56</v>
      </c>
      <c r="E1420" s="39" t="s">
        <v>3077</v>
      </c>
    </row>
    <row r="1421" spans="1:5" ht="12.75">
      <c r="A1421" s="35" t="s">
        <v>58</v>
      </c>
      <c r="E1421" s="40" t="s">
        <v>5</v>
      </c>
    </row>
    <row r="1422" spans="1:5" ht="12.75">
      <c r="A1422" t="s">
        <v>59</v>
      </c>
      <c r="E1422" s="39" t="s">
        <v>5</v>
      </c>
    </row>
    <row r="1423" spans="1:16" ht="12.75">
      <c r="A1423" t="s">
        <v>50</v>
      </c>
      <c s="34" t="s">
        <v>1112</v>
      </c>
      <c s="34" t="s">
        <v>3078</v>
      </c>
      <c s="35" t="s">
        <v>5</v>
      </c>
      <c s="6" t="s">
        <v>3079</v>
      </c>
      <c s="36" t="s">
        <v>206</v>
      </c>
      <c s="37">
        <v>44</v>
      </c>
      <c s="36">
        <v>0</v>
      </c>
      <c s="36">
        <f>ROUND(G1423*H1423,6)</f>
      </c>
      <c r="L1423" s="38">
        <v>0</v>
      </c>
      <c s="32">
        <f>ROUND(ROUND(L1423,2)*ROUND(G1423,3),2)</f>
      </c>
      <c s="36" t="s">
        <v>68</v>
      </c>
      <c>
        <f>(M1423*21)/100</f>
      </c>
      <c t="s">
        <v>28</v>
      </c>
    </row>
    <row r="1424" spans="1:5" ht="12.75">
      <c r="A1424" s="35" t="s">
        <v>56</v>
      </c>
      <c r="E1424" s="39" t="s">
        <v>3079</v>
      </c>
    </row>
    <row r="1425" spans="1:5" ht="12.75">
      <c r="A1425" s="35" t="s">
        <v>58</v>
      </c>
      <c r="E1425" s="40" t="s">
        <v>5</v>
      </c>
    </row>
    <row r="1426" spans="1:5" ht="12.75">
      <c r="A1426" t="s">
        <v>59</v>
      </c>
      <c r="E1426" s="39" t="s">
        <v>5</v>
      </c>
    </row>
    <row r="1427" spans="1:16" ht="12.75">
      <c r="A1427" t="s">
        <v>50</v>
      </c>
      <c s="34" t="s">
        <v>1113</v>
      </c>
      <c s="34" t="s">
        <v>3080</v>
      </c>
      <c s="35" t="s">
        <v>5</v>
      </c>
      <c s="6" t="s">
        <v>3081</v>
      </c>
      <c s="36" t="s">
        <v>206</v>
      </c>
      <c s="37">
        <v>25</v>
      </c>
      <c s="36">
        <v>0</v>
      </c>
      <c s="36">
        <f>ROUND(G1427*H1427,6)</f>
      </c>
      <c r="L1427" s="38">
        <v>0</v>
      </c>
      <c s="32">
        <f>ROUND(ROUND(L1427,2)*ROUND(G1427,3),2)</f>
      </c>
      <c s="36" t="s">
        <v>68</v>
      </c>
      <c>
        <f>(M1427*21)/100</f>
      </c>
      <c t="s">
        <v>28</v>
      </c>
    </row>
    <row r="1428" spans="1:5" ht="12.75">
      <c r="A1428" s="35" t="s">
        <v>56</v>
      </c>
      <c r="E1428" s="39" t="s">
        <v>3081</v>
      </c>
    </row>
    <row r="1429" spans="1:5" ht="12.75">
      <c r="A1429" s="35" t="s">
        <v>58</v>
      </c>
      <c r="E1429" s="40" t="s">
        <v>5</v>
      </c>
    </row>
    <row r="1430" spans="1:5" ht="12.75">
      <c r="A1430" t="s">
        <v>59</v>
      </c>
      <c r="E1430" s="39" t="s">
        <v>5</v>
      </c>
    </row>
    <row r="1431" spans="1:16" ht="12.75">
      <c r="A1431" t="s">
        <v>50</v>
      </c>
      <c s="34" t="s">
        <v>1114</v>
      </c>
      <c s="34" t="s">
        <v>3082</v>
      </c>
      <c s="35" t="s">
        <v>5</v>
      </c>
      <c s="6" t="s">
        <v>3083</v>
      </c>
      <c s="36" t="s">
        <v>484</v>
      </c>
      <c s="37">
        <v>100</v>
      </c>
      <c s="36">
        <v>0</v>
      </c>
      <c s="36">
        <f>ROUND(G1431*H1431,6)</f>
      </c>
      <c r="L1431" s="38">
        <v>0</v>
      </c>
      <c s="32">
        <f>ROUND(ROUND(L1431,2)*ROUND(G1431,3),2)</f>
      </c>
      <c s="36" t="s">
        <v>68</v>
      </c>
      <c>
        <f>(M1431*21)/100</f>
      </c>
      <c t="s">
        <v>28</v>
      </c>
    </row>
    <row r="1432" spans="1:5" ht="12.75">
      <c r="A1432" s="35" t="s">
        <v>56</v>
      </c>
      <c r="E1432" s="39" t="s">
        <v>3083</v>
      </c>
    </row>
    <row r="1433" spans="1:5" ht="12.75">
      <c r="A1433" s="35" t="s">
        <v>58</v>
      </c>
      <c r="E1433" s="40" t="s">
        <v>5</v>
      </c>
    </row>
    <row r="1434" spans="1:5" ht="12.75">
      <c r="A1434" t="s">
        <v>59</v>
      </c>
      <c r="E1434" s="39" t="s">
        <v>5</v>
      </c>
    </row>
    <row r="1435" spans="1:13" ht="12.75">
      <c r="A1435" t="s">
        <v>47</v>
      </c>
      <c r="C1435" s="31" t="s">
        <v>1528</v>
      </c>
      <c r="E1435" s="33" t="s">
        <v>3084</v>
      </c>
      <c r="J1435" s="32">
        <f>0</f>
      </c>
      <c s="32">
        <f>0</f>
      </c>
      <c s="32">
        <f>0+L1436+L1440+L1444+L1448+L1452+L1456</f>
      </c>
      <c s="32">
        <f>0+M1436+M1440+M1444+M1448+M1452+M1456</f>
      </c>
    </row>
    <row r="1436" spans="1:16" ht="12.75">
      <c r="A1436" t="s">
        <v>50</v>
      </c>
      <c s="34" t="s">
        <v>1115</v>
      </c>
      <c s="34" t="s">
        <v>3085</v>
      </c>
      <c s="35" t="s">
        <v>5</v>
      </c>
      <c s="6" t="s">
        <v>3086</v>
      </c>
      <c s="36" t="s">
        <v>174</v>
      </c>
      <c s="37">
        <v>50</v>
      </c>
      <c s="36">
        <v>0</v>
      </c>
      <c s="36">
        <f>ROUND(G1436*H1436,6)</f>
      </c>
      <c r="L1436" s="38">
        <v>0</v>
      </c>
      <c s="32">
        <f>ROUND(ROUND(L1436,2)*ROUND(G1436,3),2)</f>
      </c>
      <c s="36" t="s">
        <v>68</v>
      </c>
      <c>
        <f>(M1436*21)/100</f>
      </c>
      <c t="s">
        <v>28</v>
      </c>
    </row>
    <row r="1437" spans="1:5" ht="12.75">
      <c r="A1437" s="35" t="s">
        <v>56</v>
      </c>
      <c r="E1437" s="39" t="s">
        <v>3086</v>
      </c>
    </row>
    <row r="1438" spans="1:5" ht="12.75">
      <c r="A1438" s="35" t="s">
        <v>58</v>
      </c>
      <c r="E1438" s="40" t="s">
        <v>5</v>
      </c>
    </row>
    <row r="1439" spans="1:5" ht="12.75">
      <c r="A1439" t="s">
        <v>59</v>
      </c>
      <c r="E1439" s="39" t="s">
        <v>5</v>
      </c>
    </row>
    <row r="1440" spans="1:16" ht="12.75">
      <c r="A1440" t="s">
        <v>50</v>
      </c>
      <c s="34" t="s">
        <v>1116</v>
      </c>
      <c s="34" t="s">
        <v>3087</v>
      </c>
      <c s="35" t="s">
        <v>5</v>
      </c>
      <c s="6" t="s">
        <v>3088</v>
      </c>
      <c s="36" t="s">
        <v>174</v>
      </c>
      <c s="37">
        <v>50</v>
      </c>
      <c s="36">
        <v>0</v>
      </c>
      <c s="36">
        <f>ROUND(G1440*H1440,6)</f>
      </c>
      <c r="L1440" s="38">
        <v>0</v>
      </c>
      <c s="32">
        <f>ROUND(ROUND(L1440,2)*ROUND(G1440,3),2)</f>
      </c>
      <c s="36" t="s">
        <v>68</v>
      </c>
      <c>
        <f>(M1440*21)/100</f>
      </c>
      <c t="s">
        <v>28</v>
      </c>
    </row>
    <row r="1441" spans="1:5" ht="12.75">
      <c r="A1441" s="35" t="s">
        <v>56</v>
      </c>
      <c r="E1441" s="39" t="s">
        <v>3088</v>
      </c>
    </row>
    <row r="1442" spans="1:5" ht="12.75">
      <c r="A1442" s="35" t="s">
        <v>58</v>
      </c>
      <c r="E1442" s="40" t="s">
        <v>5</v>
      </c>
    </row>
    <row r="1443" spans="1:5" ht="12.75">
      <c r="A1443" t="s">
        <v>59</v>
      </c>
      <c r="E1443" s="39" t="s">
        <v>5</v>
      </c>
    </row>
    <row r="1444" spans="1:16" ht="12.75">
      <c r="A1444" t="s">
        <v>50</v>
      </c>
      <c s="34" t="s">
        <v>1117</v>
      </c>
      <c s="34" t="s">
        <v>3089</v>
      </c>
      <c s="35" t="s">
        <v>5</v>
      </c>
      <c s="6" t="s">
        <v>3090</v>
      </c>
      <c s="36" t="s">
        <v>206</v>
      </c>
      <c s="37">
        <v>20</v>
      </c>
      <c s="36">
        <v>0</v>
      </c>
      <c s="36">
        <f>ROUND(G1444*H1444,6)</f>
      </c>
      <c r="L1444" s="38">
        <v>0</v>
      </c>
      <c s="32">
        <f>ROUND(ROUND(L1444,2)*ROUND(G1444,3),2)</f>
      </c>
      <c s="36" t="s">
        <v>68</v>
      </c>
      <c>
        <f>(M1444*21)/100</f>
      </c>
      <c t="s">
        <v>28</v>
      </c>
    </row>
    <row r="1445" spans="1:5" ht="12.75">
      <c r="A1445" s="35" t="s">
        <v>56</v>
      </c>
      <c r="E1445" s="39" t="s">
        <v>3090</v>
      </c>
    </row>
    <row r="1446" spans="1:5" ht="12.75">
      <c r="A1446" s="35" t="s">
        <v>58</v>
      </c>
      <c r="E1446" s="40" t="s">
        <v>5</v>
      </c>
    </row>
    <row r="1447" spans="1:5" ht="12.75">
      <c r="A1447" t="s">
        <v>59</v>
      </c>
      <c r="E1447" s="39" t="s">
        <v>5</v>
      </c>
    </row>
    <row r="1448" spans="1:16" ht="12.75">
      <c r="A1448" t="s">
        <v>50</v>
      </c>
      <c s="34" t="s">
        <v>1118</v>
      </c>
      <c s="34" t="s">
        <v>3091</v>
      </c>
      <c s="35" t="s">
        <v>5</v>
      </c>
      <c s="6" t="s">
        <v>3092</v>
      </c>
      <c s="36" t="s">
        <v>174</v>
      </c>
      <c s="37">
        <v>25</v>
      </c>
      <c s="36">
        <v>0</v>
      </c>
      <c s="36">
        <f>ROUND(G1448*H1448,6)</f>
      </c>
      <c r="L1448" s="38">
        <v>0</v>
      </c>
      <c s="32">
        <f>ROUND(ROUND(L1448,2)*ROUND(G1448,3),2)</f>
      </c>
      <c s="36" t="s">
        <v>68</v>
      </c>
      <c>
        <f>(M1448*21)/100</f>
      </c>
      <c t="s">
        <v>28</v>
      </c>
    </row>
    <row r="1449" spans="1:5" ht="12.75">
      <c r="A1449" s="35" t="s">
        <v>56</v>
      </c>
      <c r="E1449" s="39" t="s">
        <v>3092</v>
      </c>
    </row>
    <row r="1450" spans="1:5" ht="12.75">
      <c r="A1450" s="35" t="s">
        <v>58</v>
      </c>
      <c r="E1450" s="40" t="s">
        <v>5</v>
      </c>
    </row>
    <row r="1451" spans="1:5" ht="12.75">
      <c r="A1451" t="s">
        <v>59</v>
      </c>
      <c r="E1451" s="39" t="s">
        <v>5</v>
      </c>
    </row>
    <row r="1452" spans="1:16" ht="12.75">
      <c r="A1452" t="s">
        <v>50</v>
      </c>
      <c s="34" t="s">
        <v>1119</v>
      </c>
      <c s="34" t="s">
        <v>3093</v>
      </c>
      <c s="35" t="s">
        <v>5</v>
      </c>
      <c s="6" t="s">
        <v>3094</v>
      </c>
      <c s="36" t="s">
        <v>206</v>
      </c>
      <c s="37">
        <v>15</v>
      </c>
      <c s="36">
        <v>0</v>
      </c>
      <c s="36">
        <f>ROUND(G1452*H1452,6)</f>
      </c>
      <c r="L1452" s="38">
        <v>0</v>
      </c>
      <c s="32">
        <f>ROUND(ROUND(L1452,2)*ROUND(G1452,3),2)</f>
      </c>
      <c s="36" t="s">
        <v>68</v>
      </c>
      <c>
        <f>(M1452*21)/100</f>
      </c>
      <c t="s">
        <v>28</v>
      </c>
    </row>
    <row r="1453" spans="1:5" ht="12.75">
      <c r="A1453" s="35" t="s">
        <v>56</v>
      </c>
      <c r="E1453" s="39" t="s">
        <v>3094</v>
      </c>
    </row>
    <row r="1454" spans="1:5" ht="12.75">
      <c r="A1454" s="35" t="s">
        <v>58</v>
      </c>
      <c r="E1454" s="40" t="s">
        <v>5</v>
      </c>
    </row>
    <row r="1455" spans="1:5" ht="12.75">
      <c r="A1455" t="s">
        <v>59</v>
      </c>
      <c r="E1455" s="39" t="s">
        <v>5</v>
      </c>
    </row>
    <row r="1456" spans="1:16" ht="12.75">
      <c r="A1456" t="s">
        <v>50</v>
      </c>
      <c s="34" t="s">
        <v>1120</v>
      </c>
      <c s="34" t="s">
        <v>3095</v>
      </c>
      <c s="35" t="s">
        <v>5</v>
      </c>
      <c s="6" t="s">
        <v>3096</v>
      </c>
      <c s="36" t="s">
        <v>206</v>
      </c>
      <c s="37">
        <v>15</v>
      </c>
      <c s="36">
        <v>0</v>
      </c>
      <c s="36">
        <f>ROUND(G1456*H1456,6)</f>
      </c>
      <c r="L1456" s="38">
        <v>0</v>
      </c>
      <c s="32">
        <f>ROUND(ROUND(L1456,2)*ROUND(G1456,3),2)</f>
      </c>
      <c s="36" t="s">
        <v>68</v>
      </c>
      <c>
        <f>(M1456*21)/100</f>
      </c>
      <c t="s">
        <v>28</v>
      </c>
    </row>
    <row r="1457" spans="1:5" ht="12.75">
      <c r="A1457" s="35" t="s">
        <v>56</v>
      </c>
      <c r="E1457" s="39" t="s">
        <v>3096</v>
      </c>
    </row>
    <row r="1458" spans="1:5" ht="12.75">
      <c r="A1458" s="35" t="s">
        <v>58</v>
      </c>
      <c r="E1458" s="40" t="s">
        <v>5</v>
      </c>
    </row>
    <row r="1459" spans="1:5" ht="12.75">
      <c r="A1459" t="s">
        <v>59</v>
      </c>
      <c r="E1459" s="39" t="s">
        <v>5</v>
      </c>
    </row>
    <row r="1460" spans="1:13" ht="12.75">
      <c r="A1460" t="s">
        <v>47</v>
      </c>
      <c r="C1460" s="31" t="s">
        <v>1544</v>
      </c>
      <c r="E1460" s="33" t="s">
        <v>3097</v>
      </c>
      <c r="J1460" s="32">
        <f>0</f>
      </c>
      <c s="32">
        <f>0</f>
      </c>
      <c s="32">
        <f>0+L1461+L1465</f>
      </c>
      <c s="32">
        <f>0+M1461+M1465</f>
      </c>
    </row>
    <row r="1461" spans="1:16" ht="12.75">
      <c r="A1461" t="s">
        <v>50</v>
      </c>
      <c s="34" t="s">
        <v>1121</v>
      </c>
      <c s="34" t="s">
        <v>3098</v>
      </c>
      <c s="35" t="s">
        <v>5</v>
      </c>
      <c s="6" t="s">
        <v>3097</v>
      </c>
      <c s="36" t="s">
        <v>206</v>
      </c>
      <c s="37">
        <v>2</v>
      </c>
      <c s="36">
        <v>0</v>
      </c>
      <c s="36">
        <f>ROUND(G1461*H1461,6)</f>
      </c>
      <c r="L1461" s="38">
        <v>0</v>
      </c>
      <c s="32">
        <f>ROUND(ROUND(L1461,2)*ROUND(G1461,3),2)</f>
      </c>
      <c s="36" t="s">
        <v>68</v>
      </c>
      <c>
        <f>(M1461*21)/100</f>
      </c>
      <c t="s">
        <v>28</v>
      </c>
    </row>
    <row r="1462" spans="1:5" ht="12.75">
      <c r="A1462" s="35" t="s">
        <v>56</v>
      </c>
      <c r="E1462" s="39" t="s">
        <v>3097</v>
      </c>
    </row>
    <row r="1463" spans="1:5" ht="12.75">
      <c r="A1463" s="35" t="s">
        <v>58</v>
      </c>
      <c r="E1463" s="40" t="s">
        <v>5</v>
      </c>
    </row>
    <row r="1464" spans="1:5" ht="12.75">
      <c r="A1464" t="s">
        <v>59</v>
      </c>
      <c r="E1464" s="39" t="s">
        <v>5</v>
      </c>
    </row>
    <row r="1465" spans="1:16" ht="12.75">
      <c r="A1465" t="s">
        <v>50</v>
      </c>
      <c s="34" t="s">
        <v>1122</v>
      </c>
      <c s="34" t="s">
        <v>3099</v>
      </c>
      <c s="35" t="s">
        <v>5</v>
      </c>
      <c s="6" t="s">
        <v>3100</v>
      </c>
      <c s="36" t="s">
        <v>484</v>
      </c>
      <c s="37">
        <v>40</v>
      </c>
      <c s="36">
        <v>0</v>
      </c>
      <c s="36">
        <f>ROUND(G1465*H1465,6)</f>
      </c>
      <c r="L1465" s="38">
        <v>0</v>
      </c>
      <c s="32">
        <f>ROUND(ROUND(L1465,2)*ROUND(G1465,3),2)</f>
      </c>
      <c s="36" t="s">
        <v>68</v>
      </c>
      <c>
        <f>(M1465*21)/100</f>
      </c>
      <c t="s">
        <v>28</v>
      </c>
    </row>
    <row r="1466" spans="1:5" ht="12.75">
      <c r="A1466" s="35" t="s">
        <v>56</v>
      </c>
      <c r="E1466" s="39" t="s">
        <v>3100</v>
      </c>
    </row>
    <row r="1467" spans="1:5" ht="12.75">
      <c r="A1467" s="35" t="s">
        <v>58</v>
      </c>
      <c r="E1467" s="40" t="s">
        <v>5</v>
      </c>
    </row>
    <row r="1468" spans="1:5" ht="12.75">
      <c r="A1468" t="s">
        <v>59</v>
      </c>
      <c r="E146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3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1559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1559</v>
      </c>
      <c r="E4" s="26" t="s">
        <v>1560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COUNTIFS(L8:L346,"=0",A8:A346,"P")+COUNTIFS(L8:L346,"",A8:A346,"P")+SUM(Q8:Q346)</f>
      </c>
    </row>
    <row r="8" spans="1:13" ht="12.75">
      <c r="A8" t="s">
        <v>45</v>
      </c>
      <c r="C8" s="28" t="s">
        <v>3103</v>
      </c>
      <c r="E8" s="30" t="s">
        <v>3102</v>
      </c>
      <c r="J8" s="29">
        <f>0+J9+J14+J51+J196+J317</f>
      </c>
      <c s="29">
        <f>0+K9+K14+K51+K196+K317</f>
      </c>
      <c s="29">
        <f>0+L9+L14+L51+L196+L317</f>
      </c>
      <c s="29">
        <f>0+M9+M14+M51+M196+M317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787</v>
      </c>
      <c s="34" t="s">
        <v>52</v>
      </c>
      <c s="35" t="s">
        <v>5</v>
      </c>
      <c s="6" t="s">
        <v>53</v>
      </c>
      <c s="36" t="s">
        <v>54</v>
      </c>
      <c s="37">
        <v>11.5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118</v>
      </c>
      <c r="E14" s="33" t="s">
        <v>3104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50</v>
      </c>
      <c s="34" t="s">
        <v>62</v>
      </c>
      <c s="34" t="s">
        <v>2358</v>
      </c>
      <c s="35" t="s">
        <v>5</v>
      </c>
      <c s="6" t="s">
        <v>3105</v>
      </c>
      <c s="36" t="s">
        <v>206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68</v>
      </c>
      <c>
        <f>(M15*21)/100</f>
      </c>
      <c t="s">
        <v>28</v>
      </c>
    </row>
    <row r="16" spans="1:5" ht="12.75">
      <c r="A16" s="35" t="s">
        <v>56</v>
      </c>
      <c r="E16" s="39" t="s">
        <v>3105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2362</v>
      </c>
      <c s="35" t="s">
        <v>5</v>
      </c>
      <c s="6" t="s">
        <v>3106</v>
      </c>
      <c s="36" t="s">
        <v>206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12.75">
      <c r="A20" s="35" t="s">
        <v>56</v>
      </c>
      <c r="E20" s="39" t="s">
        <v>3106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2415</v>
      </c>
      <c s="35" t="s">
        <v>5</v>
      </c>
      <c s="6" t="s">
        <v>3107</v>
      </c>
      <c s="36" t="s">
        <v>206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68</v>
      </c>
      <c>
        <f>(M23*21)/100</f>
      </c>
      <c t="s">
        <v>28</v>
      </c>
    </row>
    <row r="24" spans="1:5" ht="12.75">
      <c r="A24" s="35" t="s">
        <v>56</v>
      </c>
      <c r="E24" s="39" t="s">
        <v>3107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2422</v>
      </c>
      <c s="35" t="s">
        <v>5</v>
      </c>
      <c s="6" t="s">
        <v>3108</v>
      </c>
      <c s="36" t="s">
        <v>206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68</v>
      </c>
      <c>
        <f>(M27*21)/100</f>
      </c>
      <c t="s">
        <v>28</v>
      </c>
    </row>
    <row r="28" spans="1:5" ht="12.75">
      <c r="A28" s="35" t="s">
        <v>56</v>
      </c>
      <c r="E28" s="39" t="s">
        <v>3108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74</v>
      </c>
      <c s="34" t="s">
        <v>3109</v>
      </c>
      <c s="35" t="s">
        <v>5</v>
      </c>
      <c s="6" t="s">
        <v>3110</v>
      </c>
      <c s="36" t="s">
        <v>206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68</v>
      </c>
      <c>
        <f>(M31*21)/100</f>
      </c>
      <c t="s">
        <v>28</v>
      </c>
    </row>
    <row r="32" spans="1:5" ht="12.75">
      <c r="A32" s="35" t="s">
        <v>56</v>
      </c>
      <c r="E32" s="39" t="s">
        <v>3110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25.5">
      <c r="A35" t="s">
        <v>50</v>
      </c>
      <c s="34" t="s">
        <v>27</v>
      </c>
      <c s="34" t="s">
        <v>3111</v>
      </c>
      <c s="35" t="s">
        <v>5</v>
      </c>
      <c s="6" t="s">
        <v>3112</v>
      </c>
      <c s="36" t="s">
        <v>206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68</v>
      </c>
      <c>
        <f>(M35*21)/100</f>
      </c>
      <c t="s">
        <v>28</v>
      </c>
    </row>
    <row r="36" spans="1:5" ht="25.5">
      <c r="A36" s="35" t="s">
        <v>56</v>
      </c>
      <c r="E36" s="39" t="s">
        <v>3112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79</v>
      </c>
      <c s="34" t="s">
        <v>3113</v>
      </c>
      <c s="35" t="s">
        <v>5</v>
      </c>
      <c s="6" t="s">
        <v>3114</v>
      </c>
      <c s="36" t="s">
        <v>206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68</v>
      </c>
      <c>
        <f>(M39*21)/100</f>
      </c>
      <c t="s">
        <v>28</v>
      </c>
    </row>
    <row r="40" spans="1:5" ht="12.75">
      <c r="A40" s="35" t="s">
        <v>56</v>
      </c>
      <c r="E40" s="39" t="s">
        <v>3114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82</v>
      </c>
      <c s="34" t="s">
        <v>2426</v>
      </c>
      <c s="35" t="s">
        <v>5</v>
      </c>
      <c s="6" t="s">
        <v>3115</v>
      </c>
      <c s="36" t="s">
        <v>206</v>
      </c>
      <c s="37">
        <v>182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68</v>
      </c>
      <c>
        <f>(M43*21)/100</f>
      </c>
      <c t="s">
        <v>28</v>
      </c>
    </row>
    <row r="44" spans="1:5" ht="12.75">
      <c r="A44" s="35" t="s">
        <v>56</v>
      </c>
      <c r="E44" s="39" t="s">
        <v>3115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85</v>
      </c>
      <c s="34" t="s">
        <v>2431</v>
      </c>
      <c s="35" t="s">
        <v>5</v>
      </c>
      <c s="6" t="s">
        <v>3116</v>
      </c>
      <c s="36" t="s">
        <v>206</v>
      </c>
      <c s="37">
        <v>165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68</v>
      </c>
      <c>
        <f>(M47*21)/100</f>
      </c>
      <c t="s">
        <v>28</v>
      </c>
    </row>
    <row r="48" spans="1:5" ht="12.75">
      <c r="A48" s="35" t="s">
        <v>56</v>
      </c>
      <c r="E48" s="39" t="s">
        <v>3116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3" ht="12.75">
      <c r="A51" t="s">
        <v>47</v>
      </c>
      <c r="C51" s="31" t="s">
        <v>146</v>
      </c>
      <c r="E51" s="33" t="s">
        <v>3117</v>
      </c>
      <c r="J51" s="32">
        <f>0</f>
      </c>
      <c s="32">
        <f>0</f>
      </c>
      <c s="32">
        <f>0+L52+L56+L60+L64+L68+L72+L76+L80+L84+L88+L92+L96+L100+L104+L108+L112+L116+L120+L124+L128+L132+L136+L140+L144+L148+L152+L156+L160+L164+L168+L172+L176+L180+L184+L188+L192</f>
      </c>
      <c s="32">
        <f>0+M52+M56+M60+M64+M68+M72+M76+M80+M84+M88+M92+M96+M100+M104+M108+M112+M116+M120+M124+M128+M132+M136+M140+M144+M148+M152+M156+M160+M164+M168+M172+M176+M180+M184+M188+M192</f>
      </c>
    </row>
    <row r="52" spans="1:16" ht="12.75">
      <c r="A52" t="s">
        <v>50</v>
      </c>
      <c s="34" t="s">
        <v>91</v>
      </c>
      <c s="34" t="s">
        <v>3118</v>
      </c>
      <c s="35" t="s">
        <v>5</v>
      </c>
      <c s="6" t="s">
        <v>3119</v>
      </c>
      <c s="36" t="s">
        <v>206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68</v>
      </c>
      <c>
        <f>(M52*21)/100</f>
      </c>
      <c t="s">
        <v>28</v>
      </c>
    </row>
    <row r="53" spans="1:5" ht="12.75">
      <c r="A53" s="35" t="s">
        <v>56</v>
      </c>
      <c r="E53" s="39" t="s">
        <v>3119</v>
      </c>
    </row>
    <row r="54" spans="1:5" ht="12.75">
      <c r="A54" s="35" t="s">
        <v>58</v>
      </c>
      <c r="E54" s="40" t="s">
        <v>5</v>
      </c>
    </row>
    <row r="55" spans="1:5" ht="12.75">
      <c r="A55" t="s">
        <v>59</v>
      </c>
      <c r="E55" s="39" t="s">
        <v>5</v>
      </c>
    </row>
    <row r="56" spans="1:16" ht="12.75">
      <c r="A56" t="s">
        <v>50</v>
      </c>
      <c s="34" t="s">
        <v>97</v>
      </c>
      <c s="34" t="s">
        <v>2435</v>
      </c>
      <c s="35" t="s">
        <v>5</v>
      </c>
      <c s="6" t="s">
        <v>3120</v>
      </c>
      <c s="36" t="s">
        <v>206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68</v>
      </c>
      <c>
        <f>(M56*21)/100</f>
      </c>
      <c t="s">
        <v>28</v>
      </c>
    </row>
    <row r="57" spans="1:5" ht="12.75">
      <c r="A57" s="35" t="s">
        <v>56</v>
      </c>
      <c r="E57" s="39" t="s">
        <v>3120</v>
      </c>
    </row>
    <row r="58" spans="1:5" ht="12.75">
      <c r="A58" s="35" t="s">
        <v>58</v>
      </c>
      <c r="E58" s="40" t="s">
        <v>5</v>
      </c>
    </row>
    <row r="59" spans="1:5" ht="12.75">
      <c r="A59" t="s">
        <v>59</v>
      </c>
      <c r="E59" s="39" t="s">
        <v>5</v>
      </c>
    </row>
    <row r="60" spans="1:16" ht="12.75">
      <c r="A60" t="s">
        <v>50</v>
      </c>
      <c s="34" t="s">
        <v>100</v>
      </c>
      <c s="34" t="s">
        <v>3121</v>
      </c>
      <c s="35" t="s">
        <v>5</v>
      </c>
      <c s="6" t="s">
        <v>3122</v>
      </c>
      <c s="36" t="s">
        <v>206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68</v>
      </c>
      <c>
        <f>(M60*21)/100</f>
      </c>
      <c t="s">
        <v>28</v>
      </c>
    </row>
    <row r="61" spans="1:5" ht="12.75">
      <c r="A61" s="35" t="s">
        <v>56</v>
      </c>
      <c r="E61" s="39" t="s">
        <v>3122</v>
      </c>
    </row>
    <row r="62" spans="1:5" ht="12.75">
      <c r="A62" s="35" t="s">
        <v>58</v>
      </c>
      <c r="E62" s="40" t="s">
        <v>5</v>
      </c>
    </row>
    <row r="63" spans="1:5" ht="12.75">
      <c r="A63" t="s">
        <v>59</v>
      </c>
      <c r="E63" s="39" t="s">
        <v>5</v>
      </c>
    </row>
    <row r="64" spans="1:16" ht="12.75">
      <c r="A64" t="s">
        <v>50</v>
      </c>
      <c s="34" t="s">
        <v>103</v>
      </c>
      <c s="34" t="s">
        <v>2439</v>
      </c>
      <c s="35" t="s">
        <v>5</v>
      </c>
      <c s="6" t="s">
        <v>3123</v>
      </c>
      <c s="36" t="s">
        <v>206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68</v>
      </c>
      <c>
        <f>(M64*21)/100</f>
      </c>
      <c t="s">
        <v>28</v>
      </c>
    </row>
    <row r="65" spans="1:5" ht="12.75">
      <c r="A65" s="35" t="s">
        <v>56</v>
      </c>
      <c r="E65" s="39" t="s">
        <v>3123</v>
      </c>
    </row>
    <row r="66" spans="1:5" ht="12.75">
      <c r="A66" s="35" t="s">
        <v>58</v>
      </c>
      <c r="E66" s="40" t="s">
        <v>5</v>
      </c>
    </row>
    <row r="67" spans="1:5" ht="12.75">
      <c r="A67" t="s">
        <v>59</v>
      </c>
      <c r="E67" s="39" t="s">
        <v>5</v>
      </c>
    </row>
    <row r="68" spans="1:16" ht="12.75">
      <c r="A68" t="s">
        <v>50</v>
      </c>
      <c s="34" t="s">
        <v>106</v>
      </c>
      <c s="34" t="s">
        <v>1908</v>
      </c>
      <c s="35" t="s">
        <v>5</v>
      </c>
      <c s="6" t="s">
        <v>3124</v>
      </c>
      <c s="36" t="s">
        <v>206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68</v>
      </c>
      <c>
        <f>(M68*21)/100</f>
      </c>
      <c t="s">
        <v>28</v>
      </c>
    </row>
    <row r="69" spans="1:5" ht="12.75">
      <c r="A69" s="35" t="s">
        <v>56</v>
      </c>
      <c r="E69" s="39" t="s">
        <v>3124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50</v>
      </c>
      <c s="34" t="s">
        <v>109</v>
      </c>
      <c s="34" t="s">
        <v>3125</v>
      </c>
      <c s="35" t="s">
        <v>5</v>
      </c>
      <c s="6" t="s">
        <v>3126</v>
      </c>
      <c s="36" t="s">
        <v>206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68</v>
      </c>
      <c>
        <f>(M72*21)/100</f>
      </c>
      <c t="s">
        <v>28</v>
      </c>
    </row>
    <row r="73" spans="1:5" ht="12.75">
      <c r="A73" s="35" t="s">
        <v>56</v>
      </c>
      <c r="E73" s="39" t="s">
        <v>3126</v>
      </c>
    </row>
    <row r="74" spans="1:5" ht="12.75">
      <c r="A74" s="35" t="s">
        <v>58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50</v>
      </c>
      <c s="34" t="s">
        <v>112</v>
      </c>
      <c s="34" t="s">
        <v>1913</v>
      </c>
      <c s="35" t="s">
        <v>5</v>
      </c>
      <c s="6" t="s">
        <v>3127</v>
      </c>
      <c s="36" t="s">
        <v>206</v>
      </c>
      <c s="37">
        <v>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68</v>
      </c>
      <c>
        <f>(M76*21)/100</f>
      </c>
      <c t="s">
        <v>28</v>
      </c>
    </row>
    <row r="77" spans="1:5" ht="12.75">
      <c r="A77" s="35" t="s">
        <v>56</v>
      </c>
      <c r="E77" s="39" t="s">
        <v>3127</v>
      </c>
    </row>
    <row r="78" spans="1:5" ht="12.75">
      <c r="A78" s="35" t="s">
        <v>58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12.75">
      <c r="A80" t="s">
        <v>50</v>
      </c>
      <c s="34" t="s">
        <v>115</v>
      </c>
      <c s="34" t="s">
        <v>3128</v>
      </c>
      <c s="35" t="s">
        <v>5</v>
      </c>
      <c s="6" t="s">
        <v>3129</v>
      </c>
      <c s="36" t="s">
        <v>206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68</v>
      </c>
      <c>
        <f>(M80*21)/100</f>
      </c>
      <c t="s">
        <v>28</v>
      </c>
    </row>
    <row r="81" spans="1:5" ht="12.75">
      <c r="A81" s="35" t="s">
        <v>56</v>
      </c>
      <c r="E81" s="39" t="s">
        <v>3129</v>
      </c>
    </row>
    <row r="82" spans="1:5" ht="12.75">
      <c r="A82" s="35" t="s">
        <v>58</v>
      </c>
      <c r="E82" s="40" t="s">
        <v>5</v>
      </c>
    </row>
    <row r="83" spans="1:5" ht="12.75">
      <c r="A83" t="s">
        <v>59</v>
      </c>
      <c r="E83" s="39" t="s">
        <v>5</v>
      </c>
    </row>
    <row r="84" spans="1:16" ht="12.75">
      <c r="A84" t="s">
        <v>50</v>
      </c>
      <c s="34" t="s">
        <v>120</v>
      </c>
      <c s="34" t="s">
        <v>1915</v>
      </c>
      <c s="35" t="s">
        <v>5</v>
      </c>
      <c s="6" t="s">
        <v>3130</v>
      </c>
      <c s="36" t="s">
        <v>206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68</v>
      </c>
      <c>
        <f>(M84*21)/100</f>
      </c>
      <c t="s">
        <v>28</v>
      </c>
    </row>
    <row r="85" spans="1:5" ht="12.75">
      <c r="A85" s="35" t="s">
        <v>56</v>
      </c>
      <c r="E85" s="39" t="s">
        <v>3130</v>
      </c>
    </row>
    <row r="86" spans="1:5" ht="12.75">
      <c r="A86" s="35" t="s">
        <v>58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12.75">
      <c r="A88" t="s">
        <v>50</v>
      </c>
      <c s="34" t="s">
        <v>123</v>
      </c>
      <c s="34" t="s">
        <v>1917</v>
      </c>
      <c s="35" t="s">
        <v>5</v>
      </c>
      <c s="6" t="s">
        <v>3131</v>
      </c>
      <c s="36" t="s">
        <v>206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68</v>
      </c>
      <c>
        <f>(M88*21)/100</f>
      </c>
      <c t="s">
        <v>28</v>
      </c>
    </row>
    <row r="89" spans="1:5" ht="12.75">
      <c r="A89" s="35" t="s">
        <v>56</v>
      </c>
      <c r="E89" s="39" t="s">
        <v>3131</v>
      </c>
    </row>
    <row r="90" spans="1:5" ht="12.75">
      <c r="A90" s="35" t="s">
        <v>58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50</v>
      </c>
      <c s="34" t="s">
        <v>126</v>
      </c>
      <c s="34" t="s">
        <v>1919</v>
      </c>
      <c s="35" t="s">
        <v>5</v>
      </c>
      <c s="6" t="s">
        <v>3132</v>
      </c>
      <c s="36" t="s">
        <v>206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68</v>
      </c>
      <c>
        <f>(M92*21)/100</f>
      </c>
      <c t="s">
        <v>28</v>
      </c>
    </row>
    <row r="93" spans="1:5" ht="12.75">
      <c r="A93" s="35" t="s">
        <v>56</v>
      </c>
      <c r="E93" s="39" t="s">
        <v>3132</v>
      </c>
    </row>
    <row r="94" spans="1:5" ht="12.75">
      <c r="A94" s="35" t="s">
        <v>58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50</v>
      </c>
      <c s="34" t="s">
        <v>129</v>
      </c>
      <c s="34" t="s">
        <v>1922</v>
      </c>
      <c s="35" t="s">
        <v>5</v>
      </c>
      <c s="6" t="s">
        <v>3133</v>
      </c>
      <c s="36" t="s">
        <v>206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68</v>
      </c>
      <c>
        <f>(M96*21)/100</f>
      </c>
      <c t="s">
        <v>28</v>
      </c>
    </row>
    <row r="97" spans="1:5" ht="12.75">
      <c r="A97" s="35" t="s">
        <v>56</v>
      </c>
      <c r="E97" s="39" t="s">
        <v>3133</v>
      </c>
    </row>
    <row r="98" spans="1:5" ht="12.75">
      <c r="A98" s="35" t="s">
        <v>58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12.75">
      <c r="A100" t="s">
        <v>50</v>
      </c>
      <c s="34" t="s">
        <v>132</v>
      </c>
      <c s="34" t="s">
        <v>1925</v>
      </c>
      <c s="35" t="s">
        <v>5</v>
      </c>
      <c s="6" t="s">
        <v>3134</v>
      </c>
      <c s="36" t="s">
        <v>206</v>
      </c>
      <c s="37">
        <v>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68</v>
      </c>
      <c>
        <f>(M100*21)/100</f>
      </c>
      <c t="s">
        <v>28</v>
      </c>
    </row>
    <row r="101" spans="1:5" ht="12.75">
      <c r="A101" s="35" t="s">
        <v>56</v>
      </c>
      <c r="E101" s="39" t="s">
        <v>3134</v>
      </c>
    </row>
    <row r="102" spans="1:5" ht="12.75">
      <c r="A102" s="35" t="s">
        <v>58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12.75">
      <c r="A104" t="s">
        <v>50</v>
      </c>
      <c s="34" t="s">
        <v>134</v>
      </c>
      <c s="34" t="s">
        <v>3135</v>
      </c>
      <c s="35" t="s">
        <v>5</v>
      </c>
      <c s="6" t="s">
        <v>3136</v>
      </c>
      <c s="36" t="s">
        <v>206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68</v>
      </c>
      <c>
        <f>(M104*21)/100</f>
      </c>
      <c t="s">
        <v>28</v>
      </c>
    </row>
    <row r="105" spans="1:5" ht="12.75">
      <c r="A105" s="35" t="s">
        <v>56</v>
      </c>
      <c r="E105" s="39" t="s">
        <v>3136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50</v>
      </c>
      <c s="34" t="s">
        <v>137</v>
      </c>
      <c s="34" t="s">
        <v>1929</v>
      </c>
      <c s="35" t="s">
        <v>5</v>
      </c>
      <c s="6" t="s">
        <v>3137</v>
      </c>
      <c s="36" t="s">
        <v>206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68</v>
      </c>
      <c>
        <f>(M108*21)/100</f>
      </c>
      <c t="s">
        <v>28</v>
      </c>
    </row>
    <row r="109" spans="1:5" ht="12.75">
      <c r="A109" s="35" t="s">
        <v>56</v>
      </c>
      <c r="E109" s="39" t="s">
        <v>3137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50</v>
      </c>
      <c s="34" t="s">
        <v>140</v>
      </c>
      <c s="34" t="s">
        <v>1932</v>
      </c>
      <c s="35" t="s">
        <v>5</v>
      </c>
      <c s="6" t="s">
        <v>3138</v>
      </c>
      <c s="36" t="s">
        <v>206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68</v>
      </c>
      <c>
        <f>(M112*21)/100</f>
      </c>
      <c t="s">
        <v>28</v>
      </c>
    </row>
    <row r="113" spans="1:5" ht="12.75">
      <c r="A113" s="35" t="s">
        <v>56</v>
      </c>
      <c r="E113" s="39" t="s">
        <v>3138</v>
      </c>
    </row>
    <row r="114" spans="1:5" ht="12.75">
      <c r="A114" s="35" t="s">
        <v>58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12.75">
      <c r="A116" t="s">
        <v>50</v>
      </c>
      <c s="34" t="s">
        <v>148</v>
      </c>
      <c s="34" t="s">
        <v>1938</v>
      </c>
      <c s="35" t="s">
        <v>5</v>
      </c>
      <c s="6" t="s">
        <v>3139</v>
      </c>
      <c s="36" t="s">
        <v>206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68</v>
      </c>
      <c>
        <f>(M116*21)/100</f>
      </c>
      <c t="s">
        <v>28</v>
      </c>
    </row>
    <row r="117" spans="1:5" ht="12.75">
      <c r="A117" s="35" t="s">
        <v>56</v>
      </c>
      <c r="E117" s="39" t="s">
        <v>3139</v>
      </c>
    </row>
    <row r="118" spans="1:5" ht="12.75">
      <c r="A118" s="35" t="s">
        <v>58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12.75">
      <c r="A120" t="s">
        <v>50</v>
      </c>
      <c s="34" t="s">
        <v>151</v>
      </c>
      <c s="34" t="s">
        <v>3140</v>
      </c>
      <c s="35" t="s">
        <v>5</v>
      </c>
      <c s="6" t="s">
        <v>3141</v>
      </c>
      <c s="36" t="s">
        <v>206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68</v>
      </c>
      <c>
        <f>(M120*21)/100</f>
      </c>
      <c t="s">
        <v>28</v>
      </c>
    </row>
    <row r="121" spans="1:5" ht="12.75">
      <c r="A121" s="35" t="s">
        <v>56</v>
      </c>
      <c r="E121" s="39" t="s">
        <v>3141</v>
      </c>
    </row>
    <row r="122" spans="1:5" ht="12.75">
      <c r="A122" s="35" t="s">
        <v>58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50</v>
      </c>
      <c s="34" t="s">
        <v>160</v>
      </c>
      <c s="34" t="s">
        <v>1946</v>
      </c>
      <c s="35" t="s">
        <v>5</v>
      </c>
      <c s="6" t="s">
        <v>3142</v>
      </c>
      <c s="36" t="s">
        <v>206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68</v>
      </c>
      <c>
        <f>(M124*21)/100</f>
      </c>
      <c t="s">
        <v>28</v>
      </c>
    </row>
    <row r="125" spans="1:5" ht="12.75">
      <c r="A125" s="35" t="s">
        <v>56</v>
      </c>
      <c r="E125" s="39" t="s">
        <v>3142</v>
      </c>
    </row>
    <row r="126" spans="1:5" ht="12.75">
      <c r="A126" s="35" t="s">
        <v>58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50</v>
      </c>
      <c s="34" t="s">
        <v>163</v>
      </c>
      <c s="34" t="s">
        <v>2110</v>
      </c>
      <c s="35" t="s">
        <v>5</v>
      </c>
      <c s="6" t="s">
        <v>3143</v>
      </c>
      <c s="36" t="s">
        <v>206</v>
      </c>
      <c s="37">
        <v>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68</v>
      </c>
      <c>
        <f>(M128*21)/100</f>
      </c>
      <c t="s">
        <v>28</v>
      </c>
    </row>
    <row r="129" spans="1:5" ht="12.75">
      <c r="A129" s="35" t="s">
        <v>56</v>
      </c>
      <c r="E129" s="39" t="s">
        <v>3143</v>
      </c>
    </row>
    <row r="130" spans="1:5" ht="12.75">
      <c r="A130" s="35" t="s">
        <v>58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50</v>
      </c>
      <c s="34" t="s">
        <v>171</v>
      </c>
      <c s="34" t="s">
        <v>2112</v>
      </c>
      <c s="35" t="s">
        <v>5</v>
      </c>
      <c s="6" t="s">
        <v>3144</v>
      </c>
      <c s="36" t="s">
        <v>206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68</v>
      </c>
      <c>
        <f>(M132*21)/100</f>
      </c>
      <c t="s">
        <v>28</v>
      </c>
    </row>
    <row r="133" spans="1:5" ht="12.75">
      <c r="A133" s="35" t="s">
        <v>56</v>
      </c>
      <c r="E133" s="39" t="s">
        <v>3144</v>
      </c>
    </row>
    <row r="134" spans="1:5" ht="12.75">
      <c r="A134" s="35" t="s">
        <v>58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50</v>
      </c>
      <c s="34" t="s">
        <v>207</v>
      </c>
      <c s="34" t="s">
        <v>2147</v>
      </c>
      <c s="35" t="s">
        <v>5</v>
      </c>
      <c s="6" t="s">
        <v>3145</v>
      </c>
      <c s="36" t="s">
        <v>206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68</v>
      </c>
      <c>
        <f>(M136*21)/100</f>
      </c>
      <c t="s">
        <v>28</v>
      </c>
    </row>
    <row r="137" spans="1:5" ht="12.75">
      <c r="A137" s="35" t="s">
        <v>56</v>
      </c>
      <c r="E137" s="39" t="s">
        <v>3145</v>
      </c>
    </row>
    <row r="138" spans="1:5" ht="12.75">
      <c r="A138" s="35" t="s">
        <v>58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50</v>
      </c>
      <c s="34" t="s">
        <v>210</v>
      </c>
      <c s="34" t="s">
        <v>3146</v>
      </c>
      <c s="35" t="s">
        <v>5</v>
      </c>
      <c s="6" t="s">
        <v>3147</v>
      </c>
      <c s="36" t="s">
        <v>206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68</v>
      </c>
      <c>
        <f>(M140*21)/100</f>
      </c>
      <c t="s">
        <v>28</v>
      </c>
    </row>
    <row r="141" spans="1:5" ht="12.75">
      <c r="A141" s="35" t="s">
        <v>56</v>
      </c>
      <c r="E141" s="39" t="s">
        <v>3147</v>
      </c>
    </row>
    <row r="142" spans="1:5" ht="12.75">
      <c r="A142" s="35" t="s">
        <v>58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50</v>
      </c>
      <c s="34" t="s">
        <v>214</v>
      </c>
      <c s="34" t="s">
        <v>2163</v>
      </c>
      <c s="35" t="s">
        <v>5</v>
      </c>
      <c s="6" t="s">
        <v>3148</v>
      </c>
      <c s="36" t="s">
        <v>206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68</v>
      </c>
      <c>
        <f>(M144*21)/100</f>
      </c>
      <c t="s">
        <v>28</v>
      </c>
    </row>
    <row r="145" spans="1:5" ht="12.75">
      <c r="A145" s="35" t="s">
        <v>56</v>
      </c>
      <c r="E145" s="39" t="s">
        <v>3148</v>
      </c>
    </row>
    <row r="146" spans="1:5" ht="12.75">
      <c r="A146" s="35" t="s">
        <v>58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50</v>
      </c>
      <c s="34" t="s">
        <v>215</v>
      </c>
      <c s="34" t="s">
        <v>2166</v>
      </c>
      <c s="35" t="s">
        <v>5</v>
      </c>
      <c s="6" t="s">
        <v>3149</v>
      </c>
      <c s="36" t="s">
        <v>206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68</v>
      </c>
      <c>
        <f>(M148*21)/100</f>
      </c>
      <c t="s">
        <v>28</v>
      </c>
    </row>
    <row r="149" spans="1:5" ht="12.75">
      <c r="A149" s="35" t="s">
        <v>56</v>
      </c>
      <c r="E149" s="39" t="s">
        <v>3149</v>
      </c>
    </row>
    <row r="150" spans="1:5" ht="12.75">
      <c r="A150" s="35" t="s">
        <v>58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50</v>
      </c>
      <c s="34" t="s">
        <v>221</v>
      </c>
      <c s="34" t="s">
        <v>2170</v>
      </c>
      <c s="35" t="s">
        <v>5</v>
      </c>
      <c s="6" t="s">
        <v>3150</v>
      </c>
      <c s="36" t="s">
        <v>206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68</v>
      </c>
      <c>
        <f>(M152*21)/100</f>
      </c>
      <c t="s">
        <v>28</v>
      </c>
    </row>
    <row r="153" spans="1:5" ht="12.75">
      <c r="A153" s="35" t="s">
        <v>56</v>
      </c>
      <c r="E153" s="39" t="s">
        <v>3150</v>
      </c>
    </row>
    <row r="154" spans="1:5" ht="12.75">
      <c r="A154" s="35" t="s">
        <v>58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6" ht="12.75">
      <c r="A156" t="s">
        <v>50</v>
      </c>
      <c s="34" t="s">
        <v>224</v>
      </c>
      <c s="34" t="s">
        <v>3151</v>
      </c>
      <c s="35" t="s">
        <v>5</v>
      </c>
      <c s="6" t="s">
        <v>3152</v>
      </c>
      <c s="36" t="s">
        <v>206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68</v>
      </c>
      <c>
        <f>(M156*21)/100</f>
      </c>
      <c t="s">
        <v>28</v>
      </c>
    </row>
    <row r="157" spans="1:5" ht="12.75">
      <c r="A157" s="35" t="s">
        <v>56</v>
      </c>
      <c r="E157" s="39" t="s">
        <v>3152</v>
      </c>
    </row>
    <row r="158" spans="1:5" ht="12.75">
      <c r="A158" s="35" t="s">
        <v>58</v>
      </c>
      <c r="E158" s="40" t="s">
        <v>5</v>
      </c>
    </row>
    <row r="159" spans="1:5" ht="12.75">
      <c r="A159" t="s">
        <v>59</v>
      </c>
      <c r="E159" s="39" t="s">
        <v>5</v>
      </c>
    </row>
    <row r="160" spans="1:16" ht="12.75">
      <c r="A160" t="s">
        <v>50</v>
      </c>
      <c s="34" t="s">
        <v>230</v>
      </c>
      <c s="34" t="s">
        <v>2178</v>
      </c>
      <c s="35" t="s">
        <v>5</v>
      </c>
      <c s="6" t="s">
        <v>3153</v>
      </c>
      <c s="36" t="s">
        <v>206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68</v>
      </c>
      <c>
        <f>(M160*21)/100</f>
      </c>
      <c t="s">
        <v>28</v>
      </c>
    </row>
    <row r="161" spans="1:5" ht="12.75">
      <c r="A161" s="35" t="s">
        <v>56</v>
      </c>
      <c r="E161" s="39" t="s">
        <v>3153</v>
      </c>
    </row>
    <row r="162" spans="1:5" ht="12.75">
      <c r="A162" s="35" t="s">
        <v>58</v>
      </c>
      <c r="E162" s="40" t="s">
        <v>5</v>
      </c>
    </row>
    <row r="163" spans="1:5" ht="12.75">
      <c r="A163" t="s">
        <v>59</v>
      </c>
      <c r="E163" s="39" t="s">
        <v>5</v>
      </c>
    </row>
    <row r="164" spans="1:16" ht="12.75">
      <c r="A164" t="s">
        <v>50</v>
      </c>
      <c s="34" t="s">
        <v>233</v>
      </c>
      <c s="34" t="s">
        <v>3154</v>
      </c>
      <c s="35" t="s">
        <v>5</v>
      </c>
      <c s="6" t="s">
        <v>3155</v>
      </c>
      <c s="36" t="s">
        <v>206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68</v>
      </c>
      <c>
        <f>(M164*21)/100</f>
      </c>
      <c t="s">
        <v>28</v>
      </c>
    </row>
    <row r="165" spans="1:5" ht="12.75">
      <c r="A165" s="35" t="s">
        <v>56</v>
      </c>
      <c r="E165" s="39" t="s">
        <v>3155</v>
      </c>
    </row>
    <row r="166" spans="1:5" ht="12.75">
      <c r="A166" s="35" t="s">
        <v>58</v>
      </c>
      <c r="E166" s="40" t="s">
        <v>5</v>
      </c>
    </row>
    <row r="167" spans="1:5" ht="12.75">
      <c r="A167" t="s">
        <v>59</v>
      </c>
      <c r="E167" s="39" t="s">
        <v>5</v>
      </c>
    </row>
    <row r="168" spans="1:16" ht="12.75">
      <c r="A168" t="s">
        <v>50</v>
      </c>
      <c s="34" t="s">
        <v>236</v>
      </c>
      <c s="34" t="s">
        <v>2295</v>
      </c>
      <c s="35" t="s">
        <v>5</v>
      </c>
      <c s="6" t="s">
        <v>3156</v>
      </c>
      <c s="36" t="s">
        <v>206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68</v>
      </c>
      <c>
        <f>(M168*21)/100</f>
      </c>
      <c t="s">
        <v>28</v>
      </c>
    </row>
    <row r="169" spans="1:5" ht="12.75">
      <c r="A169" s="35" t="s">
        <v>56</v>
      </c>
      <c r="E169" s="39" t="s">
        <v>3156</v>
      </c>
    </row>
    <row r="170" spans="1:5" ht="12.75">
      <c r="A170" s="35" t="s">
        <v>58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12.75">
      <c r="A172" t="s">
        <v>50</v>
      </c>
      <c s="34" t="s">
        <v>239</v>
      </c>
      <c s="34" t="s">
        <v>2298</v>
      </c>
      <c s="35" t="s">
        <v>5</v>
      </c>
      <c s="6" t="s">
        <v>3157</v>
      </c>
      <c s="36" t="s">
        <v>206</v>
      </c>
      <c s="37">
        <v>17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68</v>
      </c>
      <c>
        <f>(M172*21)/100</f>
      </c>
      <c t="s">
        <v>28</v>
      </c>
    </row>
    <row r="173" spans="1:5" ht="12.75">
      <c r="A173" s="35" t="s">
        <v>56</v>
      </c>
      <c r="E173" s="39" t="s">
        <v>3157</v>
      </c>
    </row>
    <row r="174" spans="1:5" ht="12.75">
      <c r="A174" s="35" t="s">
        <v>58</v>
      </c>
      <c r="E174" s="40" t="s">
        <v>5</v>
      </c>
    </row>
    <row r="175" spans="1:5" ht="12.75">
      <c r="A175" t="s">
        <v>59</v>
      </c>
      <c r="E175" s="39" t="s">
        <v>5</v>
      </c>
    </row>
    <row r="176" spans="1:16" ht="12.75">
      <c r="A176" t="s">
        <v>50</v>
      </c>
      <c s="34" t="s">
        <v>242</v>
      </c>
      <c s="34" t="s">
        <v>2300</v>
      </c>
      <c s="35" t="s">
        <v>5</v>
      </c>
      <c s="6" t="s">
        <v>3158</v>
      </c>
      <c s="36" t="s">
        <v>206</v>
      </c>
      <c s="37">
        <v>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68</v>
      </c>
      <c>
        <f>(M176*21)/100</f>
      </c>
      <c t="s">
        <v>28</v>
      </c>
    </row>
    <row r="177" spans="1:5" ht="12.75">
      <c r="A177" s="35" t="s">
        <v>56</v>
      </c>
      <c r="E177" s="39" t="s">
        <v>3158</v>
      </c>
    </row>
    <row r="178" spans="1:5" ht="12.75">
      <c r="A178" s="35" t="s">
        <v>58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12.75">
      <c r="A180" t="s">
        <v>50</v>
      </c>
      <c s="34" t="s">
        <v>245</v>
      </c>
      <c s="34" t="s">
        <v>2303</v>
      </c>
      <c s="35" t="s">
        <v>5</v>
      </c>
      <c s="6" t="s">
        <v>3159</v>
      </c>
      <c s="36" t="s">
        <v>206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68</v>
      </c>
      <c>
        <f>(M180*21)/100</f>
      </c>
      <c t="s">
        <v>28</v>
      </c>
    </row>
    <row r="181" spans="1:5" ht="12.75">
      <c r="A181" s="35" t="s">
        <v>56</v>
      </c>
      <c r="E181" s="39" t="s">
        <v>3159</v>
      </c>
    </row>
    <row r="182" spans="1:5" ht="12.75">
      <c r="A182" s="35" t="s">
        <v>58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12.75">
      <c r="A184" t="s">
        <v>50</v>
      </c>
      <c s="34" t="s">
        <v>248</v>
      </c>
      <c s="34" t="s">
        <v>3160</v>
      </c>
      <c s="35" t="s">
        <v>5</v>
      </c>
      <c s="6" t="s">
        <v>3161</v>
      </c>
      <c s="36" t="s">
        <v>206</v>
      </c>
      <c s="37">
        <v>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68</v>
      </c>
      <c>
        <f>(M184*21)/100</f>
      </c>
      <c t="s">
        <v>28</v>
      </c>
    </row>
    <row r="185" spans="1:5" ht="12.75">
      <c r="A185" s="35" t="s">
        <v>56</v>
      </c>
      <c r="E185" s="39" t="s">
        <v>3161</v>
      </c>
    </row>
    <row r="186" spans="1:5" ht="12.75">
      <c r="A186" s="35" t="s">
        <v>58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25.5">
      <c r="A188" t="s">
        <v>50</v>
      </c>
      <c s="34" t="s">
        <v>254</v>
      </c>
      <c s="34" t="s">
        <v>2312</v>
      </c>
      <c s="35" t="s">
        <v>5</v>
      </c>
      <c s="6" t="s">
        <v>3162</v>
      </c>
      <c s="36" t="s">
        <v>206</v>
      </c>
      <c s="37">
        <v>23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68</v>
      </c>
      <c>
        <f>(M188*21)/100</f>
      </c>
      <c t="s">
        <v>28</v>
      </c>
    </row>
    <row r="189" spans="1:5" ht="25.5">
      <c r="A189" s="35" t="s">
        <v>56</v>
      </c>
      <c r="E189" s="39" t="s">
        <v>3162</v>
      </c>
    </row>
    <row r="190" spans="1:5" ht="12.75">
      <c r="A190" s="35" t="s">
        <v>58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38.25">
      <c r="A192" t="s">
        <v>50</v>
      </c>
      <c s="34" t="s">
        <v>257</v>
      </c>
      <c s="34" t="s">
        <v>3163</v>
      </c>
      <c s="35" t="s">
        <v>5</v>
      </c>
      <c s="6" t="s">
        <v>3164</v>
      </c>
      <c s="36" t="s">
        <v>206</v>
      </c>
      <c s="37">
        <v>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68</v>
      </c>
      <c>
        <f>(M192*21)/100</f>
      </c>
      <c t="s">
        <v>28</v>
      </c>
    </row>
    <row r="193" spans="1:5" ht="38.25">
      <c r="A193" s="35" t="s">
        <v>56</v>
      </c>
      <c r="E193" s="39" t="s">
        <v>3165</v>
      </c>
    </row>
    <row r="194" spans="1:5" ht="12.75">
      <c r="A194" s="35" t="s">
        <v>58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3" ht="12.75">
      <c r="A196" t="s">
        <v>47</v>
      </c>
      <c r="C196" s="31" t="s">
        <v>169</v>
      </c>
      <c r="E196" s="33" t="s">
        <v>3166</v>
      </c>
      <c r="J196" s="32">
        <f>0</f>
      </c>
      <c s="32">
        <f>0</f>
      </c>
      <c s="32">
        <f>0+L197+L201+L205+L209+L213+L217+L221+L225+L229+L233+L237+L241+L245+L249+L253+L257+L261+L265+L269+L273+L277+L281+L285+L289+L293+L297+L301+L305+L309+L313</f>
      </c>
      <c s="32">
        <f>0+M197+M201+M205+M209+M213+M217+M221+M225+M229+M233+M237+M241+M245+M249+M253+M257+M261+M265+M269+M273+M277+M281+M285+M289+M293+M297+M301+M305+M309+M313</f>
      </c>
    </row>
    <row r="197" spans="1:16" ht="25.5">
      <c r="A197" t="s">
        <v>50</v>
      </c>
      <c s="34" t="s">
        <v>260</v>
      </c>
      <c s="34" t="s">
        <v>3167</v>
      </c>
      <c s="35" t="s">
        <v>5</v>
      </c>
      <c s="6" t="s">
        <v>3168</v>
      </c>
      <c s="36" t="s">
        <v>174</v>
      </c>
      <c s="37">
        <v>2206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28</v>
      </c>
    </row>
    <row r="198" spans="1:5" ht="25.5">
      <c r="A198" s="35" t="s">
        <v>56</v>
      </c>
      <c r="E198" s="39" t="s">
        <v>3168</v>
      </c>
    </row>
    <row r="199" spans="1:5" ht="12.75">
      <c r="A199" s="35" t="s">
        <v>58</v>
      </c>
      <c r="E199" s="40" t="s">
        <v>5</v>
      </c>
    </row>
    <row r="200" spans="1:5" ht="12.75">
      <c r="A200" t="s">
        <v>59</v>
      </c>
      <c r="E200" s="39" t="s">
        <v>5</v>
      </c>
    </row>
    <row r="201" spans="1:16" ht="25.5">
      <c r="A201" t="s">
        <v>50</v>
      </c>
      <c s="34" t="s">
        <v>263</v>
      </c>
      <c s="34" t="s">
        <v>3169</v>
      </c>
      <c s="35" t="s">
        <v>5</v>
      </c>
      <c s="6" t="s">
        <v>3170</v>
      </c>
      <c s="36" t="s">
        <v>174</v>
      </c>
      <c s="37">
        <v>138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28</v>
      </c>
    </row>
    <row r="202" spans="1:5" ht="25.5">
      <c r="A202" s="35" t="s">
        <v>56</v>
      </c>
      <c r="E202" s="39" t="s">
        <v>3170</v>
      </c>
    </row>
    <row r="203" spans="1:5" ht="12.75">
      <c r="A203" s="35" t="s">
        <v>58</v>
      </c>
      <c r="E203" s="40" t="s">
        <v>5</v>
      </c>
    </row>
    <row r="204" spans="1:5" ht="12.75">
      <c r="A204" t="s">
        <v>59</v>
      </c>
      <c r="E204" s="39" t="s">
        <v>5</v>
      </c>
    </row>
    <row r="205" spans="1:16" ht="25.5">
      <c r="A205" t="s">
        <v>50</v>
      </c>
      <c s="34" t="s">
        <v>266</v>
      </c>
      <c s="34" t="s">
        <v>3171</v>
      </c>
      <c s="35" t="s">
        <v>5</v>
      </c>
      <c s="6" t="s">
        <v>3172</v>
      </c>
      <c s="36" t="s">
        <v>174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28</v>
      </c>
    </row>
    <row r="206" spans="1:5" ht="25.5">
      <c r="A206" s="35" t="s">
        <v>56</v>
      </c>
      <c r="E206" s="39" t="s">
        <v>3172</v>
      </c>
    </row>
    <row r="207" spans="1:5" ht="12.75">
      <c r="A207" s="35" t="s">
        <v>58</v>
      </c>
      <c r="E207" s="40" t="s">
        <v>5</v>
      </c>
    </row>
    <row r="208" spans="1:5" ht="12.75">
      <c r="A208" t="s">
        <v>59</v>
      </c>
      <c r="E208" s="39" t="s">
        <v>5</v>
      </c>
    </row>
    <row r="209" spans="1:16" ht="25.5">
      <c r="A209" t="s">
        <v>50</v>
      </c>
      <c s="34" t="s">
        <v>269</v>
      </c>
      <c s="34" t="s">
        <v>3173</v>
      </c>
      <c s="35" t="s">
        <v>5</v>
      </c>
      <c s="6" t="s">
        <v>3174</v>
      </c>
      <c s="36" t="s">
        <v>174</v>
      </c>
      <c s="37">
        <v>104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28</v>
      </c>
    </row>
    <row r="210" spans="1:5" ht="25.5">
      <c r="A210" s="35" t="s">
        <v>56</v>
      </c>
      <c r="E210" s="39" t="s">
        <v>3174</v>
      </c>
    </row>
    <row r="211" spans="1:5" ht="12.75">
      <c r="A211" s="35" t="s">
        <v>58</v>
      </c>
      <c r="E211" s="40" t="s">
        <v>5</v>
      </c>
    </row>
    <row r="212" spans="1:5" ht="12.75">
      <c r="A212" t="s">
        <v>59</v>
      </c>
      <c r="E212" s="39" t="s">
        <v>5</v>
      </c>
    </row>
    <row r="213" spans="1:16" ht="25.5">
      <c r="A213" t="s">
        <v>50</v>
      </c>
      <c s="34" t="s">
        <v>272</v>
      </c>
      <c s="34" t="s">
        <v>3175</v>
      </c>
      <c s="35" t="s">
        <v>5</v>
      </c>
      <c s="6" t="s">
        <v>3176</v>
      </c>
      <c s="36" t="s">
        <v>174</v>
      </c>
      <c s="37">
        <v>611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28</v>
      </c>
    </row>
    <row r="214" spans="1:5" ht="25.5">
      <c r="A214" s="35" t="s">
        <v>56</v>
      </c>
      <c r="E214" s="39" t="s">
        <v>3176</v>
      </c>
    </row>
    <row r="215" spans="1:5" ht="12.75">
      <c r="A215" s="35" t="s">
        <v>58</v>
      </c>
      <c r="E215" s="40" t="s">
        <v>5</v>
      </c>
    </row>
    <row r="216" spans="1:5" ht="12.75">
      <c r="A216" t="s">
        <v>59</v>
      </c>
      <c r="E216" s="39" t="s">
        <v>5</v>
      </c>
    </row>
    <row r="217" spans="1:16" ht="12.75">
      <c r="A217" t="s">
        <v>50</v>
      </c>
      <c s="34" t="s">
        <v>275</v>
      </c>
      <c s="34" t="s">
        <v>3177</v>
      </c>
      <c s="35" t="s">
        <v>5</v>
      </c>
      <c s="6" t="s">
        <v>3178</v>
      </c>
      <c s="36" t="s">
        <v>3179</v>
      </c>
      <c s="37">
        <v>0.02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68</v>
      </c>
      <c>
        <f>(M217*21)/100</f>
      </c>
      <c t="s">
        <v>28</v>
      </c>
    </row>
    <row r="218" spans="1:5" ht="12.75">
      <c r="A218" s="35" t="s">
        <v>56</v>
      </c>
      <c r="E218" s="39" t="s">
        <v>3178</v>
      </c>
    </row>
    <row r="219" spans="1:5" ht="12.75">
      <c r="A219" s="35" t="s">
        <v>58</v>
      </c>
      <c r="E219" s="40" t="s">
        <v>5</v>
      </c>
    </row>
    <row r="220" spans="1:5" ht="12.75">
      <c r="A220" t="s">
        <v>59</v>
      </c>
      <c r="E220" s="39" t="s">
        <v>5</v>
      </c>
    </row>
    <row r="221" spans="1:16" ht="12.75">
      <c r="A221" t="s">
        <v>50</v>
      </c>
      <c s="34" t="s">
        <v>280</v>
      </c>
      <c s="34" t="s">
        <v>3180</v>
      </c>
      <c s="35" t="s">
        <v>5</v>
      </c>
      <c s="6" t="s">
        <v>3181</v>
      </c>
      <c s="36" t="s">
        <v>3179</v>
      </c>
      <c s="37">
        <v>3.475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68</v>
      </c>
      <c>
        <f>(M221*21)/100</f>
      </c>
      <c t="s">
        <v>28</v>
      </c>
    </row>
    <row r="222" spans="1:5" ht="12.75">
      <c r="A222" s="35" t="s">
        <v>56</v>
      </c>
      <c r="E222" s="39" t="s">
        <v>3181</v>
      </c>
    </row>
    <row r="223" spans="1:5" ht="12.75">
      <c r="A223" s="35" t="s">
        <v>58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12.75">
      <c r="A225" t="s">
        <v>50</v>
      </c>
      <c s="34" t="s">
        <v>283</v>
      </c>
      <c s="34" t="s">
        <v>3182</v>
      </c>
      <c s="35" t="s">
        <v>5</v>
      </c>
      <c s="6" t="s">
        <v>3183</v>
      </c>
      <c s="36" t="s">
        <v>3179</v>
      </c>
      <c s="37">
        <v>4.278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68</v>
      </c>
      <c>
        <f>(M225*21)/100</f>
      </c>
      <c t="s">
        <v>28</v>
      </c>
    </row>
    <row r="226" spans="1:5" ht="12.75">
      <c r="A226" s="35" t="s">
        <v>56</v>
      </c>
      <c r="E226" s="39" t="s">
        <v>3183</v>
      </c>
    </row>
    <row r="227" spans="1:5" ht="12.75">
      <c r="A227" s="35" t="s">
        <v>58</v>
      </c>
      <c r="E227" s="40" t="s">
        <v>5</v>
      </c>
    </row>
    <row r="228" spans="1:5" ht="12.75">
      <c r="A228" t="s">
        <v>59</v>
      </c>
      <c r="E228" s="39" t="s">
        <v>5</v>
      </c>
    </row>
    <row r="229" spans="1:16" ht="12.75">
      <c r="A229" t="s">
        <v>50</v>
      </c>
      <c s="34" t="s">
        <v>286</v>
      </c>
      <c s="34" t="s">
        <v>3184</v>
      </c>
      <c s="35" t="s">
        <v>5</v>
      </c>
      <c s="6" t="s">
        <v>3185</v>
      </c>
      <c s="36" t="s">
        <v>3179</v>
      </c>
      <c s="37">
        <v>0.088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68</v>
      </c>
      <c>
        <f>(M229*21)/100</f>
      </c>
      <c t="s">
        <v>28</v>
      </c>
    </row>
    <row r="230" spans="1:5" ht="12.75">
      <c r="A230" s="35" t="s">
        <v>56</v>
      </c>
      <c r="E230" s="39" t="s">
        <v>3185</v>
      </c>
    </row>
    <row r="231" spans="1:5" ht="12.75">
      <c r="A231" s="35" t="s">
        <v>58</v>
      </c>
      <c r="E231" s="40" t="s">
        <v>5</v>
      </c>
    </row>
    <row r="232" spans="1:5" ht="12.75">
      <c r="A232" t="s">
        <v>59</v>
      </c>
      <c r="E232" s="39" t="s">
        <v>5</v>
      </c>
    </row>
    <row r="233" spans="1:16" ht="12.75">
      <c r="A233" t="s">
        <v>50</v>
      </c>
      <c s="34" t="s">
        <v>289</v>
      </c>
      <c s="34" t="s">
        <v>3186</v>
      </c>
      <c s="35" t="s">
        <v>5</v>
      </c>
      <c s="6" t="s">
        <v>3187</v>
      </c>
      <c s="36" t="s">
        <v>174</v>
      </c>
      <c s="37">
        <v>1456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28</v>
      </c>
    </row>
    <row r="234" spans="1:5" ht="12.75">
      <c r="A234" s="35" t="s">
        <v>56</v>
      </c>
      <c r="E234" s="39" t="s">
        <v>3187</v>
      </c>
    </row>
    <row r="235" spans="1:5" ht="12.75">
      <c r="A235" s="35" t="s">
        <v>58</v>
      </c>
      <c r="E235" s="40" t="s">
        <v>5</v>
      </c>
    </row>
    <row r="236" spans="1:5" ht="12.75">
      <c r="A236" t="s">
        <v>59</v>
      </c>
      <c r="E236" s="39" t="s">
        <v>5</v>
      </c>
    </row>
    <row r="237" spans="1:16" ht="25.5">
      <c r="A237" t="s">
        <v>50</v>
      </c>
      <c s="34" t="s">
        <v>292</v>
      </c>
      <c s="34" t="s">
        <v>3188</v>
      </c>
      <c s="35" t="s">
        <v>5</v>
      </c>
      <c s="6" t="s">
        <v>3189</v>
      </c>
      <c s="36" t="s">
        <v>174</v>
      </c>
      <c s="37">
        <v>728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28</v>
      </c>
    </row>
    <row r="238" spans="1:5" ht="25.5">
      <c r="A238" s="35" t="s">
        <v>56</v>
      </c>
      <c r="E238" s="39" t="s">
        <v>3189</v>
      </c>
    </row>
    <row r="239" spans="1:5" ht="12.75">
      <c r="A239" s="35" t="s">
        <v>58</v>
      </c>
      <c r="E239" s="40" t="s">
        <v>5</v>
      </c>
    </row>
    <row r="240" spans="1:5" ht="12.75">
      <c r="A240" t="s">
        <v>59</v>
      </c>
      <c r="E240" s="39" t="s">
        <v>5</v>
      </c>
    </row>
    <row r="241" spans="1:16" ht="12.75">
      <c r="A241" t="s">
        <v>50</v>
      </c>
      <c s="34" t="s">
        <v>295</v>
      </c>
      <c s="34" t="s">
        <v>525</v>
      </c>
      <c s="35" t="s">
        <v>5</v>
      </c>
      <c s="6" t="s">
        <v>526</v>
      </c>
      <c s="36" t="s">
        <v>174</v>
      </c>
      <c s="37">
        <v>138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28</v>
      </c>
    </row>
    <row r="242" spans="1:5" ht="12.75">
      <c r="A242" s="35" t="s">
        <v>56</v>
      </c>
      <c r="E242" s="39" t="s">
        <v>526</v>
      </c>
    </row>
    <row r="243" spans="1:5" ht="12.75">
      <c r="A243" s="35" t="s">
        <v>58</v>
      </c>
      <c r="E243" s="40" t="s">
        <v>5</v>
      </c>
    </row>
    <row r="244" spans="1:5" ht="12.75">
      <c r="A244" t="s">
        <v>59</v>
      </c>
      <c r="E244" s="39" t="s">
        <v>5</v>
      </c>
    </row>
    <row r="245" spans="1:16" ht="12.75">
      <c r="A245" t="s">
        <v>50</v>
      </c>
      <c s="34" t="s">
        <v>298</v>
      </c>
      <c s="34" t="s">
        <v>2852</v>
      </c>
      <c s="35" t="s">
        <v>5</v>
      </c>
      <c s="6" t="s">
        <v>2853</v>
      </c>
      <c s="36" t="s">
        <v>174</v>
      </c>
      <c s="37">
        <v>104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28</v>
      </c>
    </row>
    <row r="246" spans="1:5" ht="12.75">
      <c r="A246" s="35" t="s">
        <v>56</v>
      </c>
      <c r="E246" s="39" t="s">
        <v>2853</v>
      </c>
    </row>
    <row r="247" spans="1:5" ht="12.75">
      <c r="A247" s="35" t="s">
        <v>58</v>
      </c>
      <c r="E247" s="40" t="s">
        <v>5</v>
      </c>
    </row>
    <row r="248" spans="1:5" ht="12.75">
      <c r="A248" t="s">
        <v>59</v>
      </c>
      <c r="E248" s="39" t="s">
        <v>5</v>
      </c>
    </row>
    <row r="249" spans="1:16" ht="25.5">
      <c r="A249" t="s">
        <v>50</v>
      </c>
      <c s="34" t="s">
        <v>301</v>
      </c>
      <c s="34" t="s">
        <v>3190</v>
      </c>
      <c s="35" t="s">
        <v>5</v>
      </c>
      <c s="6" t="s">
        <v>3191</v>
      </c>
      <c s="36" t="s">
        <v>174</v>
      </c>
      <c s="37">
        <v>611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28</v>
      </c>
    </row>
    <row r="250" spans="1:5" ht="25.5">
      <c r="A250" s="35" t="s">
        <v>56</v>
      </c>
      <c r="E250" s="39" t="s">
        <v>3191</v>
      </c>
    </row>
    <row r="251" spans="1:5" ht="12.75">
      <c r="A251" s="35" t="s">
        <v>58</v>
      </c>
      <c r="E251" s="40" t="s">
        <v>5</v>
      </c>
    </row>
    <row r="252" spans="1:5" ht="12.75">
      <c r="A252" t="s">
        <v>59</v>
      </c>
      <c r="E252" s="39" t="s">
        <v>5</v>
      </c>
    </row>
    <row r="253" spans="1:16" ht="12.75">
      <c r="A253" t="s">
        <v>50</v>
      </c>
      <c s="34" t="s">
        <v>304</v>
      </c>
      <c s="34" t="s">
        <v>185</v>
      </c>
      <c s="35" t="s">
        <v>5</v>
      </c>
      <c s="6" t="s">
        <v>186</v>
      </c>
      <c s="36" t="s">
        <v>174</v>
      </c>
      <c s="37">
        <v>7861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28</v>
      </c>
    </row>
    <row r="254" spans="1:5" ht="12.75">
      <c r="A254" s="35" t="s">
        <v>56</v>
      </c>
      <c r="E254" s="39" t="s">
        <v>186</v>
      </c>
    </row>
    <row r="255" spans="1:5" ht="12.75">
      <c r="A255" s="35" t="s">
        <v>58</v>
      </c>
      <c r="E255" s="40" t="s">
        <v>5</v>
      </c>
    </row>
    <row r="256" spans="1:5" ht="12.75">
      <c r="A256" t="s">
        <v>59</v>
      </c>
      <c r="E256" s="39" t="s">
        <v>5</v>
      </c>
    </row>
    <row r="257" spans="1:16" ht="12.75">
      <c r="A257" t="s">
        <v>50</v>
      </c>
      <c s="34" t="s">
        <v>307</v>
      </c>
      <c s="34" t="s">
        <v>3192</v>
      </c>
      <c s="35" t="s">
        <v>5</v>
      </c>
      <c s="6" t="s">
        <v>3193</v>
      </c>
      <c s="36" t="s">
        <v>174</v>
      </c>
      <c s="37">
        <v>20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28</v>
      </c>
    </row>
    <row r="258" spans="1:5" ht="12.75">
      <c r="A258" s="35" t="s">
        <v>56</v>
      </c>
      <c r="E258" s="39" t="s">
        <v>3193</v>
      </c>
    </row>
    <row r="259" spans="1:5" ht="12.75">
      <c r="A259" s="35" t="s">
        <v>58</v>
      </c>
      <c r="E259" s="40" t="s">
        <v>5</v>
      </c>
    </row>
    <row r="260" spans="1:5" ht="12.75">
      <c r="A260" t="s">
        <v>59</v>
      </c>
      <c r="E260" s="39" t="s">
        <v>5</v>
      </c>
    </row>
    <row r="261" spans="1:16" ht="12.75">
      <c r="A261" t="s">
        <v>50</v>
      </c>
      <c s="34" t="s">
        <v>468</v>
      </c>
      <c s="34" t="s">
        <v>3194</v>
      </c>
      <c s="35" t="s">
        <v>5</v>
      </c>
      <c s="6" t="s">
        <v>3195</v>
      </c>
      <c s="36" t="s">
        <v>174</v>
      </c>
      <c s="37">
        <v>26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28</v>
      </c>
    </row>
    <row r="262" spans="1:5" ht="12.75">
      <c r="A262" s="35" t="s">
        <v>56</v>
      </c>
      <c r="E262" s="39" t="s">
        <v>3195</v>
      </c>
    </row>
    <row r="263" spans="1:5" ht="12.75">
      <c r="A263" s="35" t="s">
        <v>58</v>
      </c>
      <c r="E263" s="40" t="s">
        <v>5</v>
      </c>
    </row>
    <row r="264" spans="1:5" ht="12.75">
      <c r="A264" t="s">
        <v>59</v>
      </c>
      <c r="E264" s="39" t="s">
        <v>5</v>
      </c>
    </row>
    <row r="265" spans="1:16" ht="12.75">
      <c r="A265" t="s">
        <v>50</v>
      </c>
      <c s="34" t="s">
        <v>469</v>
      </c>
      <c s="34" t="s">
        <v>3196</v>
      </c>
      <c s="35" t="s">
        <v>5</v>
      </c>
      <c s="6" t="s">
        <v>3197</v>
      </c>
      <c s="36" t="s">
        <v>174</v>
      </c>
      <c s="37">
        <v>3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3197</v>
      </c>
    </row>
    <row r="267" spans="1:5" ht="12.75">
      <c r="A267" s="35" t="s">
        <v>58</v>
      </c>
      <c r="E267" s="40" t="s">
        <v>5</v>
      </c>
    </row>
    <row r="268" spans="1:5" ht="12.75">
      <c r="A268" t="s">
        <v>59</v>
      </c>
      <c r="E268" s="39" t="s">
        <v>5</v>
      </c>
    </row>
    <row r="269" spans="1:16" ht="12.75">
      <c r="A269" t="s">
        <v>50</v>
      </c>
      <c s="34" t="s">
        <v>310</v>
      </c>
      <c s="34" t="s">
        <v>3198</v>
      </c>
      <c s="35" t="s">
        <v>5</v>
      </c>
      <c s="6" t="s">
        <v>3199</v>
      </c>
      <c s="36" t="s">
        <v>174</v>
      </c>
      <c s="37">
        <v>20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12.75">
      <c r="A270" s="35" t="s">
        <v>56</v>
      </c>
      <c r="E270" s="39" t="s">
        <v>3199</v>
      </c>
    </row>
    <row r="271" spans="1:5" ht="12.75">
      <c r="A271" s="35" t="s">
        <v>58</v>
      </c>
      <c r="E271" s="40" t="s">
        <v>5</v>
      </c>
    </row>
    <row r="272" spans="1:5" ht="12.75">
      <c r="A272" t="s">
        <v>59</v>
      </c>
      <c r="E272" s="39" t="s">
        <v>5</v>
      </c>
    </row>
    <row r="273" spans="1:16" ht="12.75">
      <c r="A273" t="s">
        <v>50</v>
      </c>
      <c s="34" t="s">
        <v>313</v>
      </c>
      <c s="34" t="s">
        <v>3200</v>
      </c>
      <c s="35" t="s">
        <v>5</v>
      </c>
      <c s="6" t="s">
        <v>3201</v>
      </c>
      <c s="36" t="s">
        <v>174</v>
      </c>
      <c s="37">
        <v>26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12.75">
      <c r="A274" s="35" t="s">
        <v>56</v>
      </c>
      <c r="E274" s="39" t="s">
        <v>3201</v>
      </c>
    </row>
    <row r="275" spans="1:5" ht="12.75">
      <c r="A275" s="35" t="s">
        <v>58</v>
      </c>
      <c r="E275" s="40" t="s">
        <v>5</v>
      </c>
    </row>
    <row r="276" spans="1:5" ht="12.75">
      <c r="A276" t="s">
        <v>59</v>
      </c>
      <c r="E276" s="39" t="s">
        <v>5</v>
      </c>
    </row>
    <row r="277" spans="1:16" ht="12.75">
      <c r="A277" t="s">
        <v>50</v>
      </c>
      <c s="34" t="s">
        <v>316</v>
      </c>
      <c s="34" t="s">
        <v>3202</v>
      </c>
      <c s="35" t="s">
        <v>5</v>
      </c>
      <c s="6" t="s">
        <v>3203</v>
      </c>
      <c s="36" t="s">
        <v>174</v>
      </c>
      <c s="37">
        <v>3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12.75">
      <c r="A278" s="35" t="s">
        <v>56</v>
      </c>
      <c r="E278" s="39" t="s">
        <v>3203</v>
      </c>
    </row>
    <row r="279" spans="1:5" ht="12.75">
      <c r="A279" s="35" t="s">
        <v>58</v>
      </c>
      <c r="E279" s="40" t="s">
        <v>5</v>
      </c>
    </row>
    <row r="280" spans="1:5" ht="12.75">
      <c r="A280" t="s">
        <v>59</v>
      </c>
      <c r="E280" s="39" t="s">
        <v>5</v>
      </c>
    </row>
    <row r="281" spans="1:16" ht="12.75">
      <c r="A281" t="s">
        <v>50</v>
      </c>
      <c s="34" t="s">
        <v>319</v>
      </c>
      <c s="34" t="s">
        <v>3204</v>
      </c>
      <c s="35" t="s">
        <v>5</v>
      </c>
      <c s="6" t="s">
        <v>3205</v>
      </c>
      <c s="36" t="s">
        <v>65</v>
      </c>
      <c s="37">
        <v>22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28</v>
      </c>
    </row>
    <row r="282" spans="1:5" ht="12.75">
      <c r="A282" s="35" t="s">
        <v>56</v>
      </c>
      <c r="E282" s="39" t="s">
        <v>3205</v>
      </c>
    </row>
    <row r="283" spans="1:5" ht="12.75">
      <c r="A283" s="35" t="s">
        <v>58</v>
      </c>
      <c r="E283" s="40" t="s">
        <v>5</v>
      </c>
    </row>
    <row r="284" spans="1:5" ht="12.75">
      <c r="A284" t="s">
        <v>59</v>
      </c>
      <c r="E284" s="39" t="s">
        <v>5</v>
      </c>
    </row>
    <row r="285" spans="1:16" ht="12.75">
      <c r="A285" t="s">
        <v>50</v>
      </c>
      <c s="34" t="s">
        <v>322</v>
      </c>
      <c s="34" t="s">
        <v>3206</v>
      </c>
      <c s="35" t="s">
        <v>5</v>
      </c>
      <c s="6" t="s">
        <v>3207</v>
      </c>
      <c s="36" t="s">
        <v>65</v>
      </c>
      <c s="37">
        <v>28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28</v>
      </c>
    </row>
    <row r="286" spans="1:5" ht="12.75">
      <c r="A286" s="35" t="s">
        <v>56</v>
      </c>
      <c r="E286" s="39" t="s">
        <v>3207</v>
      </c>
    </row>
    <row r="287" spans="1:5" ht="12.75">
      <c r="A287" s="35" t="s">
        <v>58</v>
      </c>
      <c r="E287" s="40" t="s">
        <v>5</v>
      </c>
    </row>
    <row r="288" spans="1:5" ht="12.75">
      <c r="A288" t="s">
        <v>59</v>
      </c>
      <c r="E288" s="39" t="s">
        <v>5</v>
      </c>
    </row>
    <row r="289" spans="1:16" ht="12.75">
      <c r="A289" t="s">
        <v>50</v>
      </c>
      <c s="34" t="s">
        <v>51</v>
      </c>
      <c s="34" t="s">
        <v>3208</v>
      </c>
      <c s="35" t="s">
        <v>5</v>
      </c>
      <c s="6" t="s">
        <v>3209</v>
      </c>
      <c s="36" t="s">
        <v>65</v>
      </c>
      <c s="37">
        <v>6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28</v>
      </c>
    </row>
    <row r="290" spans="1:5" ht="12.75">
      <c r="A290" s="35" t="s">
        <v>56</v>
      </c>
      <c r="E290" s="39" t="s">
        <v>3209</v>
      </c>
    </row>
    <row r="291" spans="1:5" ht="12.75">
      <c r="A291" s="35" t="s">
        <v>58</v>
      </c>
      <c r="E291" s="40" t="s">
        <v>5</v>
      </c>
    </row>
    <row r="292" spans="1:5" ht="12.75">
      <c r="A292" t="s">
        <v>59</v>
      </c>
      <c r="E292" s="39" t="s">
        <v>5</v>
      </c>
    </row>
    <row r="293" spans="1:16" ht="25.5">
      <c r="A293" t="s">
        <v>50</v>
      </c>
      <c s="34" t="s">
        <v>325</v>
      </c>
      <c s="34" t="s">
        <v>3210</v>
      </c>
      <c s="35" t="s">
        <v>5</v>
      </c>
      <c s="6" t="s">
        <v>3211</v>
      </c>
      <c s="36" t="s">
        <v>65</v>
      </c>
      <c s="37">
        <v>56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55</v>
      </c>
      <c>
        <f>(M293*21)/100</f>
      </c>
      <c t="s">
        <v>28</v>
      </c>
    </row>
    <row r="294" spans="1:5" ht="25.5">
      <c r="A294" s="35" t="s">
        <v>56</v>
      </c>
      <c r="E294" s="39" t="s">
        <v>3211</v>
      </c>
    </row>
    <row r="295" spans="1:5" ht="12.75">
      <c r="A295" s="35" t="s">
        <v>58</v>
      </c>
      <c r="E295" s="40" t="s">
        <v>5</v>
      </c>
    </row>
    <row r="296" spans="1:5" ht="12.75">
      <c r="A296" t="s">
        <v>59</v>
      </c>
      <c r="E296" s="39" t="s">
        <v>5</v>
      </c>
    </row>
    <row r="297" spans="1:16" ht="12.75">
      <c r="A297" t="s">
        <v>50</v>
      </c>
      <c s="34" t="s">
        <v>330</v>
      </c>
      <c s="34" t="s">
        <v>1546</v>
      </c>
      <c s="35" t="s">
        <v>5</v>
      </c>
      <c s="6" t="s">
        <v>3212</v>
      </c>
      <c s="36" t="s">
        <v>174</v>
      </c>
      <c s="37">
        <v>46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55</v>
      </c>
      <c>
        <f>(M297*21)/100</f>
      </c>
      <c t="s">
        <v>28</v>
      </c>
    </row>
    <row r="298" spans="1:5" ht="12.75">
      <c r="A298" s="35" t="s">
        <v>56</v>
      </c>
      <c r="E298" s="39" t="s">
        <v>3212</v>
      </c>
    </row>
    <row r="299" spans="1:5" ht="12.75">
      <c r="A299" s="35" t="s">
        <v>58</v>
      </c>
      <c r="E299" s="40" t="s">
        <v>5</v>
      </c>
    </row>
    <row r="300" spans="1:5" ht="12.75">
      <c r="A300" t="s">
        <v>59</v>
      </c>
      <c r="E300" s="39" t="s">
        <v>5</v>
      </c>
    </row>
    <row r="301" spans="1:16" ht="12.75">
      <c r="A301" t="s">
        <v>50</v>
      </c>
      <c s="34" t="s">
        <v>486</v>
      </c>
      <c s="34" t="s">
        <v>3213</v>
      </c>
      <c s="35" t="s">
        <v>5</v>
      </c>
      <c s="6" t="s">
        <v>3214</v>
      </c>
      <c s="36" t="s">
        <v>174</v>
      </c>
      <c s="37">
        <v>3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55</v>
      </c>
      <c>
        <f>(M301*21)/100</f>
      </c>
      <c t="s">
        <v>28</v>
      </c>
    </row>
    <row r="302" spans="1:5" ht="12.75">
      <c r="A302" s="35" t="s">
        <v>56</v>
      </c>
      <c r="E302" s="39" t="s">
        <v>3214</v>
      </c>
    </row>
    <row r="303" spans="1:5" ht="12.75">
      <c r="A303" s="35" t="s">
        <v>58</v>
      </c>
      <c r="E303" s="40" t="s">
        <v>5</v>
      </c>
    </row>
    <row r="304" spans="1:5" ht="12.75">
      <c r="A304" t="s">
        <v>59</v>
      </c>
      <c r="E304" s="39" t="s">
        <v>5</v>
      </c>
    </row>
    <row r="305" spans="1:16" ht="12.75">
      <c r="A305" t="s">
        <v>50</v>
      </c>
      <c s="34" t="s">
        <v>774</v>
      </c>
      <c s="34" t="s">
        <v>3215</v>
      </c>
      <c s="35" t="s">
        <v>5</v>
      </c>
      <c s="6" t="s">
        <v>3216</v>
      </c>
      <c s="36" t="s">
        <v>174</v>
      </c>
      <c s="37">
        <v>5962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68</v>
      </c>
      <c>
        <f>(M305*21)/100</f>
      </c>
      <c t="s">
        <v>28</v>
      </c>
    </row>
    <row r="306" spans="1:5" ht="12.75">
      <c r="A306" s="35" t="s">
        <v>56</v>
      </c>
      <c r="E306" s="39" t="s">
        <v>3216</v>
      </c>
    </row>
    <row r="307" spans="1:5" ht="12.75">
      <c r="A307" s="35" t="s">
        <v>58</v>
      </c>
      <c r="E307" s="40" t="s">
        <v>5</v>
      </c>
    </row>
    <row r="308" spans="1:5" ht="12.75">
      <c r="A308" t="s">
        <v>59</v>
      </c>
      <c r="E308" s="39" t="s">
        <v>5</v>
      </c>
    </row>
    <row r="309" spans="1:16" ht="12.75">
      <c r="A309" t="s">
        <v>50</v>
      </c>
      <c s="34" t="s">
        <v>489</v>
      </c>
      <c s="34" t="s">
        <v>453</v>
      </c>
      <c s="35" t="s">
        <v>5</v>
      </c>
      <c s="6" t="s">
        <v>454</v>
      </c>
      <c s="36" t="s">
        <v>174</v>
      </c>
      <c s="37">
        <v>5962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28</v>
      </c>
    </row>
    <row r="310" spans="1:5" ht="12.75">
      <c r="A310" s="35" t="s">
        <v>56</v>
      </c>
      <c r="E310" s="39" t="s">
        <v>454</v>
      </c>
    </row>
    <row r="311" spans="1:5" ht="12.75">
      <c r="A311" s="35" t="s">
        <v>58</v>
      </c>
      <c r="E311" s="40" t="s">
        <v>5</v>
      </c>
    </row>
    <row r="312" spans="1:5" ht="12.75">
      <c r="A312" t="s">
        <v>59</v>
      </c>
      <c r="E312" s="39" t="s">
        <v>5</v>
      </c>
    </row>
    <row r="313" spans="1:16" ht="25.5">
      <c r="A313" t="s">
        <v>50</v>
      </c>
      <c s="34" t="s">
        <v>373</v>
      </c>
      <c s="34" t="s">
        <v>3217</v>
      </c>
      <c s="35" t="s">
        <v>5</v>
      </c>
      <c s="6" t="s">
        <v>3218</v>
      </c>
      <c s="36" t="s">
        <v>65</v>
      </c>
      <c s="37">
        <v>50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68</v>
      </c>
      <c>
        <f>(M313*21)/100</f>
      </c>
      <c t="s">
        <v>28</v>
      </c>
    </row>
    <row r="314" spans="1:5" ht="25.5">
      <c r="A314" s="35" t="s">
        <v>56</v>
      </c>
      <c r="E314" s="39" t="s">
        <v>3218</v>
      </c>
    </row>
    <row r="315" spans="1:5" ht="12.75">
      <c r="A315" s="35" t="s">
        <v>58</v>
      </c>
      <c r="E315" s="40" t="s">
        <v>5</v>
      </c>
    </row>
    <row r="316" spans="1:5" ht="12.75">
      <c r="A316" t="s">
        <v>59</v>
      </c>
      <c r="E316" s="39" t="s">
        <v>5</v>
      </c>
    </row>
    <row r="317" spans="1:13" ht="12.75">
      <c r="A317" t="s">
        <v>47</v>
      </c>
      <c r="C317" s="31" t="s">
        <v>278</v>
      </c>
      <c r="E317" s="33" t="s">
        <v>464</v>
      </c>
      <c r="J317" s="32">
        <f>0</f>
      </c>
      <c s="32">
        <f>0</f>
      </c>
      <c s="32">
        <f>0+L318+L322+L326+L330+L334+L338+L342+L346</f>
      </c>
      <c s="32">
        <f>0+M318+M322+M326+M330+M334+M338+M342+M346</f>
      </c>
    </row>
    <row r="318" spans="1:16" ht="12.75">
      <c r="A318" t="s">
        <v>50</v>
      </c>
      <c s="34" t="s">
        <v>376</v>
      </c>
      <c s="34" t="s">
        <v>2286</v>
      </c>
      <c s="35" t="s">
        <v>5</v>
      </c>
      <c s="6" t="s">
        <v>1653</v>
      </c>
      <c s="36" t="s">
        <v>206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68</v>
      </c>
      <c>
        <f>(M318*21)/100</f>
      </c>
      <c t="s">
        <v>28</v>
      </c>
    </row>
    <row r="319" spans="1:5" ht="12.75">
      <c r="A319" s="35" t="s">
        <v>56</v>
      </c>
      <c r="E319" s="39" t="s">
        <v>1653</v>
      </c>
    </row>
    <row r="320" spans="1:5" ht="12.75">
      <c r="A320" s="35" t="s">
        <v>58</v>
      </c>
      <c r="E320" s="40" t="s">
        <v>5</v>
      </c>
    </row>
    <row r="321" spans="1:5" ht="12.75">
      <c r="A321" t="s">
        <v>59</v>
      </c>
      <c r="E321" s="39" t="s">
        <v>5</v>
      </c>
    </row>
    <row r="322" spans="1:16" ht="12.75">
      <c r="A322" t="s">
        <v>50</v>
      </c>
      <c s="34" t="s">
        <v>492</v>
      </c>
      <c s="34" t="s">
        <v>2289</v>
      </c>
      <c s="35" t="s">
        <v>5</v>
      </c>
      <c s="6" t="s">
        <v>3219</v>
      </c>
      <c s="36" t="s">
        <v>1615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68</v>
      </c>
      <c>
        <f>(M322*21)/100</f>
      </c>
      <c t="s">
        <v>28</v>
      </c>
    </row>
    <row r="323" spans="1:5" ht="12.75">
      <c r="A323" s="35" t="s">
        <v>56</v>
      </c>
      <c r="E323" s="39" t="s">
        <v>3219</v>
      </c>
    </row>
    <row r="324" spans="1:5" ht="12.75">
      <c r="A324" s="35" t="s">
        <v>58</v>
      </c>
      <c r="E324" s="40" t="s">
        <v>5</v>
      </c>
    </row>
    <row r="325" spans="1:5" ht="12.75">
      <c r="A325" t="s">
        <v>59</v>
      </c>
      <c r="E325" s="39" t="s">
        <v>5</v>
      </c>
    </row>
    <row r="326" spans="1:16" ht="12.75">
      <c r="A326" t="s">
        <v>50</v>
      </c>
      <c s="34" t="s">
        <v>494</v>
      </c>
      <c s="34" t="s">
        <v>2290</v>
      </c>
      <c s="35" t="s">
        <v>5</v>
      </c>
      <c s="6" t="s">
        <v>2173</v>
      </c>
      <c s="36" t="s">
        <v>484</v>
      </c>
      <c s="37">
        <v>72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68</v>
      </c>
      <c>
        <f>(M326*21)/100</f>
      </c>
      <c t="s">
        <v>28</v>
      </c>
    </row>
    <row r="327" spans="1:5" ht="12.75">
      <c r="A327" s="35" t="s">
        <v>56</v>
      </c>
      <c r="E327" s="39" t="s">
        <v>2173</v>
      </c>
    </row>
    <row r="328" spans="1:5" ht="12.75">
      <c r="A328" s="35" t="s">
        <v>58</v>
      </c>
      <c r="E328" s="40" t="s">
        <v>5</v>
      </c>
    </row>
    <row r="329" spans="1:5" ht="12.75">
      <c r="A329" t="s">
        <v>59</v>
      </c>
      <c r="E329" s="39" t="s">
        <v>5</v>
      </c>
    </row>
    <row r="330" spans="1:16" ht="12.75">
      <c r="A330" t="s">
        <v>50</v>
      </c>
      <c s="34" t="s">
        <v>460</v>
      </c>
      <c s="34" t="s">
        <v>3220</v>
      </c>
      <c s="35" t="s">
        <v>5</v>
      </c>
      <c s="6" t="s">
        <v>496</v>
      </c>
      <c s="36" t="s">
        <v>202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68</v>
      </c>
      <c>
        <f>(M330*21)/100</f>
      </c>
      <c t="s">
        <v>28</v>
      </c>
    </row>
    <row r="331" spans="1:5" ht="12.75">
      <c r="A331" s="35" t="s">
        <v>56</v>
      </c>
      <c r="E331" s="39" t="s">
        <v>496</v>
      </c>
    </row>
    <row r="332" spans="1:5" ht="12.75">
      <c r="A332" s="35" t="s">
        <v>58</v>
      </c>
      <c r="E332" s="40" t="s">
        <v>5</v>
      </c>
    </row>
    <row r="333" spans="1:5" ht="12.75">
      <c r="A333" t="s">
        <v>59</v>
      </c>
      <c r="E333" s="39" t="s">
        <v>5</v>
      </c>
    </row>
    <row r="334" spans="1:16" ht="38.25">
      <c r="A334" t="s">
        <v>50</v>
      </c>
      <c s="34" t="s">
        <v>336</v>
      </c>
      <c s="34" t="s">
        <v>326</v>
      </c>
      <c s="35" t="s">
        <v>1655</v>
      </c>
      <c s="6" t="s">
        <v>327</v>
      </c>
      <c s="36" t="s">
        <v>54</v>
      </c>
      <c s="37">
        <v>1.34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68</v>
      </c>
      <c>
        <f>(M334*21)/100</f>
      </c>
      <c t="s">
        <v>28</v>
      </c>
    </row>
    <row r="335" spans="1:5" ht="51">
      <c r="A335" s="35" t="s">
        <v>56</v>
      </c>
      <c r="E335" s="39" t="s">
        <v>329</v>
      </c>
    </row>
    <row r="336" spans="1:5" ht="12.75">
      <c r="A336" s="35" t="s">
        <v>58</v>
      </c>
      <c r="E336" s="40" t="s">
        <v>5</v>
      </c>
    </row>
    <row r="337" spans="1:5" ht="12.75">
      <c r="A337" t="s">
        <v>59</v>
      </c>
      <c r="E337" s="39" t="s">
        <v>5</v>
      </c>
    </row>
    <row r="338" spans="1:16" ht="12.75">
      <c r="A338" t="s">
        <v>50</v>
      </c>
      <c s="34" t="s">
        <v>497</v>
      </c>
      <c s="34" t="s">
        <v>3221</v>
      </c>
      <c s="35" t="s">
        <v>5</v>
      </c>
      <c s="6" t="s">
        <v>3222</v>
      </c>
      <c s="36" t="s">
        <v>484</v>
      </c>
      <c s="37">
        <v>24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328</v>
      </c>
      <c>
        <f>(M338*21)/100</f>
      </c>
      <c t="s">
        <v>28</v>
      </c>
    </row>
    <row r="339" spans="1:5" ht="12.75">
      <c r="A339" s="35" t="s">
        <v>56</v>
      </c>
      <c r="E339" s="39" t="s">
        <v>3222</v>
      </c>
    </row>
    <row r="340" spans="1:5" ht="12.75">
      <c r="A340" s="35" t="s">
        <v>58</v>
      </c>
      <c r="E340" s="40" t="s">
        <v>5</v>
      </c>
    </row>
    <row r="341" spans="1:5" ht="12.75">
      <c r="A341" t="s">
        <v>59</v>
      </c>
      <c r="E341" s="39" t="s">
        <v>5</v>
      </c>
    </row>
    <row r="342" spans="1:16" ht="25.5">
      <c r="A342" t="s">
        <v>50</v>
      </c>
      <c s="34" t="s">
        <v>498</v>
      </c>
      <c s="34" t="s">
        <v>331</v>
      </c>
      <c s="35" t="s">
        <v>5</v>
      </c>
      <c s="6" t="s">
        <v>332</v>
      </c>
      <c s="36" t="s">
        <v>54</v>
      </c>
      <c s="37">
        <v>1.34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328</v>
      </c>
      <c>
        <f>(M342*21)/100</f>
      </c>
      <c t="s">
        <v>28</v>
      </c>
    </row>
    <row r="343" spans="1:5" ht="25.5">
      <c r="A343" s="35" t="s">
        <v>56</v>
      </c>
      <c r="E343" s="39" t="s">
        <v>332</v>
      </c>
    </row>
    <row r="344" spans="1:5" ht="12.75">
      <c r="A344" s="35" t="s">
        <v>58</v>
      </c>
      <c r="E344" s="40" t="s">
        <v>5</v>
      </c>
    </row>
    <row r="345" spans="1:5" ht="12.75">
      <c r="A345" t="s">
        <v>59</v>
      </c>
      <c r="E345" s="39" t="s">
        <v>5</v>
      </c>
    </row>
    <row r="346" spans="1:16" ht="12.75">
      <c r="A346" t="s">
        <v>50</v>
      </c>
      <c s="34" t="s">
        <v>786</v>
      </c>
      <c s="34" t="s">
        <v>1695</v>
      </c>
      <c s="35" t="s">
        <v>5</v>
      </c>
      <c s="6" t="s">
        <v>1696</v>
      </c>
      <c s="36" t="s">
        <v>174</v>
      </c>
      <c s="37">
        <v>50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328</v>
      </c>
      <c>
        <f>(M346*21)/100</f>
      </c>
      <c t="s">
        <v>28</v>
      </c>
    </row>
    <row r="347" spans="1:5" ht="12.75">
      <c r="A347" s="35" t="s">
        <v>56</v>
      </c>
      <c r="E347" s="39" t="s">
        <v>1696</v>
      </c>
    </row>
    <row r="348" spans="1:5" ht="12.75">
      <c r="A348" s="35" t="s">
        <v>58</v>
      </c>
      <c r="E348" s="40" t="s">
        <v>5</v>
      </c>
    </row>
    <row r="349" spans="1:5" ht="12.75">
      <c r="A349" t="s">
        <v>59</v>
      </c>
      <c r="E34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45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1559</v>
      </c>
      <c s="41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1559</v>
      </c>
      <c r="E4" s="26" t="s">
        <v>1560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COUNTIFS(L8:L4548,"=0",A8:A4548,"P")+COUNTIFS(L8:L4548,"",A8:A4548,"P")+SUM(Q8:Q4548)</f>
      </c>
    </row>
    <row r="8" spans="1:13" ht="12.75">
      <c r="A8" t="s">
        <v>45</v>
      </c>
      <c r="C8" s="28" t="s">
        <v>3225</v>
      </c>
      <c r="E8" s="30" t="s">
        <v>3224</v>
      </c>
      <c r="J8" s="29">
        <f>0+J9+J46+J135+J328+J569+J578+J755+J800+J837+J846+J983+J1000+J1013+J1042+J1155+J3304+J3557+J3602+J3635+J3668+J3713+J3750+J3795+J3824+J3845+J3862+J3947+J4044+J4197+J4218+J4503+J4532+J4537+J4542+J4547</f>
      </c>
      <c s="29">
        <f>0+K9+K46+K135+K328+K569+K578+K755+K800+K837+K846+K983+K1000+K1013+K1042+K1155+K3304+K3557+K3602+K3635+K3668+K3713+K3750+K3795+K3824+K3845+K3862+K3947+K4044+K4197+K4218+K4503+K4532+K4537+K4542+K4547</f>
      </c>
      <c s="29">
        <f>0+L9+L46+L135+L328+L569+L578+L755+L800+L837+L846+L983+L1000+L1013+L1042+L1155+L3304+L3557+L3602+L3635+L3668+L3713+L3750+L3795+L3824+L3845+L3862+L3947+L4044+L4197+L4218+L4503+L4532+L4537+L4542+L4547</f>
      </c>
      <c s="29">
        <f>0+M9+M46+M135+M328+M569+M578+M755+M800+M837+M846+M983+M1000+M1013+M1042+M1155+M3304+M3557+M3602+M3635+M3668+M3713+M3750+M3795+M3824+M3845+M3862+M3947+M4044+M4197+M4218+M4503+M4532+M4537+M4542+M4547</f>
      </c>
    </row>
    <row r="9" spans="1:13" ht="12.75">
      <c r="A9" t="s">
        <v>47</v>
      </c>
      <c r="C9" s="31" t="s">
        <v>62</v>
      </c>
      <c r="E9" s="33" t="s">
        <v>1564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62</v>
      </c>
      <c s="34" t="s">
        <v>3226</v>
      </c>
      <c s="35" t="s">
        <v>5</v>
      </c>
      <c s="6" t="s">
        <v>3227</v>
      </c>
      <c s="36" t="s">
        <v>1659</v>
      </c>
      <c s="37">
        <v>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3227</v>
      </c>
    </row>
    <row r="12" spans="1:5" ht="25.5">
      <c r="A12" s="35" t="s">
        <v>58</v>
      </c>
      <c r="E12" s="40" t="s">
        <v>3228</v>
      </c>
    </row>
    <row r="13" spans="1:5" ht="12.75">
      <c r="A13" t="s">
        <v>59</v>
      </c>
      <c r="E13" s="39" t="s">
        <v>5</v>
      </c>
    </row>
    <row r="14" spans="1:16" ht="25.5">
      <c r="A14" t="s">
        <v>50</v>
      </c>
      <c s="34" t="s">
        <v>28</v>
      </c>
      <c s="34" t="s">
        <v>3229</v>
      </c>
      <c s="35" t="s">
        <v>5</v>
      </c>
      <c s="6" t="s">
        <v>3230</v>
      </c>
      <c s="36" t="s">
        <v>1659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3230</v>
      </c>
    </row>
    <row r="16" spans="1:5" ht="25.5">
      <c r="A16" s="35" t="s">
        <v>58</v>
      </c>
      <c r="E16" s="40" t="s">
        <v>3231</v>
      </c>
    </row>
    <row r="17" spans="1:5" ht="12.75">
      <c r="A17" t="s">
        <v>59</v>
      </c>
      <c r="E17" s="39" t="s">
        <v>5</v>
      </c>
    </row>
    <row r="18" spans="1:16" ht="12.75">
      <c r="A18" t="s">
        <v>50</v>
      </c>
      <c s="34" t="s">
        <v>26</v>
      </c>
      <c s="34" t="s">
        <v>3232</v>
      </c>
      <c s="35" t="s">
        <v>5</v>
      </c>
      <c s="6" t="s">
        <v>3233</v>
      </c>
      <c s="36" t="s">
        <v>1659</v>
      </c>
      <c s="37">
        <v>102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3233</v>
      </c>
    </row>
    <row r="20" spans="1:5" ht="51">
      <c r="A20" s="35" t="s">
        <v>58</v>
      </c>
      <c r="E20" s="40" t="s">
        <v>3234</v>
      </c>
    </row>
    <row r="21" spans="1:5" ht="12.75">
      <c r="A21" t="s">
        <v>59</v>
      </c>
      <c r="E21" s="39" t="s">
        <v>5</v>
      </c>
    </row>
    <row r="22" spans="1:16" ht="12.75">
      <c r="A22" t="s">
        <v>50</v>
      </c>
      <c s="34" t="s">
        <v>71</v>
      </c>
      <c s="34" t="s">
        <v>3235</v>
      </c>
      <c s="35" t="s">
        <v>5</v>
      </c>
      <c s="6" t="s">
        <v>3236</v>
      </c>
      <c s="36" t="s">
        <v>1659</v>
      </c>
      <c s="37">
        <v>102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3236</v>
      </c>
    </row>
    <row r="24" spans="1:5" ht="51">
      <c r="A24" s="35" t="s">
        <v>58</v>
      </c>
      <c r="E24" s="40" t="s">
        <v>3234</v>
      </c>
    </row>
    <row r="25" spans="1:5" ht="12.75">
      <c r="A25" t="s">
        <v>59</v>
      </c>
      <c r="E25" s="39" t="s">
        <v>5</v>
      </c>
    </row>
    <row r="26" spans="1:16" ht="12.75">
      <c r="A26" t="s">
        <v>50</v>
      </c>
      <c s="34" t="s">
        <v>74</v>
      </c>
      <c s="34" t="s">
        <v>3237</v>
      </c>
      <c s="35" t="s">
        <v>5</v>
      </c>
      <c s="6" t="s">
        <v>3238</v>
      </c>
      <c s="36" t="s">
        <v>1659</v>
      </c>
      <c s="37">
        <v>102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3238</v>
      </c>
    </row>
    <row r="28" spans="1:5" ht="51">
      <c r="A28" s="35" t="s">
        <v>58</v>
      </c>
      <c r="E28" s="40" t="s">
        <v>3234</v>
      </c>
    </row>
    <row r="29" spans="1:5" ht="12.75">
      <c r="A29" t="s">
        <v>59</v>
      </c>
      <c r="E29" s="39" t="s">
        <v>5</v>
      </c>
    </row>
    <row r="30" spans="1:16" ht="12.75">
      <c r="A30" t="s">
        <v>50</v>
      </c>
      <c s="34" t="s">
        <v>27</v>
      </c>
      <c s="34" t="s">
        <v>3239</v>
      </c>
      <c s="35" t="s">
        <v>5</v>
      </c>
      <c s="6" t="s">
        <v>3240</v>
      </c>
      <c s="36" t="s">
        <v>1659</v>
      </c>
      <c s="37">
        <v>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3240</v>
      </c>
    </row>
    <row r="32" spans="1:5" ht="25.5">
      <c r="A32" s="35" t="s">
        <v>58</v>
      </c>
      <c r="E32" s="40" t="s">
        <v>3228</v>
      </c>
    </row>
    <row r="33" spans="1:5" ht="12.75">
      <c r="A33" t="s">
        <v>59</v>
      </c>
      <c r="E33" s="39" t="s">
        <v>5</v>
      </c>
    </row>
    <row r="34" spans="1:16" ht="12.75">
      <c r="A34" t="s">
        <v>50</v>
      </c>
      <c s="34" t="s">
        <v>79</v>
      </c>
      <c s="34" t="s">
        <v>1662</v>
      </c>
      <c s="35" t="s">
        <v>5</v>
      </c>
      <c s="6" t="s">
        <v>1663</v>
      </c>
      <c s="36" t="s">
        <v>1664</v>
      </c>
      <c s="37">
        <v>138.74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1663</v>
      </c>
    </row>
    <row r="36" spans="1:5" ht="114.75">
      <c r="A36" s="35" t="s">
        <v>58</v>
      </c>
      <c r="E36" s="42" t="s">
        <v>3241</v>
      </c>
    </row>
    <row r="37" spans="1:5" ht="12.75">
      <c r="A37" t="s">
        <v>59</v>
      </c>
      <c r="E37" s="39" t="s">
        <v>5</v>
      </c>
    </row>
    <row r="38" spans="1:16" ht="25.5">
      <c r="A38" t="s">
        <v>50</v>
      </c>
      <c s="34" t="s">
        <v>82</v>
      </c>
      <c s="34" t="s">
        <v>1666</v>
      </c>
      <c s="35" t="s">
        <v>5</v>
      </c>
      <c s="6" t="s">
        <v>1667</v>
      </c>
      <c s="36" t="s">
        <v>1664</v>
      </c>
      <c s="37">
        <v>693.7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25.5">
      <c r="A39" s="35" t="s">
        <v>56</v>
      </c>
      <c r="E39" s="39" t="s">
        <v>1667</v>
      </c>
    </row>
    <row r="40" spans="1:5" ht="25.5">
      <c r="A40" s="35" t="s">
        <v>58</v>
      </c>
      <c r="E40" s="42" t="s">
        <v>3242</v>
      </c>
    </row>
    <row r="41" spans="1:5" ht="12.75">
      <c r="A41" t="s">
        <v>59</v>
      </c>
      <c r="E41" s="39" t="s">
        <v>5</v>
      </c>
    </row>
    <row r="42" spans="1:16" ht="12.75">
      <c r="A42" t="s">
        <v>50</v>
      </c>
      <c s="34" t="s">
        <v>85</v>
      </c>
      <c s="34" t="s">
        <v>3243</v>
      </c>
      <c s="35" t="s">
        <v>5</v>
      </c>
      <c s="6" t="s">
        <v>3244</v>
      </c>
      <c s="36" t="s">
        <v>1664</v>
      </c>
      <c s="37">
        <v>138.74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3244</v>
      </c>
    </row>
    <row r="44" spans="1:5" ht="38.25">
      <c r="A44" s="35" t="s">
        <v>58</v>
      </c>
      <c r="E44" s="42" t="s">
        <v>3245</v>
      </c>
    </row>
    <row r="45" spans="1:5" ht="12.75">
      <c r="A45" t="s">
        <v>59</v>
      </c>
      <c r="E45" s="39" t="s">
        <v>5</v>
      </c>
    </row>
    <row r="46" spans="1:13" ht="12.75">
      <c r="A46" t="s">
        <v>47</v>
      </c>
      <c r="C46" s="31" t="s">
        <v>28</v>
      </c>
      <c r="E46" s="33" t="s">
        <v>3246</v>
      </c>
      <c r="J46" s="32">
        <f>0</f>
      </c>
      <c s="32">
        <f>0</f>
      </c>
      <c s="32">
        <f>0+L47+L51+L55+L59+L63+L67+L71+L75+L79+L83+L87+L91+L95+L99+L103+L107+L111+L115+L119+L123+L127+L131</f>
      </c>
      <c s="32">
        <f>0+M47+M51+M55+M59+M63+M67+M71+M75+M79+M83+M87+M91+M95+M99+M103+M107+M111+M115+M119+M123+M127+M131</f>
      </c>
    </row>
    <row r="47" spans="1:16" ht="12.75">
      <c r="A47" t="s">
        <v>50</v>
      </c>
      <c s="34" t="s">
        <v>88</v>
      </c>
      <c s="34" t="s">
        <v>3247</v>
      </c>
      <c s="35" t="s">
        <v>5</v>
      </c>
      <c s="6" t="s">
        <v>3248</v>
      </c>
      <c s="36" t="s">
        <v>54</v>
      </c>
      <c s="37">
        <v>0.275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3248</v>
      </c>
    </row>
    <row r="49" spans="1:5" ht="38.25">
      <c r="A49" s="35" t="s">
        <v>58</v>
      </c>
      <c r="E49" s="40" t="s">
        <v>3249</v>
      </c>
    </row>
    <row r="50" spans="1:5" ht="12.75">
      <c r="A50" t="s">
        <v>59</v>
      </c>
      <c r="E50" s="39" t="s">
        <v>5</v>
      </c>
    </row>
    <row r="51" spans="1:16" ht="12.75">
      <c r="A51" t="s">
        <v>50</v>
      </c>
      <c s="34" t="s">
        <v>91</v>
      </c>
      <c s="34" t="s">
        <v>3250</v>
      </c>
      <c s="35" t="s">
        <v>5</v>
      </c>
      <c s="6" t="s">
        <v>3251</v>
      </c>
      <c s="36" t="s">
        <v>174</v>
      </c>
      <c s="37">
        <v>90.2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12.75">
      <c r="A52" s="35" t="s">
        <v>56</v>
      </c>
      <c r="E52" s="39" t="s">
        <v>3251</v>
      </c>
    </row>
    <row r="53" spans="1:5" ht="51">
      <c r="A53" s="35" t="s">
        <v>58</v>
      </c>
      <c r="E53" s="40" t="s">
        <v>3252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94</v>
      </c>
      <c s="34" t="s">
        <v>3250</v>
      </c>
      <c s="35" t="s">
        <v>62</v>
      </c>
      <c s="6" t="s">
        <v>3251</v>
      </c>
      <c s="36" t="s">
        <v>174</v>
      </c>
      <c s="37">
        <v>149.6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3251</v>
      </c>
    </row>
    <row r="57" spans="1:5" ht="25.5">
      <c r="A57" s="35" t="s">
        <v>58</v>
      </c>
      <c r="E57" s="40" t="s">
        <v>3253</v>
      </c>
    </row>
    <row r="58" spans="1:5" ht="12.75">
      <c r="A58" t="s">
        <v>59</v>
      </c>
      <c r="E58" s="39" t="s">
        <v>5</v>
      </c>
    </row>
    <row r="59" spans="1:16" ht="25.5">
      <c r="A59" t="s">
        <v>50</v>
      </c>
      <c s="34" t="s">
        <v>97</v>
      </c>
      <c s="34" t="s">
        <v>3254</v>
      </c>
      <c s="35" t="s">
        <v>5</v>
      </c>
      <c s="6" t="s">
        <v>3255</v>
      </c>
      <c s="36" t="s">
        <v>174</v>
      </c>
      <c s="37">
        <v>218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3255</v>
      </c>
    </row>
    <row r="61" spans="1:5" ht="38.25">
      <c r="A61" s="35" t="s">
        <v>58</v>
      </c>
      <c r="E61" s="40" t="s">
        <v>3256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100</v>
      </c>
      <c s="34" t="s">
        <v>3257</v>
      </c>
      <c s="35" t="s">
        <v>5</v>
      </c>
      <c s="6" t="s">
        <v>3258</v>
      </c>
      <c s="36" t="s">
        <v>1664</v>
      </c>
      <c s="37">
        <v>29.964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3258</v>
      </c>
    </row>
    <row r="65" spans="1:5" ht="76.5">
      <c r="A65" s="35" t="s">
        <v>58</v>
      </c>
      <c r="E65" s="40" t="s">
        <v>3259</v>
      </c>
    </row>
    <row r="66" spans="1:5" ht="12.75">
      <c r="A66" t="s">
        <v>59</v>
      </c>
      <c r="E66" s="39" t="s">
        <v>5</v>
      </c>
    </row>
    <row r="67" spans="1:16" ht="12.75">
      <c r="A67" t="s">
        <v>50</v>
      </c>
      <c s="34" t="s">
        <v>103</v>
      </c>
      <c s="34" t="s">
        <v>3260</v>
      </c>
      <c s="35" t="s">
        <v>5</v>
      </c>
      <c s="6" t="s">
        <v>3261</v>
      </c>
      <c s="36" t="s">
        <v>1659</v>
      </c>
      <c s="37">
        <v>22.548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12.75">
      <c r="A68" s="35" t="s">
        <v>56</v>
      </c>
      <c r="E68" s="39" t="s">
        <v>3261</v>
      </c>
    </row>
    <row r="69" spans="1:5" ht="89.25">
      <c r="A69" s="35" t="s">
        <v>58</v>
      </c>
      <c r="E69" s="40" t="s">
        <v>3262</v>
      </c>
    </row>
    <row r="70" spans="1:5" ht="12.75">
      <c r="A70" t="s">
        <v>59</v>
      </c>
      <c r="E70" s="39" t="s">
        <v>5</v>
      </c>
    </row>
    <row r="71" spans="1:16" ht="12.75">
      <c r="A71" t="s">
        <v>50</v>
      </c>
      <c s="34" t="s">
        <v>106</v>
      </c>
      <c s="34" t="s">
        <v>3263</v>
      </c>
      <c s="35" t="s">
        <v>5</v>
      </c>
      <c s="6" t="s">
        <v>3264</v>
      </c>
      <c s="36" t="s">
        <v>1659</v>
      </c>
      <c s="37">
        <v>22.548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3264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50</v>
      </c>
      <c s="34" t="s">
        <v>109</v>
      </c>
      <c s="34" t="s">
        <v>3265</v>
      </c>
      <c s="35" t="s">
        <v>5</v>
      </c>
      <c s="6" t="s">
        <v>3266</v>
      </c>
      <c s="36" t="s">
        <v>54</v>
      </c>
      <c s="37">
        <v>0.554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12.75">
      <c r="A76" s="35" t="s">
        <v>56</v>
      </c>
      <c r="E76" s="39" t="s">
        <v>3266</v>
      </c>
    </row>
    <row r="77" spans="1:5" ht="51">
      <c r="A77" s="35" t="s">
        <v>58</v>
      </c>
      <c r="E77" s="40" t="s">
        <v>3267</v>
      </c>
    </row>
    <row r="78" spans="1:5" ht="12.75">
      <c r="A78" t="s">
        <v>59</v>
      </c>
      <c r="E78" s="39" t="s">
        <v>5</v>
      </c>
    </row>
    <row r="79" spans="1:16" ht="12.75">
      <c r="A79" t="s">
        <v>50</v>
      </c>
      <c s="34" t="s">
        <v>112</v>
      </c>
      <c s="34" t="s">
        <v>3268</v>
      </c>
      <c s="35" t="s">
        <v>5</v>
      </c>
      <c s="6" t="s">
        <v>3269</v>
      </c>
      <c s="36" t="s">
        <v>1664</v>
      </c>
      <c s="37">
        <v>35.018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12.75">
      <c r="A80" s="35" t="s">
        <v>56</v>
      </c>
      <c r="E80" s="39" t="s">
        <v>3269</v>
      </c>
    </row>
    <row r="81" spans="1:5" ht="76.5">
      <c r="A81" s="35" t="s">
        <v>58</v>
      </c>
      <c r="E81" s="40" t="s">
        <v>3270</v>
      </c>
    </row>
    <row r="82" spans="1:5" ht="12.75">
      <c r="A82" t="s">
        <v>59</v>
      </c>
      <c r="E82" s="39" t="s">
        <v>5</v>
      </c>
    </row>
    <row r="83" spans="1:16" ht="12.75">
      <c r="A83" t="s">
        <v>50</v>
      </c>
      <c s="34" t="s">
        <v>115</v>
      </c>
      <c s="34" t="s">
        <v>3271</v>
      </c>
      <c s="35" t="s">
        <v>5</v>
      </c>
      <c s="6" t="s">
        <v>3272</v>
      </c>
      <c s="36" t="s">
        <v>1659</v>
      </c>
      <c s="37">
        <v>109.967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12.75">
      <c r="A84" s="35" t="s">
        <v>56</v>
      </c>
      <c r="E84" s="39" t="s">
        <v>3272</v>
      </c>
    </row>
    <row r="85" spans="1:5" ht="89.25">
      <c r="A85" s="35" t="s">
        <v>58</v>
      </c>
      <c r="E85" s="40" t="s">
        <v>3273</v>
      </c>
    </row>
    <row r="86" spans="1:5" ht="12.75">
      <c r="A86" t="s">
        <v>59</v>
      </c>
      <c r="E86" s="39" t="s">
        <v>5</v>
      </c>
    </row>
    <row r="87" spans="1:16" ht="12.75">
      <c r="A87" t="s">
        <v>50</v>
      </c>
      <c s="34" t="s">
        <v>120</v>
      </c>
      <c s="34" t="s">
        <v>3274</v>
      </c>
      <c s="35" t="s">
        <v>5</v>
      </c>
      <c s="6" t="s">
        <v>3275</v>
      </c>
      <c s="36" t="s">
        <v>1659</v>
      </c>
      <c s="37">
        <v>109.967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12.75">
      <c r="A88" s="35" t="s">
        <v>56</v>
      </c>
      <c r="E88" s="39" t="s">
        <v>3275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12.75">
      <c r="A91" t="s">
        <v>50</v>
      </c>
      <c s="34" t="s">
        <v>123</v>
      </c>
      <c s="34" t="s">
        <v>3276</v>
      </c>
      <c s="35" t="s">
        <v>5</v>
      </c>
      <c s="6" t="s">
        <v>3277</v>
      </c>
      <c s="36" t="s">
        <v>54</v>
      </c>
      <c s="37">
        <v>3.502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12.75">
      <c r="A92" s="35" t="s">
        <v>56</v>
      </c>
      <c r="E92" s="39" t="s">
        <v>3277</v>
      </c>
    </row>
    <row r="93" spans="1:5" ht="25.5">
      <c r="A93" s="35" t="s">
        <v>58</v>
      </c>
      <c r="E93" s="42" t="s">
        <v>3278</v>
      </c>
    </row>
    <row r="94" spans="1:5" ht="12.75">
      <c r="A94" t="s">
        <v>59</v>
      </c>
      <c r="E94" s="39" t="s">
        <v>5</v>
      </c>
    </row>
    <row r="95" spans="1:16" ht="12.75">
      <c r="A95" t="s">
        <v>50</v>
      </c>
      <c s="34" t="s">
        <v>126</v>
      </c>
      <c s="34" t="s">
        <v>3279</v>
      </c>
      <c s="35" t="s">
        <v>5</v>
      </c>
      <c s="6" t="s">
        <v>3280</v>
      </c>
      <c s="36" t="s">
        <v>1664</v>
      </c>
      <c s="37">
        <v>4.023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3280</v>
      </c>
    </row>
    <row r="97" spans="1:5" ht="38.25">
      <c r="A97" s="35" t="s">
        <v>58</v>
      </c>
      <c r="E97" s="40" t="s">
        <v>3281</v>
      </c>
    </row>
    <row r="98" spans="1:5" ht="12.75">
      <c r="A98" t="s">
        <v>59</v>
      </c>
      <c r="E98" s="39" t="s">
        <v>5</v>
      </c>
    </row>
    <row r="99" spans="1:16" ht="25.5">
      <c r="A99" t="s">
        <v>50</v>
      </c>
      <c s="34" t="s">
        <v>129</v>
      </c>
      <c s="34" t="s">
        <v>3282</v>
      </c>
      <c s="35" t="s">
        <v>5</v>
      </c>
      <c s="6" t="s">
        <v>3283</v>
      </c>
      <c s="36" t="s">
        <v>1659</v>
      </c>
      <c s="37">
        <v>7.706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25.5">
      <c r="A100" s="35" t="s">
        <v>56</v>
      </c>
      <c r="E100" s="39" t="s">
        <v>3283</v>
      </c>
    </row>
    <row r="101" spans="1:5" ht="25.5">
      <c r="A101" s="35" t="s">
        <v>58</v>
      </c>
      <c r="E101" s="40" t="s">
        <v>3284</v>
      </c>
    </row>
    <row r="102" spans="1:5" ht="12.75">
      <c r="A102" t="s">
        <v>59</v>
      </c>
      <c r="E102" s="39" t="s">
        <v>5</v>
      </c>
    </row>
    <row r="103" spans="1:16" ht="25.5">
      <c r="A103" t="s">
        <v>50</v>
      </c>
      <c s="34" t="s">
        <v>132</v>
      </c>
      <c s="34" t="s">
        <v>3285</v>
      </c>
      <c s="35" t="s">
        <v>5</v>
      </c>
      <c s="6" t="s">
        <v>3286</v>
      </c>
      <c s="36" t="s">
        <v>1659</v>
      </c>
      <c s="37">
        <v>3.683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25.5">
      <c r="A104" s="35" t="s">
        <v>56</v>
      </c>
      <c r="E104" s="39" t="s">
        <v>3286</v>
      </c>
    </row>
    <row r="105" spans="1:5" ht="25.5">
      <c r="A105" s="35" t="s">
        <v>58</v>
      </c>
      <c r="E105" s="40" t="s">
        <v>3287</v>
      </c>
    </row>
    <row r="106" spans="1:5" ht="12.75">
      <c r="A106" t="s">
        <v>59</v>
      </c>
      <c r="E106" s="39" t="s">
        <v>5</v>
      </c>
    </row>
    <row r="107" spans="1:16" ht="12.75">
      <c r="A107" t="s">
        <v>50</v>
      </c>
      <c s="34" t="s">
        <v>134</v>
      </c>
      <c s="34" t="s">
        <v>3288</v>
      </c>
      <c s="35" t="s">
        <v>5</v>
      </c>
      <c s="6" t="s">
        <v>3289</v>
      </c>
      <c s="36" t="s">
        <v>484</v>
      </c>
      <c s="37">
        <v>32.7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12.75">
      <c r="A108" s="35" t="s">
        <v>56</v>
      </c>
      <c r="E108" s="39" t="s">
        <v>3289</v>
      </c>
    </row>
    <row r="109" spans="1:5" ht="38.25">
      <c r="A109" s="35" t="s">
        <v>58</v>
      </c>
      <c r="E109" s="40" t="s">
        <v>3290</v>
      </c>
    </row>
    <row r="110" spans="1:5" ht="12.75">
      <c r="A110" t="s">
        <v>59</v>
      </c>
      <c r="E110" s="39" t="s">
        <v>5</v>
      </c>
    </row>
    <row r="111" spans="1:16" ht="12.75">
      <c r="A111" t="s">
        <v>50</v>
      </c>
      <c s="34" t="s">
        <v>137</v>
      </c>
      <c s="34" t="s">
        <v>3291</v>
      </c>
      <c s="35" t="s">
        <v>5</v>
      </c>
      <c s="6" t="s">
        <v>3292</v>
      </c>
      <c s="36" t="s">
        <v>484</v>
      </c>
      <c s="37">
        <v>32.7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28</v>
      </c>
    </row>
    <row r="112" spans="1:5" ht="12.75">
      <c r="A112" s="35" t="s">
        <v>56</v>
      </c>
      <c r="E112" s="39" t="s">
        <v>3292</v>
      </c>
    </row>
    <row r="113" spans="1:5" ht="12.75">
      <c r="A113" s="35" t="s">
        <v>58</v>
      </c>
      <c r="E113" s="40" t="s">
        <v>5</v>
      </c>
    </row>
    <row r="114" spans="1:5" ht="12.75">
      <c r="A114" t="s">
        <v>59</v>
      </c>
      <c r="E114" s="39" t="s">
        <v>5</v>
      </c>
    </row>
    <row r="115" spans="1:16" ht="12.75">
      <c r="A115" t="s">
        <v>50</v>
      </c>
      <c s="34" t="s">
        <v>140</v>
      </c>
      <c s="34" t="s">
        <v>3293</v>
      </c>
      <c s="35" t="s">
        <v>5</v>
      </c>
      <c s="6" t="s">
        <v>3294</v>
      </c>
      <c s="36" t="s">
        <v>174</v>
      </c>
      <c s="37">
        <v>82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12.75">
      <c r="A116" s="35" t="s">
        <v>56</v>
      </c>
      <c r="E116" s="39" t="s">
        <v>3294</v>
      </c>
    </row>
    <row r="117" spans="1:5" ht="38.25">
      <c r="A117" s="35" t="s">
        <v>58</v>
      </c>
      <c r="E117" s="40" t="s">
        <v>3295</v>
      </c>
    </row>
    <row r="118" spans="1:5" ht="12.75">
      <c r="A118" t="s">
        <v>59</v>
      </c>
      <c r="E118" s="39" t="s">
        <v>5</v>
      </c>
    </row>
    <row r="119" spans="1:16" ht="12.75">
      <c r="A119" t="s">
        <v>50</v>
      </c>
      <c s="34" t="s">
        <v>143</v>
      </c>
      <c s="34" t="s">
        <v>3296</v>
      </c>
      <c s="35" t="s">
        <v>5</v>
      </c>
      <c s="6" t="s">
        <v>3297</v>
      </c>
      <c s="36" t="s">
        <v>174</v>
      </c>
      <c s="37">
        <v>136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3297</v>
      </c>
    </row>
    <row r="121" spans="1:5" ht="38.25">
      <c r="A121" s="35" t="s">
        <v>58</v>
      </c>
      <c r="E121" s="40" t="s">
        <v>3298</v>
      </c>
    </row>
    <row r="122" spans="1:5" ht="12.75">
      <c r="A122" t="s">
        <v>59</v>
      </c>
      <c r="E122" s="39" t="s">
        <v>5</v>
      </c>
    </row>
    <row r="123" spans="1:16" ht="12.75">
      <c r="A123" t="s">
        <v>50</v>
      </c>
      <c s="34" t="s">
        <v>148</v>
      </c>
      <c s="34" t="s">
        <v>3299</v>
      </c>
      <c s="35" t="s">
        <v>5</v>
      </c>
      <c s="6" t="s">
        <v>3300</v>
      </c>
      <c s="36" t="s">
        <v>65</v>
      </c>
      <c s="37">
        <v>28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3300</v>
      </c>
    </row>
    <row r="125" spans="1:5" ht="25.5">
      <c r="A125" s="35" t="s">
        <v>58</v>
      </c>
      <c r="E125" s="40" t="s">
        <v>3301</v>
      </c>
    </row>
    <row r="126" spans="1:5" ht="12.75">
      <c r="A126" t="s">
        <v>59</v>
      </c>
      <c r="E126" s="39" t="s">
        <v>5</v>
      </c>
    </row>
    <row r="127" spans="1:16" ht="12.75">
      <c r="A127" t="s">
        <v>50</v>
      </c>
      <c s="34" t="s">
        <v>151</v>
      </c>
      <c s="34" t="s">
        <v>3302</v>
      </c>
      <c s="35" t="s">
        <v>5</v>
      </c>
      <c s="6" t="s">
        <v>3303</v>
      </c>
      <c s="36" t="s">
        <v>65</v>
      </c>
      <c s="37">
        <v>272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68</v>
      </c>
      <c>
        <f>(M127*21)/100</f>
      </c>
      <c t="s">
        <v>28</v>
      </c>
    </row>
    <row r="128" spans="1:5" ht="12.75">
      <c r="A128" s="35" t="s">
        <v>56</v>
      </c>
      <c r="E128" s="39" t="s">
        <v>3303</v>
      </c>
    </row>
    <row r="129" spans="1:5" ht="38.25">
      <c r="A129" s="35" t="s">
        <v>58</v>
      </c>
      <c r="E129" s="40" t="s">
        <v>3304</v>
      </c>
    </row>
    <row r="130" spans="1:5" ht="12.75">
      <c r="A130" t="s">
        <v>59</v>
      </c>
      <c r="E130" s="39" t="s">
        <v>5</v>
      </c>
    </row>
    <row r="131" spans="1:16" ht="12.75">
      <c r="A131" t="s">
        <v>50</v>
      </c>
      <c s="34" t="s">
        <v>154</v>
      </c>
      <c s="34" t="s">
        <v>3305</v>
      </c>
      <c s="35" t="s">
        <v>5</v>
      </c>
      <c s="6" t="s">
        <v>3306</v>
      </c>
      <c s="36" t="s">
        <v>54</v>
      </c>
      <c s="37">
        <v>4.896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12.75">
      <c r="A132" s="35" t="s">
        <v>56</v>
      </c>
      <c r="E132" s="39" t="s">
        <v>3306</v>
      </c>
    </row>
    <row r="133" spans="1:5" ht="38.25">
      <c r="A133" s="35" t="s">
        <v>58</v>
      </c>
      <c r="E133" s="40" t="s">
        <v>3307</v>
      </c>
    </row>
    <row r="134" spans="1:5" ht="12.75">
      <c r="A134" t="s">
        <v>59</v>
      </c>
      <c r="E134" s="39" t="s">
        <v>5</v>
      </c>
    </row>
    <row r="135" spans="1:13" ht="12.75">
      <c r="A135" t="s">
        <v>47</v>
      </c>
      <c r="C135" s="31" t="s">
        <v>26</v>
      </c>
      <c r="E135" s="33" t="s">
        <v>3308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0+L136+L140+L144+L148+L152+L156+L160+L164+L168+L172+L176+L180+L184+L188+L192+L196+L200+L204+L208+L212+L216+L220+L224+L228+L232+L236+L240+L244+L248+L252+L256+L260+L264+L268+L272+L276+L280+L284+L288+L292+L296+L300+L304+L308+L312+L316+L320+L324</f>
      </c>
      <c s="32">
        <f>0+M136+M140+M144+M148+M152+M156+M160+M164+M168+M172+M176+M180+M184+M188+M192+M196+M200+M204+M208+M212+M216+M220+M224+M228+M232+M236+M240+M244+M248+M252+M256+M260+M264+M268+M272+M276+M280+M284+M288+M292+M296+M300+M304+M308+M312+M316+M320+M324</f>
      </c>
    </row>
    <row r="136" spans="1:16" ht="12.75">
      <c r="A136" t="s">
        <v>50</v>
      </c>
      <c s="34" t="s">
        <v>157</v>
      </c>
      <c s="34" t="s">
        <v>3309</v>
      </c>
      <c s="35" t="s">
        <v>5</v>
      </c>
      <c s="6" t="s">
        <v>3310</v>
      </c>
      <c s="36" t="s">
        <v>54</v>
      </c>
      <c s="37">
        <v>0.012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12.75">
      <c r="A137" s="35" t="s">
        <v>56</v>
      </c>
      <c r="E137" s="39" t="s">
        <v>3310</v>
      </c>
    </row>
    <row r="138" spans="1:5" ht="63.75">
      <c r="A138" s="35" t="s">
        <v>58</v>
      </c>
      <c r="E138" s="40" t="s">
        <v>3311</v>
      </c>
    </row>
    <row r="139" spans="1:5" ht="12.75">
      <c r="A139" t="s">
        <v>59</v>
      </c>
      <c r="E139" s="39" t="s">
        <v>5</v>
      </c>
    </row>
    <row r="140" spans="1:16" ht="12.75">
      <c r="A140" t="s">
        <v>50</v>
      </c>
      <c s="34" t="s">
        <v>160</v>
      </c>
      <c s="34" t="s">
        <v>3312</v>
      </c>
      <c s="35" t="s">
        <v>5</v>
      </c>
      <c s="6" t="s">
        <v>3313</v>
      </c>
      <c s="36" t="s">
        <v>54</v>
      </c>
      <c s="37">
        <v>0.232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12.75">
      <c r="A141" s="35" t="s">
        <v>56</v>
      </c>
      <c r="E141" s="39" t="s">
        <v>3313</v>
      </c>
    </row>
    <row r="142" spans="1:5" ht="204">
      <c r="A142" s="35" t="s">
        <v>58</v>
      </c>
      <c r="E142" s="40" t="s">
        <v>3314</v>
      </c>
    </row>
    <row r="143" spans="1:5" ht="12.75">
      <c r="A143" t="s">
        <v>59</v>
      </c>
      <c r="E143" s="39" t="s">
        <v>5</v>
      </c>
    </row>
    <row r="144" spans="1:16" ht="12.75">
      <c r="A144" t="s">
        <v>50</v>
      </c>
      <c s="34" t="s">
        <v>163</v>
      </c>
      <c s="34" t="s">
        <v>3315</v>
      </c>
      <c s="35" t="s">
        <v>5</v>
      </c>
      <c s="6" t="s">
        <v>3316</v>
      </c>
      <c s="36" t="s">
        <v>54</v>
      </c>
      <c s="37">
        <v>0.018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12.75">
      <c r="A145" s="35" t="s">
        <v>56</v>
      </c>
      <c r="E145" s="39" t="s">
        <v>3316</v>
      </c>
    </row>
    <row r="146" spans="1:5" ht="25.5">
      <c r="A146" s="35" t="s">
        <v>58</v>
      </c>
      <c r="E146" s="40" t="s">
        <v>3317</v>
      </c>
    </row>
    <row r="147" spans="1:5" ht="12.75">
      <c r="A147" t="s">
        <v>59</v>
      </c>
      <c r="E147" s="39" t="s">
        <v>5</v>
      </c>
    </row>
    <row r="148" spans="1:16" ht="12.75">
      <c r="A148" t="s">
        <v>50</v>
      </c>
      <c s="34" t="s">
        <v>166</v>
      </c>
      <c s="34" t="s">
        <v>3318</v>
      </c>
      <c s="35" t="s">
        <v>5</v>
      </c>
      <c s="6" t="s">
        <v>3319</v>
      </c>
      <c s="36" t="s">
        <v>54</v>
      </c>
      <c s="37">
        <v>0.041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3319</v>
      </c>
    </row>
    <row r="150" spans="1:5" ht="25.5">
      <c r="A150" s="35" t="s">
        <v>58</v>
      </c>
      <c r="E150" s="40" t="s">
        <v>3320</v>
      </c>
    </row>
    <row r="151" spans="1:5" ht="12.75">
      <c r="A151" t="s">
        <v>59</v>
      </c>
      <c r="E151" s="39" t="s">
        <v>5</v>
      </c>
    </row>
    <row r="152" spans="1:16" ht="12.75">
      <c r="A152" t="s">
        <v>50</v>
      </c>
      <c s="34" t="s">
        <v>171</v>
      </c>
      <c s="34" t="s">
        <v>3321</v>
      </c>
      <c s="35" t="s">
        <v>5</v>
      </c>
      <c s="6" t="s">
        <v>3322</v>
      </c>
      <c s="36" t="s">
        <v>54</v>
      </c>
      <c s="37">
        <v>0.028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12.75">
      <c r="A153" s="35" t="s">
        <v>56</v>
      </c>
      <c r="E153" s="39" t="s">
        <v>3322</v>
      </c>
    </row>
    <row r="154" spans="1:5" ht="25.5">
      <c r="A154" s="35" t="s">
        <v>58</v>
      </c>
      <c r="E154" s="40" t="s">
        <v>3323</v>
      </c>
    </row>
    <row r="155" spans="1:5" ht="12.75">
      <c r="A155" t="s">
        <v>59</v>
      </c>
      <c r="E155" s="39" t="s">
        <v>5</v>
      </c>
    </row>
    <row r="156" spans="1:16" ht="12.75">
      <c r="A156" t="s">
        <v>50</v>
      </c>
      <c s="34" t="s">
        <v>175</v>
      </c>
      <c s="34" t="s">
        <v>3324</v>
      </c>
      <c s="35" t="s">
        <v>5</v>
      </c>
      <c s="6" t="s">
        <v>3325</v>
      </c>
      <c s="36" t="s">
        <v>54</v>
      </c>
      <c s="37">
        <v>0.453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12.75">
      <c r="A157" s="35" t="s">
        <v>56</v>
      </c>
      <c r="E157" s="39" t="s">
        <v>3325</v>
      </c>
    </row>
    <row r="158" spans="1:5" ht="114.75">
      <c r="A158" s="35" t="s">
        <v>58</v>
      </c>
      <c r="E158" s="40" t="s">
        <v>3326</v>
      </c>
    </row>
    <row r="159" spans="1:5" ht="12.75">
      <c r="A159" t="s">
        <v>59</v>
      </c>
      <c r="E159" s="39" t="s">
        <v>5</v>
      </c>
    </row>
    <row r="160" spans="1:16" ht="12.75">
      <c r="A160" t="s">
        <v>50</v>
      </c>
      <c s="34" t="s">
        <v>178</v>
      </c>
      <c s="34" t="s">
        <v>3327</v>
      </c>
      <c s="35" t="s">
        <v>5</v>
      </c>
      <c s="6" t="s">
        <v>3328</v>
      </c>
      <c s="36" t="s">
        <v>54</v>
      </c>
      <c s="37">
        <v>0.921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12.75">
      <c r="A161" s="35" t="s">
        <v>56</v>
      </c>
      <c r="E161" s="39" t="s">
        <v>3328</v>
      </c>
    </row>
    <row r="162" spans="1:5" ht="178.5">
      <c r="A162" s="35" t="s">
        <v>58</v>
      </c>
      <c r="E162" s="40" t="s">
        <v>3329</v>
      </c>
    </row>
    <row r="163" spans="1:5" ht="12.75">
      <c r="A163" t="s">
        <v>59</v>
      </c>
      <c r="E163" s="39" t="s">
        <v>5</v>
      </c>
    </row>
    <row r="164" spans="1:16" ht="12.75">
      <c r="A164" t="s">
        <v>50</v>
      </c>
      <c s="34" t="s">
        <v>181</v>
      </c>
      <c s="34" t="s">
        <v>3330</v>
      </c>
      <c s="35" t="s">
        <v>5</v>
      </c>
      <c s="6" t="s">
        <v>3331</v>
      </c>
      <c s="36" t="s">
        <v>54</v>
      </c>
      <c s="37">
        <v>0.282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3331</v>
      </c>
    </row>
    <row r="166" spans="1:5" ht="102">
      <c r="A166" s="35" t="s">
        <v>58</v>
      </c>
      <c r="E166" s="40" t="s">
        <v>3332</v>
      </c>
    </row>
    <row r="167" spans="1:5" ht="12.75">
      <c r="A167" t="s">
        <v>59</v>
      </c>
      <c r="E167" s="39" t="s">
        <v>5</v>
      </c>
    </row>
    <row r="168" spans="1:16" ht="12.75">
      <c r="A168" t="s">
        <v>50</v>
      </c>
      <c s="34" t="s">
        <v>184</v>
      </c>
      <c s="34" t="s">
        <v>3333</v>
      </c>
      <c s="35" t="s">
        <v>5</v>
      </c>
      <c s="6" t="s">
        <v>3334</v>
      </c>
      <c s="36" t="s">
        <v>54</v>
      </c>
      <c s="37">
        <v>2.32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3334</v>
      </c>
    </row>
    <row r="170" spans="1:5" ht="229.5">
      <c r="A170" s="35" t="s">
        <v>58</v>
      </c>
      <c r="E170" s="40" t="s">
        <v>3335</v>
      </c>
    </row>
    <row r="171" spans="1:5" ht="12.75">
      <c r="A171" t="s">
        <v>59</v>
      </c>
      <c r="E171" s="39" t="s">
        <v>5</v>
      </c>
    </row>
    <row r="172" spans="1:16" ht="12.75">
      <c r="A172" t="s">
        <v>50</v>
      </c>
      <c s="34" t="s">
        <v>187</v>
      </c>
      <c s="34" t="s">
        <v>3336</v>
      </c>
      <c s="35" t="s">
        <v>5</v>
      </c>
      <c s="6" t="s">
        <v>3337</v>
      </c>
      <c s="36" t="s">
        <v>54</v>
      </c>
      <c s="37">
        <v>2.278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28</v>
      </c>
    </row>
    <row r="173" spans="1:5" ht="12.75">
      <c r="A173" s="35" t="s">
        <v>56</v>
      </c>
      <c r="E173" s="39" t="s">
        <v>3337</v>
      </c>
    </row>
    <row r="174" spans="1:5" ht="127.5">
      <c r="A174" s="35" t="s">
        <v>58</v>
      </c>
      <c r="E174" s="40" t="s">
        <v>3338</v>
      </c>
    </row>
    <row r="175" spans="1:5" ht="12.75">
      <c r="A175" t="s">
        <v>59</v>
      </c>
      <c r="E175" s="39" t="s">
        <v>5</v>
      </c>
    </row>
    <row r="176" spans="1:16" ht="12.75">
      <c r="A176" t="s">
        <v>50</v>
      </c>
      <c s="34" t="s">
        <v>190</v>
      </c>
      <c s="34" t="s">
        <v>3339</v>
      </c>
      <c s="35" t="s">
        <v>5</v>
      </c>
      <c s="6" t="s">
        <v>3340</v>
      </c>
      <c s="36" t="s">
        <v>54</v>
      </c>
      <c s="37">
        <v>0.05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3340</v>
      </c>
    </row>
    <row r="178" spans="1:5" ht="25.5">
      <c r="A178" s="35" t="s">
        <v>58</v>
      </c>
      <c r="E178" s="40" t="s">
        <v>3341</v>
      </c>
    </row>
    <row r="179" spans="1:5" ht="12.75">
      <c r="A179" t="s">
        <v>59</v>
      </c>
      <c r="E179" s="39" t="s">
        <v>5</v>
      </c>
    </row>
    <row r="180" spans="1:16" ht="12.75">
      <c r="A180" t="s">
        <v>50</v>
      </c>
      <c s="34" t="s">
        <v>193</v>
      </c>
      <c s="34" t="s">
        <v>3342</v>
      </c>
      <c s="35" t="s">
        <v>5</v>
      </c>
      <c s="6" t="s">
        <v>3343</v>
      </c>
      <c s="36" t="s">
        <v>54</v>
      </c>
      <c s="37">
        <v>1.105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3343</v>
      </c>
    </row>
    <row r="182" spans="1:5" ht="51">
      <c r="A182" s="35" t="s">
        <v>58</v>
      </c>
      <c r="E182" s="40" t="s">
        <v>3344</v>
      </c>
    </row>
    <row r="183" spans="1:5" ht="12.75">
      <c r="A183" t="s">
        <v>59</v>
      </c>
      <c r="E183" s="39" t="s">
        <v>5</v>
      </c>
    </row>
    <row r="184" spans="1:16" ht="12.75">
      <c r="A184" t="s">
        <v>50</v>
      </c>
      <c s="34" t="s">
        <v>196</v>
      </c>
      <c s="34" t="s">
        <v>3345</v>
      </c>
      <c s="35" t="s">
        <v>5</v>
      </c>
      <c s="6" t="s">
        <v>3346</v>
      </c>
      <c s="36" t="s">
        <v>54</v>
      </c>
      <c s="37">
        <v>1.723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12.75">
      <c r="A185" s="35" t="s">
        <v>56</v>
      </c>
      <c r="E185" s="39" t="s">
        <v>3346</v>
      </c>
    </row>
    <row r="186" spans="1:5" ht="76.5">
      <c r="A186" s="35" t="s">
        <v>58</v>
      </c>
      <c r="E186" s="40" t="s">
        <v>3347</v>
      </c>
    </row>
    <row r="187" spans="1:5" ht="12.75">
      <c r="A187" t="s">
        <v>59</v>
      </c>
      <c r="E187" s="39" t="s">
        <v>5</v>
      </c>
    </row>
    <row r="188" spans="1:16" ht="12.75">
      <c r="A188" t="s">
        <v>50</v>
      </c>
      <c s="34" t="s">
        <v>199</v>
      </c>
      <c s="34" t="s">
        <v>3348</v>
      </c>
      <c s="35" t="s">
        <v>5</v>
      </c>
      <c s="6" t="s">
        <v>3349</v>
      </c>
      <c s="36" t="s">
        <v>54</v>
      </c>
      <c s="37">
        <v>3.983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3349</v>
      </c>
    </row>
    <row r="190" spans="1:5" ht="89.25">
      <c r="A190" s="35" t="s">
        <v>58</v>
      </c>
      <c r="E190" s="40" t="s">
        <v>3350</v>
      </c>
    </row>
    <row r="191" spans="1:5" ht="12.75">
      <c r="A191" t="s">
        <v>59</v>
      </c>
      <c r="E191" s="39" t="s">
        <v>5</v>
      </c>
    </row>
    <row r="192" spans="1:16" ht="12.75">
      <c r="A192" t="s">
        <v>50</v>
      </c>
      <c s="34" t="s">
        <v>203</v>
      </c>
      <c s="34" t="s">
        <v>3351</v>
      </c>
      <c s="35" t="s">
        <v>5</v>
      </c>
      <c s="6" t="s">
        <v>3352</v>
      </c>
      <c s="36" t="s">
        <v>54</v>
      </c>
      <c s="37">
        <v>0.658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28</v>
      </c>
    </row>
    <row r="193" spans="1:5" ht="12.75">
      <c r="A193" s="35" t="s">
        <v>56</v>
      </c>
      <c r="E193" s="39" t="s">
        <v>3352</v>
      </c>
    </row>
    <row r="194" spans="1:5" ht="51">
      <c r="A194" s="35" t="s">
        <v>58</v>
      </c>
      <c r="E194" s="40" t="s">
        <v>3353</v>
      </c>
    </row>
    <row r="195" spans="1:5" ht="12.75">
      <c r="A195" t="s">
        <v>59</v>
      </c>
      <c r="E195" s="39" t="s">
        <v>5</v>
      </c>
    </row>
    <row r="196" spans="1:16" ht="12.75">
      <c r="A196" t="s">
        <v>50</v>
      </c>
      <c s="34" t="s">
        <v>207</v>
      </c>
      <c s="34" t="s">
        <v>3354</v>
      </c>
      <c s="35" t="s">
        <v>5</v>
      </c>
      <c s="6" t="s">
        <v>3355</v>
      </c>
      <c s="36" t="s">
        <v>54</v>
      </c>
      <c s="37">
        <v>0.087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3355</v>
      </c>
    </row>
    <row r="198" spans="1:5" ht="25.5">
      <c r="A198" s="35" t="s">
        <v>58</v>
      </c>
      <c r="E198" s="40" t="s">
        <v>3356</v>
      </c>
    </row>
    <row r="199" spans="1:5" ht="12.75">
      <c r="A199" t="s">
        <v>59</v>
      </c>
      <c r="E199" s="39" t="s">
        <v>5</v>
      </c>
    </row>
    <row r="200" spans="1:16" ht="25.5">
      <c r="A200" t="s">
        <v>50</v>
      </c>
      <c s="34" t="s">
        <v>210</v>
      </c>
      <c s="34" t="s">
        <v>3357</v>
      </c>
      <c s="35" t="s">
        <v>5</v>
      </c>
      <c s="6" t="s">
        <v>3358</v>
      </c>
      <c s="36" t="s">
        <v>1664</v>
      </c>
      <c s="37">
        <v>1.991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28</v>
      </c>
    </row>
    <row r="201" spans="1:5" ht="25.5">
      <c r="A201" s="35" t="s">
        <v>56</v>
      </c>
      <c r="E201" s="39" t="s">
        <v>3358</v>
      </c>
    </row>
    <row r="202" spans="1:5" ht="76.5">
      <c r="A202" s="35" t="s">
        <v>58</v>
      </c>
      <c r="E202" s="40" t="s">
        <v>3359</v>
      </c>
    </row>
    <row r="203" spans="1:5" ht="12.75">
      <c r="A203" t="s">
        <v>59</v>
      </c>
      <c r="E203" s="39" t="s">
        <v>5</v>
      </c>
    </row>
    <row r="204" spans="1:16" ht="12.75">
      <c r="A204" t="s">
        <v>50</v>
      </c>
      <c s="34" t="s">
        <v>213</v>
      </c>
      <c s="34" t="s">
        <v>3360</v>
      </c>
      <c s="35" t="s">
        <v>5</v>
      </c>
      <c s="6" t="s">
        <v>3361</v>
      </c>
      <c s="36" t="s">
        <v>1664</v>
      </c>
      <c s="37">
        <v>148.167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28</v>
      </c>
    </row>
    <row r="205" spans="1:5" ht="12.75">
      <c r="A205" s="35" t="s">
        <v>56</v>
      </c>
      <c r="E205" s="39" t="s">
        <v>3361</v>
      </c>
    </row>
    <row r="206" spans="1:5" ht="409.5">
      <c r="A206" s="35" t="s">
        <v>58</v>
      </c>
      <c r="E206" s="40" t="s">
        <v>3362</v>
      </c>
    </row>
    <row r="207" spans="1:5" ht="12.75">
      <c r="A207" t="s">
        <v>59</v>
      </c>
      <c r="E207" s="39" t="s">
        <v>5</v>
      </c>
    </row>
    <row r="208" spans="1:16" ht="12.75">
      <c r="A208" t="s">
        <v>50</v>
      </c>
      <c s="34" t="s">
        <v>214</v>
      </c>
      <c s="34" t="s">
        <v>3363</v>
      </c>
      <c s="35" t="s">
        <v>5</v>
      </c>
      <c s="6" t="s">
        <v>3364</v>
      </c>
      <c s="36" t="s">
        <v>1659</v>
      </c>
      <c s="37">
        <v>66.061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3364</v>
      </c>
    </row>
    <row r="210" spans="1:5" ht="102">
      <c r="A210" s="35" t="s">
        <v>58</v>
      </c>
      <c r="E210" s="42" t="s">
        <v>3365</v>
      </c>
    </row>
    <row r="211" spans="1:5" ht="12.75">
      <c r="A211" t="s">
        <v>59</v>
      </c>
      <c r="E211" s="39" t="s">
        <v>5</v>
      </c>
    </row>
    <row r="212" spans="1:16" ht="12.75">
      <c r="A212" t="s">
        <v>50</v>
      </c>
      <c s="34" t="s">
        <v>215</v>
      </c>
      <c s="34" t="s">
        <v>3366</v>
      </c>
      <c s="35" t="s">
        <v>5</v>
      </c>
      <c s="6" t="s">
        <v>3367</v>
      </c>
      <c s="36" t="s">
        <v>1659</v>
      </c>
      <c s="37">
        <v>75.428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28</v>
      </c>
    </row>
    <row r="213" spans="1:5" ht="12.75">
      <c r="A213" s="35" t="s">
        <v>56</v>
      </c>
      <c r="E213" s="39" t="s">
        <v>3367</v>
      </c>
    </row>
    <row r="214" spans="1:5" ht="51">
      <c r="A214" s="35" t="s">
        <v>58</v>
      </c>
      <c r="E214" s="40" t="s">
        <v>3368</v>
      </c>
    </row>
    <row r="215" spans="1:5" ht="12.75">
      <c r="A215" t="s">
        <v>59</v>
      </c>
      <c r="E215" s="39" t="s">
        <v>5</v>
      </c>
    </row>
    <row r="216" spans="1:16" ht="25.5">
      <c r="A216" t="s">
        <v>50</v>
      </c>
      <c s="34" t="s">
        <v>218</v>
      </c>
      <c s="34" t="s">
        <v>3369</v>
      </c>
      <c s="35" t="s">
        <v>5</v>
      </c>
      <c s="6" t="s">
        <v>3370</v>
      </c>
      <c s="36" t="s">
        <v>1659</v>
      </c>
      <c s="37">
        <v>49.609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25.5">
      <c r="A217" s="35" t="s">
        <v>56</v>
      </c>
      <c r="E217" s="39" t="s">
        <v>3370</v>
      </c>
    </row>
    <row r="218" spans="1:5" ht="76.5">
      <c r="A218" s="35" t="s">
        <v>58</v>
      </c>
      <c r="E218" s="42" t="s">
        <v>3371</v>
      </c>
    </row>
    <row r="219" spans="1:5" ht="12.75">
      <c r="A219" t="s">
        <v>59</v>
      </c>
      <c r="E219" s="39" t="s">
        <v>5</v>
      </c>
    </row>
    <row r="220" spans="1:16" ht="12.75">
      <c r="A220" t="s">
        <v>50</v>
      </c>
      <c s="34" t="s">
        <v>221</v>
      </c>
      <c s="34" t="s">
        <v>3372</v>
      </c>
      <c s="35" t="s">
        <v>5</v>
      </c>
      <c s="6" t="s">
        <v>3373</v>
      </c>
      <c s="36" t="s">
        <v>1664</v>
      </c>
      <c s="37">
        <v>92.561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12.75">
      <c r="A221" s="35" t="s">
        <v>56</v>
      </c>
      <c r="E221" s="39" t="s">
        <v>3373</v>
      </c>
    </row>
    <row r="222" spans="1:5" ht="89.25">
      <c r="A222" s="35" t="s">
        <v>58</v>
      </c>
      <c r="E222" s="40" t="s">
        <v>3374</v>
      </c>
    </row>
    <row r="223" spans="1:5" ht="12.75">
      <c r="A223" t="s">
        <v>59</v>
      </c>
      <c r="E223" s="39" t="s">
        <v>5</v>
      </c>
    </row>
    <row r="224" spans="1:16" ht="12.75">
      <c r="A224" t="s">
        <v>50</v>
      </c>
      <c s="34" t="s">
        <v>224</v>
      </c>
      <c s="34" t="s">
        <v>3375</v>
      </c>
      <c s="35" t="s">
        <v>5</v>
      </c>
      <c s="6" t="s">
        <v>3376</v>
      </c>
      <c s="36" t="s">
        <v>1659</v>
      </c>
      <c s="37">
        <v>810.569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12.75">
      <c r="A225" s="35" t="s">
        <v>56</v>
      </c>
      <c r="E225" s="39" t="s">
        <v>3376</v>
      </c>
    </row>
    <row r="226" spans="1:5" ht="102">
      <c r="A226" s="35" t="s">
        <v>58</v>
      </c>
      <c r="E226" s="40" t="s">
        <v>3377</v>
      </c>
    </row>
    <row r="227" spans="1:5" ht="12.75">
      <c r="A227" t="s">
        <v>59</v>
      </c>
      <c r="E227" s="39" t="s">
        <v>5</v>
      </c>
    </row>
    <row r="228" spans="1:16" ht="12.75">
      <c r="A228" t="s">
        <v>50</v>
      </c>
      <c s="34" t="s">
        <v>227</v>
      </c>
      <c s="34" t="s">
        <v>3378</v>
      </c>
      <c s="35" t="s">
        <v>5</v>
      </c>
      <c s="6" t="s">
        <v>3379</v>
      </c>
      <c s="36" t="s">
        <v>1659</v>
      </c>
      <c s="37">
        <v>810.569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12.75">
      <c r="A229" s="35" t="s">
        <v>56</v>
      </c>
      <c r="E229" s="39" t="s">
        <v>3379</v>
      </c>
    </row>
    <row r="230" spans="1:5" ht="12.75">
      <c r="A230" s="35" t="s">
        <v>58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50</v>
      </c>
      <c s="34" t="s">
        <v>230</v>
      </c>
      <c s="34" t="s">
        <v>3380</v>
      </c>
      <c s="35" t="s">
        <v>5</v>
      </c>
      <c s="6" t="s">
        <v>3381</v>
      </c>
      <c s="36" t="s">
        <v>54</v>
      </c>
      <c s="37">
        <v>10.686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28</v>
      </c>
    </row>
    <row r="233" spans="1:5" ht="12.75">
      <c r="A233" s="35" t="s">
        <v>56</v>
      </c>
      <c r="E233" s="39" t="s">
        <v>3381</v>
      </c>
    </row>
    <row r="234" spans="1:5" ht="25.5">
      <c r="A234" s="35" t="s">
        <v>58</v>
      </c>
      <c r="E234" s="40" t="s">
        <v>3382</v>
      </c>
    </row>
    <row r="235" spans="1:5" ht="12.75">
      <c r="A235" t="s">
        <v>59</v>
      </c>
      <c r="E235" s="39" t="s">
        <v>5</v>
      </c>
    </row>
    <row r="236" spans="1:16" ht="12.75">
      <c r="A236" t="s">
        <v>50</v>
      </c>
      <c s="34" t="s">
        <v>233</v>
      </c>
      <c s="34" t="s">
        <v>3383</v>
      </c>
      <c s="35" t="s">
        <v>5</v>
      </c>
      <c s="6" t="s">
        <v>3384</v>
      </c>
      <c s="36" t="s">
        <v>65</v>
      </c>
      <c s="37">
        <v>18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28</v>
      </c>
    </row>
    <row r="237" spans="1:5" ht="12.75">
      <c r="A237" s="35" t="s">
        <v>56</v>
      </c>
      <c r="E237" s="39" t="s">
        <v>3384</v>
      </c>
    </row>
    <row r="238" spans="1:5" ht="153">
      <c r="A238" s="35" t="s">
        <v>58</v>
      </c>
      <c r="E238" s="40" t="s">
        <v>3385</v>
      </c>
    </row>
    <row r="239" spans="1:5" ht="12.75">
      <c r="A239" t="s">
        <v>59</v>
      </c>
      <c r="E239" s="39" t="s">
        <v>5</v>
      </c>
    </row>
    <row r="240" spans="1:16" ht="12.75">
      <c r="A240" t="s">
        <v>50</v>
      </c>
      <c s="34" t="s">
        <v>236</v>
      </c>
      <c s="34" t="s">
        <v>3386</v>
      </c>
      <c s="35" t="s">
        <v>5</v>
      </c>
      <c s="6" t="s">
        <v>3387</v>
      </c>
      <c s="36" t="s">
        <v>65</v>
      </c>
      <c s="37">
        <v>110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28</v>
      </c>
    </row>
    <row r="241" spans="1:5" ht="12.75">
      <c r="A241" s="35" t="s">
        <v>56</v>
      </c>
      <c r="E241" s="39" t="s">
        <v>3387</v>
      </c>
    </row>
    <row r="242" spans="1:5" ht="409.5">
      <c r="A242" s="35" t="s">
        <v>58</v>
      </c>
      <c r="E242" s="40" t="s">
        <v>3388</v>
      </c>
    </row>
    <row r="243" spans="1:5" ht="12.75">
      <c r="A243" t="s">
        <v>59</v>
      </c>
      <c r="E243" s="39" t="s">
        <v>5</v>
      </c>
    </row>
    <row r="244" spans="1:16" ht="12.75">
      <c r="A244" t="s">
        <v>50</v>
      </c>
      <c s="34" t="s">
        <v>239</v>
      </c>
      <c s="34" t="s">
        <v>3389</v>
      </c>
      <c s="35" t="s">
        <v>5</v>
      </c>
      <c s="6" t="s">
        <v>3390</v>
      </c>
      <c s="36" t="s">
        <v>65</v>
      </c>
      <c s="37">
        <v>3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28</v>
      </c>
    </row>
    <row r="245" spans="1:5" ht="12.75">
      <c r="A245" s="35" t="s">
        <v>56</v>
      </c>
      <c r="E245" s="39" t="s">
        <v>3390</v>
      </c>
    </row>
    <row r="246" spans="1:5" ht="63.75">
      <c r="A246" s="35" t="s">
        <v>58</v>
      </c>
      <c r="E246" s="40" t="s">
        <v>3391</v>
      </c>
    </row>
    <row r="247" spans="1:5" ht="12.75">
      <c r="A247" t="s">
        <v>59</v>
      </c>
      <c r="E247" s="39" t="s">
        <v>5</v>
      </c>
    </row>
    <row r="248" spans="1:16" ht="12.75">
      <c r="A248" t="s">
        <v>50</v>
      </c>
      <c s="34" t="s">
        <v>242</v>
      </c>
      <c s="34" t="s">
        <v>3392</v>
      </c>
      <c s="35" t="s">
        <v>5</v>
      </c>
      <c s="6" t="s">
        <v>3393</v>
      </c>
      <c s="36" t="s">
        <v>65</v>
      </c>
      <c s="37">
        <v>38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28</v>
      </c>
    </row>
    <row r="249" spans="1:5" ht="12.75">
      <c r="A249" s="35" t="s">
        <v>56</v>
      </c>
      <c r="E249" s="39" t="s">
        <v>3393</v>
      </c>
    </row>
    <row r="250" spans="1:5" ht="255">
      <c r="A250" s="35" t="s">
        <v>58</v>
      </c>
      <c r="E250" s="40" t="s">
        <v>3394</v>
      </c>
    </row>
    <row r="251" spans="1:5" ht="12.75">
      <c r="A251" t="s">
        <v>59</v>
      </c>
      <c r="E251" s="39" t="s">
        <v>5</v>
      </c>
    </row>
    <row r="252" spans="1:16" ht="12.75">
      <c r="A252" t="s">
        <v>50</v>
      </c>
      <c s="34" t="s">
        <v>245</v>
      </c>
      <c s="34" t="s">
        <v>3395</v>
      </c>
      <c s="35" t="s">
        <v>5</v>
      </c>
      <c s="6" t="s">
        <v>3396</v>
      </c>
      <c s="36" t="s">
        <v>65</v>
      </c>
      <c s="37">
        <v>9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28</v>
      </c>
    </row>
    <row r="253" spans="1:5" ht="12.75">
      <c r="A253" s="35" t="s">
        <v>56</v>
      </c>
      <c r="E253" s="39" t="s">
        <v>3396</v>
      </c>
    </row>
    <row r="254" spans="1:5" ht="140.25">
      <c r="A254" s="35" t="s">
        <v>58</v>
      </c>
      <c r="E254" s="40" t="s">
        <v>3397</v>
      </c>
    </row>
    <row r="255" spans="1:5" ht="12.75">
      <c r="A255" t="s">
        <v>59</v>
      </c>
      <c r="E255" s="39" t="s">
        <v>5</v>
      </c>
    </row>
    <row r="256" spans="1:16" ht="12.75">
      <c r="A256" t="s">
        <v>50</v>
      </c>
      <c s="34" t="s">
        <v>248</v>
      </c>
      <c s="34" t="s">
        <v>3398</v>
      </c>
      <c s="35" t="s">
        <v>5</v>
      </c>
      <c s="6" t="s">
        <v>3399</v>
      </c>
      <c s="36" t="s">
        <v>65</v>
      </c>
      <c s="37">
        <v>3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28</v>
      </c>
    </row>
    <row r="257" spans="1:5" ht="12.75">
      <c r="A257" s="35" t="s">
        <v>56</v>
      </c>
      <c r="E257" s="39" t="s">
        <v>3399</v>
      </c>
    </row>
    <row r="258" spans="1:5" ht="51">
      <c r="A258" s="35" t="s">
        <v>58</v>
      </c>
      <c r="E258" s="40" t="s">
        <v>3400</v>
      </c>
    </row>
    <row r="259" spans="1:5" ht="12.75">
      <c r="A259" t="s">
        <v>59</v>
      </c>
      <c r="E259" s="39" t="s">
        <v>5</v>
      </c>
    </row>
    <row r="260" spans="1:16" ht="12.75">
      <c r="A260" t="s">
        <v>50</v>
      </c>
      <c s="34" t="s">
        <v>251</v>
      </c>
      <c s="34" t="s">
        <v>3401</v>
      </c>
      <c s="35" t="s">
        <v>5</v>
      </c>
      <c s="6" t="s">
        <v>3402</v>
      </c>
      <c s="36" t="s">
        <v>65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12.75">
      <c r="A261" s="35" t="s">
        <v>56</v>
      </c>
      <c r="E261" s="39" t="s">
        <v>3402</v>
      </c>
    </row>
    <row r="262" spans="1:5" ht="25.5">
      <c r="A262" s="35" t="s">
        <v>58</v>
      </c>
      <c r="E262" s="40" t="s">
        <v>3403</v>
      </c>
    </row>
    <row r="263" spans="1:5" ht="12.75">
      <c r="A263" t="s">
        <v>59</v>
      </c>
      <c r="E263" s="39" t="s">
        <v>5</v>
      </c>
    </row>
    <row r="264" spans="1:16" ht="12.75">
      <c r="A264" t="s">
        <v>50</v>
      </c>
      <c s="34" t="s">
        <v>254</v>
      </c>
      <c s="34" t="s">
        <v>3404</v>
      </c>
      <c s="35" t="s">
        <v>5</v>
      </c>
      <c s="6" t="s">
        <v>3405</v>
      </c>
      <c s="36" t="s">
        <v>65</v>
      </c>
      <c s="37">
        <v>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28</v>
      </c>
    </row>
    <row r="265" spans="1:5" ht="12.75">
      <c r="A265" s="35" t="s">
        <v>56</v>
      </c>
      <c r="E265" s="39" t="s">
        <v>3405</v>
      </c>
    </row>
    <row r="266" spans="1:5" ht="51">
      <c r="A266" s="35" t="s">
        <v>58</v>
      </c>
      <c r="E266" s="40" t="s">
        <v>3406</v>
      </c>
    </row>
    <row r="267" spans="1:5" ht="12.75">
      <c r="A267" t="s">
        <v>59</v>
      </c>
      <c r="E267" s="39" t="s">
        <v>5</v>
      </c>
    </row>
    <row r="268" spans="1:16" ht="25.5">
      <c r="A268" t="s">
        <v>50</v>
      </c>
      <c s="34" t="s">
        <v>257</v>
      </c>
      <c s="34" t="s">
        <v>3407</v>
      </c>
      <c s="35" t="s">
        <v>5</v>
      </c>
      <c s="6" t="s">
        <v>3408</v>
      </c>
      <c s="36" t="s">
        <v>54</v>
      </c>
      <c s="37">
        <v>1.866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28</v>
      </c>
    </row>
    <row r="269" spans="1:5" ht="25.5">
      <c r="A269" s="35" t="s">
        <v>56</v>
      </c>
      <c r="E269" s="39" t="s">
        <v>3408</v>
      </c>
    </row>
    <row r="270" spans="1:5" ht="409.5">
      <c r="A270" s="35" t="s">
        <v>58</v>
      </c>
      <c r="E270" s="40" t="s">
        <v>3409</v>
      </c>
    </row>
    <row r="271" spans="1:5" ht="12.75">
      <c r="A271" t="s">
        <v>59</v>
      </c>
      <c r="E271" s="39" t="s">
        <v>5</v>
      </c>
    </row>
    <row r="272" spans="1:16" ht="25.5">
      <c r="A272" t="s">
        <v>50</v>
      </c>
      <c s="34" t="s">
        <v>260</v>
      </c>
      <c s="34" t="s">
        <v>3410</v>
      </c>
      <c s="35" t="s">
        <v>5</v>
      </c>
      <c s="6" t="s">
        <v>3411</v>
      </c>
      <c s="36" t="s">
        <v>54</v>
      </c>
      <c s="37">
        <v>7.591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28</v>
      </c>
    </row>
    <row r="273" spans="1:5" ht="25.5">
      <c r="A273" s="35" t="s">
        <v>56</v>
      </c>
      <c r="E273" s="39" t="s">
        <v>3411</v>
      </c>
    </row>
    <row r="274" spans="1:5" ht="409.5">
      <c r="A274" s="35" t="s">
        <v>58</v>
      </c>
      <c r="E274" s="40" t="s">
        <v>3412</v>
      </c>
    </row>
    <row r="275" spans="1:5" ht="12.75">
      <c r="A275" t="s">
        <v>59</v>
      </c>
      <c r="E275" s="39" t="s">
        <v>5</v>
      </c>
    </row>
    <row r="276" spans="1:16" ht="25.5">
      <c r="A276" t="s">
        <v>50</v>
      </c>
      <c s="34" t="s">
        <v>263</v>
      </c>
      <c s="34" t="s">
        <v>3413</v>
      </c>
      <c s="35" t="s">
        <v>5</v>
      </c>
      <c s="6" t="s">
        <v>3414</v>
      </c>
      <c s="36" t="s">
        <v>54</v>
      </c>
      <c s="37">
        <v>4.641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28</v>
      </c>
    </row>
    <row r="277" spans="1:5" ht="25.5">
      <c r="A277" s="35" t="s">
        <v>56</v>
      </c>
      <c r="E277" s="39" t="s">
        <v>3414</v>
      </c>
    </row>
    <row r="278" spans="1:5" ht="114.75">
      <c r="A278" s="35" t="s">
        <v>58</v>
      </c>
      <c r="E278" s="40" t="s">
        <v>3415</v>
      </c>
    </row>
    <row r="279" spans="1:5" ht="12.75">
      <c r="A279" t="s">
        <v>59</v>
      </c>
      <c r="E279" s="39" t="s">
        <v>5</v>
      </c>
    </row>
    <row r="280" spans="1:16" ht="12.75">
      <c r="A280" t="s">
        <v>50</v>
      </c>
      <c s="34" t="s">
        <v>266</v>
      </c>
      <c s="34" t="s">
        <v>3416</v>
      </c>
      <c s="35" t="s">
        <v>5</v>
      </c>
      <c s="6" t="s">
        <v>3417</v>
      </c>
      <c s="36" t="s">
        <v>174</v>
      </c>
      <c s="37">
        <v>4.25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28</v>
      </c>
    </row>
    <row r="281" spans="1:5" ht="12.75">
      <c r="A281" s="35" t="s">
        <v>56</v>
      </c>
      <c r="E281" s="39" t="s">
        <v>3417</v>
      </c>
    </row>
    <row r="282" spans="1:5" ht="63.75">
      <c r="A282" s="35" t="s">
        <v>58</v>
      </c>
      <c r="E282" s="40" t="s">
        <v>3418</v>
      </c>
    </row>
    <row r="283" spans="1:5" ht="12.75">
      <c r="A283" t="s">
        <v>59</v>
      </c>
      <c r="E283" s="39" t="s">
        <v>5</v>
      </c>
    </row>
    <row r="284" spans="1:16" ht="12.75">
      <c r="A284" t="s">
        <v>50</v>
      </c>
      <c s="34" t="s">
        <v>269</v>
      </c>
      <c s="34" t="s">
        <v>3419</v>
      </c>
      <c s="35" t="s">
        <v>5</v>
      </c>
      <c s="6" t="s">
        <v>3420</v>
      </c>
      <c s="36" t="s">
        <v>174</v>
      </c>
      <c s="37">
        <v>133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28</v>
      </c>
    </row>
    <row r="285" spans="1:5" ht="12.75">
      <c r="A285" s="35" t="s">
        <v>56</v>
      </c>
      <c r="E285" s="39" t="s">
        <v>3420</v>
      </c>
    </row>
    <row r="286" spans="1:5" ht="409.5">
      <c r="A286" s="35" t="s">
        <v>58</v>
      </c>
      <c r="E286" s="40" t="s">
        <v>3421</v>
      </c>
    </row>
    <row r="287" spans="1:5" ht="12.75">
      <c r="A287" t="s">
        <v>59</v>
      </c>
      <c r="E287" s="39" t="s">
        <v>5</v>
      </c>
    </row>
    <row r="288" spans="1:16" ht="12.75">
      <c r="A288" t="s">
        <v>50</v>
      </c>
      <c s="34" t="s">
        <v>272</v>
      </c>
      <c s="34" t="s">
        <v>3422</v>
      </c>
      <c s="35" t="s">
        <v>5</v>
      </c>
      <c s="6" t="s">
        <v>3423</v>
      </c>
      <c s="36" t="s">
        <v>174</v>
      </c>
      <c s="37">
        <v>17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28</v>
      </c>
    </row>
    <row r="289" spans="1:5" ht="12.75">
      <c r="A289" s="35" t="s">
        <v>56</v>
      </c>
      <c r="E289" s="39" t="s">
        <v>3423</v>
      </c>
    </row>
    <row r="290" spans="1:5" ht="127.5">
      <c r="A290" s="35" t="s">
        <v>58</v>
      </c>
      <c r="E290" s="40" t="s">
        <v>3424</v>
      </c>
    </row>
    <row r="291" spans="1:5" ht="12.75">
      <c r="A291" t="s">
        <v>59</v>
      </c>
      <c r="E291" s="39" t="s">
        <v>5</v>
      </c>
    </row>
    <row r="292" spans="1:16" ht="12.75">
      <c r="A292" t="s">
        <v>50</v>
      </c>
      <c s="34" t="s">
        <v>275</v>
      </c>
      <c s="34" t="s">
        <v>3425</v>
      </c>
      <c s="35" t="s">
        <v>5</v>
      </c>
      <c s="6" t="s">
        <v>3426</v>
      </c>
      <c s="36" t="s">
        <v>174</v>
      </c>
      <c s="37">
        <v>6.25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28</v>
      </c>
    </row>
    <row r="293" spans="1:5" ht="12.75">
      <c r="A293" s="35" t="s">
        <v>56</v>
      </c>
      <c r="E293" s="39" t="s">
        <v>3426</v>
      </c>
    </row>
    <row r="294" spans="1:5" ht="76.5">
      <c r="A294" s="35" t="s">
        <v>58</v>
      </c>
      <c r="E294" s="40" t="s">
        <v>3427</v>
      </c>
    </row>
    <row r="295" spans="1:5" ht="12.75">
      <c r="A295" t="s">
        <v>59</v>
      </c>
      <c r="E295" s="39" t="s">
        <v>5</v>
      </c>
    </row>
    <row r="296" spans="1:16" ht="25.5">
      <c r="A296" t="s">
        <v>50</v>
      </c>
      <c s="34" t="s">
        <v>280</v>
      </c>
      <c s="34" t="s">
        <v>3428</v>
      </c>
      <c s="35" t="s">
        <v>5</v>
      </c>
      <c s="6" t="s">
        <v>3429</v>
      </c>
      <c s="36" t="s">
        <v>174</v>
      </c>
      <c s="37">
        <v>284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28</v>
      </c>
    </row>
    <row r="297" spans="1:5" ht="25.5">
      <c r="A297" s="35" t="s">
        <v>56</v>
      </c>
      <c r="E297" s="39" t="s">
        <v>3429</v>
      </c>
    </row>
    <row r="298" spans="1:5" ht="12.75">
      <c r="A298" s="35" t="s">
        <v>58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50</v>
      </c>
      <c s="34" t="s">
        <v>283</v>
      </c>
      <c s="34" t="s">
        <v>3430</v>
      </c>
      <c s="35" t="s">
        <v>5</v>
      </c>
      <c s="6" t="s">
        <v>3431</v>
      </c>
      <c s="36" t="s">
        <v>1659</v>
      </c>
      <c s="37">
        <v>388.232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3431</v>
      </c>
    </row>
    <row r="302" spans="1:5" ht="306">
      <c r="A302" s="35" t="s">
        <v>58</v>
      </c>
      <c r="E302" s="40" t="s">
        <v>3432</v>
      </c>
    </row>
    <row r="303" spans="1:5" ht="12.75">
      <c r="A303" t="s">
        <v>59</v>
      </c>
      <c r="E303" s="39" t="s">
        <v>5</v>
      </c>
    </row>
    <row r="304" spans="1:16" ht="12.75">
      <c r="A304" t="s">
        <v>50</v>
      </c>
      <c s="34" t="s">
        <v>286</v>
      </c>
      <c s="34" t="s">
        <v>3433</v>
      </c>
      <c s="35" t="s">
        <v>5</v>
      </c>
      <c s="6" t="s">
        <v>3434</v>
      </c>
      <c s="36" t="s">
        <v>1659</v>
      </c>
      <c s="37">
        <v>1144.263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28</v>
      </c>
    </row>
    <row r="305" spans="1:5" ht="12.75">
      <c r="A305" s="35" t="s">
        <v>56</v>
      </c>
      <c r="E305" s="39" t="s">
        <v>3434</v>
      </c>
    </row>
    <row r="306" spans="1:5" ht="409.5">
      <c r="A306" s="35" t="s">
        <v>58</v>
      </c>
      <c r="E306" s="40" t="s">
        <v>3435</v>
      </c>
    </row>
    <row r="307" spans="1:5" ht="12.75">
      <c r="A307" t="s">
        <v>59</v>
      </c>
      <c r="E307" s="39" t="s">
        <v>5</v>
      </c>
    </row>
    <row r="308" spans="1:16" ht="12.75">
      <c r="A308" t="s">
        <v>50</v>
      </c>
      <c s="34" t="s">
        <v>289</v>
      </c>
      <c s="34" t="s">
        <v>3436</v>
      </c>
      <c s="35" t="s">
        <v>5</v>
      </c>
      <c s="6" t="s">
        <v>3437</v>
      </c>
      <c s="36" t="s">
        <v>1659</v>
      </c>
      <c s="37">
        <v>105.489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28</v>
      </c>
    </row>
    <row r="309" spans="1:5" ht="12.75">
      <c r="A309" s="35" t="s">
        <v>56</v>
      </c>
      <c r="E309" s="39" t="s">
        <v>3437</v>
      </c>
    </row>
    <row r="310" spans="1:5" ht="165.75">
      <c r="A310" s="35" t="s">
        <v>58</v>
      </c>
      <c r="E310" s="40" t="s">
        <v>3438</v>
      </c>
    </row>
    <row r="311" spans="1:5" ht="12.75">
      <c r="A311" t="s">
        <v>59</v>
      </c>
      <c r="E311" s="39" t="s">
        <v>5</v>
      </c>
    </row>
    <row r="312" spans="1:16" ht="12.75">
      <c r="A312" t="s">
        <v>50</v>
      </c>
      <c s="34" t="s">
        <v>292</v>
      </c>
      <c s="34" t="s">
        <v>3439</v>
      </c>
      <c s="35" t="s">
        <v>5</v>
      </c>
      <c s="6" t="s">
        <v>3440</v>
      </c>
      <c s="36" t="s">
        <v>1659</v>
      </c>
      <c s="37">
        <v>166.894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28</v>
      </c>
    </row>
    <row r="313" spans="1:5" ht="12.75">
      <c r="A313" s="35" t="s">
        <v>56</v>
      </c>
      <c r="E313" s="39" t="s">
        <v>3440</v>
      </c>
    </row>
    <row r="314" spans="1:5" ht="409.5">
      <c r="A314" s="35" t="s">
        <v>58</v>
      </c>
      <c r="E314" s="42" t="s">
        <v>3441</v>
      </c>
    </row>
    <row r="315" spans="1:5" ht="12.75">
      <c r="A315" t="s">
        <v>59</v>
      </c>
      <c r="E315" s="39" t="s">
        <v>5</v>
      </c>
    </row>
    <row r="316" spans="1:16" ht="12.75">
      <c r="A316" t="s">
        <v>50</v>
      </c>
      <c s="34" t="s">
        <v>295</v>
      </c>
      <c s="34" t="s">
        <v>3442</v>
      </c>
      <c s="35" t="s">
        <v>5</v>
      </c>
      <c s="6" t="s">
        <v>3443</v>
      </c>
      <c s="36" t="s">
        <v>1664</v>
      </c>
      <c s="37">
        <v>12.857</v>
      </c>
      <c s="36">
        <v>2.50187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28</v>
      </c>
    </row>
    <row r="317" spans="1:5" ht="25.5">
      <c r="A317" s="35" t="s">
        <v>56</v>
      </c>
      <c r="E317" s="39" t="s">
        <v>3444</v>
      </c>
    </row>
    <row r="318" spans="1:5" ht="51">
      <c r="A318" s="35" t="s">
        <v>58</v>
      </c>
      <c r="E318" s="40" t="s">
        <v>3445</v>
      </c>
    </row>
    <row r="319" spans="1:5" ht="12.75">
      <c r="A319" t="s">
        <v>59</v>
      </c>
      <c r="E319" s="39" t="s">
        <v>5</v>
      </c>
    </row>
    <row r="320" spans="1:16" ht="12.75">
      <c r="A320" t="s">
        <v>50</v>
      </c>
      <c s="34" t="s">
        <v>298</v>
      </c>
      <c s="34" t="s">
        <v>3446</v>
      </c>
      <c s="35" t="s">
        <v>5</v>
      </c>
      <c s="6" t="s">
        <v>3447</v>
      </c>
      <c s="36" t="s">
        <v>1659</v>
      </c>
      <c s="37">
        <v>47.399</v>
      </c>
      <c s="36">
        <v>0.00275</v>
      </c>
      <c s="36">
        <f>ROUND(G320*H320,6)</f>
      </c>
      <c r="L320" s="38">
        <v>0</v>
      </c>
      <c s="32">
        <f>ROUND(ROUND(L320,2)*ROUND(G320,3),2)</f>
      </c>
      <c s="36" t="s">
        <v>55</v>
      </c>
      <c>
        <f>(M320*21)/100</f>
      </c>
      <c t="s">
        <v>28</v>
      </c>
    </row>
    <row r="321" spans="1:5" ht="12.75">
      <c r="A321" s="35" t="s">
        <v>56</v>
      </c>
      <c r="E321" s="39" t="s">
        <v>3448</v>
      </c>
    </row>
    <row r="322" spans="1:5" ht="51">
      <c r="A322" s="35" t="s">
        <v>58</v>
      </c>
      <c r="E322" s="40" t="s">
        <v>3449</v>
      </c>
    </row>
    <row r="323" spans="1:5" ht="12.75">
      <c r="A323" t="s">
        <v>59</v>
      </c>
      <c r="E323" s="39" t="s">
        <v>5</v>
      </c>
    </row>
    <row r="324" spans="1:16" ht="12.75">
      <c r="A324" t="s">
        <v>50</v>
      </c>
      <c s="34" t="s">
        <v>301</v>
      </c>
      <c s="34" t="s">
        <v>3450</v>
      </c>
      <c s="35" t="s">
        <v>5</v>
      </c>
      <c s="6" t="s">
        <v>3451</v>
      </c>
      <c s="36" t="s">
        <v>1659</v>
      </c>
      <c s="37">
        <v>47.399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55</v>
      </c>
      <c>
        <f>(M324*21)/100</f>
      </c>
      <c t="s">
        <v>28</v>
      </c>
    </row>
    <row r="325" spans="1:5" ht="25.5">
      <c r="A325" s="35" t="s">
        <v>56</v>
      </c>
      <c r="E325" s="39" t="s">
        <v>3452</v>
      </c>
    </row>
    <row r="326" spans="1:5" ht="12.75">
      <c r="A326" s="35" t="s">
        <v>58</v>
      </c>
      <c r="E326" s="40" t="s">
        <v>5</v>
      </c>
    </row>
    <row r="327" spans="1:5" ht="12.75">
      <c r="A327" t="s">
        <v>59</v>
      </c>
      <c r="E327" s="39" t="s">
        <v>5</v>
      </c>
    </row>
    <row r="328" spans="1:13" ht="12.75">
      <c r="A328" t="s">
        <v>47</v>
      </c>
      <c r="C328" s="31" t="s">
        <v>71</v>
      </c>
      <c r="E328" s="33" t="s">
        <v>3453</v>
      </c>
      <c r="J328" s="32">
        <f>0</f>
      </c>
      <c s="32">
        <f>0</f>
      </c>
      <c s="32">
        <f>0+L329+L333+L337+L341+L345+L349+L353+L357+L361+L365+L369+L373+L377+L381+L385+L389+L393+L397+L401+L405+L409+L413+L417+L421+L425+L429+L433+L437+L441+L445+L449+L453+L457+L461+L465+L469+L473+L477+L481+L485+L489+L493+L497+L501+L505+L509+L513+L517+L521+L525+L529+L533+L537+L541+L545+L549+L553+L557+L561+L565</f>
      </c>
      <c s="32">
        <f>0+M329+M333+M337+M341+M345+M349+M353+M357+M361+M365+M369+M373+M377+M381+M385+M389+M393+M397+M401+M405+M409+M413+M417+M421+M425+M429+M433+M437+M441+M445+M449+M453+M457+M461+M465+M469+M473+M477+M481+M485+M489+M493+M497+M501+M505+M509+M513+M517+M521+M525+M529+M533+M537+M541+M545+M549+M553+M557+M561+M565</f>
      </c>
    </row>
    <row r="329" spans="1:16" ht="12.75">
      <c r="A329" t="s">
        <v>50</v>
      </c>
      <c s="34" t="s">
        <v>304</v>
      </c>
      <c s="34" t="s">
        <v>3454</v>
      </c>
      <c s="35" t="s">
        <v>5</v>
      </c>
      <c s="6" t="s">
        <v>3455</v>
      </c>
      <c s="36" t="s">
        <v>54</v>
      </c>
      <c s="37">
        <v>0.165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55</v>
      </c>
      <c>
        <f>(M329*21)/100</f>
      </c>
      <c t="s">
        <v>28</v>
      </c>
    </row>
    <row r="330" spans="1:5" ht="12.75">
      <c r="A330" s="35" t="s">
        <v>56</v>
      </c>
      <c r="E330" s="39" t="s">
        <v>3455</v>
      </c>
    </row>
    <row r="331" spans="1:5" ht="63.75">
      <c r="A331" s="35" t="s">
        <v>58</v>
      </c>
      <c r="E331" s="40" t="s">
        <v>3456</v>
      </c>
    </row>
    <row r="332" spans="1:5" ht="12.75">
      <c r="A332" t="s">
        <v>59</v>
      </c>
      <c r="E332" s="39" t="s">
        <v>5</v>
      </c>
    </row>
    <row r="333" spans="1:16" ht="12.75">
      <c r="A333" t="s">
        <v>50</v>
      </c>
      <c s="34" t="s">
        <v>307</v>
      </c>
      <c s="34" t="s">
        <v>3457</v>
      </c>
      <c s="35" t="s">
        <v>5</v>
      </c>
      <c s="6" t="s">
        <v>3458</v>
      </c>
      <c s="36" t="s">
        <v>54</v>
      </c>
      <c s="37">
        <v>0.012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68</v>
      </c>
      <c>
        <f>(M333*21)/100</f>
      </c>
      <c t="s">
        <v>28</v>
      </c>
    </row>
    <row r="334" spans="1:5" ht="12.75">
      <c r="A334" s="35" t="s">
        <v>56</v>
      </c>
      <c r="E334" s="39" t="s">
        <v>3458</v>
      </c>
    </row>
    <row r="335" spans="1:5" ht="25.5">
      <c r="A335" s="35" t="s">
        <v>58</v>
      </c>
      <c r="E335" s="40" t="s">
        <v>3459</v>
      </c>
    </row>
    <row r="336" spans="1:5" ht="12.75">
      <c r="A336" t="s">
        <v>59</v>
      </c>
      <c r="E336" s="39" t="s">
        <v>5</v>
      </c>
    </row>
    <row r="337" spans="1:16" ht="12.75">
      <c r="A337" t="s">
        <v>50</v>
      </c>
      <c s="34" t="s">
        <v>468</v>
      </c>
      <c s="34" t="s">
        <v>3460</v>
      </c>
      <c s="35" t="s">
        <v>5</v>
      </c>
      <c s="6" t="s">
        <v>3461</v>
      </c>
      <c s="36" t="s">
        <v>54</v>
      </c>
      <c s="37">
        <v>0.004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55</v>
      </c>
      <c>
        <f>(M337*21)/100</f>
      </c>
      <c t="s">
        <v>28</v>
      </c>
    </row>
    <row r="338" spans="1:5" ht="12.75">
      <c r="A338" s="35" t="s">
        <v>56</v>
      </c>
      <c r="E338" s="39" t="s">
        <v>3461</v>
      </c>
    </row>
    <row r="339" spans="1:5" ht="25.5">
      <c r="A339" s="35" t="s">
        <v>58</v>
      </c>
      <c r="E339" s="40" t="s">
        <v>3462</v>
      </c>
    </row>
    <row r="340" spans="1:5" ht="12.75">
      <c r="A340" t="s">
        <v>59</v>
      </c>
      <c r="E340" s="39" t="s">
        <v>5</v>
      </c>
    </row>
    <row r="341" spans="1:16" ht="12.75">
      <c r="A341" t="s">
        <v>50</v>
      </c>
      <c s="34" t="s">
        <v>469</v>
      </c>
      <c s="34" t="s">
        <v>3463</v>
      </c>
      <c s="35" t="s">
        <v>5</v>
      </c>
      <c s="6" t="s">
        <v>3464</v>
      </c>
      <c s="36" t="s">
        <v>54</v>
      </c>
      <c s="37">
        <v>1.103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55</v>
      </c>
      <c>
        <f>(M341*21)/100</f>
      </c>
      <c t="s">
        <v>28</v>
      </c>
    </row>
    <row r="342" spans="1:5" ht="12.75">
      <c r="A342" s="35" t="s">
        <v>56</v>
      </c>
      <c r="E342" s="39" t="s">
        <v>3464</v>
      </c>
    </row>
    <row r="343" spans="1:5" ht="63.75">
      <c r="A343" s="35" t="s">
        <v>58</v>
      </c>
      <c r="E343" s="40" t="s">
        <v>3465</v>
      </c>
    </row>
    <row r="344" spans="1:5" ht="12.75">
      <c r="A344" t="s">
        <v>59</v>
      </c>
      <c r="E344" s="39" t="s">
        <v>5</v>
      </c>
    </row>
    <row r="345" spans="1:16" ht="12.75">
      <c r="A345" t="s">
        <v>50</v>
      </c>
      <c s="34" t="s">
        <v>310</v>
      </c>
      <c s="34" t="s">
        <v>3466</v>
      </c>
      <c s="35" t="s">
        <v>5</v>
      </c>
      <c s="6" t="s">
        <v>3467</v>
      </c>
      <c s="36" t="s">
        <v>54</v>
      </c>
      <c s="37">
        <v>11.641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55</v>
      </c>
      <c>
        <f>(M345*21)/100</f>
      </c>
      <c t="s">
        <v>28</v>
      </c>
    </row>
    <row r="346" spans="1:5" ht="12.75">
      <c r="A346" s="35" t="s">
        <v>56</v>
      </c>
      <c r="E346" s="39" t="s">
        <v>3467</v>
      </c>
    </row>
    <row r="347" spans="1:5" ht="204">
      <c r="A347" s="35" t="s">
        <v>58</v>
      </c>
      <c r="E347" s="40" t="s">
        <v>3468</v>
      </c>
    </row>
    <row r="348" spans="1:5" ht="12.75">
      <c r="A348" t="s">
        <v>59</v>
      </c>
      <c r="E348" s="39" t="s">
        <v>5</v>
      </c>
    </row>
    <row r="349" spans="1:16" ht="12.75">
      <c r="A349" t="s">
        <v>50</v>
      </c>
      <c s="34" t="s">
        <v>313</v>
      </c>
      <c s="34" t="s">
        <v>3327</v>
      </c>
      <c s="35" t="s">
        <v>5</v>
      </c>
      <c s="6" t="s">
        <v>3328</v>
      </c>
      <c s="36" t="s">
        <v>54</v>
      </c>
      <c s="37">
        <v>0.192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55</v>
      </c>
      <c>
        <f>(M349*21)/100</f>
      </c>
      <c t="s">
        <v>28</v>
      </c>
    </row>
    <row r="350" spans="1:5" ht="12.75">
      <c r="A350" s="35" t="s">
        <v>56</v>
      </c>
      <c r="E350" s="39" t="s">
        <v>3328</v>
      </c>
    </row>
    <row r="351" spans="1:5" ht="102">
      <c r="A351" s="35" t="s">
        <v>58</v>
      </c>
      <c r="E351" s="40" t="s">
        <v>3469</v>
      </c>
    </row>
    <row r="352" spans="1:5" ht="12.75">
      <c r="A352" t="s">
        <v>59</v>
      </c>
      <c r="E352" s="39" t="s">
        <v>5</v>
      </c>
    </row>
    <row r="353" spans="1:16" ht="12.75">
      <c r="A353" t="s">
        <v>50</v>
      </c>
      <c s="34" t="s">
        <v>316</v>
      </c>
      <c s="34" t="s">
        <v>3333</v>
      </c>
      <c s="35" t="s">
        <v>5</v>
      </c>
      <c s="6" t="s">
        <v>3334</v>
      </c>
      <c s="36" t="s">
        <v>54</v>
      </c>
      <c s="37">
        <v>0.029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55</v>
      </c>
      <c>
        <f>(M353*21)/100</f>
      </c>
      <c t="s">
        <v>28</v>
      </c>
    </row>
    <row r="354" spans="1:5" ht="12.75">
      <c r="A354" s="35" t="s">
        <v>56</v>
      </c>
      <c r="E354" s="39" t="s">
        <v>3334</v>
      </c>
    </row>
    <row r="355" spans="1:5" ht="25.5">
      <c r="A355" s="35" t="s">
        <v>58</v>
      </c>
      <c r="E355" s="40" t="s">
        <v>3470</v>
      </c>
    </row>
    <row r="356" spans="1:5" ht="12.75">
      <c r="A356" t="s">
        <v>59</v>
      </c>
      <c r="E356" s="39" t="s">
        <v>5</v>
      </c>
    </row>
    <row r="357" spans="1:16" ht="12.75">
      <c r="A357" t="s">
        <v>50</v>
      </c>
      <c s="34" t="s">
        <v>319</v>
      </c>
      <c s="34" t="s">
        <v>3339</v>
      </c>
      <c s="35" t="s">
        <v>5</v>
      </c>
      <c s="6" t="s">
        <v>3340</v>
      </c>
      <c s="36" t="s">
        <v>54</v>
      </c>
      <c s="37">
        <v>1.455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55</v>
      </c>
      <c>
        <f>(M357*21)/100</f>
      </c>
      <c t="s">
        <v>28</v>
      </c>
    </row>
    <row r="358" spans="1:5" ht="12.75">
      <c r="A358" s="35" t="s">
        <v>56</v>
      </c>
      <c r="E358" s="39" t="s">
        <v>3340</v>
      </c>
    </row>
    <row r="359" spans="1:5" ht="127.5">
      <c r="A359" s="35" t="s">
        <v>58</v>
      </c>
      <c r="E359" s="40" t="s">
        <v>3471</v>
      </c>
    </row>
    <row r="360" spans="1:5" ht="12.75">
      <c r="A360" t="s">
        <v>59</v>
      </c>
      <c r="E360" s="39" t="s">
        <v>5</v>
      </c>
    </row>
    <row r="361" spans="1:16" ht="12.75">
      <c r="A361" t="s">
        <v>50</v>
      </c>
      <c s="34" t="s">
        <v>322</v>
      </c>
      <c s="34" t="s">
        <v>3348</v>
      </c>
      <c s="35" t="s">
        <v>5</v>
      </c>
      <c s="6" t="s">
        <v>3349</v>
      </c>
      <c s="36" t="s">
        <v>54</v>
      </c>
      <c s="37">
        <v>1.729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55</v>
      </c>
      <c>
        <f>(M361*21)/100</f>
      </c>
      <c t="s">
        <v>28</v>
      </c>
    </row>
    <row r="362" spans="1:5" ht="12.75">
      <c r="A362" s="35" t="s">
        <v>56</v>
      </c>
      <c r="E362" s="39" t="s">
        <v>3349</v>
      </c>
    </row>
    <row r="363" spans="1:5" ht="63.75">
      <c r="A363" s="35" t="s">
        <v>58</v>
      </c>
      <c r="E363" s="40" t="s">
        <v>3472</v>
      </c>
    </row>
    <row r="364" spans="1:5" ht="12.75">
      <c r="A364" t="s">
        <v>59</v>
      </c>
      <c r="E364" s="39" t="s">
        <v>5</v>
      </c>
    </row>
    <row r="365" spans="1:16" ht="12.75">
      <c r="A365" t="s">
        <v>50</v>
      </c>
      <c s="34" t="s">
        <v>51</v>
      </c>
      <c s="34" t="s">
        <v>3351</v>
      </c>
      <c s="35" t="s">
        <v>5</v>
      </c>
      <c s="6" t="s">
        <v>3352</v>
      </c>
      <c s="36" t="s">
        <v>54</v>
      </c>
      <c s="37">
        <v>1.074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55</v>
      </c>
      <c>
        <f>(M365*21)/100</f>
      </c>
      <c t="s">
        <v>28</v>
      </c>
    </row>
    <row r="366" spans="1:5" ht="12.75">
      <c r="A366" s="35" t="s">
        <v>56</v>
      </c>
      <c r="E366" s="39" t="s">
        <v>3352</v>
      </c>
    </row>
    <row r="367" spans="1:5" ht="51">
      <c r="A367" s="35" t="s">
        <v>58</v>
      </c>
      <c r="E367" s="40" t="s">
        <v>3473</v>
      </c>
    </row>
    <row r="368" spans="1:5" ht="12.75">
      <c r="A368" t="s">
        <v>59</v>
      </c>
      <c r="E368" s="39" t="s">
        <v>5</v>
      </c>
    </row>
    <row r="369" spans="1:16" ht="12.75">
      <c r="A369" t="s">
        <v>50</v>
      </c>
      <c s="34" t="s">
        <v>325</v>
      </c>
      <c s="34" t="s">
        <v>3474</v>
      </c>
      <c s="35" t="s">
        <v>5</v>
      </c>
      <c s="6" t="s">
        <v>3475</v>
      </c>
      <c s="36" t="s">
        <v>54</v>
      </c>
      <c s="37">
        <v>31.843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55</v>
      </c>
      <c>
        <f>(M369*21)/100</f>
      </c>
      <c t="s">
        <v>28</v>
      </c>
    </row>
    <row r="370" spans="1:5" ht="12.75">
      <c r="A370" s="35" t="s">
        <v>56</v>
      </c>
      <c r="E370" s="39" t="s">
        <v>3475</v>
      </c>
    </row>
    <row r="371" spans="1:5" ht="127.5">
      <c r="A371" s="35" t="s">
        <v>58</v>
      </c>
      <c r="E371" s="40" t="s">
        <v>3476</v>
      </c>
    </row>
    <row r="372" spans="1:5" ht="12.75">
      <c r="A372" t="s">
        <v>59</v>
      </c>
      <c r="E372" s="39" t="s">
        <v>5</v>
      </c>
    </row>
    <row r="373" spans="1:16" ht="12.75">
      <c r="A373" t="s">
        <v>50</v>
      </c>
      <c s="34" t="s">
        <v>330</v>
      </c>
      <c s="34" t="s">
        <v>3477</v>
      </c>
      <c s="35" t="s">
        <v>5</v>
      </c>
      <c s="6" t="s">
        <v>3478</v>
      </c>
      <c s="36" t="s">
        <v>54</v>
      </c>
      <c s="37">
        <v>0.565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55</v>
      </c>
      <c>
        <f>(M373*21)/100</f>
      </c>
      <c t="s">
        <v>28</v>
      </c>
    </row>
    <row r="374" spans="1:5" ht="12.75">
      <c r="A374" s="35" t="s">
        <v>56</v>
      </c>
      <c r="E374" s="39" t="s">
        <v>3478</v>
      </c>
    </row>
    <row r="375" spans="1:5" ht="25.5">
      <c r="A375" s="35" t="s">
        <v>58</v>
      </c>
      <c r="E375" s="40" t="s">
        <v>3479</v>
      </c>
    </row>
    <row r="376" spans="1:5" ht="12.75">
      <c r="A376" t="s">
        <v>59</v>
      </c>
      <c r="E376" s="39" t="s">
        <v>5</v>
      </c>
    </row>
    <row r="377" spans="1:16" ht="12.75">
      <c r="A377" t="s">
        <v>50</v>
      </c>
      <c s="34" t="s">
        <v>486</v>
      </c>
      <c s="34" t="s">
        <v>3480</v>
      </c>
      <c s="35" t="s">
        <v>5</v>
      </c>
      <c s="6" t="s">
        <v>3481</v>
      </c>
      <c s="36" t="s">
        <v>54</v>
      </c>
      <c s="37">
        <v>0.514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55</v>
      </c>
      <c>
        <f>(M377*21)/100</f>
      </c>
      <c t="s">
        <v>28</v>
      </c>
    </row>
    <row r="378" spans="1:5" ht="12.75">
      <c r="A378" s="35" t="s">
        <v>56</v>
      </c>
      <c r="E378" s="39" t="s">
        <v>3481</v>
      </c>
    </row>
    <row r="379" spans="1:5" ht="63.75">
      <c r="A379" s="35" t="s">
        <v>58</v>
      </c>
      <c r="E379" s="40" t="s">
        <v>3482</v>
      </c>
    </row>
    <row r="380" spans="1:5" ht="12.75">
      <c r="A380" t="s">
        <v>59</v>
      </c>
      <c r="E380" s="39" t="s">
        <v>5</v>
      </c>
    </row>
    <row r="381" spans="1:16" ht="12.75">
      <c r="A381" t="s">
        <v>50</v>
      </c>
      <c s="34" t="s">
        <v>774</v>
      </c>
      <c s="34" t="s">
        <v>3483</v>
      </c>
      <c s="35" t="s">
        <v>5</v>
      </c>
      <c s="6" t="s">
        <v>3484</v>
      </c>
      <c s="36" t="s">
        <v>54</v>
      </c>
      <c s="37">
        <v>7.048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55</v>
      </c>
      <c>
        <f>(M381*21)/100</f>
      </c>
      <c t="s">
        <v>28</v>
      </c>
    </row>
    <row r="382" spans="1:5" ht="12.75">
      <c r="A382" s="35" t="s">
        <v>56</v>
      </c>
      <c r="E382" s="39" t="s">
        <v>3484</v>
      </c>
    </row>
    <row r="383" spans="1:5" ht="63.75">
      <c r="A383" s="35" t="s">
        <v>58</v>
      </c>
      <c r="E383" s="40" t="s">
        <v>3485</v>
      </c>
    </row>
    <row r="384" spans="1:5" ht="12.75">
      <c r="A384" t="s">
        <v>59</v>
      </c>
      <c r="E384" s="39" t="s">
        <v>5</v>
      </c>
    </row>
    <row r="385" spans="1:16" ht="12.75">
      <c r="A385" t="s">
        <v>50</v>
      </c>
      <c s="34" t="s">
        <v>489</v>
      </c>
      <c s="34" t="s">
        <v>3486</v>
      </c>
      <c s="35" t="s">
        <v>5</v>
      </c>
      <c s="6" t="s">
        <v>3487</v>
      </c>
      <c s="36" t="s">
        <v>54</v>
      </c>
      <c s="37">
        <v>0.31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55</v>
      </c>
      <c>
        <f>(M385*21)/100</f>
      </c>
      <c t="s">
        <v>28</v>
      </c>
    </row>
    <row r="386" spans="1:5" ht="12.75">
      <c r="A386" s="35" t="s">
        <v>56</v>
      </c>
      <c r="E386" s="39" t="s">
        <v>3487</v>
      </c>
    </row>
    <row r="387" spans="1:5" ht="25.5">
      <c r="A387" s="35" t="s">
        <v>58</v>
      </c>
      <c r="E387" s="40" t="s">
        <v>3488</v>
      </c>
    </row>
    <row r="388" spans="1:5" ht="12.75">
      <c r="A388" t="s">
        <v>59</v>
      </c>
      <c r="E388" s="39" t="s">
        <v>5</v>
      </c>
    </row>
    <row r="389" spans="1:16" ht="12.75">
      <c r="A389" t="s">
        <v>50</v>
      </c>
      <c s="34" t="s">
        <v>373</v>
      </c>
      <c s="34" t="s">
        <v>3489</v>
      </c>
      <c s="35" t="s">
        <v>5</v>
      </c>
      <c s="6" t="s">
        <v>3490</v>
      </c>
      <c s="36" t="s">
        <v>54</v>
      </c>
      <c s="37">
        <v>1.952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55</v>
      </c>
      <c>
        <f>(M389*21)/100</f>
      </c>
      <c t="s">
        <v>28</v>
      </c>
    </row>
    <row r="390" spans="1:5" ht="12.75">
      <c r="A390" s="35" t="s">
        <v>56</v>
      </c>
      <c r="E390" s="39" t="s">
        <v>3490</v>
      </c>
    </row>
    <row r="391" spans="1:5" ht="51">
      <c r="A391" s="35" t="s">
        <v>58</v>
      </c>
      <c r="E391" s="40" t="s">
        <v>3491</v>
      </c>
    </row>
    <row r="392" spans="1:5" ht="12.75">
      <c r="A392" t="s">
        <v>59</v>
      </c>
      <c r="E392" s="39" t="s">
        <v>5</v>
      </c>
    </row>
    <row r="393" spans="1:16" ht="12.75">
      <c r="A393" t="s">
        <v>50</v>
      </c>
      <c s="34" t="s">
        <v>376</v>
      </c>
      <c s="34" t="s">
        <v>3492</v>
      </c>
      <c s="35" t="s">
        <v>5</v>
      </c>
      <c s="6" t="s">
        <v>3493</v>
      </c>
      <c s="36" t="s">
        <v>54</v>
      </c>
      <c s="37">
        <v>1.594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55</v>
      </c>
      <c>
        <f>(M393*21)/100</f>
      </c>
      <c t="s">
        <v>28</v>
      </c>
    </row>
    <row r="394" spans="1:5" ht="12.75">
      <c r="A394" s="35" t="s">
        <v>56</v>
      </c>
      <c r="E394" s="39" t="s">
        <v>3493</v>
      </c>
    </row>
    <row r="395" spans="1:5" ht="25.5">
      <c r="A395" s="35" t="s">
        <v>58</v>
      </c>
      <c r="E395" s="40" t="s">
        <v>3494</v>
      </c>
    </row>
    <row r="396" spans="1:5" ht="12.75">
      <c r="A396" t="s">
        <v>59</v>
      </c>
      <c r="E396" s="39" t="s">
        <v>5</v>
      </c>
    </row>
    <row r="397" spans="1:16" ht="12.75">
      <c r="A397" t="s">
        <v>50</v>
      </c>
      <c s="34" t="s">
        <v>492</v>
      </c>
      <c s="34" t="s">
        <v>3495</v>
      </c>
      <c s="35" t="s">
        <v>5</v>
      </c>
      <c s="6" t="s">
        <v>3496</v>
      </c>
      <c s="36" t="s">
        <v>54</v>
      </c>
      <c s="37">
        <v>2.048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55</v>
      </c>
      <c>
        <f>(M397*21)/100</f>
      </c>
      <c t="s">
        <v>28</v>
      </c>
    </row>
    <row r="398" spans="1:5" ht="12.75">
      <c r="A398" s="35" t="s">
        <v>56</v>
      </c>
      <c r="E398" s="39" t="s">
        <v>3496</v>
      </c>
    </row>
    <row r="399" spans="1:5" ht="25.5">
      <c r="A399" s="35" t="s">
        <v>58</v>
      </c>
      <c r="E399" s="40" t="s">
        <v>3497</v>
      </c>
    </row>
    <row r="400" spans="1:5" ht="12.75">
      <c r="A400" t="s">
        <v>59</v>
      </c>
      <c r="E400" s="39" t="s">
        <v>5</v>
      </c>
    </row>
    <row r="401" spans="1:16" ht="12.75">
      <c r="A401" t="s">
        <v>50</v>
      </c>
      <c s="34" t="s">
        <v>494</v>
      </c>
      <c s="34" t="s">
        <v>3498</v>
      </c>
      <c s="35" t="s">
        <v>5</v>
      </c>
      <c s="6" t="s">
        <v>3499</v>
      </c>
      <c s="36" t="s">
        <v>54</v>
      </c>
      <c s="37">
        <v>1.934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55</v>
      </c>
      <c>
        <f>(M401*21)/100</f>
      </c>
      <c t="s">
        <v>28</v>
      </c>
    </row>
    <row r="402" spans="1:5" ht="12.75">
      <c r="A402" s="35" t="s">
        <v>56</v>
      </c>
      <c r="E402" s="39" t="s">
        <v>3499</v>
      </c>
    </row>
    <row r="403" spans="1:5" ht="25.5">
      <c r="A403" s="35" t="s">
        <v>58</v>
      </c>
      <c r="E403" s="40" t="s">
        <v>3500</v>
      </c>
    </row>
    <row r="404" spans="1:5" ht="12.75">
      <c r="A404" t="s">
        <v>59</v>
      </c>
      <c r="E404" s="39" t="s">
        <v>5</v>
      </c>
    </row>
    <row r="405" spans="1:16" ht="12.75">
      <c r="A405" t="s">
        <v>50</v>
      </c>
      <c s="34" t="s">
        <v>460</v>
      </c>
      <c s="34" t="s">
        <v>3501</v>
      </c>
      <c s="35" t="s">
        <v>5</v>
      </c>
      <c s="6" t="s">
        <v>3502</v>
      </c>
      <c s="36" t="s">
        <v>54</v>
      </c>
      <c s="37">
        <v>2.314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55</v>
      </c>
      <c>
        <f>(M405*21)/100</f>
      </c>
      <c t="s">
        <v>28</v>
      </c>
    </row>
    <row r="406" spans="1:5" ht="12.75">
      <c r="A406" s="35" t="s">
        <v>56</v>
      </c>
      <c r="E406" s="39" t="s">
        <v>3502</v>
      </c>
    </row>
    <row r="407" spans="1:5" ht="25.5">
      <c r="A407" s="35" t="s">
        <v>58</v>
      </c>
      <c r="E407" s="40" t="s">
        <v>3503</v>
      </c>
    </row>
    <row r="408" spans="1:5" ht="12.75">
      <c r="A408" t="s">
        <v>59</v>
      </c>
      <c r="E408" s="39" t="s">
        <v>5</v>
      </c>
    </row>
    <row r="409" spans="1:16" ht="12.75">
      <c r="A409" t="s">
        <v>50</v>
      </c>
      <c s="34" t="s">
        <v>336</v>
      </c>
      <c s="34" t="s">
        <v>3504</v>
      </c>
      <c s="35" t="s">
        <v>5</v>
      </c>
      <c s="6" t="s">
        <v>3505</v>
      </c>
      <c s="36" t="s">
        <v>54</v>
      </c>
      <c s="37">
        <v>1.353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55</v>
      </c>
      <c>
        <f>(M409*21)/100</f>
      </c>
      <c t="s">
        <v>28</v>
      </c>
    </row>
    <row r="410" spans="1:5" ht="12.75">
      <c r="A410" s="35" t="s">
        <v>56</v>
      </c>
      <c r="E410" s="39" t="s">
        <v>3505</v>
      </c>
    </row>
    <row r="411" spans="1:5" ht="63.75">
      <c r="A411" s="35" t="s">
        <v>58</v>
      </c>
      <c r="E411" s="40" t="s">
        <v>3506</v>
      </c>
    </row>
    <row r="412" spans="1:5" ht="12.75">
      <c r="A412" t="s">
        <v>59</v>
      </c>
      <c r="E412" s="39" t="s">
        <v>5</v>
      </c>
    </row>
    <row r="413" spans="1:16" ht="12.75">
      <c r="A413" t="s">
        <v>50</v>
      </c>
      <c s="34" t="s">
        <v>497</v>
      </c>
      <c s="34" t="s">
        <v>3507</v>
      </c>
      <c s="35" t="s">
        <v>5</v>
      </c>
      <c s="6" t="s">
        <v>3508</v>
      </c>
      <c s="36" t="s">
        <v>54</v>
      </c>
      <c s="37">
        <v>1.22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55</v>
      </c>
      <c>
        <f>(M413*21)/100</f>
      </c>
      <c t="s">
        <v>28</v>
      </c>
    </row>
    <row r="414" spans="1:5" ht="12.75">
      <c r="A414" s="35" t="s">
        <v>56</v>
      </c>
      <c r="E414" s="39" t="s">
        <v>3508</v>
      </c>
    </row>
    <row r="415" spans="1:5" ht="25.5">
      <c r="A415" s="35" t="s">
        <v>58</v>
      </c>
      <c r="E415" s="40" t="s">
        <v>3509</v>
      </c>
    </row>
    <row r="416" spans="1:5" ht="12.75">
      <c r="A416" t="s">
        <v>59</v>
      </c>
      <c r="E416" s="39" t="s">
        <v>5</v>
      </c>
    </row>
    <row r="417" spans="1:16" ht="12.75">
      <c r="A417" t="s">
        <v>50</v>
      </c>
      <c s="34" t="s">
        <v>498</v>
      </c>
      <c s="34" t="s">
        <v>3510</v>
      </c>
      <c s="35" t="s">
        <v>5</v>
      </c>
      <c s="6" t="s">
        <v>3511</v>
      </c>
      <c s="36" t="s">
        <v>54</v>
      </c>
      <c s="37">
        <v>0.003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55</v>
      </c>
      <c>
        <f>(M417*21)/100</f>
      </c>
      <c t="s">
        <v>28</v>
      </c>
    </row>
    <row r="418" spans="1:5" ht="12.75">
      <c r="A418" s="35" t="s">
        <v>56</v>
      </c>
      <c r="E418" s="39" t="s">
        <v>3511</v>
      </c>
    </row>
    <row r="419" spans="1:5" ht="25.5">
      <c r="A419" s="35" t="s">
        <v>58</v>
      </c>
      <c r="E419" s="40" t="s">
        <v>3512</v>
      </c>
    </row>
    <row r="420" spans="1:5" ht="12.75">
      <c r="A420" t="s">
        <v>59</v>
      </c>
      <c r="E420" s="39" t="s">
        <v>5</v>
      </c>
    </row>
    <row r="421" spans="1:16" ht="12.75">
      <c r="A421" t="s">
        <v>50</v>
      </c>
      <c s="34" t="s">
        <v>786</v>
      </c>
      <c s="34" t="s">
        <v>3513</v>
      </c>
      <c s="35" t="s">
        <v>5</v>
      </c>
      <c s="6" t="s">
        <v>3514</v>
      </c>
      <c s="36" t="s">
        <v>54</v>
      </c>
      <c s="37">
        <v>0.005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55</v>
      </c>
      <c>
        <f>(M421*21)/100</f>
      </c>
      <c t="s">
        <v>28</v>
      </c>
    </row>
    <row r="422" spans="1:5" ht="12.75">
      <c r="A422" s="35" t="s">
        <v>56</v>
      </c>
      <c r="E422" s="39" t="s">
        <v>3514</v>
      </c>
    </row>
    <row r="423" spans="1:5" ht="25.5">
      <c r="A423" s="35" t="s">
        <v>58</v>
      </c>
      <c r="E423" s="40" t="s">
        <v>3515</v>
      </c>
    </row>
    <row r="424" spans="1:5" ht="12.75">
      <c r="A424" t="s">
        <v>59</v>
      </c>
      <c r="E424" s="39" t="s">
        <v>5</v>
      </c>
    </row>
    <row r="425" spans="1:16" ht="12.75">
      <c r="A425" t="s">
        <v>50</v>
      </c>
      <c s="34" t="s">
        <v>787</v>
      </c>
      <c s="34" t="s">
        <v>3516</v>
      </c>
      <c s="35" t="s">
        <v>5</v>
      </c>
      <c s="6" t="s">
        <v>3517</v>
      </c>
      <c s="36" t="s">
        <v>54</v>
      </c>
      <c s="37">
        <v>0.239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55</v>
      </c>
      <c>
        <f>(M425*21)/100</f>
      </c>
      <c t="s">
        <v>28</v>
      </c>
    </row>
    <row r="426" spans="1:5" ht="12.75">
      <c r="A426" s="35" t="s">
        <v>56</v>
      </c>
      <c r="E426" s="39" t="s">
        <v>3517</v>
      </c>
    </row>
    <row r="427" spans="1:5" ht="51">
      <c r="A427" s="35" t="s">
        <v>58</v>
      </c>
      <c r="E427" s="40" t="s">
        <v>3518</v>
      </c>
    </row>
    <row r="428" spans="1:5" ht="12.75">
      <c r="A428" t="s">
        <v>59</v>
      </c>
      <c r="E428" s="39" t="s">
        <v>5</v>
      </c>
    </row>
    <row r="429" spans="1:16" ht="12.75">
      <c r="A429" t="s">
        <v>50</v>
      </c>
      <c s="34" t="s">
        <v>790</v>
      </c>
      <c s="34" t="s">
        <v>3247</v>
      </c>
      <c s="35" t="s">
        <v>5</v>
      </c>
      <c s="6" t="s">
        <v>3248</v>
      </c>
      <c s="36" t="s">
        <v>54</v>
      </c>
      <c s="37">
        <v>0.531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55</v>
      </c>
      <c>
        <f>(M429*21)/100</f>
      </c>
      <c t="s">
        <v>28</v>
      </c>
    </row>
    <row r="430" spans="1:5" ht="12.75">
      <c r="A430" s="35" t="s">
        <v>56</v>
      </c>
      <c r="E430" s="39" t="s">
        <v>3248</v>
      </c>
    </row>
    <row r="431" spans="1:5" ht="76.5">
      <c r="A431" s="35" t="s">
        <v>58</v>
      </c>
      <c r="E431" s="40" t="s">
        <v>3519</v>
      </c>
    </row>
    <row r="432" spans="1:5" ht="12.75">
      <c r="A432" t="s">
        <v>59</v>
      </c>
      <c r="E432" s="39" t="s">
        <v>5</v>
      </c>
    </row>
    <row r="433" spans="1:16" ht="12.75">
      <c r="A433" t="s">
        <v>50</v>
      </c>
      <c s="34" t="s">
        <v>792</v>
      </c>
      <c s="34" t="s">
        <v>3520</v>
      </c>
      <c s="35" t="s">
        <v>5</v>
      </c>
      <c s="6" t="s">
        <v>3521</v>
      </c>
      <c s="36" t="s">
        <v>174</v>
      </c>
      <c s="37">
        <v>400.315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55</v>
      </c>
      <c>
        <f>(M433*21)/100</f>
      </c>
      <c t="s">
        <v>28</v>
      </c>
    </row>
    <row r="434" spans="1:5" ht="12.75">
      <c r="A434" s="35" t="s">
        <v>56</v>
      </c>
      <c r="E434" s="39" t="s">
        <v>3521</v>
      </c>
    </row>
    <row r="435" spans="1:5" ht="25.5">
      <c r="A435" s="35" t="s">
        <v>58</v>
      </c>
      <c r="E435" s="40" t="s">
        <v>3522</v>
      </c>
    </row>
    <row r="436" spans="1:5" ht="12.75">
      <c r="A436" t="s">
        <v>59</v>
      </c>
      <c r="E436" s="39" t="s">
        <v>5</v>
      </c>
    </row>
    <row r="437" spans="1:16" ht="12.75">
      <c r="A437" t="s">
        <v>50</v>
      </c>
      <c s="34" t="s">
        <v>795</v>
      </c>
      <c s="34" t="s">
        <v>3523</v>
      </c>
      <c s="35" t="s">
        <v>5</v>
      </c>
      <c s="6" t="s">
        <v>3524</v>
      </c>
      <c s="36" t="s">
        <v>54</v>
      </c>
      <c s="37">
        <v>0.428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55</v>
      </c>
      <c>
        <f>(M437*21)/100</f>
      </c>
      <c t="s">
        <v>28</v>
      </c>
    </row>
    <row r="438" spans="1:5" ht="12.75">
      <c r="A438" s="35" t="s">
        <v>56</v>
      </c>
      <c r="E438" s="39" t="s">
        <v>3524</v>
      </c>
    </row>
    <row r="439" spans="1:5" ht="63.75">
      <c r="A439" s="35" t="s">
        <v>58</v>
      </c>
      <c r="E439" s="40" t="s">
        <v>3525</v>
      </c>
    </row>
    <row r="440" spans="1:5" ht="12.75">
      <c r="A440" t="s">
        <v>59</v>
      </c>
      <c r="E440" s="39" t="s">
        <v>5</v>
      </c>
    </row>
    <row r="441" spans="1:16" ht="12.75">
      <c r="A441" t="s">
        <v>50</v>
      </c>
      <c s="34" t="s">
        <v>798</v>
      </c>
      <c s="34" t="s">
        <v>3526</v>
      </c>
      <c s="35" t="s">
        <v>5</v>
      </c>
      <c s="6" t="s">
        <v>3527</v>
      </c>
      <c s="36" t="s">
        <v>54</v>
      </c>
      <c s="37">
        <v>0.004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55</v>
      </c>
      <c>
        <f>(M441*21)/100</f>
      </c>
      <c t="s">
        <v>28</v>
      </c>
    </row>
    <row r="442" spans="1:5" ht="12.75">
      <c r="A442" s="35" t="s">
        <v>56</v>
      </c>
      <c r="E442" s="39" t="s">
        <v>3527</v>
      </c>
    </row>
    <row r="443" spans="1:5" ht="25.5">
      <c r="A443" s="35" t="s">
        <v>58</v>
      </c>
      <c r="E443" s="40" t="s">
        <v>3528</v>
      </c>
    </row>
    <row r="444" spans="1:5" ht="12.75">
      <c r="A444" t="s">
        <v>59</v>
      </c>
      <c r="E444" s="39" t="s">
        <v>5</v>
      </c>
    </row>
    <row r="445" spans="1:16" ht="12.75">
      <c r="A445" t="s">
        <v>50</v>
      </c>
      <c s="34" t="s">
        <v>799</v>
      </c>
      <c s="34" t="s">
        <v>3529</v>
      </c>
      <c s="35" t="s">
        <v>5</v>
      </c>
      <c s="6" t="s">
        <v>3530</v>
      </c>
      <c s="36" t="s">
        <v>54</v>
      </c>
      <c s="37">
        <v>0.025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55</v>
      </c>
      <c>
        <f>(M445*21)/100</f>
      </c>
      <c t="s">
        <v>28</v>
      </c>
    </row>
    <row r="446" spans="1:5" ht="12.75">
      <c r="A446" s="35" t="s">
        <v>56</v>
      </c>
      <c r="E446" s="39" t="s">
        <v>3530</v>
      </c>
    </row>
    <row r="447" spans="1:5" ht="25.5">
      <c r="A447" s="35" t="s">
        <v>58</v>
      </c>
      <c r="E447" s="40" t="s">
        <v>3531</v>
      </c>
    </row>
    <row r="448" spans="1:5" ht="12.75">
      <c r="A448" t="s">
        <v>59</v>
      </c>
      <c r="E448" s="39" t="s">
        <v>5</v>
      </c>
    </row>
    <row r="449" spans="1:16" ht="12.75">
      <c r="A449" t="s">
        <v>50</v>
      </c>
      <c s="34" t="s">
        <v>801</v>
      </c>
      <c s="34" t="s">
        <v>3532</v>
      </c>
      <c s="35" t="s">
        <v>5</v>
      </c>
      <c s="6" t="s">
        <v>3533</v>
      </c>
      <c s="36" t="s">
        <v>54</v>
      </c>
      <c s="37">
        <v>0.158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68</v>
      </c>
      <c>
        <f>(M449*21)/100</f>
      </c>
      <c t="s">
        <v>28</v>
      </c>
    </row>
    <row r="450" spans="1:5" ht="12.75">
      <c r="A450" s="35" t="s">
        <v>56</v>
      </c>
      <c r="E450" s="39" t="s">
        <v>3533</v>
      </c>
    </row>
    <row r="451" spans="1:5" ht="38.25">
      <c r="A451" s="35" t="s">
        <v>58</v>
      </c>
      <c r="E451" s="40" t="s">
        <v>3534</v>
      </c>
    </row>
    <row r="452" spans="1:5" ht="12.75">
      <c r="A452" t="s">
        <v>59</v>
      </c>
      <c r="E452" s="39" t="s">
        <v>5</v>
      </c>
    </row>
    <row r="453" spans="1:16" ht="12.75">
      <c r="A453" t="s">
        <v>50</v>
      </c>
      <c s="34" t="s">
        <v>804</v>
      </c>
      <c s="34" t="s">
        <v>3535</v>
      </c>
      <c s="35" t="s">
        <v>5</v>
      </c>
      <c s="6" t="s">
        <v>3536</v>
      </c>
      <c s="36" t="s">
        <v>54</v>
      </c>
      <c s="37">
        <v>0.064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68</v>
      </c>
      <c>
        <f>(M453*21)/100</f>
      </c>
      <c t="s">
        <v>28</v>
      </c>
    </row>
    <row r="454" spans="1:5" ht="12.75">
      <c r="A454" s="35" t="s">
        <v>56</v>
      </c>
      <c r="E454" s="39" t="s">
        <v>3536</v>
      </c>
    </row>
    <row r="455" spans="1:5" ht="25.5">
      <c r="A455" s="35" t="s">
        <v>58</v>
      </c>
      <c r="E455" s="40" t="s">
        <v>3537</v>
      </c>
    </row>
    <row r="456" spans="1:5" ht="12.75">
      <c r="A456" t="s">
        <v>59</v>
      </c>
      <c r="E456" s="39" t="s">
        <v>5</v>
      </c>
    </row>
    <row r="457" spans="1:16" ht="12.75">
      <c r="A457" t="s">
        <v>50</v>
      </c>
      <c s="34" t="s">
        <v>805</v>
      </c>
      <c s="34" t="s">
        <v>3538</v>
      </c>
      <c s="35" t="s">
        <v>5</v>
      </c>
      <c s="6" t="s">
        <v>3539</v>
      </c>
      <c s="36" t="s">
        <v>54</v>
      </c>
      <c s="37">
        <v>0.579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68</v>
      </c>
      <c>
        <f>(M457*21)/100</f>
      </c>
      <c t="s">
        <v>28</v>
      </c>
    </row>
    <row r="458" spans="1:5" ht="12.75">
      <c r="A458" s="35" t="s">
        <v>56</v>
      </c>
      <c r="E458" s="39" t="s">
        <v>3539</v>
      </c>
    </row>
    <row r="459" spans="1:5" ht="25.5">
      <c r="A459" s="35" t="s">
        <v>58</v>
      </c>
      <c r="E459" s="40" t="s">
        <v>3540</v>
      </c>
    </row>
    <row r="460" spans="1:5" ht="12.75">
      <c r="A460" t="s">
        <v>59</v>
      </c>
      <c r="E460" s="39" t="s">
        <v>5</v>
      </c>
    </row>
    <row r="461" spans="1:16" ht="12.75">
      <c r="A461" t="s">
        <v>50</v>
      </c>
      <c s="34" t="s">
        <v>807</v>
      </c>
      <c s="34" t="s">
        <v>3541</v>
      </c>
      <c s="35" t="s">
        <v>5</v>
      </c>
      <c s="6" t="s">
        <v>3542</v>
      </c>
      <c s="36" t="s">
        <v>54</v>
      </c>
      <c s="37">
        <v>0.146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68</v>
      </c>
      <c>
        <f>(M461*21)/100</f>
      </c>
      <c t="s">
        <v>28</v>
      </c>
    </row>
    <row r="462" spans="1:5" ht="12.75">
      <c r="A462" s="35" t="s">
        <v>56</v>
      </c>
      <c r="E462" s="39" t="s">
        <v>3542</v>
      </c>
    </row>
    <row r="463" spans="1:5" ht="25.5">
      <c r="A463" s="35" t="s">
        <v>58</v>
      </c>
      <c r="E463" s="40" t="s">
        <v>3543</v>
      </c>
    </row>
    <row r="464" spans="1:5" ht="12.75">
      <c r="A464" t="s">
        <v>59</v>
      </c>
      <c r="E464" s="39" t="s">
        <v>5</v>
      </c>
    </row>
    <row r="465" spans="1:16" ht="12.75">
      <c r="A465" t="s">
        <v>50</v>
      </c>
      <c s="34" t="s">
        <v>809</v>
      </c>
      <c s="34" t="s">
        <v>3544</v>
      </c>
      <c s="35" t="s">
        <v>5</v>
      </c>
      <c s="6" t="s">
        <v>3545</v>
      </c>
      <c s="36" t="s">
        <v>1664</v>
      </c>
      <c s="37">
        <v>34.275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55</v>
      </c>
      <c>
        <f>(M465*21)/100</f>
      </c>
      <c t="s">
        <v>28</v>
      </c>
    </row>
    <row r="466" spans="1:5" ht="12.75">
      <c r="A466" s="35" t="s">
        <v>56</v>
      </c>
      <c r="E466" s="39" t="s">
        <v>3545</v>
      </c>
    </row>
    <row r="467" spans="1:5" ht="89.25">
      <c r="A467" s="35" t="s">
        <v>58</v>
      </c>
      <c r="E467" s="42" t="s">
        <v>3546</v>
      </c>
    </row>
    <row r="468" spans="1:5" ht="12.75">
      <c r="A468" t="s">
        <v>59</v>
      </c>
      <c r="E468" s="39" t="s">
        <v>5</v>
      </c>
    </row>
    <row r="469" spans="1:16" ht="12.75">
      <c r="A469" t="s">
        <v>50</v>
      </c>
      <c s="34" t="s">
        <v>812</v>
      </c>
      <c s="34" t="s">
        <v>3547</v>
      </c>
      <c s="35" t="s">
        <v>5</v>
      </c>
      <c s="6" t="s">
        <v>3548</v>
      </c>
      <c s="36" t="s">
        <v>1659</v>
      </c>
      <c s="37">
        <v>12.364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55</v>
      </c>
      <c>
        <f>(M469*21)/100</f>
      </c>
      <c t="s">
        <v>28</v>
      </c>
    </row>
    <row r="470" spans="1:5" ht="12.75">
      <c r="A470" s="35" t="s">
        <v>56</v>
      </c>
      <c r="E470" s="39" t="s">
        <v>3548</v>
      </c>
    </row>
    <row r="471" spans="1:5" ht="51">
      <c r="A471" s="35" t="s">
        <v>58</v>
      </c>
      <c r="E471" s="40" t="s">
        <v>3549</v>
      </c>
    </row>
    <row r="472" spans="1:5" ht="12.75">
      <c r="A472" t="s">
        <v>59</v>
      </c>
      <c r="E472" s="39" t="s">
        <v>5</v>
      </c>
    </row>
    <row r="473" spans="1:16" ht="12.75">
      <c r="A473" t="s">
        <v>50</v>
      </c>
      <c s="34" t="s">
        <v>813</v>
      </c>
      <c s="34" t="s">
        <v>3550</v>
      </c>
      <c s="35" t="s">
        <v>5</v>
      </c>
      <c s="6" t="s">
        <v>3551</v>
      </c>
      <c s="36" t="s">
        <v>1659</v>
      </c>
      <c s="37">
        <v>12.364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55</v>
      </c>
      <c>
        <f>(M473*21)/100</f>
      </c>
      <c t="s">
        <v>28</v>
      </c>
    </row>
    <row r="474" spans="1:5" ht="12.75">
      <c r="A474" s="35" t="s">
        <v>56</v>
      </c>
      <c r="E474" s="39" t="s">
        <v>3551</v>
      </c>
    </row>
    <row r="475" spans="1:5" ht="12.75">
      <c r="A475" s="35" t="s">
        <v>58</v>
      </c>
      <c r="E475" s="40" t="s">
        <v>5</v>
      </c>
    </row>
    <row r="476" spans="1:5" ht="12.75">
      <c r="A476" t="s">
        <v>59</v>
      </c>
      <c r="E476" s="39" t="s">
        <v>5</v>
      </c>
    </row>
    <row r="477" spans="1:16" ht="25.5">
      <c r="A477" t="s">
        <v>50</v>
      </c>
      <c s="34" t="s">
        <v>814</v>
      </c>
      <c s="34" t="s">
        <v>3552</v>
      </c>
      <c s="35" t="s">
        <v>5</v>
      </c>
      <c s="6" t="s">
        <v>3553</v>
      </c>
      <c s="36" t="s">
        <v>1659</v>
      </c>
      <c s="37">
        <v>605.53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28</v>
      </c>
    </row>
    <row r="478" spans="1:5" ht="25.5">
      <c r="A478" s="35" t="s">
        <v>56</v>
      </c>
      <c r="E478" s="39" t="s">
        <v>3553</v>
      </c>
    </row>
    <row r="479" spans="1:5" ht="63.75">
      <c r="A479" s="35" t="s">
        <v>58</v>
      </c>
      <c r="E479" s="42" t="s">
        <v>3554</v>
      </c>
    </row>
    <row r="480" spans="1:5" ht="12.75">
      <c r="A480" t="s">
        <v>59</v>
      </c>
      <c r="E480" s="39" t="s">
        <v>5</v>
      </c>
    </row>
    <row r="481" spans="1:16" ht="12.75">
      <c r="A481" t="s">
        <v>50</v>
      </c>
      <c s="34" t="s">
        <v>815</v>
      </c>
      <c s="34" t="s">
        <v>3555</v>
      </c>
      <c s="35" t="s">
        <v>5</v>
      </c>
      <c s="6" t="s">
        <v>3556</v>
      </c>
      <c s="36" t="s">
        <v>1659</v>
      </c>
      <c s="37">
        <v>608.5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55</v>
      </c>
      <c>
        <f>(M481*21)/100</f>
      </c>
      <c t="s">
        <v>28</v>
      </c>
    </row>
    <row r="482" spans="1:5" ht="12.75">
      <c r="A482" s="35" t="s">
        <v>56</v>
      </c>
      <c r="E482" s="39" t="s">
        <v>3556</v>
      </c>
    </row>
    <row r="483" spans="1:5" ht="63.75">
      <c r="A483" s="35" t="s">
        <v>58</v>
      </c>
      <c r="E483" s="42" t="s">
        <v>3557</v>
      </c>
    </row>
    <row r="484" spans="1:5" ht="12.75">
      <c r="A484" t="s">
        <v>59</v>
      </c>
      <c r="E484" s="39" t="s">
        <v>5</v>
      </c>
    </row>
    <row r="485" spans="1:16" ht="12.75">
      <c r="A485" t="s">
        <v>50</v>
      </c>
      <c s="34" t="s">
        <v>816</v>
      </c>
      <c s="34" t="s">
        <v>3558</v>
      </c>
      <c s="35" t="s">
        <v>5</v>
      </c>
      <c s="6" t="s">
        <v>3559</v>
      </c>
      <c s="36" t="s">
        <v>1659</v>
      </c>
      <c s="37">
        <v>608.5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28</v>
      </c>
    </row>
    <row r="486" spans="1:5" ht="12.75">
      <c r="A486" s="35" t="s">
        <v>56</v>
      </c>
      <c r="E486" s="39" t="s">
        <v>3559</v>
      </c>
    </row>
    <row r="487" spans="1:5" ht="63.75">
      <c r="A487" s="35" t="s">
        <v>58</v>
      </c>
      <c r="E487" s="42" t="s">
        <v>3557</v>
      </c>
    </row>
    <row r="488" spans="1:5" ht="12.75">
      <c r="A488" t="s">
        <v>59</v>
      </c>
      <c r="E488" s="39" t="s">
        <v>5</v>
      </c>
    </row>
    <row r="489" spans="1:16" ht="12.75">
      <c r="A489" t="s">
        <v>50</v>
      </c>
      <c s="34" t="s">
        <v>817</v>
      </c>
      <c s="34" t="s">
        <v>3560</v>
      </c>
      <c s="35" t="s">
        <v>5</v>
      </c>
      <c s="6" t="s">
        <v>3561</v>
      </c>
      <c s="36" t="s">
        <v>54</v>
      </c>
      <c s="37">
        <v>2.764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55</v>
      </c>
      <c>
        <f>(M489*21)/100</f>
      </c>
      <c t="s">
        <v>28</v>
      </c>
    </row>
    <row r="490" spans="1:5" ht="12.75">
      <c r="A490" s="35" t="s">
        <v>56</v>
      </c>
      <c r="E490" s="39" t="s">
        <v>3561</v>
      </c>
    </row>
    <row r="491" spans="1:5" ht="89.25">
      <c r="A491" s="35" t="s">
        <v>58</v>
      </c>
      <c r="E491" s="42" t="s">
        <v>3562</v>
      </c>
    </row>
    <row r="492" spans="1:5" ht="12.75">
      <c r="A492" t="s">
        <v>59</v>
      </c>
      <c r="E492" s="39" t="s">
        <v>5</v>
      </c>
    </row>
    <row r="493" spans="1:16" ht="25.5">
      <c r="A493" t="s">
        <v>50</v>
      </c>
      <c s="34" t="s">
        <v>818</v>
      </c>
      <c s="34" t="s">
        <v>3563</v>
      </c>
      <c s="35" t="s">
        <v>5</v>
      </c>
      <c s="6" t="s">
        <v>3564</v>
      </c>
      <c s="36" t="s">
        <v>54</v>
      </c>
      <c s="37">
        <v>13.232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55</v>
      </c>
      <c>
        <f>(M493*21)/100</f>
      </c>
      <c t="s">
        <v>28</v>
      </c>
    </row>
    <row r="494" spans="1:5" ht="25.5">
      <c r="A494" s="35" t="s">
        <v>56</v>
      </c>
      <c r="E494" s="39" t="s">
        <v>3564</v>
      </c>
    </row>
    <row r="495" spans="1:5" ht="409.5">
      <c r="A495" s="35" t="s">
        <v>58</v>
      </c>
      <c r="E495" s="40" t="s">
        <v>3565</v>
      </c>
    </row>
    <row r="496" spans="1:5" ht="12.75">
      <c r="A496" t="s">
        <v>59</v>
      </c>
      <c r="E496" s="39" t="s">
        <v>5</v>
      </c>
    </row>
    <row r="497" spans="1:16" ht="25.5">
      <c r="A497" t="s">
        <v>50</v>
      </c>
      <c s="34" t="s">
        <v>819</v>
      </c>
      <c s="34" t="s">
        <v>3566</v>
      </c>
      <c s="35" t="s">
        <v>5</v>
      </c>
      <c s="6" t="s">
        <v>3567</v>
      </c>
      <c s="36" t="s">
        <v>54</v>
      </c>
      <c s="37">
        <v>3.367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55</v>
      </c>
      <c>
        <f>(M497*21)/100</f>
      </c>
      <c t="s">
        <v>28</v>
      </c>
    </row>
    <row r="498" spans="1:5" ht="25.5">
      <c r="A498" s="35" t="s">
        <v>56</v>
      </c>
      <c r="E498" s="39" t="s">
        <v>3567</v>
      </c>
    </row>
    <row r="499" spans="1:5" ht="204">
      <c r="A499" s="35" t="s">
        <v>58</v>
      </c>
      <c r="E499" s="40" t="s">
        <v>3568</v>
      </c>
    </row>
    <row r="500" spans="1:5" ht="12.75">
      <c r="A500" t="s">
        <v>59</v>
      </c>
      <c r="E500" s="39" t="s">
        <v>5</v>
      </c>
    </row>
    <row r="501" spans="1:16" ht="25.5">
      <c r="A501" t="s">
        <v>50</v>
      </c>
      <c s="34" t="s">
        <v>820</v>
      </c>
      <c s="34" t="s">
        <v>3569</v>
      </c>
      <c s="35" t="s">
        <v>5</v>
      </c>
      <c s="6" t="s">
        <v>3570</v>
      </c>
      <c s="36" t="s">
        <v>54</v>
      </c>
      <c s="37">
        <v>32.857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55</v>
      </c>
      <c>
        <f>(M501*21)/100</f>
      </c>
      <c t="s">
        <v>28</v>
      </c>
    </row>
    <row r="502" spans="1:5" ht="25.5">
      <c r="A502" s="35" t="s">
        <v>56</v>
      </c>
      <c r="E502" s="39" t="s">
        <v>3570</v>
      </c>
    </row>
    <row r="503" spans="1:5" ht="242.25">
      <c r="A503" s="35" t="s">
        <v>58</v>
      </c>
      <c r="E503" s="40" t="s">
        <v>3571</v>
      </c>
    </row>
    <row r="504" spans="1:5" ht="12.75">
      <c r="A504" t="s">
        <v>59</v>
      </c>
      <c r="E504" s="39" t="s">
        <v>5</v>
      </c>
    </row>
    <row r="505" spans="1:16" ht="12.75">
      <c r="A505" t="s">
        <v>50</v>
      </c>
      <c s="34" t="s">
        <v>821</v>
      </c>
      <c s="34" t="s">
        <v>3572</v>
      </c>
      <c s="35" t="s">
        <v>5</v>
      </c>
      <c s="6" t="s">
        <v>3573</v>
      </c>
      <c s="36" t="s">
        <v>54</v>
      </c>
      <c s="37">
        <v>0.448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55</v>
      </c>
      <c>
        <f>(M505*21)/100</f>
      </c>
      <c t="s">
        <v>28</v>
      </c>
    </row>
    <row r="506" spans="1:5" ht="12.75">
      <c r="A506" s="35" t="s">
        <v>56</v>
      </c>
      <c r="E506" s="39" t="s">
        <v>3573</v>
      </c>
    </row>
    <row r="507" spans="1:5" ht="63.75">
      <c r="A507" s="35" t="s">
        <v>58</v>
      </c>
      <c r="E507" s="40" t="s">
        <v>3574</v>
      </c>
    </row>
    <row r="508" spans="1:5" ht="12.75">
      <c r="A508" t="s">
        <v>59</v>
      </c>
      <c r="E508" s="39" t="s">
        <v>5</v>
      </c>
    </row>
    <row r="509" spans="1:16" ht="25.5">
      <c r="A509" t="s">
        <v>50</v>
      </c>
      <c s="34" t="s">
        <v>826</v>
      </c>
      <c s="34" t="s">
        <v>3575</v>
      </c>
      <c s="35" t="s">
        <v>5</v>
      </c>
      <c s="6" t="s">
        <v>3576</v>
      </c>
      <c s="36" t="s">
        <v>54</v>
      </c>
      <c s="37">
        <v>6.399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55</v>
      </c>
      <c>
        <f>(M509*21)/100</f>
      </c>
      <c t="s">
        <v>28</v>
      </c>
    </row>
    <row r="510" spans="1:5" ht="25.5">
      <c r="A510" s="35" t="s">
        <v>56</v>
      </c>
      <c r="E510" s="39" t="s">
        <v>3576</v>
      </c>
    </row>
    <row r="511" spans="1:5" ht="63.75">
      <c r="A511" s="35" t="s">
        <v>58</v>
      </c>
      <c r="E511" s="40" t="s">
        <v>3577</v>
      </c>
    </row>
    <row r="512" spans="1:5" ht="12.75">
      <c r="A512" t="s">
        <v>59</v>
      </c>
      <c r="E512" s="39" t="s">
        <v>5</v>
      </c>
    </row>
    <row r="513" spans="1:16" ht="25.5">
      <c r="A513" t="s">
        <v>50</v>
      </c>
      <c s="34" t="s">
        <v>827</v>
      </c>
      <c s="34" t="s">
        <v>3578</v>
      </c>
      <c s="35" t="s">
        <v>5</v>
      </c>
      <c s="6" t="s">
        <v>3579</v>
      </c>
      <c s="36" t="s">
        <v>54</v>
      </c>
      <c s="37">
        <v>8.558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55</v>
      </c>
      <c>
        <f>(M513*21)/100</f>
      </c>
      <c t="s">
        <v>28</v>
      </c>
    </row>
    <row r="514" spans="1:5" ht="25.5">
      <c r="A514" s="35" t="s">
        <v>56</v>
      </c>
      <c r="E514" s="39" t="s">
        <v>3579</v>
      </c>
    </row>
    <row r="515" spans="1:5" ht="102">
      <c r="A515" s="35" t="s">
        <v>58</v>
      </c>
      <c r="E515" s="40" t="s">
        <v>3580</v>
      </c>
    </row>
    <row r="516" spans="1:5" ht="12.75">
      <c r="A516" t="s">
        <v>59</v>
      </c>
      <c r="E516" s="39" t="s">
        <v>5</v>
      </c>
    </row>
    <row r="517" spans="1:16" ht="12.75">
      <c r="A517" t="s">
        <v>50</v>
      </c>
      <c s="34" t="s">
        <v>828</v>
      </c>
      <c s="34" t="s">
        <v>3581</v>
      </c>
      <c s="35" t="s">
        <v>5</v>
      </c>
      <c s="6" t="s">
        <v>3582</v>
      </c>
      <c s="36" t="s">
        <v>1664</v>
      </c>
      <c s="37">
        <v>9.401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55</v>
      </c>
      <c>
        <f>(M517*21)/100</f>
      </c>
      <c t="s">
        <v>28</v>
      </c>
    </row>
    <row r="518" spans="1:5" ht="12.75">
      <c r="A518" s="35" t="s">
        <v>56</v>
      </c>
      <c r="E518" s="39" t="s">
        <v>3582</v>
      </c>
    </row>
    <row r="519" spans="1:5" ht="409.5">
      <c r="A519" s="35" t="s">
        <v>58</v>
      </c>
      <c r="E519" s="42" t="s">
        <v>3583</v>
      </c>
    </row>
    <row r="520" spans="1:5" ht="12.75">
      <c r="A520" t="s">
        <v>59</v>
      </c>
      <c r="E520" s="39" t="s">
        <v>5</v>
      </c>
    </row>
    <row r="521" spans="1:16" ht="12.75">
      <c r="A521" t="s">
        <v>50</v>
      </c>
      <c s="34" t="s">
        <v>829</v>
      </c>
      <c s="34" t="s">
        <v>3584</v>
      </c>
      <c s="35" t="s">
        <v>5</v>
      </c>
      <c s="6" t="s">
        <v>3585</v>
      </c>
      <c s="36" t="s">
        <v>1659</v>
      </c>
      <c s="37">
        <v>176.198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55</v>
      </c>
      <c>
        <f>(M521*21)/100</f>
      </c>
      <c t="s">
        <v>28</v>
      </c>
    </row>
    <row r="522" spans="1:5" ht="12.75">
      <c r="A522" s="35" t="s">
        <v>56</v>
      </c>
      <c r="E522" s="39" t="s">
        <v>3585</v>
      </c>
    </row>
    <row r="523" spans="1:5" ht="25.5">
      <c r="A523" s="35" t="s">
        <v>58</v>
      </c>
      <c r="E523" s="42" t="s">
        <v>3586</v>
      </c>
    </row>
    <row r="524" spans="1:5" ht="12.75">
      <c r="A524" t="s">
        <v>59</v>
      </c>
      <c r="E524" s="39" t="s">
        <v>5</v>
      </c>
    </row>
    <row r="525" spans="1:16" ht="12.75">
      <c r="A525" t="s">
        <v>50</v>
      </c>
      <c s="34" t="s">
        <v>830</v>
      </c>
      <c s="34" t="s">
        <v>3587</v>
      </c>
      <c s="35" t="s">
        <v>5</v>
      </c>
      <c s="6" t="s">
        <v>3588</v>
      </c>
      <c s="36" t="s">
        <v>1659</v>
      </c>
      <c s="37">
        <v>176.198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55</v>
      </c>
      <c>
        <f>(M525*21)/100</f>
      </c>
      <c t="s">
        <v>28</v>
      </c>
    </row>
    <row r="526" spans="1:5" ht="12.75">
      <c r="A526" s="35" t="s">
        <v>56</v>
      </c>
      <c r="E526" s="39" t="s">
        <v>3588</v>
      </c>
    </row>
    <row r="527" spans="1:5" ht="12.75">
      <c r="A527" s="35" t="s">
        <v>58</v>
      </c>
      <c r="E527" s="40" t="s">
        <v>5</v>
      </c>
    </row>
    <row r="528" spans="1:5" ht="12.75">
      <c r="A528" t="s">
        <v>59</v>
      </c>
      <c r="E528" s="39" t="s">
        <v>5</v>
      </c>
    </row>
    <row r="529" spans="1:16" ht="12.75">
      <c r="A529" t="s">
        <v>50</v>
      </c>
      <c s="34" t="s">
        <v>831</v>
      </c>
      <c s="34" t="s">
        <v>3589</v>
      </c>
      <c s="35" t="s">
        <v>5</v>
      </c>
      <c s="6" t="s">
        <v>3590</v>
      </c>
      <c s="36" t="s">
        <v>54</v>
      </c>
      <c s="37">
        <v>0.94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55</v>
      </c>
      <c>
        <f>(M529*21)/100</f>
      </c>
      <c t="s">
        <v>28</v>
      </c>
    </row>
    <row r="530" spans="1:5" ht="12.75">
      <c r="A530" s="35" t="s">
        <v>56</v>
      </c>
      <c r="E530" s="39" t="s">
        <v>3590</v>
      </c>
    </row>
    <row r="531" spans="1:5" ht="25.5">
      <c r="A531" s="35" t="s">
        <v>58</v>
      </c>
      <c r="E531" s="42" t="s">
        <v>3591</v>
      </c>
    </row>
    <row r="532" spans="1:5" ht="12.75">
      <c r="A532" t="s">
        <v>59</v>
      </c>
      <c r="E532" s="39" t="s">
        <v>5</v>
      </c>
    </row>
    <row r="533" spans="1:16" ht="12.75">
      <c r="A533" t="s">
        <v>50</v>
      </c>
      <c s="34" t="s">
        <v>875</v>
      </c>
      <c s="34" t="s">
        <v>3592</v>
      </c>
      <c s="35" t="s">
        <v>5</v>
      </c>
      <c s="6" t="s">
        <v>3593</v>
      </c>
      <c s="36" t="s">
        <v>1664</v>
      </c>
      <c s="37">
        <v>3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55</v>
      </c>
      <c>
        <f>(M533*21)/100</f>
      </c>
      <c t="s">
        <v>28</v>
      </c>
    </row>
    <row r="534" spans="1:5" ht="12.75">
      <c r="A534" s="35" t="s">
        <v>56</v>
      </c>
      <c r="E534" s="39" t="s">
        <v>3593</v>
      </c>
    </row>
    <row r="535" spans="1:5" ht="25.5">
      <c r="A535" s="35" t="s">
        <v>58</v>
      </c>
      <c r="E535" s="40" t="s">
        <v>3594</v>
      </c>
    </row>
    <row r="536" spans="1:5" ht="12.75">
      <c r="A536" t="s">
        <v>59</v>
      </c>
      <c r="E536" s="39" t="s">
        <v>5</v>
      </c>
    </row>
    <row r="537" spans="1:16" ht="12.75">
      <c r="A537" t="s">
        <v>50</v>
      </c>
      <c s="34" t="s">
        <v>876</v>
      </c>
      <c s="34" t="s">
        <v>3595</v>
      </c>
      <c s="35" t="s">
        <v>5</v>
      </c>
      <c s="6" t="s">
        <v>3596</v>
      </c>
      <c s="36" t="s">
        <v>54</v>
      </c>
      <c s="37">
        <v>1.508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55</v>
      </c>
      <c>
        <f>(M537*21)/100</f>
      </c>
      <c t="s">
        <v>28</v>
      </c>
    </row>
    <row r="538" spans="1:5" ht="12.75">
      <c r="A538" s="35" t="s">
        <v>56</v>
      </c>
      <c r="E538" s="39" t="s">
        <v>3596</v>
      </c>
    </row>
    <row r="539" spans="1:5" ht="25.5">
      <c r="A539" s="35" t="s">
        <v>58</v>
      </c>
      <c r="E539" s="40" t="s">
        <v>3597</v>
      </c>
    </row>
    <row r="540" spans="1:5" ht="12.75">
      <c r="A540" t="s">
        <v>59</v>
      </c>
      <c r="E540" s="39" t="s">
        <v>5</v>
      </c>
    </row>
    <row r="541" spans="1:16" ht="12.75">
      <c r="A541" t="s">
        <v>50</v>
      </c>
      <c s="34" t="s">
        <v>877</v>
      </c>
      <c s="34" t="s">
        <v>3598</v>
      </c>
      <c s="35" t="s">
        <v>5</v>
      </c>
      <c s="6" t="s">
        <v>3599</v>
      </c>
      <c s="36" t="s">
        <v>1659</v>
      </c>
      <c s="37">
        <v>20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55</v>
      </c>
      <c>
        <f>(M541*21)/100</f>
      </c>
      <c t="s">
        <v>28</v>
      </c>
    </row>
    <row r="542" spans="1:5" ht="12.75">
      <c r="A542" s="35" t="s">
        <v>56</v>
      </c>
      <c r="E542" s="39" t="s">
        <v>3599</v>
      </c>
    </row>
    <row r="543" spans="1:5" ht="25.5">
      <c r="A543" s="35" t="s">
        <v>58</v>
      </c>
      <c r="E543" s="40" t="s">
        <v>3600</v>
      </c>
    </row>
    <row r="544" spans="1:5" ht="12.75">
      <c r="A544" t="s">
        <v>59</v>
      </c>
      <c r="E544" s="39" t="s">
        <v>5</v>
      </c>
    </row>
    <row r="545" spans="1:16" ht="12.75">
      <c r="A545" t="s">
        <v>50</v>
      </c>
      <c s="34" t="s">
        <v>878</v>
      </c>
      <c s="34" t="s">
        <v>3601</v>
      </c>
      <c s="35" t="s">
        <v>5</v>
      </c>
      <c s="6" t="s">
        <v>3602</v>
      </c>
      <c s="36" t="s">
        <v>1659</v>
      </c>
      <c s="37">
        <v>20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55</v>
      </c>
      <c>
        <f>(M545*21)/100</f>
      </c>
      <c t="s">
        <v>28</v>
      </c>
    </row>
    <row r="546" spans="1:5" ht="12.75">
      <c r="A546" s="35" t="s">
        <v>56</v>
      </c>
      <c r="E546" s="39" t="s">
        <v>3602</v>
      </c>
    </row>
    <row r="547" spans="1:5" ht="25.5">
      <c r="A547" s="35" t="s">
        <v>58</v>
      </c>
      <c r="E547" s="40" t="s">
        <v>3600</v>
      </c>
    </row>
    <row r="548" spans="1:5" ht="12.75">
      <c r="A548" t="s">
        <v>59</v>
      </c>
      <c r="E548" s="39" t="s">
        <v>5</v>
      </c>
    </row>
    <row r="549" spans="1:16" ht="12.75">
      <c r="A549" t="s">
        <v>50</v>
      </c>
      <c s="34" t="s">
        <v>879</v>
      </c>
      <c s="34" t="s">
        <v>3603</v>
      </c>
      <c s="35" t="s">
        <v>5</v>
      </c>
      <c s="6" t="s">
        <v>3604</v>
      </c>
      <c s="36" t="s">
        <v>1659</v>
      </c>
      <c s="37">
        <v>15</v>
      </c>
      <c s="36">
        <v>0</v>
      </c>
      <c s="36">
        <f>ROUND(G549*H549,6)</f>
      </c>
      <c r="L549" s="38">
        <v>0</v>
      </c>
      <c s="32">
        <f>ROUND(ROUND(L549,2)*ROUND(G549,3),2)</f>
      </c>
      <c s="36" t="s">
        <v>55</v>
      </c>
      <c>
        <f>(M549*21)/100</f>
      </c>
      <c t="s">
        <v>28</v>
      </c>
    </row>
    <row r="550" spans="1:5" ht="12.75">
      <c r="A550" s="35" t="s">
        <v>56</v>
      </c>
      <c r="E550" s="39" t="s">
        <v>3604</v>
      </c>
    </row>
    <row r="551" spans="1:5" ht="25.5">
      <c r="A551" s="35" t="s">
        <v>58</v>
      </c>
      <c r="E551" s="40" t="s">
        <v>3605</v>
      </c>
    </row>
    <row r="552" spans="1:5" ht="12.75">
      <c r="A552" t="s">
        <v>59</v>
      </c>
      <c r="E552" s="39" t="s">
        <v>5</v>
      </c>
    </row>
    <row r="553" spans="1:16" ht="25.5">
      <c r="A553" t="s">
        <v>50</v>
      </c>
      <c s="34" t="s">
        <v>880</v>
      </c>
      <c s="34" t="s">
        <v>3606</v>
      </c>
      <c s="35" t="s">
        <v>5</v>
      </c>
      <c s="6" t="s">
        <v>3607</v>
      </c>
      <c s="36" t="s">
        <v>1659</v>
      </c>
      <c s="37">
        <v>15</v>
      </c>
      <c s="36">
        <v>0</v>
      </c>
      <c s="36">
        <f>ROUND(G553*H553,6)</f>
      </c>
      <c r="L553" s="38">
        <v>0</v>
      </c>
      <c s="32">
        <f>ROUND(ROUND(L553,2)*ROUND(G553,3),2)</f>
      </c>
      <c s="36" t="s">
        <v>55</v>
      </c>
      <c>
        <f>(M553*21)/100</f>
      </c>
      <c t="s">
        <v>28</v>
      </c>
    </row>
    <row r="554" spans="1:5" ht="25.5">
      <c r="A554" s="35" t="s">
        <v>56</v>
      </c>
      <c r="E554" s="39" t="s">
        <v>3607</v>
      </c>
    </row>
    <row r="555" spans="1:5" ht="25.5">
      <c r="A555" s="35" t="s">
        <v>58</v>
      </c>
      <c r="E555" s="40" t="s">
        <v>3605</v>
      </c>
    </row>
    <row r="556" spans="1:5" ht="12.75">
      <c r="A556" t="s">
        <v>59</v>
      </c>
      <c r="E556" s="39" t="s">
        <v>5</v>
      </c>
    </row>
    <row r="557" spans="1:16" ht="12.75">
      <c r="A557" t="s">
        <v>50</v>
      </c>
      <c s="34" t="s">
        <v>881</v>
      </c>
      <c s="34" t="s">
        <v>3608</v>
      </c>
      <c s="35" t="s">
        <v>5</v>
      </c>
      <c s="6" t="s">
        <v>3609</v>
      </c>
      <c s="36" t="s">
        <v>174</v>
      </c>
      <c s="37">
        <v>44.2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55</v>
      </c>
      <c>
        <f>(M557*21)/100</f>
      </c>
      <c t="s">
        <v>28</v>
      </c>
    </row>
    <row r="558" spans="1:5" ht="12.75">
      <c r="A558" s="35" t="s">
        <v>56</v>
      </c>
      <c r="E558" s="39" t="s">
        <v>3609</v>
      </c>
    </row>
    <row r="559" spans="1:5" ht="25.5">
      <c r="A559" s="35" t="s">
        <v>58</v>
      </c>
      <c r="E559" s="40" t="s">
        <v>3610</v>
      </c>
    </row>
    <row r="560" spans="1:5" ht="12.75">
      <c r="A560" t="s">
        <v>59</v>
      </c>
      <c r="E560" s="39" t="s">
        <v>5</v>
      </c>
    </row>
    <row r="561" spans="1:16" ht="12.75">
      <c r="A561" t="s">
        <v>50</v>
      </c>
      <c s="34" t="s">
        <v>882</v>
      </c>
      <c s="34" t="s">
        <v>3611</v>
      </c>
      <c s="35" t="s">
        <v>5</v>
      </c>
      <c s="6" t="s">
        <v>3612</v>
      </c>
      <c s="36" t="s">
        <v>1659</v>
      </c>
      <c s="37">
        <v>12.004</v>
      </c>
      <c s="36">
        <v>0</v>
      </c>
      <c s="36">
        <f>ROUND(G561*H561,6)</f>
      </c>
      <c r="L561" s="38">
        <v>0</v>
      </c>
      <c s="32">
        <f>ROUND(ROUND(L561,2)*ROUND(G561,3),2)</f>
      </c>
      <c s="36" t="s">
        <v>55</v>
      </c>
      <c>
        <f>(M561*21)/100</f>
      </c>
      <c t="s">
        <v>28</v>
      </c>
    </row>
    <row r="562" spans="1:5" ht="12.75">
      <c r="A562" s="35" t="s">
        <v>56</v>
      </c>
      <c r="E562" s="39" t="s">
        <v>3612</v>
      </c>
    </row>
    <row r="563" spans="1:5" ht="25.5">
      <c r="A563" s="35" t="s">
        <v>58</v>
      </c>
      <c r="E563" s="40" t="s">
        <v>3613</v>
      </c>
    </row>
    <row r="564" spans="1:5" ht="12.75">
      <c r="A564" t="s">
        <v>59</v>
      </c>
      <c r="E564" s="39" t="s">
        <v>5</v>
      </c>
    </row>
    <row r="565" spans="1:16" ht="12.75">
      <c r="A565" t="s">
        <v>50</v>
      </c>
      <c s="34" t="s">
        <v>883</v>
      </c>
      <c s="34" t="s">
        <v>3614</v>
      </c>
      <c s="35" t="s">
        <v>5</v>
      </c>
      <c s="6" t="s">
        <v>3615</v>
      </c>
      <c s="36" t="s">
        <v>1659</v>
      </c>
      <c s="37">
        <v>12.004</v>
      </c>
      <c s="36">
        <v>0</v>
      </c>
      <c s="36">
        <f>ROUND(G565*H565,6)</f>
      </c>
      <c r="L565" s="38">
        <v>0</v>
      </c>
      <c s="32">
        <f>ROUND(ROUND(L565,2)*ROUND(G565,3),2)</f>
      </c>
      <c s="36" t="s">
        <v>55</v>
      </c>
      <c>
        <f>(M565*21)/100</f>
      </c>
      <c t="s">
        <v>28</v>
      </c>
    </row>
    <row r="566" spans="1:5" ht="12.75">
      <c r="A566" s="35" t="s">
        <v>56</v>
      </c>
      <c r="E566" s="39" t="s">
        <v>3615</v>
      </c>
    </row>
    <row r="567" spans="1:5" ht="25.5">
      <c r="A567" s="35" t="s">
        <v>58</v>
      </c>
      <c r="E567" s="40" t="s">
        <v>3613</v>
      </c>
    </row>
    <row r="568" spans="1:5" ht="12.75">
      <c r="A568" t="s">
        <v>59</v>
      </c>
      <c r="E568" s="39" t="s">
        <v>5</v>
      </c>
    </row>
    <row r="569" spans="1:13" ht="12.75">
      <c r="A569" t="s">
        <v>47</v>
      </c>
      <c r="C569" s="31" t="s">
        <v>74</v>
      </c>
      <c r="E569" s="33" t="s">
        <v>3616</v>
      </c>
      <c r="J569" s="32">
        <f>0</f>
      </c>
      <c s="32">
        <f>0</f>
      </c>
      <c s="32">
        <f>0+L570+L574</f>
      </c>
      <c s="32">
        <f>0+M570+M574</f>
      </c>
    </row>
    <row r="570" spans="1:16" ht="12.75">
      <c r="A570" t="s">
        <v>50</v>
      </c>
      <c s="34" t="s">
        <v>884</v>
      </c>
      <c s="34" t="s">
        <v>3617</v>
      </c>
      <c s="35" t="s">
        <v>5</v>
      </c>
      <c s="6" t="s">
        <v>3618</v>
      </c>
      <c s="36" t="s">
        <v>1659</v>
      </c>
      <c s="37">
        <v>40.8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55</v>
      </c>
      <c>
        <f>(M570*21)/100</f>
      </c>
      <c t="s">
        <v>28</v>
      </c>
    </row>
    <row r="571" spans="1:5" ht="12.75">
      <c r="A571" s="35" t="s">
        <v>56</v>
      </c>
      <c r="E571" s="39" t="s">
        <v>3618</v>
      </c>
    </row>
    <row r="572" spans="1:5" ht="25.5">
      <c r="A572" s="35" t="s">
        <v>58</v>
      </c>
      <c r="E572" s="40" t="s">
        <v>3619</v>
      </c>
    </row>
    <row r="573" spans="1:5" ht="12.75">
      <c r="A573" t="s">
        <v>59</v>
      </c>
      <c r="E573" s="39" t="s">
        <v>5</v>
      </c>
    </row>
    <row r="574" spans="1:16" ht="12.75">
      <c r="A574" t="s">
        <v>50</v>
      </c>
      <c s="34" t="s">
        <v>885</v>
      </c>
      <c s="34" t="s">
        <v>3620</v>
      </c>
      <c s="35" t="s">
        <v>5</v>
      </c>
      <c s="6" t="s">
        <v>3621</v>
      </c>
      <c s="36" t="s">
        <v>1659</v>
      </c>
      <c s="37">
        <v>40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55</v>
      </c>
      <c>
        <f>(M574*21)/100</f>
      </c>
      <c t="s">
        <v>28</v>
      </c>
    </row>
    <row r="575" spans="1:5" ht="12.75">
      <c r="A575" s="35" t="s">
        <v>56</v>
      </c>
      <c r="E575" s="39" t="s">
        <v>3621</v>
      </c>
    </row>
    <row r="576" spans="1:5" ht="25.5">
      <c r="A576" s="35" t="s">
        <v>58</v>
      </c>
      <c r="E576" s="40" t="s">
        <v>3622</v>
      </c>
    </row>
    <row r="577" spans="1:5" ht="12.75">
      <c r="A577" t="s">
        <v>59</v>
      </c>
      <c r="E577" s="39" t="s">
        <v>5</v>
      </c>
    </row>
    <row r="578" spans="1:13" ht="12.75">
      <c r="A578" t="s">
        <v>47</v>
      </c>
      <c r="C578" s="31" t="s">
        <v>27</v>
      </c>
      <c r="E578" s="33" t="s">
        <v>3623</v>
      </c>
      <c r="J578" s="32">
        <f>0</f>
      </c>
      <c s="32">
        <f>0</f>
      </c>
      <c s="32">
        <f>0+L579+L583+L587+L591+L595+L599+L603+L607+L611+L615+L619+L623+L627+L631+L635+L639+L643+L647+L651+L655+L659+L663+L667+L671+L675+L679+L683+L687+L691+L695+L699+L703+L707+L711+L715+L719+L723+L727+L731+L735+L739+L743+L747+L751</f>
      </c>
      <c s="32">
        <f>0+M579+M583+M587+M591+M595+M599+M603+M607+M611+M615+M619+M623+M627+M631+M635+M639+M643+M647+M651+M655+M659+M663+M667+M671+M675+M679+M683+M687+M691+M695+M699+M703+M707+M711+M715+M719+M723+M727+M731+M735+M739+M743+M747+M751</f>
      </c>
    </row>
    <row r="579" spans="1:16" ht="12.75">
      <c r="A579" t="s">
        <v>50</v>
      </c>
      <c s="34" t="s">
        <v>886</v>
      </c>
      <c s="34" t="s">
        <v>3624</v>
      </c>
      <c s="35" t="s">
        <v>5</v>
      </c>
      <c s="6" t="s">
        <v>3625</v>
      </c>
      <c s="36" t="s">
        <v>65</v>
      </c>
      <c s="37">
        <v>5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55</v>
      </c>
      <c>
        <f>(M579*21)/100</f>
      </c>
      <c t="s">
        <v>28</v>
      </c>
    </row>
    <row r="580" spans="1:5" ht="12.75">
      <c r="A580" s="35" t="s">
        <v>56</v>
      </c>
      <c r="E580" s="39" t="s">
        <v>3625</v>
      </c>
    </row>
    <row r="581" spans="1:5" ht="51">
      <c r="A581" s="35" t="s">
        <v>58</v>
      </c>
      <c r="E581" s="40" t="s">
        <v>3626</v>
      </c>
    </row>
    <row r="582" spans="1:5" ht="12.75">
      <c r="A582" t="s">
        <v>59</v>
      </c>
      <c r="E582" s="39" t="s">
        <v>5</v>
      </c>
    </row>
    <row r="583" spans="1:16" ht="12.75">
      <c r="A583" t="s">
        <v>50</v>
      </c>
      <c s="34" t="s">
        <v>887</v>
      </c>
      <c s="34" t="s">
        <v>3627</v>
      </c>
      <c s="35" t="s">
        <v>5</v>
      </c>
      <c s="6" t="s">
        <v>3628</v>
      </c>
      <c s="36" t="s">
        <v>65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55</v>
      </c>
      <c>
        <f>(M583*21)/100</f>
      </c>
      <c t="s">
        <v>28</v>
      </c>
    </row>
    <row r="584" spans="1:5" ht="12.75">
      <c r="A584" s="35" t="s">
        <v>56</v>
      </c>
      <c r="E584" s="39" t="s">
        <v>3628</v>
      </c>
    </row>
    <row r="585" spans="1:5" ht="25.5">
      <c r="A585" s="35" t="s">
        <v>58</v>
      </c>
      <c r="E585" s="40" t="s">
        <v>3629</v>
      </c>
    </row>
    <row r="586" spans="1:5" ht="12.75">
      <c r="A586" t="s">
        <v>59</v>
      </c>
      <c r="E586" s="39" t="s">
        <v>5</v>
      </c>
    </row>
    <row r="587" spans="1:16" ht="25.5">
      <c r="A587" t="s">
        <v>50</v>
      </c>
      <c s="34" t="s">
        <v>888</v>
      </c>
      <c s="34" t="s">
        <v>3630</v>
      </c>
      <c s="35" t="s">
        <v>5</v>
      </c>
      <c s="6" t="s">
        <v>3631</v>
      </c>
      <c s="36" t="s">
        <v>65</v>
      </c>
      <c s="37">
        <v>2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55</v>
      </c>
      <c>
        <f>(M587*21)/100</f>
      </c>
      <c t="s">
        <v>28</v>
      </c>
    </row>
    <row r="588" spans="1:5" ht="25.5">
      <c r="A588" s="35" t="s">
        <v>56</v>
      </c>
      <c r="E588" s="39" t="s">
        <v>3631</v>
      </c>
    </row>
    <row r="589" spans="1:5" ht="51">
      <c r="A589" s="35" t="s">
        <v>58</v>
      </c>
      <c r="E589" s="40" t="s">
        <v>3632</v>
      </c>
    </row>
    <row r="590" spans="1:5" ht="12.75">
      <c r="A590" t="s">
        <v>59</v>
      </c>
      <c r="E590" s="39" t="s">
        <v>5</v>
      </c>
    </row>
    <row r="591" spans="1:16" ht="25.5">
      <c r="A591" t="s">
        <v>50</v>
      </c>
      <c s="34" t="s">
        <v>889</v>
      </c>
      <c s="34" t="s">
        <v>3633</v>
      </c>
      <c s="35" t="s">
        <v>5</v>
      </c>
      <c s="6" t="s">
        <v>3634</v>
      </c>
      <c s="36" t="s">
        <v>65</v>
      </c>
      <c s="37">
        <v>5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55</v>
      </c>
      <c>
        <f>(M591*21)/100</f>
      </c>
      <c t="s">
        <v>28</v>
      </c>
    </row>
    <row r="592" spans="1:5" ht="25.5">
      <c r="A592" s="35" t="s">
        <v>56</v>
      </c>
      <c r="E592" s="39" t="s">
        <v>3634</v>
      </c>
    </row>
    <row r="593" spans="1:5" ht="63.75">
      <c r="A593" s="35" t="s">
        <v>58</v>
      </c>
      <c r="E593" s="40" t="s">
        <v>3635</v>
      </c>
    </row>
    <row r="594" spans="1:5" ht="12.75">
      <c r="A594" t="s">
        <v>59</v>
      </c>
      <c r="E594" s="39" t="s">
        <v>5</v>
      </c>
    </row>
    <row r="595" spans="1:16" ht="25.5">
      <c r="A595" t="s">
        <v>50</v>
      </c>
      <c s="34" t="s">
        <v>890</v>
      </c>
      <c s="34" t="s">
        <v>3636</v>
      </c>
      <c s="35" t="s">
        <v>5</v>
      </c>
      <c s="6" t="s">
        <v>3637</v>
      </c>
      <c s="36" t="s">
        <v>65</v>
      </c>
      <c s="37">
        <v>4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55</v>
      </c>
      <c>
        <f>(M595*21)/100</f>
      </c>
      <c t="s">
        <v>28</v>
      </c>
    </row>
    <row r="596" spans="1:5" ht="25.5">
      <c r="A596" s="35" t="s">
        <v>56</v>
      </c>
      <c r="E596" s="39" t="s">
        <v>3637</v>
      </c>
    </row>
    <row r="597" spans="1:5" ht="63.75">
      <c r="A597" s="35" t="s">
        <v>58</v>
      </c>
      <c r="E597" s="40" t="s">
        <v>3638</v>
      </c>
    </row>
    <row r="598" spans="1:5" ht="12.75">
      <c r="A598" t="s">
        <v>59</v>
      </c>
      <c r="E598" s="39" t="s">
        <v>5</v>
      </c>
    </row>
    <row r="599" spans="1:16" ht="25.5">
      <c r="A599" t="s">
        <v>50</v>
      </c>
      <c s="34" t="s">
        <v>891</v>
      </c>
      <c s="34" t="s">
        <v>3639</v>
      </c>
      <c s="35" t="s">
        <v>5</v>
      </c>
      <c s="6" t="s">
        <v>3640</v>
      </c>
      <c s="36" t="s">
        <v>65</v>
      </c>
      <c s="37">
        <v>3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55</v>
      </c>
      <c>
        <f>(M599*21)/100</f>
      </c>
      <c t="s">
        <v>28</v>
      </c>
    </row>
    <row r="600" spans="1:5" ht="25.5">
      <c r="A600" s="35" t="s">
        <v>56</v>
      </c>
      <c r="E600" s="39" t="s">
        <v>3640</v>
      </c>
    </row>
    <row r="601" spans="1:5" ht="51">
      <c r="A601" s="35" t="s">
        <v>58</v>
      </c>
      <c r="E601" s="40" t="s">
        <v>3641</v>
      </c>
    </row>
    <row r="602" spans="1:5" ht="12.75">
      <c r="A602" t="s">
        <v>59</v>
      </c>
      <c r="E602" s="39" t="s">
        <v>5</v>
      </c>
    </row>
    <row r="603" spans="1:16" ht="25.5">
      <c r="A603" t="s">
        <v>50</v>
      </c>
      <c s="34" t="s">
        <v>894</v>
      </c>
      <c s="34" t="s">
        <v>3642</v>
      </c>
      <c s="35" t="s">
        <v>5</v>
      </c>
      <c s="6" t="s">
        <v>3643</v>
      </c>
      <c s="36" t="s">
        <v>65</v>
      </c>
      <c s="37">
        <v>1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55</v>
      </c>
      <c>
        <f>(M603*21)/100</f>
      </c>
      <c t="s">
        <v>28</v>
      </c>
    </row>
    <row r="604" spans="1:5" ht="25.5">
      <c r="A604" s="35" t="s">
        <v>56</v>
      </c>
      <c r="E604" s="39" t="s">
        <v>3643</v>
      </c>
    </row>
    <row r="605" spans="1:5" ht="25.5">
      <c r="A605" s="35" t="s">
        <v>58</v>
      </c>
      <c r="E605" s="40" t="s">
        <v>3644</v>
      </c>
    </row>
    <row r="606" spans="1:5" ht="12.75">
      <c r="A606" t="s">
        <v>59</v>
      </c>
      <c r="E606" s="39" t="s">
        <v>5</v>
      </c>
    </row>
    <row r="607" spans="1:16" ht="25.5">
      <c r="A607" t="s">
        <v>50</v>
      </c>
      <c s="34" t="s">
        <v>895</v>
      </c>
      <c s="34" t="s">
        <v>3645</v>
      </c>
      <c s="35" t="s">
        <v>5</v>
      </c>
      <c s="6" t="s">
        <v>3646</v>
      </c>
      <c s="36" t="s">
        <v>65</v>
      </c>
      <c s="37">
        <v>3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55</v>
      </c>
      <c>
        <f>(M607*21)/100</f>
      </c>
      <c t="s">
        <v>28</v>
      </c>
    </row>
    <row r="608" spans="1:5" ht="25.5">
      <c r="A608" s="35" t="s">
        <v>56</v>
      </c>
      <c r="E608" s="39" t="s">
        <v>3646</v>
      </c>
    </row>
    <row r="609" spans="1:5" ht="51">
      <c r="A609" s="35" t="s">
        <v>58</v>
      </c>
      <c r="E609" s="40" t="s">
        <v>3647</v>
      </c>
    </row>
    <row r="610" spans="1:5" ht="12.75">
      <c r="A610" t="s">
        <v>59</v>
      </c>
      <c r="E610" s="39" t="s">
        <v>5</v>
      </c>
    </row>
    <row r="611" spans="1:16" ht="25.5">
      <c r="A611" t="s">
        <v>50</v>
      </c>
      <c s="34" t="s">
        <v>896</v>
      </c>
      <c s="34" t="s">
        <v>3648</v>
      </c>
      <c s="35" t="s">
        <v>5</v>
      </c>
      <c s="6" t="s">
        <v>3649</v>
      </c>
      <c s="36" t="s">
        <v>65</v>
      </c>
      <c s="37">
        <v>3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55</v>
      </c>
      <c>
        <f>(M611*21)/100</f>
      </c>
      <c t="s">
        <v>28</v>
      </c>
    </row>
    <row r="612" spans="1:5" ht="25.5">
      <c r="A612" s="35" t="s">
        <v>56</v>
      </c>
      <c r="E612" s="39" t="s">
        <v>3649</v>
      </c>
    </row>
    <row r="613" spans="1:5" ht="63.75">
      <c r="A613" s="35" t="s">
        <v>58</v>
      </c>
      <c r="E613" s="40" t="s">
        <v>3650</v>
      </c>
    </row>
    <row r="614" spans="1:5" ht="12.75">
      <c r="A614" t="s">
        <v>59</v>
      </c>
      <c r="E614" s="39" t="s">
        <v>5</v>
      </c>
    </row>
    <row r="615" spans="1:16" ht="25.5">
      <c r="A615" t="s">
        <v>50</v>
      </c>
      <c s="34" t="s">
        <v>897</v>
      </c>
      <c s="34" t="s">
        <v>3651</v>
      </c>
      <c s="35" t="s">
        <v>5</v>
      </c>
      <c s="6" t="s">
        <v>3652</v>
      </c>
      <c s="36" t="s">
        <v>65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55</v>
      </c>
      <c>
        <f>(M615*21)/100</f>
      </c>
      <c t="s">
        <v>28</v>
      </c>
    </row>
    <row r="616" spans="1:5" ht="25.5">
      <c r="A616" s="35" t="s">
        <v>56</v>
      </c>
      <c r="E616" s="39" t="s">
        <v>3652</v>
      </c>
    </row>
    <row r="617" spans="1:5" ht="25.5">
      <c r="A617" s="35" t="s">
        <v>58</v>
      </c>
      <c r="E617" s="40" t="s">
        <v>3653</v>
      </c>
    </row>
    <row r="618" spans="1:5" ht="12.75">
      <c r="A618" t="s">
        <v>59</v>
      </c>
      <c r="E618" s="39" t="s">
        <v>5</v>
      </c>
    </row>
    <row r="619" spans="1:16" ht="12.75">
      <c r="A619" t="s">
        <v>50</v>
      </c>
      <c s="34" t="s">
        <v>898</v>
      </c>
      <c s="34" t="s">
        <v>3654</v>
      </c>
      <c s="35" t="s">
        <v>5</v>
      </c>
      <c s="6" t="s">
        <v>3655</v>
      </c>
      <c s="36" t="s">
        <v>65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55</v>
      </c>
      <c>
        <f>(M619*21)/100</f>
      </c>
      <c t="s">
        <v>28</v>
      </c>
    </row>
    <row r="620" spans="1:5" ht="12.75">
      <c r="A620" s="35" t="s">
        <v>56</v>
      </c>
      <c r="E620" s="39" t="s">
        <v>3655</v>
      </c>
    </row>
    <row r="621" spans="1:5" ht="12.75">
      <c r="A621" s="35" t="s">
        <v>58</v>
      </c>
      <c r="E621" s="40" t="s">
        <v>5</v>
      </c>
    </row>
    <row r="622" spans="1:5" ht="12.75">
      <c r="A622" t="s">
        <v>59</v>
      </c>
      <c r="E622" s="39" t="s">
        <v>5</v>
      </c>
    </row>
    <row r="623" spans="1:16" ht="12.75">
      <c r="A623" t="s">
        <v>50</v>
      </c>
      <c s="34" t="s">
        <v>899</v>
      </c>
      <c s="34" t="s">
        <v>3656</v>
      </c>
      <c s="35" t="s">
        <v>5</v>
      </c>
      <c s="6" t="s">
        <v>3657</v>
      </c>
      <c s="36" t="s">
        <v>1659</v>
      </c>
      <c s="37">
        <v>5217.63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55</v>
      </c>
      <c>
        <f>(M623*21)/100</f>
      </c>
      <c t="s">
        <v>28</v>
      </c>
    </row>
    <row r="624" spans="1:5" ht="12.75">
      <c r="A624" s="35" t="s">
        <v>56</v>
      </c>
      <c r="E624" s="39" t="s">
        <v>3657</v>
      </c>
    </row>
    <row r="625" spans="1:5" ht="25.5">
      <c r="A625" s="35" t="s">
        <v>58</v>
      </c>
      <c r="E625" s="42" t="s">
        <v>3658</v>
      </c>
    </row>
    <row r="626" spans="1:5" ht="12.75">
      <c r="A626" t="s">
        <v>59</v>
      </c>
      <c r="E626" s="39" t="s">
        <v>5</v>
      </c>
    </row>
    <row r="627" spans="1:16" ht="12.75">
      <c r="A627" t="s">
        <v>50</v>
      </c>
      <c s="34" t="s">
        <v>900</v>
      </c>
      <c s="34" t="s">
        <v>3659</v>
      </c>
      <c s="35" t="s">
        <v>5</v>
      </c>
      <c s="6" t="s">
        <v>3660</v>
      </c>
      <c s="36" t="s">
        <v>1659</v>
      </c>
      <c s="37">
        <v>732.396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55</v>
      </c>
      <c>
        <f>(M627*21)/100</f>
      </c>
      <c t="s">
        <v>28</v>
      </c>
    </row>
    <row r="628" spans="1:5" ht="12.75">
      <c r="A628" s="35" t="s">
        <v>56</v>
      </c>
      <c r="E628" s="39" t="s">
        <v>3660</v>
      </c>
    </row>
    <row r="629" spans="1:5" ht="51">
      <c r="A629" s="35" t="s">
        <v>58</v>
      </c>
      <c r="E629" s="40" t="s">
        <v>3661</v>
      </c>
    </row>
    <row r="630" spans="1:5" ht="12.75">
      <c r="A630" t="s">
        <v>59</v>
      </c>
      <c r="E630" s="39" t="s">
        <v>5</v>
      </c>
    </row>
    <row r="631" spans="1:16" ht="12.75">
      <c r="A631" t="s">
        <v>50</v>
      </c>
      <c s="34" t="s">
        <v>901</v>
      </c>
      <c s="34" t="s">
        <v>3662</v>
      </c>
      <c s="35" t="s">
        <v>5</v>
      </c>
      <c s="6" t="s">
        <v>3663</v>
      </c>
      <c s="36" t="s">
        <v>1659</v>
      </c>
      <c s="37">
        <v>732.396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55</v>
      </c>
      <c>
        <f>(M631*21)/100</f>
      </c>
      <c t="s">
        <v>28</v>
      </c>
    </row>
    <row r="632" spans="1:5" ht="12.75">
      <c r="A632" s="35" t="s">
        <v>56</v>
      </c>
      <c r="E632" s="39" t="s">
        <v>3663</v>
      </c>
    </row>
    <row r="633" spans="1:5" ht="51">
      <c r="A633" s="35" t="s">
        <v>58</v>
      </c>
      <c r="E633" s="40" t="s">
        <v>3661</v>
      </c>
    </row>
    <row r="634" spans="1:5" ht="12.75">
      <c r="A634" t="s">
        <v>59</v>
      </c>
      <c r="E634" s="39" t="s">
        <v>5</v>
      </c>
    </row>
    <row r="635" spans="1:16" ht="25.5">
      <c r="A635" t="s">
        <v>50</v>
      </c>
      <c s="34" t="s">
        <v>902</v>
      </c>
      <c s="34" t="s">
        <v>3664</v>
      </c>
      <c s="35" t="s">
        <v>5</v>
      </c>
      <c s="6" t="s">
        <v>3665</v>
      </c>
      <c s="36" t="s">
        <v>1659</v>
      </c>
      <c s="37">
        <v>5674.3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55</v>
      </c>
      <c>
        <f>(M635*21)/100</f>
      </c>
      <c t="s">
        <v>28</v>
      </c>
    </row>
    <row r="636" spans="1:5" ht="25.5">
      <c r="A636" s="35" t="s">
        <v>56</v>
      </c>
      <c r="E636" s="39" t="s">
        <v>3665</v>
      </c>
    </row>
    <row r="637" spans="1:5" ht="409.5">
      <c r="A637" s="35" t="s">
        <v>58</v>
      </c>
      <c r="E637" s="42" t="s">
        <v>3666</v>
      </c>
    </row>
    <row r="638" spans="1:5" ht="12.75">
      <c r="A638" t="s">
        <v>59</v>
      </c>
      <c r="E638" s="39" t="s">
        <v>5</v>
      </c>
    </row>
    <row r="639" spans="1:16" ht="12.75">
      <c r="A639" t="s">
        <v>50</v>
      </c>
      <c s="34" t="s">
        <v>903</v>
      </c>
      <c s="34" t="s">
        <v>3667</v>
      </c>
      <c s="35" t="s">
        <v>5</v>
      </c>
      <c s="6" t="s">
        <v>3668</v>
      </c>
      <c s="36" t="s">
        <v>1659</v>
      </c>
      <c s="37">
        <v>23224.909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55</v>
      </c>
      <c>
        <f>(M639*21)/100</f>
      </c>
      <c t="s">
        <v>28</v>
      </c>
    </row>
    <row r="640" spans="1:5" ht="12.75">
      <c r="A640" s="35" t="s">
        <v>56</v>
      </c>
      <c r="E640" s="39" t="s">
        <v>3668</v>
      </c>
    </row>
    <row r="641" spans="1:5" ht="102">
      <c r="A641" s="35" t="s">
        <v>58</v>
      </c>
      <c r="E641" s="42" t="s">
        <v>3669</v>
      </c>
    </row>
    <row r="642" spans="1:5" ht="12.75">
      <c r="A642" t="s">
        <v>59</v>
      </c>
      <c r="E642" s="39" t="s">
        <v>5</v>
      </c>
    </row>
    <row r="643" spans="1:16" ht="12.75">
      <c r="A643" t="s">
        <v>50</v>
      </c>
      <c s="34" t="s">
        <v>904</v>
      </c>
      <c s="34" t="s">
        <v>3670</v>
      </c>
      <c s="35" t="s">
        <v>5</v>
      </c>
      <c s="6" t="s">
        <v>3671</v>
      </c>
      <c s="36" t="s">
        <v>1659</v>
      </c>
      <c s="37">
        <v>1059.008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55</v>
      </c>
      <c>
        <f>(M643*21)/100</f>
      </c>
      <c t="s">
        <v>28</v>
      </c>
    </row>
    <row r="644" spans="1:5" ht="12.75">
      <c r="A644" s="35" t="s">
        <v>56</v>
      </c>
      <c r="E644" s="39" t="s">
        <v>3671</v>
      </c>
    </row>
    <row r="645" spans="1:5" ht="51">
      <c r="A645" s="35" t="s">
        <v>58</v>
      </c>
      <c r="E645" s="40" t="s">
        <v>3672</v>
      </c>
    </row>
    <row r="646" spans="1:5" ht="12.75">
      <c r="A646" t="s">
        <v>59</v>
      </c>
      <c r="E646" s="39" t="s">
        <v>5</v>
      </c>
    </row>
    <row r="647" spans="1:16" ht="12.75">
      <c r="A647" t="s">
        <v>50</v>
      </c>
      <c s="34" t="s">
        <v>905</v>
      </c>
      <c s="34" t="s">
        <v>3673</v>
      </c>
      <c s="35" t="s">
        <v>5</v>
      </c>
      <c s="6" t="s">
        <v>3674</v>
      </c>
      <c s="36" t="s">
        <v>1659</v>
      </c>
      <c s="37">
        <v>23666.45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55</v>
      </c>
      <c>
        <f>(M647*21)/100</f>
      </c>
      <c t="s">
        <v>28</v>
      </c>
    </row>
    <row r="648" spans="1:5" ht="12.75">
      <c r="A648" s="35" t="s">
        <v>56</v>
      </c>
      <c r="E648" s="39" t="s">
        <v>3674</v>
      </c>
    </row>
    <row r="649" spans="1:5" ht="12.75">
      <c r="A649" s="35" t="s">
        <v>58</v>
      </c>
      <c r="E649" s="40" t="s">
        <v>5</v>
      </c>
    </row>
    <row r="650" spans="1:5" ht="12.75">
      <c r="A650" t="s">
        <v>59</v>
      </c>
      <c r="E650" s="39" t="s">
        <v>5</v>
      </c>
    </row>
    <row r="651" spans="1:16" ht="12.75">
      <c r="A651" t="s">
        <v>50</v>
      </c>
      <c s="34" t="s">
        <v>906</v>
      </c>
      <c s="34" t="s">
        <v>3675</v>
      </c>
      <c s="35" t="s">
        <v>5</v>
      </c>
      <c s="6" t="s">
        <v>3676</v>
      </c>
      <c s="36" t="s">
        <v>1659</v>
      </c>
      <c s="37">
        <v>546.194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55</v>
      </c>
      <c>
        <f>(M651*21)/100</f>
      </c>
      <c t="s">
        <v>28</v>
      </c>
    </row>
    <row r="652" spans="1:5" ht="12.75">
      <c r="A652" s="35" t="s">
        <v>56</v>
      </c>
      <c r="E652" s="39" t="s">
        <v>3676</v>
      </c>
    </row>
    <row r="653" spans="1:5" ht="306">
      <c r="A653" s="35" t="s">
        <v>58</v>
      </c>
      <c r="E653" s="42" t="s">
        <v>3677</v>
      </c>
    </row>
    <row r="654" spans="1:5" ht="12.75">
      <c r="A654" t="s">
        <v>59</v>
      </c>
      <c r="E654" s="39" t="s">
        <v>5</v>
      </c>
    </row>
    <row r="655" spans="1:16" ht="25.5">
      <c r="A655" t="s">
        <v>50</v>
      </c>
      <c s="34" t="s">
        <v>907</v>
      </c>
      <c s="34" t="s">
        <v>3678</v>
      </c>
      <c s="35" t="s">
        <v>5</v>
      </c>
      <c s="6" t="s">
        <v>3679</v>
      </c>
      <c s="36" t="s">
        <v>1659</v>
      </c>
      <c s="37">
        <v>17283.372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55</v>
      </c>
      <c>
        <f>(M655*21)/100</f>
      </c>
      <c t="s">
        <v>28</v>
      </c>
    </row>
    <row r="656" spans="1:5" ht="25.5">
      <c r="A656" s="35" t="s">
        <v>56</v>
      </c>
      <c r="E656" s="39" t="s">
        <v>3679</v>
      </c>
    </row>
    <row r="657" spans="1:5" ht="140.25">
      <c r="A657" s="35" t="s">
        <v>58</v>
      </c>
      <c r="E657" s="42" t="s">
        <v>3680</v>
      </c>
    </row>
    <row r="658" spans="1:5" ht="12.75">
      <c r="A658" t="s">
        <v>59</v>
      </c>
      <c r="E658" s="39" t="s">
        <v>5</v>
      </c>
    </row>
    <row r="659" spans="1:16" ht="12.75">
      <c r="A659" t="s">
        <v>50</v>
      </c>
      <c s="34" t="s">
        <v>908</v>
      </c>
      <c s="34" t="s">
        <v>3681</v>
      </c>
      <c s="35" t="s">
        <v>5</v>
      </c>
      <c s="6" t="s">
        <v>3682</v>
      </c>
      <c s="36" t="s">
        <v>1659</v>
      </c>
      <c s="37">
        <v>668.683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68</v>
      </c>
      <c>
        <f>(M659*21)/100</f>
      </c>
      <c t="s">
        <v>28</v>
      </c>
    </row>
    <row r="660" spans="1:5" ht="12.75">
      <c r="A660" s="35" t="s">
        <v>56</v>
      </c>
      <c r="E660" s="39" t="s">
        <v>3682</v>
      </c>
    </row>
    <row r="661" spans="1:5" ht="114.75">
      <c r="A661" s="35" t="s">
        <v>58</v>
      </c>
      <c r="E661" s="42" t="s">
        <v>3683</v>
      </c>
    </row>
    <row r="662" spans="1:5" ht="12.75">
      <c r="A662" t="s">
        <v>59</v>
      </c>
      <c r="E662" s="39" t="s">
        <v>5</v>
      </c>
    </row>
    <row r="663" spans="1:16" ht="12.75">
      <c r="A663" t="s">
        <v>50</v>
      </c>
      <c s="34" t="s">
        <v>909</v>
      </c>
      <c s="34" t="s">
        <v>3684</v>
      </c>
      <c s="35" t="s">
        <v>5</v>
      </c>
      <c s="6" t="s">
        <v>3685</v>
      </c>
      <c s="36" t="s">
        <v>1659</v>
      </c>
      <c s="37">
        <v>568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55</v>
      </c>
      <c>
        <f>(M663*21)/100</f>
      </c>
      <c t="s">
        <v>28</v>
      </c>
    </row>
    <row r="664" spans="1:5" ht="12.75">
      <c r="A664" s="35" t="s">
        <v>56</v>
      </c>
      <c r="E664" s="39" t="s">
        <v>3685</v>
      </c>
    </row>
    <row r="665" spans="1:5" ht="25.5">
      <c r="A665" s="35" t="s">
        <v>58</v>
      </c>
      <c r="E665" s="40" t="s">
        <v>3686</v>
      </c>
    </row>
    <row r="666" spans="1:5" ht="12.75">
      <c r="A666" t="s">
        <v>59</v>
      </c>
      <c r="E666" s="39" t="s">
        <v>5</v>
      </c>
    </row>
    <row r="667" spans="1:16" ht="12.75">
      <c r="A667" t="s">
        <v>50</v>
      </c>
      <c s="34" t="s">
        <v>910</v>
      </c>
      <c s="34" t="s">
        <v>3687</v>
      </c>
      <c s="35" t="s">
        <v>5</v>
      </c>
      <c s="6" t="s">
        <v>3688</v>
      </c>
      <c s="36" t="s">
        <v>1659</v>
      </c>
      <c s="37">
        <v>170.848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55</v>
      </c>
      <c>
        <f>(M667*21)/100</f>
      </c>
      <c t="s">
        <v>28</v>
      </c>
    </row>
    <row r="668" spans="1:5" ht="12.75">
      <c r="A668" s="35" t="s">
        <v>56</v>
      </c>
      <c r="E668" s="39" t="s">
        <v>3688</v>
      </c>
    </row>
    <row r="669" spans="1:5" ht="140.25">
      <c r="A669" s="35" t="s">
        <v>58</v>
      </c>
      <c r="E669" s="42" t="s">
        <v>3689</v>
      </c>
    </row>
    <row r="670" spans="1:5" ht="12.75">
      <c r="A670" t="s">
        <v>59</v>
      </c>
      <c r="E670" s="39" t="s">
        <v>5</v>
      </c>
    </row>
    <row r="671" spans="1:16" ht="25.5">
      <c r="A671" t="s">
        <v>50</v>
      </c>
      <c s="34" t="s">
        <v>912</v>
      </c>
      <c s="34" t="s">
        <v>3690</v>
      </c>
      <c s="35" t="s">
        <v>5</v>
      </c>
      <c s="6" t="s">
        <v>3691</v>
      </c>
      <c s="36" t="s">
        <v>1659</v>
      </c>
      <c s="37">
        <v>175.052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55</v>
      </c>
      <c>
        <f>(M671*21)/100</f>
      </c>
      <c t="s">
        <v>28</v>
      </c>
    </row>
    <row r="672" spans="1:5" ht="25.5">
      <c r="A672" s="35" t="s">
        <v>56</v>
      </c>
      <c r="E672" s="39" t="s">
        <v>3691</v>
      </c>
    </row>
    <row r="673" spans="1:5" ht="25.5">
      <c r="A673" s="35" t="s">
        <v>58</v>
      </c>
      <c r="E673" s="42" t="s">
        <v>3692</v>
      </c>
    </row>
    <row r="674" spans="1:5" ht="12.75">
      <c r="A674" t="s">
        <v>59</v>
      </c>
      <c r="E674" s="39" t="s">
        <v>5</v>
      </c>
    </row>
    <row r="675" spans="1:16" ht="25.5">
      <c r="A675" t="s">
        <v>50</v>
      </c>
      <c s="34" t="s">
        <v>913</v>
      </c>
      <c s="34" t="s">
        <v>3693</v>
      </c>
      <c s="35" t="s">
        <v>5</v>
      </c>
      <c s="6" t="s">
        <v>3694</v>
      </c>
      <c s="36" t="s">
        <v>1659</v>
      </c>
      <c s="37">
        <v>136.723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55</v>
      </c>
      <c>
        <f>(M675*21)/100</f>
      </c>
      <c t="s">
        <v>28</v>
      </c>
    </row>
    <row r="676" spans="1:5" ht="25.5">
      <c r="A676" s="35" t="s">
        <v>56</v>
      </c>
      <c r="E676" s="39" t="s">
        <v>3694</v>
      </c>
    </row>
    <row r="677" spans="1:5" ht="242.25">
      <c r="A677" s="35" t="s">
        <v>58</v>
      </c>
      <c r="E677" s="42" t="s">
        <v>3695</v>
      </c>
    </row>
    <row r="678" spans="1:5" ht="12.75">
      <c r="A678" t="s">
        <v>59</v>
      </c>
      <c r="E678" s="39" t="s">
        <v>5</v>
      </c>
    </row>
    <row r="679" spans="1:16" ht="12.75">
      <c r="A679" t="s">
        <v>50</v>
      </c>
      <c s="34" t="s">
        <v>914</v>
      </c>
      <c s="34" t="s">
        <v>3696</v>
      </c>
      <c s="35" t="s">
        <v>5</v>
      </c>
      <c s="6" t="s">
        <v>3697</v>
      </c>
      <c s="36" t="s">
        <v>1659</v>
      </c>
      <c s="37">
        <v>546.892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55</v>
      </c>
      <c>
        <f>(M679*21)/100</f>
      </c>
      <c t="s">
        <v>28</v>
      </c>
    </row>
    <row r="680" spans="1:5" ht="12.75">
      <c r="A680" s="35" t="s">
        <v>56</v>
      </c>
      <c r="E680" s="39" t="s">
        <v>3697</v>
      </c>
    </row>
    <row r="681" spans="1:5" ht="51">
      <c r="A681" s="35" t="s">
        <v>58</v>
      </c>
      <c r="E681" s="42" t="s">
        <v>3698</v>
      </c>
    </row>
    <row r="682" spans="1:5" ht="12.75">
      <c r="A682" t="s">
        <v>59</v>
      </c>
      <c r="E682" s="39" t="s">
        <v>5</v>
      </c>
    </row>
    <row r="683" spans="1:16" ht="12.75">
      <c r="A683" t="s">
        <v>50</v>
      </c>
      <c s="34" t="s">
        <v>915</v>
      </c>
      <c s="34" t="s">
        <v>3699</v>
      </c>
      <c s="35" t="s">
        <v>5</v>
      </c>
      <c s="6" t="s">
        <v>3700</v>
      </c>
      <c s="36" t="s">
        <v>174</v>
      </c>
      <c s="37">
        <v>3868.95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55</v>
      </c>
      <c>
        <f>(M683*21)/100</f>
      </c>
      <c t="s">
        <v>28</v>
      </c>
    </row>
    <row r="684" spans="1:5" ht="12.75">
      <c r="A684" s="35" t="s">
        <v>56</v>
      </c>
      <c r="E684" s="39" t="s">
        <v>3700</v>
      </c>
    </row>
    <row r="685" spans="1:5" ht="409.5">
      <c r="A685" s="35" t="s">
        <v>58</v>
      </c>
      <c r="E685" s="42" t="s">
        <v>3701</v>
      </c>
    </row>
    <row r="686" spans="1:5" ht="12.75">
      <c r="A686" t="s">
        <v>59</v>
      </c>
      <c r="E686" s="39" t="s">
        <v>5</v>
      </c>
    </row>
    <row r="687" spans="1:16" ht="12.75">
      <c r="A687" t="s">
        <v>50</v>
      </c>
      <c s="34" t="s">
        <v>916</v>
      </c>
      <c s="34" t="s">
        <v>3702</v>
      </c>
      <c s="35" t="s">
        <v>5</v>
      </c>
      <c s="6" t="s">
        <v>3703</v>
      </c>
      <c s="36" t="s">
        <v>1659</v>
      </c>
      <c s="37">
        <v>305.42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55</v>
      </c>
      <c>
        <f>(M687*21)/100</f>
      </c>
      <c t="s">
        <v>28</v>
      </c>
    </row>
    <row r="688" spans="1:5" ht="12.75">
      <c r="A688" s="35" t="s">
        <v>56</v>
      </c>
      <c r="E688" s="39" t="s">
        <v>3703</v>
      </c>
    </row>
    <row r="689" spans="1:5" ht="63.75">
      <c r="A689" s="35" t="s">
        <v>58</v>
      </c>
      <c r="E689" s="40" t="s">
        <v>3704</v>
      </c>
    </row>
    <row r="690" spans="1:5" ht="12.75">
      <c r="A690" t="s">
        <v>59</v>
      </c>
      <c r="E690" s="39" t="s">
        <v>5</v>
      </c>
    </row>
    <row r="691" spans="1:16" ht="12.75">
      <c r="A691" t="s">
        <v>50</v>
      </c>
      <c s="34" t="s">
        <v>917</v>
      </c>
      <c s="34" t="s">
        <v>3705</v>
      </c>
      <c s="35" t="s">
        <v>5</v>
      </c>
      <c s="6" t="s">
        <v>3706</v>
      </c>
      <c s="36" t="s">
        <v>1659</v>
      </c>
      <c s="37">
        <v>820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55</v>
      </c>
      <c>
        <f>(M691*21)/100</f>
      </c>
      <c t="s">
        <v>28</v>
      </c>
    </row>
    <row r="692" spans="1:5" ht="12.75">
      <c r="A692" s="35" t="s">
        <v>56</v>
      </c>
      <c r="E692" s="39" t="s">
        <v>3706</v>
      </c>
    </row>
    <row r="693" spans="1:5" ht="76.5">
      <c r="A693" s="35" t="s">
        <v>58</v>
      </c>
      <c r="E693" s="40" t="s">
        <v>3707</v>
      </c>
    </row>
    <row r="694" spans="1:5" ht="12.75">
      <c r="A694" t="s">
        <v>59</v>
      </c>
      <c r="E694" s="39" t="s">
        <v>5</v>
      </c>
    </row>
    <row r="695" spans="1:16" ht="12.75">
      <c r="A695" t="s">
        <v>50</v>
      </c>
      <c s="34" t="s">
        <v>918</v>
      </c>
      <c s="34" t="s">
        <v>3708</v>
      </c>
      <c s="35" t="s">
        <v>5</v>
      </c>
      <c s="6" t="s">
        <v>3709</v>
      </c>
      <c s="36" t="s">
        <v>1659</v>
      </c>
      <c s="37">
        <v>1160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55</v>
      </c>
      <c>
        <f>(M695*21)/100</f>
      </c>
      <c t="s">
        <v>28</v>
      </c>
    </row>
    <row r="696" spans="1:5" ht="12.75">
      <c r="A696" s="35" t="s">
        <v>56</v>
      </c>
      <c r="E696" s="39" t="s">
        <v>3709</v>
      </c>
    </row>
    <row r="697" spans="1:5" ht="76.5">
      <c r="A697" s="35" t="s">
        <v>58</v>
      </c>
      <c r="E697" s="40" t="s">
        <v>3710</v>
      </c>
    </row>
    <row r="698" spans="1:5" ht="12.75">
      <c r="A698" t="s">
        <v>59</v>
      </c>
      <c r="E698" s="39" t="s">
        <v>5</v>
      </c>
    </row>
    <row r="699" spans="1:16" ht="12.75">
      <c r="A699" t="s">
        <v>50</v>
      </c>
      <c s="34" t="s">
        <v>919</v>
      </c>
      <c s="34" t="s">
        <v>3711</v>
      </c>
      <c s="35" t="s">
        <v>5</v>
      </c>
      <c s="6" t="s">
        <v>3712</v>
      </c>
      <c s="36" t="s">
        <v>1659</v>
      </c>
      <c s="37">
        <v>831.822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55</v>
      </c>
      <c>
        <f>(M699*21)/100</f>
      </c>
      <c t="s">
        <v>28</v>
      </c>
    </row>
    <row r="700" spans="1:5" ht="12.75">
      <c r="A700" s="35" t="s">
        <v>56</v>
      </c>
      <c r="E700" s="39" t="s">
        <v>3712</v>
      </c>
    </row>
    <row r="701" spans="1:5" ht="25.5">
      <c r="A701" s="35" t="s">
        <v>58</v>
      </c>
      <c r="E701" s="42" t="s">
        <v>3713</v>
      </c>
    </row>
    <row r="702" spans="1:5" ht="12.75">
      <c r="A702" t="s">
        <v>59</v>
      </c>
      <c r="E702" s="39" t="s">
        <v>5</v>
      </c>
    </row>
    <row r="703" spans="1:16" ht="12.75">
      <c r="A703" t="s">
        <v>50</v>
      </c>
      <c s="34" t="s">
        <v>920</v>
      </c>
      <c s="34" t="s">
        <v>3714</v>
      </c>
      <c s="35" t="s">
        <v>5</v>
      </c>
      <c s="6" t="s">
        <v>3715</v>
      </c>
      <c s="36" t="s">
        <v>1659</v>
      </c>
      <c s="37">
        <v>831.822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55</v>
      </c>
      <c>
        <f>(M703*21)/100</f>
      </c>
      <c t="s">
        <v>28</v>
      </c>
    </row>
    <row r="704" spans="1:5" ht="12.75">
      <c r="A704" s="35" t="s">
        <v>56</v>
      </c>
      <c r="E704" s="39" t="s">
        <v>3715</v>
      </c>
    </row>
    <row r="705" spans="1:5" ht="114.75">
      <c r="A705" s="35" t="s">
        <v>58</v>
      </c>
      <c r="E705" s="42" t="s">
        <v>3716</v>
      </c>
    </row>
    <row r="706" spans="1:5" ht="12.75">
      <c r="A706" t="s">
        <v>59</v>
      </c>
      <c r="E706" s="39" t="s">
        <v>5</v>
      </c>
    </row>
    <row r="707" spans="1:16" ht="25.5">
      <c r="A707" t="s">
        <v>50</v>
      </c>
      <c s="34" t="s">
        <v>921</v>
      </c>
      <c s="34" t="s">
        <v>3717</v>
      </c>
      <c s="35" t="s">
        <v>5</v>
      </c>
      <c s="6" t="s">
        <v>3718</v>
      </c>
      <c s="36" t="s">
        <v>1664</v>
      </c>
      <c s="37">
        <v>66.138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55</v>
      </c>
      <c>
        <f>(M707*21)/100</f>
      </c>
      <c t="s">
        <v>28</v>
      </c>
    </row>
    <row r="708" spans="1:5" ht="25.5">
      <c r="A708" s="35" t="s">
        <v>56</v>
      </c>
      <c r="E708" s="39" t="s">
        <v>3718</v>
      </c>
    </row>
    <row r="709" spans="1:5" ht="216.75">
      <c r="A709" s="35" t="s">
        <v>58</v>
      </c>
      <c r="E709" s="42" t="s">
        <v>3719</v>
      </c>
    </row>
    <row r="710" spans="1:5" ht="12.75">
      <c r="A710" t="s">
        <v>59</v>
      </c>
      <c r="E710" s="39" t="s">
        <v>5</v>
      </c>
    </row>
    <row r="711" spans="1:16" ht="25.5">
      <c r="A711" t="s">
        <v>50</v>
      </c>
      <c s="34" t="s">
        <v>922</v>
      </c>
      <c s="34" t="s">
        <v>3720</v>
      </c>
      <c s="35" t="s">
        <v>5</v>
      </c>
      <c s="6" t="s">
        <v>3721</v>
      </c>
      <c s="36" t="s">
        <v>1664</v>
      </c>
      <c s="37">
        <v>24.6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55</v>
      </c>
      <c>
        <f>(M711*21)/100</f>
      </c>
      <c t="s">
        <v>28</v>
      </c>
    </row>
    <row r="712" spans="1:5" ht="25.5">
      <c r="A712" s="35" t="s">
        <v>56</v>
      </c>
      <c r="E712" s="39" t="s">
        <v>3721</v>
      </c>
    </row>
    <row r="713" spans="1:5" ht="51">
      <c r="A713" s="35" t="s">
        <v>58</v>
      </c>
      <c r="E713" s="40" t="s">
        <v>3722</v>
      </c>
    </row>
    <row r="714" spans="1:5" ht="12.75">
      <c r="A714" t="s">
        <v>59</v>
      </c>
      <c r="E714" s="39" t="s">
        <v>5</v>
      </c>
    </row>
    <row r="715" spans="1:16" ht="12.75">
      <c r="A715" t="s">
        <v>50</v>
      </c>
      <c s="34" t="s">
        <v>923</v>
      </c>
      <c s="34" t="s">
        <v>3723</v>
      </c>
      <c s="35" t="s">
        <v>5</v>
      </c>
      <c s="6" t="s">
        <v>3724</v>
      </c>
      <c s="36" t="s">
        <v>54</v>
      </c>
      <c s="37">
        <v>16.344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55</v>
      </c>
      <c>
        <f>(M715*21)/100</f>
      </c>
      <c t="s">
        <v>28</v>
      </c>
    </row>
    <row r="716" spans="1:5" ht="12.75">
      <c r="A716" s="35" t="s">
        <v>56</v>
      </c>
      <c r="E716" s="39" t="s">
        <v>3724</v>
      </c>
    </row>
    <row r="717" spans="1:5" ht="409.5">
      <c r="A717" s="35" t="s">
        <v>58</v>
      </c>
      <c r="E717" s="42" t="s">
        <v>3725</v>
      </c>
    </row>
    <row r="718" spans="1:5" ht="12.75">
      <c r="A718" t="s">
        <v>59</v>
      </c>
      <c r="E718" s="39" t="s">
        <v>5</v>
      </c>
    </row>
    <row r="719" spans="1:16" ht="12.75">
      <c r="A719" t="s">
        <v>50</v>
      </c>
      <c s="34" t="s">
        <v>924</v>
      </c>
      <c s="34" t="s">
        <v>3726</v>
      </c>
      <c s="35" t="s">
        <v>5</v>
      </c>
      <c s="6" t="s">
        <v>3727</v>
      </c>
      <c s="36" t="s">
        <v>1659</v>
      </c>
      <c s="37">
        <v>7118.55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55</v>
      </c>
      <c>
        <f>(M719*21)/100</f>
      </c>
      <c t="s">
        <v>28</v>
      </c>
    </row>
    <row r="720" spans="1:5" ht="12.75">
      <c r="A720" s="35" t="s">
        <v>56</v>
      </c>
      <c r="E720" s="39" t="s">
        <v>3727</v>
      </c>
    </row>
    <row r="721" spans="1:5" ht="409.5">
      <c r="A721" s="35" t="s">
        <v>58</v>
      </c>
      <c r="E721" s="42" t="s">
        <v>3728</v>
      </c>
    </row>
    <row r="722" spans="1:5" ht="12.75">
      <c r="A722" t="s">
        <v>59</v>
      </c>
      <c r="E722" s="39" t="s">
        <v>5</v>
      </c>
    </row>
    <row r="723" spans="1:16" ht="25.5">
      <c r="A723" t="s">
        <v>50</v>
      </c>
      <c s="34" t="s">
        <v>925</v>
      </c>
      <c s="34" t="s">
        <v>3729</v>
      </c>
      <c s="35" t="s">
        <v>5</v>
      </c>
      <c s="6" t="s">
        <v>3730</v>
      </c>
      <c s="36" t="s">
        <v>1659</v>
      </c>
      <c s="37">
        <v>12402.96</v>
      </c>
      <c s="36">
        <v>0</v>
      </c>
      <c s="36">
        <f>ROUND(G723*H723,6)</f>
      </c>
      <c r="L723" s="38">
        <v>0</v>
      </c>
      <c s="32">
        <f>ROUND(ROUND(L723,2)*ROUND(G723,3),2)</f>
      </c>
      <c s="36" t="s">
        <v>55</v>
      </c>
      <c>
        <f>(M723*21)/100</f>
      </c>
      <c t="s">
        <v>28</v>
      </c>
    </row>
    <row r="724" spans="1:5" ht="25.5">
      <c r="A724" s="35" t="s">
        <v>56</v>
      </c>
      <c r="E724" s="39" t="s">
        <v>3730</v>
      </c>
    </row>
    <row r="725" spans="1:5" ht="409.5">
      <c r="A725" s="35" t="s">
        <v>58</v>
      </c>
      <c r="E725" s="42" t="s">
        <v>3731</v>
      </c>
    </row>
    <row r="726" spans="1:5" ht="12.75">
      <c r="A726" t="s">
        <v>59</v>
      </c>
      <c r="E726" s="39" t="s">
        <v>5</v>
      </c>
    </row>
    <row r="727" spans="1:16" ht="12.75">
      <c r="A727" t="s">
        <v>50</v>
      </c>
      <c s="34" t="s">
        <v>926</v>
      </c>
      <c s="34" t="s">
        <v>3732</v>
      </c>
      <c s="35" t="s">
        <v>5</v>
      </c>
      <c s="6" t="s">
        <v>3733</v>
      </c>
      <c s="36" t="s">
        <v>1664</v>
      </c>
      <c s="37">
        <v>87.5</v>
      </c>
      <c s="36">
        <v>0</v>
      </c>
      <c s="36">
        <f>ROUND(G727*H727,6)</f>
      </c>
      <c r="L727" s="38">
        <v>0</v>
      </c>
      <c s="32">
        <f>ROUND(ROUND(L727,2)*ROUND(G727,3),2)</f>
      </c>
      <c s="36" t="s">
        <v>55</v>
      </c>
      <c>
        <f>(M727*21)/100</f>
      </c>
      <c t="s">
        <v>28</v>
      </c>
    </row>
    <row r="728" spans="1:5" ht="12.75">
      <c r="A728" s="35" t="s">
        <v>56</v>
      </c>
      <c r="E728" s="39" t="s">
        <v>3733</v>
      </c>
    </row>
    <row r="729" spans="1:5" ht="51">
      <c r="A729" s="35" t="s">
        <v>58</v>
      </c>
      <c r="E729" s="40" t="s">
        <v>3734</v>
      </c>
    </row>
    <row r="730" spans="1:5" ht="12.75">
      <c r="A730" t="s">
        <v>59</v>
      </c>
      <c r="E730" s="39" t="s">
        <v>5</v>
      </c>
    </row>
    <row r="731" spans="1:16" ht="12.75">
      <c r="A731" t="s">
        <v>50</v>
      </c>
      <c s="34" t="s">
        <v>927</v>
      </c>
      <c s="34" t="s">
        <v>3735</v>
      </c>
      <c s="35" t="s">
        <v>5</v>
      </c>
      <c s="6" t="s">
        <v>3736</v>
      </c>
      <c s="36" t="s">
        <v>1664</v>
      </c>
      <c s="37">
        <v>50.34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55</v>
      </c>
      <c>
        <f>(M731*21)/100</f>
      </c>
      <c t="s">
        <v>28</v>
      </c>
    </row>
    <row r="732" spans="1:5" ht="12.75">
      <c r="A732" s="35" t="s">
        <v>56</v>
      </c>
      <c r="E732" s="39" t="s">
        <v>3736</v>
      </c>
    </row>
    <row r="733" spans="1:5" ht="51">
      <c r="A733" s="35" t="s">
        <v>58</v>
      </c>
      <c r="E733" s="40" t="s">
        <v>3737</v>
      </c>
    </row>
    <row r="734" spans="1:5" ht="12.75">
      <c r="A734" t="s">
        <v>59</v>
      </c>
      <c r="E734" s="39" t="s">
        <v>5</v>
      </c>
    </row>
    <row r="735" spans="1:16" ht="12.75">
      <c r="A735" t="s">
        <v>50</v>
      </c>
      <c s="34" t="s">
        <v>928</v>
      </c>
      <c s="34" t="s">
        <v>3738</v>
      </c>
      <c s="35" t="s">
        <v>5</v>
      </c>
      <c s="6" t="s">
        <v>3739</v>
      </c>
      <c s="36" t="s">
        <v>1664</v>
      </c>
      <c s="37">
        <v>1154.889</v>
      </c>
      <c s="36">
        <v>0</v>
      </c>
      <c s="36">
        <f>ROUND(G735*H735,6)</f>
      </c>
      <c r="L735" s="38">
        <v>0</v>
      </c>
      <c s="32">
        <f>ROUND(ROUND(L735,2)*ROUND(G735,3),2)</f>
      </c>
      <c s="36" t="s">
        <v>55</v>
      </c>
      <c>
        <f>(M735*21)/100</f>
      </c>
      <c t="s">
        <v>28</v>
      </c>
    </row>
    <row r="736" spans="1:5" ht="12.75">
      <c r="A736" s="35" t="s">
        <v>56</v>
      </c>
      <c r="E736" s="39" t="s">
        <v>3739</v>
      </c>
    </row>
    <row r="737" spans="1:5" ht="409.5">
      <c r="A737" s="35" t="s">
        <v>58</v>
      </c>
      <c r="E737" s="42" t="s">
        <v>3740</v>
      </c>
    </row>
    <row r="738" spans="1:5" ht="12.75">
      <c r="A738" t="s">
        <v>59</v>
      </c>
      <c r="E738" s="39" t="s">
        <v>5</v>
      </c>
    </row>
    <row r="739" spans="1:16" ht="12.75">
      <c r="A739" t="s">
        <v>50</v>
      </c>
      <c s="34" t="s">
        <v>930</v>
      </c>
      <c s="34" t="s">
        <v>3741</v>
      </c>
      <c s="35" t="s">
        <v>5</v>
      </c>
      <c s="6" t="s">
        <v>3742</v>
      </c>
      <c s="36" t="s">
        <v>65</v>
      </c>
      <c s="37">
        <v>6</v>
      </c>
      <c s="36">
        <v>0</v>
      </c>
      <c s="36">
        <f>ROUND(G739*H739,6)</f>
      </c>
      <c r="L739" s="38">
        <v>0</v>
      </c>
      <c s="32">
        <f>ROUND(ROUND(L739,2)*ROUND(G739,3),2)</f>
      </c>
      <c s="36" t="s">
        <v>55</v>
      </c>
      <c>
        <f>(M739*21)/100</f>
      </c>
      <c t="s">
        <v>28</v>
      </c>
    </row>
    <row r="740" spans="1:5" ht="12.75">
      <c r="A740" s="35" t="s">
        <v>56</v>
      </c>
      <c r="E740" s="39" t="s">
        <v>3742</v>
      </c>
    </row>
    <row r="741" spans="1:5" ht="63.75">
      <c r="A741" s="35" t="s">
        <v>58</v>
      </c>
      <c r="E741" s="40" t="s">
        <v>3743</v>
      </c>
    </row>
    <row r="742" spans="1:5" ht="12.75">
      <c r="A742" t="s">
        <v>59</v>
      </c>
      <c r="E742" s="39" t="s">
        <v>5</v>
      </c>
    </row>
    <row r="743" spans="1:16" ht="12.75">
      <c r="A743" t="s">
        <v>50</v>
      </c>
      <c s="34" t="s">
        <v>931</v>
      </c>
      <c s="34" t="s">
        <v>3744</v>
      </c>
      <c s="35" t="s">
        <v>5</v>
      </c>
      <c s="6" t="s">
        <v>3745</v>
      </c>
      <c s="36" t="s">
        <v>65</v>
      </c>
      <c s="37">
        <v>14</v>
      </c>
      <c s="36">
        <v>0</v>
      </c>
      <c s="36">
        <f>ROUND(G743*H743,6)</f>
      </c>
      <c r="L743" s="38">
        <v>0</v>
      </c>
      <c s="32">
        <f>ROUND(ROUND(L743,2)*ROUND(G743,3),2)</f>
      </c>
      <c s="36" t="s">
        <v>55</v>
      </c>
      <c>
        <f>(M743*21)/100</f>
      </c>
      <c t="s">
        <v>28</v>
      </c>
    </row>
    <row r="744" spans="1:5" ht="12.75">
      <c r="A744" s="35" t="s">
        <v>56</v>
      </c>
      <c r="E744" s="39" t="s">
        <v>3745</v>
      </c>
    </row>
    <row r="745" spans="1:5" ht="153">
      <c r="A745" s="35" t="s">
        <v>58</v>
      </c>
      <c r="E745" s="40" t="s">
        <v>3746</v>
      </c>
    </row>
    <row r="746" spans="1:5" ht="12.75">
      <c r="A746" t="s">
        <v>59</v>
      </c>
      <c r="E746" s="39" t="s">
        <v>5</v>
      </c>
    </row>
    <row r="747" spans="1:16" ht="25.5">
      <c r="A747" t="s">
        <v>50</v>
      </c>
      <c s="34" t="s">
        <v>932</v>
      </c>
      <c s="34" t="s">
        <v>3747</v>
      </c>
      <c s="35" t="s">
        <v>5</v>
      </c>
      <c s="6" t="s">
        <v>3748</v>
      </c>
      <c s="36" t="s">
        <v>65</v>
      </c>
      <c s="37">
        <v>8</v>
      </c>
      <c s="36">
        <v>0</v>
      </c>
      <c s="36">
        <f>ROUND(G747*H747,6)</f>
      </c>
      <c r="L747" s="38">
        <v>0</v>
      </c>
      <c s="32">
        <f>ROUND(ROUND(L747,2)*ROUND(G747,3),2)</f>
      </c>
      <c s="36" t="s">
        <v>55</v>
      </c>
      <c>
        <f>(M747*21)/100</f>
      </c>
      <c t="s">
        <v>28</v>
      </c>
    </row>
    <row r="748" spans="1:5" ht="25.5">
      <c r="A748" s="35" t="s">
        <v>56</v>
      </c>
      <c r="E748" s="39" t="s">
        <v>3748</v>
      </c>
    </row>
    <row r="749" spans="1:5" ht="114.75">
      <c r="A749" s="35" t="s">
        <v>58</v>
      </c>
      <c r="E749" s="40" t="s">
        <v>3749</v>
      </c>
    </row>
    <row r="750" spans="1:5" ht="12.75">
      <c r="A750" t="s">
        <v>59</v>
      </c>
      <c r="E750" s="39" t="s">
        <v>5</v>
      </c>
    </row>
    <row r="751" spans="1:16" ht="25.5">
      <c r="A751" t="s">
        <v>50</v>
      </c>
      <c s="34" t="s">
        <v>933</v>
      </c>
      <c s="34" t="s">
        <v>3750</v>
      </c>
      <c s="35" t="s">
        <v>5</v>
      </c>
      <c s="6" t="s">
        <v>3751</v>
      </c>
      <c s="36" t="s">
        <v>65</v>
      </c>
      <c s="37">
        <v>1</v>
      </c>
      <c s="36">
        <v>0</v>
      </c>
      <c s="36">
        <f>ROUND(G751*H751,6)</f>
      </c>
      <c r="L751" s="38">
        <v>0</v>
      </c>
      <c s="32">
        <f>ROUND(ROUND(L751,2)*ROUND(G751,3),2)</f>
      </c>
      <c s="36" t="s">
        <v>55</v>
      </c>
      <c>
        <f>(M751*21)/100</f>
      </c>
      <c t="s">
        <v>28</v>
      </c>
    </row>
    <row r="752" spans="1:5" ht="25.5">
      <c r="A752" s="35" t="s">
        <v>56</v>
      </c>
      <c r="E752" s="39" t="s">
        <v>3751</v>
      </c>
    </row>
    <row r="753" spans="1:5" ht="25.5">
      <c r="A753" s="35" t="s">
        <v>58</v>
      </c>
      <c r="E753" s="40" t="s">
        <v>3752</v>
      </c>
    </row>
    <row r="754" spans="1:5" ht="12.75">
      <c r="A754" t="s">
        <v>59</v>
      </c>
      <c r="E754" s="39" t="s">
        <v>5</v>
      </c>
    </row>
    <row r="755" spans="1:13" ht="12.75">
      <c r="A755" t="s">
        <v>47</v>
      </c>
      <c r="C755" s="31" t="s">
        <v>3753</v>
      </c>
      <c r="E755" s="33" t="s">
        <v>3754</v>
      </c>
      <c r="J755" s="32">
        <f>0</f>
      </c>
      <c s="32">
        <f>0</f>
      </c>
      <c s="32">
        <f>0+L756+L760+L764+L768+L772+L776+L780+L784+L788+L792+L796</f>
      </c>
      <c s="32">
        <f>0+M756+M760+M764+M768+M772+M776+M780+M784+M788+M792+M796</f>
      </c>
    </row>
    <row r="756" spans="1:16" ht="38.25">
      <c r="A756" t="s">
        <v>50</v>
      </c>
      <c s="34" t="s">
        <v>934</v>
      </c>
      <c s="34" t="s">
        <v>3755</v>
      </c>
      <c s="35" t="s">
        <v>5</v>
      </c>
      <c s="6" t="s">
        <v>3756</v>
      </c>
      <c s="36" t="s">
        <v>1659</v>
      </c>
      <c s="37">
        <v>1424.066</v>
      </c>
      <c s="36">
        <v>0</v>
      </c>
      <c s="36">
        <f>ROUND(G756*H756,6)</f>
      </c>
      <c r="L756" s="38">
        <v>0</v>
      </c>
      <c s="32">
        <f>ROUND(ROUND(L756,2)*ROUND(G756,3),2)</f>
      </c>
      <c s="36" t="s">
        <v>55</v>
      </c>
      <c>
        <f>(M756*21)/100</f>
      </c>
      <c t="s">
        <v>28</v>
      </c>
    </row>
    <row r="757" spans="1:5" ht="38.25">
      <c r="A757" s="35" t="s">
        <v>56</v>
      </c>
      <c r="E757" s="39" t="s">
        <v>3756</v>
      </c>
    </row>
    <row r="758" spans="1:5" ht="216.75">
      <c r="A758" s="35" t="s">
        <v>58</v>
      </c>
      <c r="E758" s="42" t="s">
        <v>3757</v>
      </c>
    </row>
    <row r="759" spans="1:5" ht="12.75">
      <c r="A759" t="s">
        <v>59</v>
      </c>
      <c r="E759" s="39" t="s">
        <v>5</v>
      </c>
    </row>
    <row r="760" spans="1:16" ht="25.5">
      <c r="A760" t="s">
        <v>50</v>
      </c>
      <c s="34" t="s">
        <v>935</v>
      </c>
      <c s="34" t="s">
        <v>3758</v>
      </c>
      <c s="35" t="s">
        <v>5</v>
      </c>
      <c s="6" t="s">
        <v>3759</v>
      </c>
      <c s="36" t="s">
        <v>1659</v>
      </c>
      <c s="37">
        <v>777.26</v>
      </c>
      <c s="36">
        <v>0</v>
      </c>
      <c s="36">
        <f>ROUND(G760*H760,6)</f>
      </c>
      <c r="L760" s="38">
        <v>0</v>
      </c>
      <c s="32">
        <f>ROUND(ROUND(L760,2)*ROUND(G760,3),2)</f>
      </c>
      <c s="36" t="s">
        <v>55</v>
      </c>
      <c>
        <f>(M760*21)/100</f>
      </c>
      <c t="s">
        <v>28</v>
      </c>
    </row>
    <row r="761" spans="1:5" ht="38.25">
      <c r="A761" s="35" t="s">
        <v>56</v>
      </c>
      <c r="E761" s="39" t="s">
        <v>3760</v>
      </c>
    </row>
    <row r="762" spans="1:5" ht="140.25">
      <c r="A762" s="35" t="s">
        <v>58</v>
      </c>
      <c r="E762" s="42" t="s">
        <v>3761</v>
      </c>
    </row>
    <row r="763" spans="1:5" ht="12.75">
      <c r="A763" t="s">
        <v>59</v>
      </c>
      <c r="E763" s="39" t="s">
        <v>5</v>
      </c>
    </row>
    <row r="764" spans="1:16" ht="12.75">
      <c r="A764" t="s">
        <v>50</v>
      </c>
      <c s="34" t="s">
        <v>936</v>
      </c>
      <c s="34" t="s">
        <v>3762</v>
      </c>
      <c s="35" t="s">
        <v>5</v>
      </c>
      <c s="6" t="s">
        <v>3763</v>
      </c>
      <c s="36" t="s">
        <v>1659</v>
      </c>
      <c s="37">
        <v>1135.344</v>
      </c>
      <c s="36">
        <v>0</v>
      </c>
      <c s="36">
        <f>ROUND(G764*H764,6)</f>
      </c>
      <c r="L764" s="38">
        <v>0</v>
      </c>
      <c s="32">
        <f>ROUND(ROUND(L764,2)*ROUND(G764,3),2)</f>
      </c>
      <c s="36" t="s">
        <v>55</v>
      </c>
      <c>
        <f>(M764*21)/100</f>
      </c>
      <c t="s">
        <v>28</v>
      </c>
    </row>
    <row r="765" spans="1:5" ht="12.75">
      <c r="A765" s="35" t="s">
        <v>56</v>
      </c>
      <c r="E765" s="39" t="s">
        <v>3763</v>
      </c>
    </row>
    <row r="766" spans="1:5" ht="140.25">
      <c r="A766" s="35" t="s">
        <v>58</v>
      </c>
      <c r="E766" s="42" t="s">
        <v>3764</v>
      </c>
    </row>
    <row r="767" spans="1:5" ht="12.75">
      <c r="A767" t="s">
        <v>59</v>
      </c>
      <c r="E767" s="39" t="s">
        <v>5</v>
      </c>
    </row>
    <row r="768" spans="1:16" ht="12.75">
      <c r="A768" t="s">
        <v>50</v>
      </c>
      <c s="34" t="s">
        <v>937</v>
      </c>
      <c s="34" t="s">
        <v>3765</v>
      </c>
      <c s="35" t="s">
        <v>5</v>
      </c>
      <c s="6" t="s">
        <v>3766</v>
      </c>
      <c s="36" t="s">
        <v>1659</v>
      </c>
      <c s="37">
        <v>1888.74</v>
      </c>
      <c s="36">
        <v>0</v>
      </c>
      <c s="36">
        <f>ROUND(G768*H768,6)</f>
      </c>
      <c r="L768" s="38">
        <v>0</v>
      </c>
      <c s="32">
        <f>ROUND(ROUND(L768,2)*ROUND(G768,3),2)</f>
      </c>
      <c s="36" t="s">
        <v>55</v>
      </c>
      <c>
        <f>(M768*21)/100</f>
      </c>
      <c t="s">
        <v>28</v>
      </c>
    </row>
    <row r="769" spans="1:5" ht="12.75">
      <c r="A769" s="35" t="s">
        <v>56</v>
      </c>
      <c r="E769" s="39" t="s">
        <v>3766</v>
      </c>
    </row>
    <row r="770" spans="1:5" ht="204">
      <c r="A770" s="35" t="s">
        <v>58</v>
      </c>
      <c r="E770" s="42" t="s">
        <v>3767</v>
      </c>
    </row>
    <row r="771" spans="1:5" ht="12.75">
      <c r="A771" t="s">
        <v>59</v>
      </c>
      <c r="E771" s="39" t="s">
        <v>5</v>
      </c>
    </row>
    <row r="772" spans="1:16" ht="12.75">
      <c r="A772" t="s">
        <v>50</v>
      </c>
      <c s="34" t="s">
        <v>938</v>
      </c>
      <c s="34" t="s">
        <v>3768</v>
      </c>
      <c s="35" t="s">
        <v>5</v>
      </c>
      <c s="6" t="s">
        <v>3769</v>
      </c>
      <c s="36" t="s">
        <v>1659</v>
      </c>
      <c s="37">
        <v>551.15</v>
      </c>
      <c s="36">
        <v>0</v>
      </c>
      <c s="36">
        <f>ROUND(G772*H772,6)</f>
      </c>
      <c r="L772" s="38">
        <v>0</v>
      </c>
      <c s="32">
        <f>ROUND(ROUND(L772,2)*ROUND(G772,3),2)</f>
      </c>
      <c s="36" t="s">
        <v>55</v>
      </c>
      <c>
        <f>(M772*21)/100</f>
      </c>
      <c t="s">
        <v>28</v>
      </c>
    </row>
    <row r="773" spans="1:5" ht="12.75">
      <c r="A773" s="35" t="s">
        <v>56</v>
      </c>
      <c r="E773" s="39" t="s">
        <v>3769</v>
      </c>
    </row>
    <row r="774" spans="1:5" ht="89.25">
      <c r="A774" s="35" t="s">
        <v>58</v>
      </c>
      <c r="E774" s="42" t="s">
        <v>3770</v>
      </c>
    </row>
    <row r="775" spans="1:5" ht="12.75">
      <c r="A775" t="s">
        <v>59</v>
      </c>
      <c r="E775" s="39" t="s">
        <v>5</v>
      </c>
    </row>
    <row r="776" spans="1:16" ht="25.5">
      <c r="A776" t="s">
        <v>50</v>
      </c>
      <c s="34" t="s">
        <v>939</v>
      </c>
      <c s="34" t="s">
        <v>3771</v>
      </c>
      <c s="35" t="s">
        <v>5</v>
      </c>
      <c s="6" t="s">
        <v>3772</v>
      </c>
      <c s="36" t="s">
        <v>1659</v>
      </c>
      <c s="37">
        <v>1443.69</v>
      </c>
      <c s="36">
        <v>0</v>
      </c>
      <c s="36">
        <f>ROUND(G776*H776,6)</f>
      </c>
      <c r="L776" s="38">
        <v>0</v>
      </c>
      <c s="32">
        <f>ROUND(ROUND(L776,2)*ROUND(G776,3),2)</f>
      </c>
      <c s="36" t="s">
        <v>55</v>
      </c>
      <c>
        <f>(M776*21)/100</f>
      </c>
      <c t="s">
        <v>28</v>
      </c>
    </row>
    <row r="777" spans="1:5" ht="25.5">
      <c r="A777" s="35" t="s">
        <v>56</v>
      </c>
      <c r="E777" s="39" t="s">
        <v>3772</v>
      </c>
    </row>
    <row r="778" spans="1:5" ht="229.5">
      <c r="A778" s="35" t="s">
        <v>58</v>
      </c>
      <c r="E778" s="42" t="s">
        <v>3773</v>
      </c>
    </row>
    <row r="779" spans="1:5" ht="12.75">
      <c r="A779" t="s">
        <v>59</v>
      </c>
      <c r="E779" s="39" t="s">
        <v>5</v>
      </c>
    </row>
    <row r="780" spans="1:16" ht="25.5">
      <c r="A780" t="s">
        <v>50</v>
      </c>
      <c s="34" t="s">
        <v>940</v>
      </c>
      <c s="34" t="s">
        <v>3774</v>
      </c>
      <c s="35" t="s">
        <v>5</v>
      </c>
      <c s="6" t="s">
        <v>3775</v>
      </c>
      <c s="36" t="s">
        <v>1659</v>
      </c>
      <c s="37">
        <v>1219.001</v>
      </c>
      <c s="36">
        <v>0</v>
      </c>
      <c s="36">
        <f>ROUND(G780*H780,6)</f>
      </c>
      <c r="L780" s="38">
        <v>0</v>
      </c>
      <c s="32">
        <f>ROUND(ROUND(L780,2)*ROUND(G780,3),2)</f>
      </c>
      <c s="36" t="s">
        <v>55</v>
      </c>
      <c>
        <f>(M780*21)/100</f>
      </c>
      <c t="s">
        <v>28</v>
      </c>
    </row>
    <row r="781" spans="1:5" ht="25.5">
      <c r="A781" s="35" t="s">
        <v>56</v>
      </c>
      <c r="E781" s="39" t="s">
        <v>3775</v>
      </c>
    </row>
    <row r="782" spans="1:5" ht="25.5">
      <c r="A782" s="35" t="s">
        <v>58</v>
      </c>
      <c r="E782" s="42" t="s">
        <v>3776</v>
      </c>
    </row>
    <row r="783" spans="1:5" ht="12.75">
      <c r="A783" t="s">
        <v>59</v>
      </c>
      <c r="E783" s="39" t="s">
        <v>5</v>
      </c>
    </row>
    <row r="784" spans="1:16" ht="25.5">
      <c r="A784" t="s">
        <v>50</v>
      </c>
      <c s="34" t="s">
        <v>941</v>
      </c>
      <c s="34" t="s">
        <v>3777</v>
      </c>
      <c s="35" t="s">
        <v>5</v>
      </c>
      <c s="6" t="s">
        <v>3778</v>
      </c>
      <c s="36" t="s">
        <v>54</v>
      </c>
      <c s="37">
        <v>37.957</v>
      </c>
      <c s="36">
        <v>0</v>
      </c>
      <c s="36">
        <f>ROUND(G784*H784,6)</f>
      </c>
      <c r="L784" s="38">
        <v>0</v>
      </c>
      <c s="32">
        <f>ROUND(ROUND(L784,2)*ROUND(G784,3),2)</f>
      </c>
      <c s="36" t="s">
        <v>55</v>
      </c>
      <c>
        <f>(M784*21)/100</f>
      </c>
      <c t="s">
        <v>28</v>
      </c>
    </row>
    <row r="785" spans="1:5" ht="25.5">
      <c r="A785" s="35" t="s">
        <v>56</v>
      </c>
      <c r="E785" s="39" t="s">
        <v>3778</v>
      </c>
    </row>
    <row r="786" spans="1:5" ht="12.75">
      <c r="A786" s="35" t="s">
        <v>58</v>
      </c>
      <c r="E786" s="40" t="s">
        <v>5</v>
      </c>
    </row>
    <row r="787" spans="1:5" ht="12.75">
      <c r="A787" t="s">
        <v>59</v>
      </c>
      <c r="E787" s="39" t="s">
        <v>5</v>
      </c>
    </row>
    <row r="788" spans="1:16" ht="12.75">
      <c r="A788" t="s">
        <v>50</v>
      </c>
      <c s="34" t="s">
        <v>3779</v>
      </c>
      <c s="34" t="s">
        <v>3780</v>
      </c>
      <c s="35" t="s">
        <v>5</v>
      </c>
      <c s="6" t="s">
        <v>3781</v>
      </c>
      <c s="36" t="s">
        <v>1659</v>
      </c>
      <c s="37">
        <v>1888.74</v>
      </c>
      <c s="36">
        <v>0</v>
      </c>
      <c s="36">
        <f>ROUND(G788*H788,6)</f>
      </c>
      <c r="L788" s="38">
        <v>0</v>
      </c>
      <c s="32">
        <f>ROUND(ROUND(L788,2)*ROUND(G788,3),2)</f>
      </c>
      <c s="36" t="s">
        <v>55</v>
      </c>
      <c>
        <f>(M788*21)/100</f>
      </c>
      <c t="s">
        <v>28</v>
      </c>
    </row>
    <row r="789" spans="1:5" ht="25.5">
      <c r="A789" s="35" t="s">
        <v>56</v>
      </c>
      <c r="E789" s="39" t="s">
        <v>3782</v>
      </c>
    </row>
    <row r="790" spans="1:5" ht="204">
      <c r="A790" s="35" t="s">
        <v>58</v>
      </c>
      <c r="E790" s="42" t="s">
        <v>3767</v>
      </c>
    </row>
    <row r="791" spans="1:5" ht="12.75">
      <c r="A791" t="s">
        <v>59</v>
      </c>
      <c r="E791" s="39" t="s">
        <v>5</v>
      </c>
    </row>
    <row r="792" spans="1:16" ht="12.75">
      <c r="A792" t="s">
        <v>50</v>
      </c>
      <c s="34" t="s">
        <v>3783</v>
      </c>
      <c s="34" t="s">
        <v>3784</v>
      </c>
      <c s="35" t="s">
        <v>5</v>
      </c>
      <c s="6" t="s">
        <v>3785</v>
      </c>
      <c s="36" t="s">
        <v>54</v>
      </c>
      <c s="37">
        <v>0.737</v>
      </c>
      <c s="36">
        <v>1</v>
      </c>
      <c s="36">
        <f>ROUND(G792*H792,6)</f>
      </c>
      <c r="L792" s="38">
        <v>0</v>
      </c>
      <c s="32">
        <f>ROUND(ROUND(L792,2)*ROUND(G792,3),2)</f>
      </c>
      <c s="36" t="s">
        <v>55</v>
      </c>
      <c>
        <f>(M792*21)/100</f>
      </c>
      <c t="s">
        <v>28</v>
      </c>
    </row>
    <row r="793" spans="1:5" ht="12.75">
      <c r="A793" s="35" t="s">
        <v>56</v>
      </c>
      <c r="E793" s="39" t="s">
        <v>3785</v>
      </c>
    </row>
    <row r="794" spans="1:5" ht="12.75">
      <c r="A794" s="35" t="s">
        <v>58</v>
      </c>
      <c r="E794" s="40" t="s">
        <v>5</v>
      </c>
    </row>
    <row r="795" spans="1:5" ht="12.75">
      <c r="A795" t="s">
        <v>59</v>
      </c>
      <c r="E795" s="39" t="s">
        <v>5</v>
      </c>
    </row>
    <row r="796" spans="1:16" ht="25.5">
      <c r="A796" t="s">
        <v>50</v>
      </c>
      <c s="34" t="s">
        <v>3786</v>
      </c>
      <c s="34" t="s">
        <v>3787</v>
      </c>
      <c s="35" t="s">
        <v>5</v>
      </c>
      <c s="6" t="s">
        <v>3788</v>
      </c>
      <c s="36" t="s">
        <v>1659</v>
      </c>
      <c s="37">
        <v>284</v>
      </c>
      <c s="36">
        <v>0.00451</v>
      </c>
      <c s="36">
        <f>ROUND(G796*H796,6)</f>
      </c>
      <c r="L796" s="38">
        <v>0</v>
      </c>
      <c s="32">
        <f>ROUND(ROUND(L796,2)*ROUND(G796,3),2)</f>
      </c>
      <c s="36" t="s">
        <v>55</v>
      </c>
      <c>
        <f>(M796*21)/100</f>
      </c>
      <c t="s">
        <v>28</v>
      </c>
    </row>
    <row r="797" spans="1:5" ht="25.5">
      <c r="A797" s="35" t="s">
        <v>56</v>
      </c>
      <c r="E797" s="39" t="s">
        <v>3789</v>
      </c>
    </row>
    <row r="798" spans="1:5" ht="12.75">
      <c r="A798" s="35" t="s">
        <v>58</v>
      </c>
      <c r="E798" s="40" t="s">
        <v>3790</v>
      </c>
    </row>
    <row r="799" spans="1:5" ht="12.75">
      <c r="A799" t="s">
        <v>59</v>
      </c>
      <c r="E799" s="39" t="s">
        <v>5</v>
      </c>
    </row>
    <row r="800" spans="1:13" ht="12.75">
      <c r="A800" t="s">
        <v>47</v>
      </c>
      <c r="C800" s="31" t="s">
        <v>3791</v>
      </c>
      <c r="E800" s="33" t="s">
        <v>3792</v>
      </c>
      <c r="J800" s="32">
        <f>0</f>
      </c>
      <c s="32">
        <f>0</f>
      </c>
      <c s="32">
        <f>0+L801+L805+L809+L813+L817+L821+L825+L829+L833</f>
      </c>
      <c s="32">
        <f>0+M801+M805+M809+M813+M817+M821+M825+M829+M833</f>
      </c>
    </row>
    <row r="801" spans="1:16" ht="12.75">
      <c r="A801" t="s">
        <v>50</v>
      </c>
      <c s="34" t="s">
        <v>942</v>
      </c>
      <c s="34" t="s">
        <v>3793</v>
      </c>
      <c s="35" t="s">
        <v>5</v>
      </c>
      <c s="6" t="s">
        <v>3794</v>
      </c>
      <c s="36" t="s">
        <v>1659</v>
      </c>
      <c s="37">
        <v>75.483</v>
      </c>
      <c s="36">
        <v>0</v>
      </c>
      <c s="36">
        <f>ROUND(G801*H801,6)</f>
      </c>
      <c r="L801" s="38">
        <v>0</v>
      </c>
      <c s="32">
        <f>ROUND(ROUND(L801,2)*ROUND(G801,3),2)</f>
      </c>
      <c s="36" t="s">
        <v>55</v>
      </c>
      <c>
        <f>(M801*21)/100</f>
      </c>
      <c t="s">
        <v>28</v>
      </c>
    </row>
    <row r="802" spans="1:5" ht="12.75">
      <c r="A802" s="35" t="s">
        <v>56</v>
      </c>
      <c r="E802" s="39" t="s">
        <v>3794</v>
      </c>
    </row>
    <row r="803" spans="1:5" ht="25.5">
      <c r="A803" s="35" t="s">
        <v>58</v>
      </c>
      <c r="E803" s="40" t="s">
        <v>3795</v>
      </c>
    </row>
    <row r="804" spans="1:5" ht="12.75">
      <c r="A804" t="s">
        <v>59</v>
      </c>
      <c r="E804" s="39" t="s">
        <v>5</v>
      </c>
    </row>
    <row r="805" spans="1:16" ht="12.75">
      <c r="A805" t="s">
        <v>50</v>
      </c>
      <c s="34" t="s">
        <v>943</v>
      </c>
      <c s="34" t="s">
        <v>3796</v>
      </c>
      <c s="35" t="s">
        <v>5</v>
      </c>
      <c s="6" t="s">
        <v>3797</v>
      </c>
      <c s="36" t="s">
        <v>1659</v>
      </c>
      <c s="37">
        <v>382.799</v>
      </c>
      <c s="36">
        <v>0</v>
      </c>
      <c s="36">
        <f>ROUND(G805*H805,6)</f>
      </c>
      <c r="L805" s="38">
        <v>0</v>
      </c>
      <c s="32">
        <f>ROUND(ROUND(L805,2)*ROUND(G805,3),2)</f>
      </c>
      <c s="36" t="s">
        <v>55</v>
      </c>
      <c>
        <f>(M805*21)/100</f>
      </c>
      <c t="s">
        <v>28</v>
      </c>
    </row>
    <row r="806" spans="1:5" ht="12.75">
      <c r="A806" s="35" t="s">
        <v>56</v>
      </c>
      <c r="E806" s="39" t="s">
        <v>3797</v>
      </c>
    </row>
    <row r="807" spans="1:5" ht="63.75">
      <c r="A807" s="35" t="s">
        <v>58</v>
      </c>
      <c r="E807" s="42" t="s">
        <v>3798</v>
      </c>
    </row>
    <row r="808" spans="1:5" ht="12.75">
      <c r="A808" t="s">
        <v>59</v>
      </c>
      <c r="E808" s="39" t="s">
        <v>5</v>
      </c>
    </row>
    <row r="809" spans="1:16" ht="12.75">
      <c r="A809" t="s">
        <v>50</v>
      </c>
      <c s="34" t="s">
        <v>944</v>
      </c>
      <c s="34" t="s">
        <v>3799</v>
      </c>
      <c s="35" t="s">
        <v>5</v>
      </c>
      <c s="6" t="s">
        <v>3800</v>
      </c>
      <c s="36" t="s">
        <v>1659</v>
      </c>
      <c s="37">
        <v>36.876</v>
      </c>
      <c s="36">
        <v>0</v>
      </c>
      <c s="36">
        <f>ROUND(G809*H809,6)</f>
      </c>
      <c r="L809" s="38">
        <v>0</v>
      </c>
      <c s="32">
        <f>ROUND(ROUND(L809,2)*ROUND(G809,3),2)</f>
      </c>
      <c s="36" t="s">
        <v>55</v>
      </c>
      <c>
        <f>(M809*21)/100</f>
      </c>
      <c t="s">
        <v>28</v>
      </c>
    </row>
    <row r="810" spans="1:5" ht="12.75">
      <c r="A810" s="35" t="s">
        <v>56</v>
      </c>
      <c r="E810" s="39" t="s">
        <v>3800</v>
      </c>
    </row>
    <row r="811" spans="1:5" ht="38.25">
      <c r="A811" s="35" t="s">
        <v>58</v>
      </c>
      <c r="E811" s="42" t="s">
        <v>3801</v>
      </c>
    </row>
    <row r="812" spans="1:5" ht="12.75">
      <c r="A812" t="s">
        <v>59</v>
      </c>
      <c r="E812" s="39" t="s">
        <v>5</v>
      </c>
    </row>
    <row r="813" spans="1:16" ht="12.75">
      <c r="A813" t="s">
        <v>50</v>
      </c>
      <c s="34" t="s">
        <v>945</v>
      </c>
      <c s="34" t="s">
        <v>3802</v>
      </c>
      <c s="35" t="s">
        <v>5</v>
      </c>
      <c s="6" t="s">
        <v>3803</v>
      </c>
      <c s="36" t="s">
        <v>1659</v>
      </c>
      <c s="37">
        <v>246.152</v>
      </c>
      <c s="36">
        <v>0</v>
      </c>
      <c s="36">
        <f>ROUND(G813*H813,6)</f>
      </c>
      <c r="L813" s="38">
        <v>0</v>
      </c>
      <c s="32">
        <f>ROUND(ROUND(L813,2)*ROUND(G813,3),2)</f>
      </c>
      <c s="36" t="s">
        <v>55</v>
      </c>
      <c>
        <f>(M813*21)/100</f>
      </c>
      <c t="s">
        <v>28</v>
      </c>
    </row>
    <row r="814" spans="1:5" ht="12.75">
      <c r="A814" s="35" t="s">
        <v>56</v>
      </c>
      <c r="E814" s="39" t="s">
        <v>3803</v>
      </c>
    </row>
    <row r="815" spans="1:5" ht="63.75">
      <c r="A815" s="35" t="s">
        <v>58</v>
      </c>
      <c r="E815" s="42" t="s">
        <v>3804</v>
      </c>
    </row>
    <row r="816" spans="1:5" ht="12.75">
      <c r="A816" t="s">
        <v>59</v>
      </c>
      <c r="E816" s="39" t="s">
        <v>5</v>
      </c>
    </row>
    <row r="817" spans="1:16" ht="12.75">
      <c r="A817" t="s">
        <v>50</v>
      </c>
      <c s="34" t="s">
        <v>946</v>
      </c>
      <c s="34" t="s">
        <v>3805</v>
      </c>
      <c s="35" t="s">
        <v>5</v>
      </c>
      <c s="6" t="s">
        <v>3806</v>
      </c>
      <c s="36" t="s">
        <v>1659</v>
      </c>
      <c s="37">
        <v>13.629</v>
      </c>
      <c s="36">
        <v>0</v>
      </c>
      <c s="36">
        <f>ROUND(G817*H817,6)</f>
      </c>
      <c r="L817" s="38">
        <v>0</v>
      </c>
      <c s="32">
        <f>ROUND(ROUND(L817,2)*ROUND(G817,3),2)</f>
      </c>
      <c s="36" t="s">
        <v>55</v>
      </c>
      <c>
        <f>(M817*21)/100</f>
      </c>
      <c t="s">
        <v>28</v>
      </c>
    </row>
    <row r="818" spans="1:5" ht="12.75">
      <c r="A818" s="35" t="s">
        <v>56</v>
      </c>
      <c r="E818" s="39" t="s">
        <v>3806</v>
      </c>
    </row>
    <row r="819" spans="1:5" ht="51">
      <c r="A819" s="35" t="s">
        <v>58</v>
      </c>
      <c r="E819" s="42" t="s">
        <v>3807</v>
      </c>
    </row>
    <row r="820" spans="1:5" ht="12.75">
      <c r="A820" t="s">
        <v>59</v>
      </c>
      <c r="E820" s="39" t="s">
        <v>5</v>
      </c>
    </row>
    <row r="821" spans="1:16" ht="25.5">
      <c r="A821" t="s">
        <v>50</v>
      </c>
      <c s="34" t="s">
        <v>948</v>
      </c>
      <c s="34" t="s">
        <v>3808</v>
      </c>
      <c s="35" t="s">
        <v>5</v>
      </c>
      <c s="6" t="s">
        <v>3809</v>
      </c>
      <c s="36" t="s">
        <v>1659</v>
      </c>
      <c s="37">
        <v>295.837</v>
      </c>
      <c s="36">
        <v>0</v>
      </c>
      <c s="36">
        <f>ROUND(G821*H821,6)</f>
      </c>
      <c r="L821" s="38">
        <v>0</v>
      </c>
      <c s="32">
        <f>ROUND(ROUND(L821,2)*ROUND(G821,3),2)</f>
      </c>
      <c s="36" t="s">
        <v>55</v>
      </c>
      <c>
        <f>(M821*21)/100</f>
      </c>
      <c t="s">
        <v>28</v>
      </c>
    </row>
    <row r="822" spans="1:5" ht="25.5">
      <c r="A822" s="35" t="s">
        <v>56</v>
      </c>
      <c r="E822" s="39" t="s">
        <v>3809</v>
      </c>
    </row>
    <row r="823" spans="1:5" ht="76.5">
      <c r="A823" s="35" t="s">
        <v>58</v>
      </c>
      <c r="E823" s="42" t="s">
        <v>3810</v>
      </c>
    </row>
    <row r="824" spans="1:5" ht="12.75">
      <c r="A824" t="s">
        <v>59</v>
      </c>
      <c r="E824" s="39" t="s">
        <v>5</v>
      </c>
    </row>
    <row r="825" spans="1:16" ht="25.5">
      <c r="A825" t="s">
        <v>50</v>
      </c>
      <c s="34" t="s">
        <v>949</v>
      </c>
      <c s="34" t="s">
        <v>3811</v>
      </c>
      <c s="35" t="s">
        <v>5</v>
      </c>
      <c s="6" t="s">
        <v>3812</v>
      </c>
      <c s="36" t="s">
        <v>1659</v>
      </c>
      <c s="37">
        <v>647.1</v>
      </c>
      <c s="36">
        <v>0</v>
      </c>
      <c s="36">
        <f>ROUND(G825*H825,6)</f>
      </c>
      <c r="L825" s="38">
        <v>0</v>
      </c>
      <c s="32">
        <f>ROUND(ROUND(L825,2)*ROUND(G825,3),2)</f>
      </c>
      <c s="36" t="s">
        <v>55</v>
      </c>
      <c>
        <f>(M825*21)/100</f>
      </c>
      <c t="s">
        <v>28</v>
      </c>
    </row>
    <row r="826" spans="1:5" ht="25.5">
      <c r="A826" s="35" t="s">
        <v>56</v>
      </c>
      <c r="E826" s="39" t="s">
        <v>3812</v>
      </c>
    </row>
    <row r="827" spans="1:5" ht="114.75">
      <c r="A827" s="35" t="s">
        <v>58</v>
      </c>
      <c r="E827" s="42" t="s">
        <v>3813</v>
      </c>
    </row>
    <row r="828" spans="1:5" ht="12.75">
      <c r="A828" t="s">
        <v>59</v>
      </c>
      <c r="E828" s="39" t="s">
        <v>5</v>
      </c>
    </row>
    <row r="829" spans="1:16" ht="12.75">
      <c r="A829" t="s">
        <v>50</v>
      </c>
      <c s="34" t="s">
        <v>952</v>
      </c>
      <c s="34" t="s">
        <v>3814</v>
      </c>
      <c s="35" t="s">
        <v>5</v>
      </c>
      <c s="6" t="s">
        <v>3815</v>
      </c>
      <c s="36" t="s">
        <v>1659</v>
      </c>
      <c s="37">
        <v>59.67</v>
      </c>
      <c s="36">
        <v>0</v>
      </c>
      <c s="36">
        <f>ROUND(G829*H829,6)</f>
      </c>
      <c r="L829" s="38">
        <v>0</v>
      </c>
      <c s="32">
        <f>ROUND(ROUND(L829,2)*ROUND(G829,3),2)</f>
      </c>
      <c s="36" t="s">
        <v>55</v>
      </c>
      <c>
        <f>(M829*21)/100</f>
      </c>
      <c t="s">
        <v>28</v>
      </c>
    </row>
    <row r="830" spans="1:5" ht="12.75">
      <c r="A830" s="35" t="s">
        <v>56</v>
      </c>
      <c r="E830" s="39" t="s">
        <v>3815</v>
      </c>
    </row>
    <row r="831" spans="1:5" ht="25.5">
      <c r="A831" s="35" t="s">
        <v>58</v>
      </c>
      <c r="E831" s="42" t="s">
        <v>3816</v>
      </c>
    </row>
    <row r="832" spans="1:5" ht="12.75">
      <c r="A832" t="s">
        <v>59</v>
      </c>
      <c r="E832" s="39" t="s">
        <v>5</v>
      </c>
    </row>
    <row r="833" spans="1:16" ht="12.75">
      <c r="A833" t="s">
        <v>50</v>
      </c>
      <c s="34" t="s">
        <v>953</v>
      </c>
      <c s="34" t="s">
        <v>3817</v>
      </c>
      <c s="35" t="s">
        <v>5</v>
      </c>
      <c s="6" t="s">
        <v>3818</v>
      </c>
      <c s="36" t="s">
        <v>54</v>
      </c>
      <c s="37">
        <v>1.066</v>
      </c>
      <c s="36">
        <v>0</v>
      </c>
      <c s="36">
        <f>ROUND(G833*H833,6)</f>
      </c>
      <c r="L833" s="38">
        <v>0</v>
      </c>
      <c s="32">
        <f>ROUND(ROUND(L833,2)*ROUND(G833,3),2)</f>
      </c>
      <c s="36" t="s">
        <v>55</v>
      </c>
      <c>
        <f>(M833*21)/100</f>
      </c>
      <c t="s">
        <v>28</v>
      </c>
    </row>
    <row r="834" spans="1:5" ht="12.75">
      <c r="A834" s="35" t="s">
        <v>56</v>
      </c>
      <c r="E834" s="39" t="s">
        <v>3818</v>
      </c>
    </row>
    <row r="835" spans="1:5" ht="12.75">
      <c r="A835" s="35" t="s">
        <v>58</v>
      </c>
      <c r="E835" s="40" t="s">
        <v>5</v>
      </c>
    </row>
    <row r="836" spans="1:5" ht="12.75">
      <c r="A836" t="s">
        <v>59</v>
      </c>
      <c r="E836" s="39" t="s">
        <v>5</v>
      </c>
    </row>
    <row r="837" spans="1:13" ht="12.75">
      <c r="A837" t="s">
        <v>47</v>
      </c>
      <c r="C837" s="31" t="s">
        <v>3819</v>
      </c>
      <c r="E837" s="33" t="s">
        <v>3820</v>
      </c>
      <c r="J837" s="32">
        <f>0</f>
      </c>
      <c s="32">
        <f>0</f>
      </c>
      <c s="32">
        <f>0+L838+L842</f>
      </c>
      <c s="32">
        <f>0+M838+M842</f>
      </c>
    </row>
    <row r="838" spans="1:16" ht="12.75">
      <c r="A838" t="s">
        <v>50</v>
      </c>
      <c s="34" t="s">
        <v>954</v>
      </c>
      <c s="34" t="s">
        <v>3821</v>
      </c>
      <c s="35" t="s">
        <v>5</v>
      </c>
      <c s="6" t="s">
        <v>3822</v>
      </c>
      <c s="36" t="s">
        <v>1615</v>
      </c>
      <c s="37">
        <v>12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55</v>
      </c>
      <c>
        <f>(M838*21)/100</f>
      </c>
      <c t="s">
        <v>28</v>
      </c>
    </row>
    <row r="839" spans="1:5" ht="12.75">
      <c r="A839" s="35" t="s">
        <v>56</v>
      </c>
      <c r="E839" s="39" t="s">
        <v>3822</v>
      </c>
    </row>
    <row r="840" spans="1:5" ht="51">
      <c r="A840" s="35" t="s">
        <v>58</v>
      </c>
      <c r="E840" s="40" t="s">
        <v>3823</v>
      </c>
    </row>
    <row r="841" spans="1:5" ht="12.75">
      <c r="A841" t="s">
        <v>59</v>
      </c>
      <c r="E841" s="39" t="s">
        <v>5</v>
      </c>
    </row>
    <row r="842" spans="1:16" ht="12.75">
      <c r="A842" t="s">
        <v>50</v>
      </c>
      <c s="34" t="s">
        <v>955</v>
      </c>
      <c s="34" t="s">
        <v>1810</v>
      </c>
      <c s="35" t="s">
        <v>5</v>
      </c>
      <c s="6" t="s">
        <v>1811</v>
      </c>
      <c s="36" t="s">
        <v>54</v>
      </c>
      <c s="37">
        <v>0.214</v>
      </c>
      <c s="36">
        <v>0</v>
      </c>
      <c s="36">
        <f>ROUND(G842*H842,6)</f>
      </c>
      <c r="L842" s="38">
        <v>0</v>
      </c>
      <c s="32">
        <f>ROUND(ROUND(L842,2)*ROUND(G842,3),2)</f>
      </c>
      <c s="36" t="s">
        <v>55</v>
      </c>
      <c>
        <f>(M842*21)/100</f>
      </c>
      <c t="s">
        <v>28</v>
      </c>
    </row>
    <row r="843" spans="1:5" ht="12.75">
      <c r="A843" s="35" t="s">
        <v>56</v>
      </c>
      <c r="E843" s="39" t="s">
        <v>1811</v>
      </c>
    </row>
    <row r="844" spans="1:5" ht="12.75">
      <c r="A844" s="35" t="s">
        <v>58</v>
      </c>
      <c r="E844" s="40" t="s">
        <v>5</v>
      </c>
    </row>
    <row r="845" spans="1:5" ht="12.75">
      <c r="A845" t="s">
        <v>59</v>
      </c>
      <c r="E845" s="39" t="s">
        <v>5</v>
      </c>
    </row>
    <row r="846" spans="1:13" ht="12.75">
      <c r="A846" t="s">
        <v>47</v>
      </c>
      <c r="C846" s="31" t="s">
        <v>1827</v>
      </c>
      <c r="E846" s="33" t="s">
        <v>1828</v>
      </c>
      <c r="J846" s="32">
        <f>0</f>
      </c>
      <c s="32">
        <f>0</f>
      </c>
      <c s="32">
        <f>0+L847+L851+L855+L859+L863+L867+L871+L875+L879+L883+L887+L891+L895+L899+L903+L907+L911+L915+L919+L923+L927+L931+L935+L939+L943+L947+L951+L955+L959+L963+L967+L971+L975+L979</f>
      </c>
      <c s="32">
        <f>0+M847+M851+M855+M859+M863+M867+M871+M875+M879+M883+M887+M891+M895+M899+M903+M907+M911+M915+M919+M923+M927+M931+M935+M939+M943+M947+M951+M955+M959+M963+M967+M971+M975+M979</f>
      </c>
    </row>
    <row r="847" spans="1:16" ht="38.25">
      <c r="A847" t="s">
        <v>50</v>
      </c>
      <c s="34" t="s">
        <v>956</v>
      </c>
      <c s="34" t="s">
        <v>3824</v>
      </c>
      <c s="35" t="s">
        <v>5</v>
      </c>
      <c s="6" t="s">
        <v>3825</v>
      </c>
      <c s="36" t="s">
        <v>65</v>
      </c>
      <c s="37">
        <v>24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68</v>
      </c>
      <c>
        <f>(M847*21)/100</f>
      </c>
      <c t="s">
        <v>28</v>
      </c>
    </row>
    <row r="848" spans="1:5" ht="38.25">
      <c r="A848" s="35" t="s">
        <v>56</v>
      </c>
      <c r="E848" s="39" t="s">
        <v>3825</v>
      </c>
    </row>
    <row r="849" spans="1:5" ht="12.75">
      <c r="A849" s="35" t="s">
        <v>58</v>
      </c>
      <c r="E849" s="40" t="s">
        <v>5</v>
      </c>
    </row>
    <row r="850" spans="1:5" ht="12.75">
      <c r="A850" t="s">
        <v>59</v>
      </c>
      <c r="E850" s="39" t="s">
        <v>5</v>
      </c>
    </row>
    <row r="851" spans="1:16" ht="12.75">
      <c r="A851" t="s">
        <v>50</v>
      </c>
      <c s="34" t="s">
        <v>957</v>
      </c>
      <c s="34" t="s">
        <v>94</v>
      </c>
      <c s="35" t="s">
        <v>5</v>
      </c>
      <c s="6" t="s">
        <v>3826</v>
      </c>
      <c s="36" t="s">
        <v>65</v>
      </c>
      <c s="37">
        <v>84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68</v>
      </c>
      <c>
        <f>(M851*21)/100</f>
      </c>
      <c t="s">
        <v>28</v>
      </c>
    </row>
    <row r="852" spans="1:5" ht="12.75">
      <c r="A852" s="35" t="s">
        <v>56</v>
      </c>
      <c r="E852" s="39" t="s">
        <v>3826</v>
      </c>
    </row>
    <row r="853" spans="1:5" ht="12.75">
      <c r="A853" s="35" t="s">
        <v>58</v>
      </c>
      <c r="E853" s="40" t="s">
        <v>5</v>
      </c>
    </row>
    <row r="854" spans="1:5" ht="12.75">
      <c r="A854" t="s">
        <v>59</v>
      </c>
      <c r="E854" s="39" t="s">
        <v>5</v>
      </c>
    </row>
    <row r="855" spans="1:16" ht="25.5">
      <c r="A855" t="s">
        <v>50</v>
      </c>
      <c s="34" t="s">
        <v>958</v>
      </c>
      <c s="34" t="s">
        <v>103</v>
      </c>
      <c s="35" t="s">
        <v>5</v>
      </c>
      <c s="6" t="s">
        <v>3827</v>
      </c>
      <c s="36" t="s">
        <v>65</v>
      </c>
      <c s="37">
        <v>5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68</v>
      </c>
      <c>
        <f>(M855*21)/100</f>
      </c>
      <c t="s">
        <v>28</v>
      </c>
    </row>
    <row r="856" spans="1:5" ht="25.5">
      <c r="A856" s="35" t="s">
        <v>56</v>
      </c>
      <c r="E856" s="39" t="s">
        <v>3827</v>
      </c>
    </row>
    <row r="857" spans="1:5" ht="12.75">
      <c r="A857" s="35" t="s">
        <v>58</v>
      </c>
      <c r="E857" s="40" t="s">
        <v>5</v>
      </c>
    </row>
    <row r="858" spans="1:5" ht="12.75">
      <c r="A858" t="s">
        <v>59</v>
      </c>
      <c r="E858" s="39" t="s">
        <v>5</v>
      </c>
    </row>
    <row r="859" spans="1:16" ht="12.75">
      <c r="A859" t="s">
        <v>50</v>
      </c>
      <c s="34" t="s">
        <v>959</v>
      </c>
      <c s="34" t="s">
        <v>3828</v>
      </c>
      <c s="35" t="s">
        <v>5</v>
      </c>
      <c s="6" t="s">
        <v>3829</v>
      </c>
      <c s="36" t="s">
        <v>65</v>
      </c>
      <c s="37">
        <v>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68</v>
      </c>
      <c>
        <f>(M859*21)/100</f>
      </c>
      <c t="s">
        <v>28</v>
      </c>
    </row>
    <row r="860" spans="1:5" ht="12.75">
      <c r="A860" s="35" t="s">
        <v>56</v>
      </c>
      <c r="E860" s="39" t="s">
        <v>3829</v>
      </c>
    </row>
    <row r="861" spans="1:5" ht="25.5">
      <c r="A861" s="35" t="s">
        <v>58</v>
      </c>
      <c r="E861" s="40" t="s">
        <v>3830</v>
      </c>
    </row>
    <row r="862" spans="1:5" ht="12.75">
      <c r="A862" t="s">
        <v>59</v>
      </c>
      <c r="E862" s="39" t="s">
        <v>5</v>
      </c>
    </row>
    <row r="863" spans="1:16" ht="12.75">
      <c r="A863" t="s">
        <v>50</v>
      </c>
      <c s="34" t="s">
        <v>960</v>
      </c>
      <c s="34" t="s">
        <v>3831</v>
      </c>
      <c s="35" t="s">
        <v>5</v>
      </c>
      <c s="6" t="s">
        <v>3832</v>
      </c>
      <c s="36" t="s">
        <v>65</v>
      </c>
      <c s="37">
        <v>1</v>
      </c>
      <c s="36">
        <v>0</v>
      </c>
      <c s="36">
        <f>ROUND(G863*H863,6)</f>
      </c>
      <c r="L863" s="38">
        <v>0</v>
      </c>
      <c s="32">
        <f>ROUND(ROUND(L863,2)*ROUND(G863,3),2)</f>
      </c>
      <c s="36" t="s">
        <v>68</v>
      </c>
      <c>
        <f>(M863*21)/100</f>
      </c>
      <c t="s">
        <v>28</v>
      </c>
    </row>
    <row r="864" spans="1:5" ht="12.75">
      <c r="A864" s="35" t="s">
        <v>56</v>
      </c>
      <c r="E864" s="39" t="s">
        <v>3832</v>
      </c>
    </row>
    <row r="865" spans="1:5" ht="25.5">
      <c r="A865" s="35" t="s">
        <v>58</v>
      </c>
      <c r="E865" s="40" t="s">
        <v>3833</v>
      </c>
    </row>
    <row r="866" spans="1:5" ht="12.75">
      <c r="A866" t="s">
        <v>59</v>
      </c>
      <c r="E866" s="39" t="s">
        <v>5</v>
      </c>
    </row>
    <row r="867" spans="1:16" ht="12.75">
      <c r="A867" t="s">
        <v>50</v>
      </c>
      <c s="34" t="s">
        <v>961</v>
      </c>
      <c s="34" t="s">
        <v>3834</v>
      </c>
      <c s="35" t="s">
        <v>5</v>
      </c>
      <c s="6" t="s">
        <v>3835</v>
      </c>
      <c s="36" t="s">
        <v>65</v>
      </c>
      <c s="37">
        <v>1</v>
      </c>
      <c s="36">
        <v>0</v>
      </c>
      <c s="36">
        <f>ROUND(G867*H867,6)</f>
      </c>
      <c r="L867" s="38">
        <v>0</v>
      </c>
      <c s="32">
        <f>ROUND(ROUND(L867,2)*ROUND(G867,3),2)</f>
      </c>
      <c s="36" t="s">
        <v>68</v>
      </c>
      <c>
        <f>(M867*21)/100</f>
      </c>
      <c t="s">
        <v>28</v>
      </c>
    </row>
    <row r="868" spans="1:5" ht="12.75">
      <c r="A868" s="35" t="s">
        <v>56</v>
      </c>
      <c r="E868" s="39" t="s">
        <v>3835</v>
      </c>
    </row>
    <row r="869" spans="1:5" ht="25.5">
      <c r="A869" s="35" t="s">
        <v>58</v>
      </c>
      <c r="E869" s="40" t="s">
        <v>3836</v>
      </c>
    </row>
    <row r="870" spans="1:5" ht="12.75">
      <c r="A870" t="s">
        <v>59</v>
      </c>
      <c r="E870" s="39" t="s">
        <v>5</v>
      </c>
    </row>
    <row r="871" spans="1:16" ht="12.75">
      <c r="A871" t="s">
        <v>50</v>
      </c>
      <c s="34" t="s">
        <v>962</v>
      </c>
      <c s="34" t="s">
        <v>3837</v>
      </c>
      <c s="35" t="s">
        <v>5</v>
      </c>
      <c s="6" t="s">
        <v>3838</v>
      </c>
      <c s="36" t="s">
        <v>65</v>
      </c>
      <c s="37">
        <v>1</v>
      </c>
      <c s="36">
        <v>0</v>
      </c>
      <c s="36">
        <f>ROUND(G871*H871,6)</f>
      </c>
      <c r="L871" s="38">
        <v>0</v>
      </c>
      <c s="32">
        <f>ROUND(ROUND(L871,2)*ROUND(G871,3),2)</f>
      </c>
      <c s="36" t="s">
        <v>68</v>
      </c>
      <c>
        <f>(M871*21)/100</f>
      </c>
      <c t="s">
        <v>28</v>
      </c>
    </row>
    <row r="872" spans="1:5" ht="12.75">
      <c r="A872" s="35" t="s">
        <v>56</v>
      </c>
      <c r="E872" s="39" t="s">
        <v>3838</v>
      </c>
    </row>
    <row r="873" spans="1:5" ht="25.5">
      <c r="A873" s="35" t="s">
        <v>58</v>
      </c>
      <c r="E873" s="40" t="s">
        <v>3839</v>
      </c>
    </row>
    <row r="874" spans="1:5" ht="12.75">
      <c r="A874" t="s">
        <v>59</v>
      </c>
      <c r="E874" s="39" t="s">
        <v>5</v>
      </c>
    </row>
    <row r="875" spans="1:16" ht="12.75">
      <c r="A875" t="s">
        <v>50</v>
      </c>
      <c s="34" t="s">
        <v>963</v>
      </c>
      <c s="34" t="s">
        <v>3840</v>
      </c>
      <c s="35" t="s">
        <v>5</v>
      </c>
      <c s="6" t="s">
        <v>3841</v>
      </c>
      <c s="36" t="s">
        <v>65</v>
      </c>
      <c s="37">
        <v>1</v>
      </c>
      <c s="36">
        <v>0</v>
      </c>
      <c s="36">
        <f>ROUND(G875*H875,6)</f>
      </c>
      <c r="L875" s="38">
        <v>0</v>
      </c>
      <c s="32">
        <f>ROUND(ROUND(L875,2)*ROUND(G875,3),2)</f>
      </c>
      <c s="36" t="s">
        <v>68</v>
      </c>
      <c>
        <f>(M875*21)/100</f>
      </c>
      <c t="s">
        <v>28</v>
      </c>
    </row>
    <row r="876" spans="1:5" ht="12.75">
      <c r="A876" s="35" t="s">
        <v>56</v>
      </c>
      <c r="E876" s="39" t="s">
        <v>3841</v>
      </c>
    </row>
    <row r="877" spans="1:5" ht="25.5">
      <c r="A877" s="35" t="s">
        <v>58</v>
      </c>
      <c r="E877" s="40" t="s">
        <v>3842</v>
      </c>
    </row>
    <row r="878" spans="1:5" ht="12.75">
      <c r="A878" t="s">
        <v>59</v>
      </c>
      <c r="E878" s="39" t="s">
        <v>5</v>
      </c>
    </row>
    <row r="879" spans="1:16" ht="12.75">
      <c r="A879" t="s">
        <v>50</v>
      </c>
      <c s="34" t="s">
        <v>964</v>
      </c>
      <c s="34" t="s">
        <v>3843</v>
      </c>
      <c s="35" t="s">
        <v>5</v>
      </c>
      <c s="6" t="s">
        <v>3844</v>
      </c>
      <c s="36" t="s">
        <v>1615</v>
      </c>
      <c s="37">
        <v>90</v>
      </c>
      <c s="36">
        <v>0</v>
      </c>
      <c s="36">
        <f>ROUND(G879*H879,6)</f>
      </c>
      <c r="L879" s="38">
        <v>0</v>
      </c>
      <c s="32">
        <f>ROUND(ROUND(L879,2)*ROUND(G879,3),2)</f>
      </c>
      <c s="36" t="s">
        <v>55</v>
      </c>
      <c>
        <f>(M879*21)/100</f>
      </c>
      <c t="s">
        <v>28</v>
      </c>
    </row>
    <row r="880" spans="1:5" ht="12.75">
      <c r="A880" s="35" t="s">
        <v>56</v>
      </c>
      <c r="E880" s="39" t="s">
        <v>3844</v>
      </c>
    </row>
    <row r="881" spans="1:5" ht="127.5">
      <c r="A881" s="35" t="s">
        <v>58</v>
      </c>
      <c r="E881" s="40" t="s">
        <v>3845</v>
      </c>
    </row>
    <row r="882" spans="1:5" ht="12.75">
      <c r="A882" t="s">
        <v>59</v>
      </c>
      <c r="E882" s="39" t="s">
        <v>5</v>
      </c>
    </row>
    <row r="883" spans="1:16" ht="12.75">
      <c r="A883" t="s">
        <v>50</v>
      </c>
      <c s="34" t="s">
        <v>965</v>
      </c>
      <c s="34" t="s">
        <v>3846</v>
      </c>
      <c s="35" t="s">
        <v>5</v>
      </c>
      <c s="6" t="s">
        <v>3847</v>
      </c>
      <c s="36" t="s">
        <v>1615</v>
      </c>
      <c s="37">
        <v>12</v>
      </c>
      <c s="36">
        <v>0</v>
      </c>
      <c s="36">
        <f>ROUND(G883*H883,6)</f>
      </c>
      <c r="L883" s="38">
        <v>0</v>
      </c>
      <c s="32">
        <f>ROUND(ROUND(L883,2)*ROUND(G883,3),2)</f>
      </c>
      <c s="36" t="s">
        <v>55</v>
      </c>
      <c>
        <f>(M883*21)/100</f>
      </c>
      <c t="s">
        <v>28</v>
      </c>
    </row>
    <row r="884" spans="1:5" ht="12.75">
      <c r="A884" s="35" t="s">
        <v>56</v>
      </c>
      <c r="E884" s="39" t="s">
        <v>3847</v>
      </c>
    </row>
    <row r="885" spans="1:5" ht="76.5">
      <c r="A885" s="35" t="s">
        <v>58</v>
      </c>
      <c r="E885" s="40" t="s">
        <v>3848</v>
      </c>
    </row>
    <row r="886" spans="1:5" ht="12.75">
      <c r="A886" t="s">
        <v>59</v>
      </c>
      <c r="E886" s="39" t="s">
        <v>5</v>
      </c>
    </row>
    <row r="887" spans="1:16" ht="12.75">
      <c r="A887" t="s">
        <v>50</v>
      </c>
      <c s="34" t="s">
        <v>966</v>
      </c>
      <c s="34" t="s">
        <v>3849</v>
      </c>
      <c s="35" t="s">
        <v>5</v>
      </c>
      <c s="6" t="s">
        <v>3850</v>
      </c>
      <c s="36" t="s">
        <v>1615</v>
      </c>
      <c s="37">
        <v>117</v>
      </c>
      <c s="36">
        <v>0</v>
      </c>
      <c s="36">
        <f>ROUND(G887*H887,6)</f>
      </c>
      <c r="L887" s="38">
        <v>0</v>
      </c>
      <c s="32">
        <f>ROUND(ROUND(L887,2)*ROUND(G887,3),2)</f>
      </c>
      <c s="36" t="s">
        <v>55</v>
      </c>
      <c>
        <f>(M887*21)/100</f>
      </c>
      <c t="s">
        <v>28</v>
      </c>
    </row>
    <row r="888" spans="1:5" ht="12.75">
      <c r="A888" s="35" t="s">
        <v>56</v>
      </c>
      <c r="E888" s="39" t="s">
        <v>3850</v>
      </c>
    </row>
    <row r="889" spans="1:5" ht="127.5">
      <c r="A889" s="35" t="s">
        <v>58</v>
      </c>
      <c r="E889" s="40" t="s">
        <v>3851</v>
      </c>
    </row>
    <row r="890" spans="1:5" ht="12.75">
      <c r="A890" t="s">
        <v>59</v>
      </c>
      <c r="E890" s="39" t="s">
        <v>5</v>
      </c>
    </row>
    <row r="891" spans="1:16" ht="12.75">
      <c r="A891" t="s">
        <v>50</v>
      </c>
      <c s="34" t="s">
        <v>968</v>
      </c>
      <c s="34" t="s">
        <v>3852</v>
      </c>
      <c s="35" t="s">
        <v>5</v>
      </c>
      <c s="6" t="s">
        <v>3853</v>
      </c>
      <c s="36" t="s">
        <v>1615</v>
      </c>
      <c s="37">
        <v>19</v>
      </c>
      <c s="36">
        <v>0</v>
      </c>
      <c s="36">
        <f>ROUND(G891*H891,6)</f>
      </c>
      <c r="L891" s="38">
        <v>0</v>
      </c>
      <c s="32">
        <f>ROUND(ROUND(L891,2)*ROUND(G891,3),2)</f>
      </c>
      <c s="36" t="s">
        <v>55</v>
      </c>
      <c>
        <f>(M891*21)/100</f>
      </c>
      <c t="s">
        <v>28</v>
      </c>
    </row>
    <row r="892" spans="1:5" ht="12.75">
      <c r="A892" s="35" t="s">
        <v>56</v>
      </c>
      <c r="E892" s="39" t="s">
        <v>3853</v>
      </c>
    </row>
    <row r="893" spans="1:5" ht="102">
      <c r="A893" s="35" t="s">
        <v>58</v>
      </c>
      <c r="E893" s="40" t="s">
        <v>3854</v>
      </c>
    </row>
    <row r="894" spans="1:5" ht="12.75">
      <c r="A894" t="s">
        <v>59</v>
      </c>
      <c r="E894" s="39" t="s">
        <v>5</v>
      </c>
    </row>
    <row r="895" spans="1:16" ht="12.75">
      <c r="A895" t="s">
        <v>50</v>
      </c>
      <c s="34" t="s">
        <v>969</v>
      </c>
      <c s="34" t="s">
        <v>3855</v>
      </c>
      <c s="35" t="s">
        <v>5</v>
      </c>
      <c s="6" t="s">
        <v>3856</v>
      </c>
      <c s="36" t="s">
        <v>1615</v>
      </c>
      <c s="37">
        <v>13</v>
      </c>
      <c s="36">
        <v>0</v>
      </c>
      <c s="36">
        <f>ROUND(G895*H895,6)</f>
      </c>
      <c r="L895" s="38">
        <v>0</v>
      </c>
      <c s="32">
        <f>ROUND(ROUND(L895,2)*ROUND(G895,3),2)</f>
      </c>
      <c s="36" t="s">
        <v>55</v>
      </c>
      <c>
        <f>(M895*21)/100</f>
      </c>
      <c t="s">
        <v>28</v>
      </c>
    </row>
    <row r="896" spans="1:5" ht="12.75">
      <c r="A896" s="35" t="s">
        <v>56</v>
      </c>
      <c r="E896" s="39" t="s">
        <v>3856</v>
      </c>
    </row>
    <row r="897" spans="1:5" ht="12.75">
      <c r="A897" s="35" t="s">
        <v>58</v>
      </c>
      <c r="E897" s="40" t="s">
        <v>5</v>
      </c>
    </row>
    <row r="898" spans="1:5" ht="12.75">
      <c r="A898" t="s">
        <v>59</v>
      </c>
      <c r="E898" s="39" t="s">
        <v>5</v>
      </c>
    </row>
    <row r="899" spans="1:16" ht="12.75">
      <c r="A899" t="s">
        <v>50</v>
      </c>
      <c s="34" t="s">
        <v>970</v>
      </c>
      <c s="34" t="s">
        <v>3857</v>
      </c>
      <c s="35" t="s">
        <v>5</v>
      </c>
      <c s="6" t="s">
        <v>3858</v>
      </c>
      <c s="36" t="s">
        <v>1615</v>
      </c>
      <c s="37">
        <v>5</v>
      </c>
      <c s="36">
        <v>0</v>
      </c>
      <c s="36">
        <f>ROUND(G899*H899,6)</f>
      </c>
      <c r="L899" s="38">
        <v>0</v>
      </c>
      <c s="32">
        <f>ROUND(ROUND(L899,2)*ROUND(G899,3),2)</f>
      </c>
      <c s="36" t="s">
        <v>55</v>
      </c>
      <c>
        <f>(M899*21)/100</f>
      </c>
      <c t="s">
        <v>28</v>
      </c>
    </row>
    <row r="900" spans="1:5" ht="12.75">
      <c r="A900" s="35" t="s">
        <v>56</v>
      </c>
      <c r="E900" s="39" t="s">
        <v>3858</v>
      </c>
    </row>
    <row r="901" spans="1:5" ht="12.75">
      <c r="A901" s="35" t="s">
        <v>58</v>
      </c>
      <c r="E901" s="40" t="s">
        <v>5</v>
      </c>
    </row>
    <row r="902" spans="1:5" ht="12.75">
      <c r="A902" t="s">
        <v>59</v>
      </c>
      <c r="E902" s="39" t="s">
        <v>5</v>
      </c>
    </row>
    <row r="903" spans="1:16" ht="12.75">
      <c r="A903" t="s">
        <v>50</v>
      </c>
      <c s="34" t="s">
        <v>971</v>
      </c>
      <c s="34" t="s">
        <v>3859</v>
      </c>
      <c s="35" t="s">
        <v>5</v>
      </c>
      <c s="6" t="s">
        <v>3860</v>
      </c>
      <c s="36" t="s">
        <v>1615</v>
      </c>
      <c s="37">
        <v>5</v>
      </c>
      <c s="36">
        <v>0</v>
      </c>
      <c s="36">
        <f>ROUND(G903*H903,6)</f>
      </c>
      <c r="L903" s="38">
        <v>0</v>
      </c>
      <c s="32">
        <f>ROUND(ROUND(L903,2)*ROUND(G903,3),2)</f>
      </c>
      <c s="36" t="s">
        <v>55</v>
      </c>
      <c>
        <f>(M903*21)/100</f>
      </c>
      <c t="s">
        <v>28</v>
      </c>
    </row>
    <row r="904" spans="1:5" ht="12.75">
      <c r="A904" s="35" t="s">
        <v>56</v>
      </c>
      <c r="E904" s="39" t="s">
        <v>3860</v>
      </c>
    </row>
    <row r="905" spans="1:5" ht="89.25">
      <c r="A905" s="35" t="s">
        <v>58</v>
      </c>
      <c r="E905" s="40" t="s">
        <v>3861</v>
      </c>
    </row>
    <row r="906" spans="1:5" ht="12.75">
      <c r="A906" t="s">
        <v>59</v>
      </c>
      <c r="E906" s="39" t="s">
        <v>5</v>
      </c>
    </row>
    <row r="907" spans="1:16" ht="12.75">
      <c r="A907" t="s">
        <v>50</v>
      </c>
      <c s="34" t="s">
        <v>972</v>
      </c>
      <c s="34" t="s">
        <v>3862</v>
      </c>
      <c s="35" t="s">
        <v>5</v>
      </c>
      <c s="6" t="s">
        <v>3863</v>
      </c>
      <c s="36" t="s">
        <v>65</v>
      </c>
      <c s="37">
        <v>5</v>
      </c>
      <c s="36">
        <v>0</v>
      </c>
      <c s="36">
        <f>ROUND(G907*H907,6)</f>
      </c>
      <c r="L907" s="38">
        <v>0</v>
      </c>
      <c s="32">
        <f>ROUND(ROUND(L907,2)*ROUND(G907,3),2)</f>
      </c>
      <c s="36" t="s">
        <v>55</v>
      </c>
      <c>
        <f>(M907*21)/100</f>
      </c>
      <c t="s">
        <v>28</v>
      </c>
    </row>
    <row r="908" spans="1:5" ht="12.75">
      <c r="A908" s="35" t="s">
        <v>56</v>
      </c>
      <c r="E908" s="39" t="s">
        <v>3863</v>
      </c>
    </row>
    <row r="909" spans="1:5" ht="12.75">
      <c r="A909" s="35" t="s">
        <v>58</v>
      </c>
      <c r="E909" s="40" t="s">
        <v>5</v>
      </c>
    </row>
    <row r="910" spans="1:5" ht="12.75">
      <c r="A910" t="s">
        <v>59</v>
      </c>
      <c r="E910" s="39" t="s">
        <v>5</v>
      </c>
    </row>
    <row r="911" spans="1:16" ht="12.75">
      <c r="A911" t="s">
        <v>50</v>
      </c>
      <c s="34" t="s">
        <v>973</v>
      </c>
      <c s="34" t="s">
        <v>3864</v>
      </c>
      <c s="35" t="s">
        <v>5</v>
      </c>
      <c s="6" t="s">
        <v>3865</v>
      </c>
      <c s="36" t="s">
        <v>65</v>
      </c>
      <c s="37">
        <v>8</v>
      </c>
      <c s="36">
        <v>0</v>
      </c>
      <c s="36">
        <f>ROUND(G911*H911,6)</f>
      </c>
      <c r="L911" s="38">
        <v>0</v>
      </c>
      <c s="32">
        <f>ROUND(ROUND(L911,2)*ROUND(G911,3),2)</f>
      </c>
      <c s="36" t="s">
        <v>55</v>
      </c>
      <c>
        <f>(M911*21)/100</f>
      </c>
      <c t="s">
        <v>28</v>
      </c>
    </row>
    <row r="912" spans="1:5" ht="12.75">
      <c r="A912" s="35" t="s">
        <v>56</v>
      </c>
      <c r="E912" s="39" t="s">
        <v>3865</v>
      </c>
    </row>
    <row r="913" spans="1:5" ht="12.75">
      <c r="A913" s="35" t="s">
        <v>58</v>
      </c>
      <c r="E913" s="40" t="s">
        <v>5</v>
      </c>
    </row>
    <row r="914" spans="1:5" ht="12.75">
      <c r="A914" t="s">
        <v>59</v>
      </c>
      <c r="E914" s="39" t="s">
        <v>5</v>
      </c>
    </row>
    <row r="915" spans="1:16" ht="12.75">
      <c r="A915" t="s">
        <v>50</v>
      </c>
      <c s="34" t="s">
        <v>974</v>
      </c>
      <c s="34" t="s">
        <v>3866</v>
      </c>
      <c s="35" t="s">
        <v>5</v>
      </c>
      <c s="6" t="s">
        <v>3867</v>
      </c>
      <c s="36" t="s">
        <v>65</v>
      </c>
      <c s="37">
        <v>5</v>
      </c>
      <c s="36">
        <v>0</v>
      </c>
      <c s="36">
        <f>ROUND(G915*H915,6)</f>
      </c>
      <c r="L915" s="38">
        <v>0</v>
      </c>
      <c s="32">
        <f>ROUND(ROUND(L915,2)*ROUND(G915,3),2)</f>
      </c>
      <c s="36" t="s">
        <v>55</v>
      </c>
      <c>
        <f>(M915*21)/100</f>
      </c>
      <c t="s">
        <v>28</v>
      </c>
    </row>
    <row r="916" spans="1:5" ht="12.75">
      <c r="A916" s="35" t="s">
        <v>56</v>
      </c>
      <c r="E916" s="39" t="s">
        <v>3867</v>
      </c>
    </row>
    <row r="917" spans="1:5" ht="12.75">
      <c r="A917" s="35" t="s">
        <v>58</v>
      </c>
      <c r="E917" s="40" t="s">
        <v>5</v>
      </c>
    </row>
    <row r="918" spans="1:5" ht="12.75">
      <c r="A918" t="s">
        <v>59</v>
      </c>
      <c r="E918" s="39" t="s">
        <v>5</v>
      </c>
    </row>
    <row r="919" spans="1:16" ht="12.75">
      <c r="A919" t="s">
        <v>50</v>
      </c>
      <c s="34" t="s">
        <v>975</v>
      </c>
      <c s="34" t="s">
        <v>3868</v>
      </c>
      <c s="35" t="s">
        <v>5</v>
      </c>
      <c s="6" t="s">
        <v>3869</v>
      </c>
      <c s="36" t="s">
        <v>1615</v>
      </c>
      <c s="37">
        <v>6</v>
      </c>
      <c s="36">
        <v>0</v>
      </c>
      <c s="36">
        <f>ROUND(G919*H919,6)</f>
      </c>
      <c r="L919" s="38">
        <v>0</v>
      </c>
      <c s="32">
        <f>ROUND(ROUND(L919,2)*ROUND(G919,3),2)</f>
      </c>
      <c s="36" t="s">
        <v>55</v>
      </c>
      <c>
        <f>(M919*21)/100</f>
      </c>
      <c t="s">
        <v>28</v>
      </c>
    </row>
    <row r="920" spans="1:5" ht="12.75">
      <c r="A920" s="35" t="s">
        <v>56</v>
      </c>
      <c r="E920" s="39" t="s">
        <v>3869</v>
      </c>
    </row>
    <row r="921" spans="1:5" ht="63.75">
      <c r="A921" s="35" t="s">
        <v>58</v>
      </c>
      <c r="E921" s="40" t="s">
        <v>3870</v>
      </c>
    </row>
    <row r="922" spans="1:5" ht="12.75">
      <c r="A922" t="s">
        <v>59</v>
      </c>
      <c r="E922" s="39" t="s">
        <v>5</v>
      </c>
    </row>
    <row r="923" spans="1:16" ht="12.75">
      <c r="A923" t="s">
        <v>50</v>
      </c>
      <c s="34" t="s">
        <v>976</v>
      </c>
      <c s="34" t="s">
        <v>3871</v>
      </c>
      <c s="35" t="s">
        <v>5</v>
      </c>
      <c s="6" t="s">
        <v>3872</v>
      </c>
      <c s="36" t="s">
        <v>1615</v>
      </c>
      <c s="37">
        <v>1</v>
      </c>
      <c s="36">
        <v>0</v>
      </c>
      <c s="36">
        <f>ROUND(G923*H923,6)</f>
      </c>
      <c r="L923" s="38">
        <v>0</v>
      </c>
      <c s="32">
        <f>ROUND(ROUND(L923,2)*ROUND(G923,3),2)</f>
      </c>
      <c s="36" t="s">
        <v>55</v>
      </c>
      <c>
        <f>(M923*21)/100</f>
      </c>
      <c t="s">
        <v>28</v>
      </c>
    </row>
    <row r="924" spans="1:5" ht="12.75">
      <c r="A924" s="35" t="s">
        <v>56</v>
      </c>
      <c r="E924" s="39" t="s">
        <v>3872</v>
      </c>
    </row>
    <row r="925" spans="1:5" ht="25.5">
      <c r="A925" s="35" t="s">
        <v>58</v>
      </c>
      <c r="E925" s="40" t="s">
        <v>3873</v>
      </c>
    </row>
    <row r="926" spans="1:5" ht="12.75">
      <c r="A926" t="s">
        <v>59</v>
      </c>
      <c r="E926" s="39" t="s">
        <v>5</v>
      </c>
    </row>
    <row r="927" spans="1:16" ht="12.75">
      <c r="A927" t="s">
        <v>50</v>
      </c>
      <c s="34" t="s">
        <v>977</v>
      </c>
      <c s="34" t="s">
        <v>3874</v>
      </c>
      <c s="35" t="s">
        <v>5</v>
      </c>
      <c s="6" t="s">
        <v>3875</v>
      </c>
      <c s="36" t="s">
        <v>65</v>
      </c>
      <c s="37">
        <v>24</v>
      </c>
      <c s="36">
        <v>0</v>
      </c>
      <c s="36">
        <f>ROUND(G927*H927,6)</f>
      </c>
      <c r="L927" s="38">
        <v>0</v>
      </c>
      <c s="32">
        <f>ROUND(ROUND(L927,2)*ROUND(G927,3),2)</f>
      </c>
      <c s="36" t="s">
        <v>55</v>
      </c>
      <c>
        <f>(M927*21)/100</f>
      </c>
      <c t="s">
        <v>28</v>
      </c>
    </row>
    <row r="928" spans="1:5" ht="12.75">
      <c r="A928" s="35" t="s">
        <v>56</v>
      </c>
      <c r="E928" s="39" t="s">
        <v>3875</v>
      </c>
    </row>
    <row r="929" spans="1:5" ht="12.75">
      <c r="A929" s="35" t="s">
        <v>58</v>
      </c>
      <c r="E929" s="40" t="s">
        <v>5</v>
      </c>
    </row>
    <row r="930" spans="1:5" ht="12.75">
      <c r="A930" t="s">
        <v>59</v>
      </c>
      <c r="E930" s="39" t="s">
        <v>5</v>
      </c>
    </row>
    <row r="931" spans="1:16" ht="12.75">
      <c r="A931" t="s">
        <v>50</v>
      </c>
      <c s="34" t="s">
        <v>978</v>
      </c>
      <c s="34" t="s">
        <v>3876</v>
      </c>
      <c s="35" t="s">
        <v>5</v>
      </c>
      <c s="6" t="s">
        <v>3877</v>
      </c>
      <c s="36" t="s">
        <v>65</v>
      </c>
      <c s="37">
        <v>89</v>
      </c>
      <c s="36">
        <v>0</v>
      </c>
      <c s="36">
        <f>ROUND(G931*H931,6)</f>
      </c>
      <c r="L931" s="38">
        <v>0</v>
      </c>
      <c s="32">
        <f>ROUND(ROUND(L931,2)*ROUND(G931,3),2)</f>
      </c>
      <c s="36" t="s">
        <v>55</v>
      </c>
      <c>
        <f>(M931*21)/100</f>
      </c>
      <c t="s">
        <v>28</v>
      </c>
    </row>
    <row r="932" spans="1:5" ht="12.75">
      <c r="A932" s="35" t="s">
        <v>56</v>
      </c>
      <c r="E932" s="39" t="s">
        <v>3877</v>
      </c>
    </row>
    <row r="933" spans="1:5" ht="12.75">
      <c r="A933" s="35" t="s">
        <v>58</v>
      </c>
      <c r="E933" s="40" t="s">
        <v>5</v>
      </c>
    </row>
    <row r="934" spans="1:5" ht="12.75">
      <c r="A934" t="s">
        <v>59</v>
      </c>
      <c r="E934" s="39" t="s">
        <v>5</v>
      </c>
    </row>
    <row r="935" spans="1:16" ht="12.75">
      <c r="A935" t="s">
        <v>50</v>
      </c>
      <c s="34" t="s">
        <v>979</v>
      </c>
      <c s="34" t="s">
        <v>3878</v>
      </c>
      <c s="35" t="s">
        <v>5</v>
      </c>
      <c s="6" t="s">
        <v>3879</v>
      </c>
      <c s="36" t="s">
        <v>65</v>
      </c>
      <c s="37">
        <v>2</v>
      </c>
      <c s="36">
        <v>0</v>
      </c>
      <c s="36">
        <f>ROUND(G935*H935,6)</f>
      </c>
      <c r="L935" s="38">
        <v>0</v>
      </c>
      <c s="32">
        <f>ROUND(ROUND(L935,2)*ROUND(G935,3),2)</f>
      </c>
      <c s="36" t="s">
        <v>68</v>
      </c>
      <c>
        <f>(M935*21)/100</f>
      </c>
      <c t="s">
        <v>28</v>
      </c>
    </row>
    <row r="936" spans="1:5" ht="12.75">
      <c r="A936" s="35" t="s">
        <v>56</v>
      </c>
      <c r="E936" s="39" t="s">
        <v>3879</v>
      </c>
    </row>
    <row r="937" spans="1:5" ht="12.75">
      <c r="A937" s="35" t="s">
        <v>58</v>
      </c>
      <c r="E937" s="40" t="s">
        <v>5</v>
      </c>
    </row>
    <row r="938" spans="1:5" ht="12.75">
      <c r="A938" t="s">
        <v>59</v>
      </c>
      <c r="E938" s="39" t="s">
        <v>5</v>
      </c>
    </row>
    <row r="939" spans="1:16" ht="12.75">
      <c r="A939" t="s">
        <v>50</v>
      </c>
      <c s="34" t="s">
        <v>980</v>
      </c>
      <c s="34" t="s">
        <v>3880</v>
      </c>
      <c s="35" t="s">
        <v>5</v>
      </c>
      <c s="6" t="s">
        <v>3879</v>
      </c>
      <c s="36" t="s">
        <v>65</v>
      </c>
      <c s="37">
        <v>1</v>
      </c>
      <c s="36">
        <v>0</v>
      </c>
      <c s="36">
        <f>ROUND(G939*H939,6)</f>
      </c>
      <c r="L939" s="38">
        <v>0</v>
      </c>
      <c s="32">
        <f>ROUND(ROUND(L939,2)*ROUND(G939,3),2)</f>
      </c>
      <c s="36" t="s">
        <v>68</v>
      </c>
      <c>
        <f>(M939*21)/100</f>
      </c>
      <c t="s">
        <v>28</v>
      </c>
    </row>
    <row r="940" spans="1:5" ht="12.75">
      <c r="A940" s="35" t="s">
        <v>56</v>
      </c>
      <c r="E940" s="39" t="s">
        <v>3879</v>
      </c>
    </row>
    <row r="941" spans="1:5" ht="12.75">
      <c r="A941" s="35" t="s">
        <v>58</v>
      </c>
      <c r="E941" s="40" t="s">
        <v>5</v>
      </c>
    </row>
    <row r="942" spans="1:5" ht="12.75">
      <c r="A942" t="s">
        <v>59</v>
      </c>
      <c r="E942" s="39" t="s">
        <v>5</v>
      </c>
    </row>
    <row r="943" spans="1:16" ht="12.75">
      <c r="A943" t="s">
        <v>50</v>
      </c>
      <c s="34" t="s">
        <v>981</v>
      </c>
      <c s="34" t="s">
        <v>3881</v>
      </c>
      <c s="35" t="s">
        <v>5</v>
      </c>
      <c s="6" t="s">
        <v>3882</v>
      </c>
      <c s="36" t="s">
        <v>65</v>
      </c>
      <c s="37">
        <v>2</v>
      </c>
      <c s="36">
        <v>0</v>
      </c>
      <c s="36">
        <f>ROUND(G943*H943,6)</f>
      </c>
      <c r="L943" s="38">
        <v>0</v>
      </c>
      <c s="32">
        <f>ROUND(ROUND(L943,2)*ROUND(G943,3),2)</f>
      </c>
      <c s="36" t="s">
        <v>68</v>
      </c>
      <c>
        <f>(M943*21)/100</f>
      </c>
      <c t="s">
        <v>28</v>
      </c>
    </row>
    <row r="944" spans="1:5" ht="12.75">
      <c r="A944" s="35" t="s">
        <v>56</v>
      </c>
      <c r="E944" s="39" t="s">
        <v>3882</v>
      </c>
    </row>
    <row r="945" spans="1:5" ht="12.75">
      <c r="A945" s="35" t="s">
        <v>58</v>
      </c>
      <c r="E945" s="40" t="s">
        <v>5</v>
      </c>
    </row>
    <row r="946" spans="1:5" ht="12.75">
      <c r="A946" t="s">
        <v>59</v>
      </c>
      <c r="E946" s="39" t="s">
        <v>5</v>
      </c>
    </row>
    <row r="947" spans="1:16" ht="12.75">
      <c r="A947" t="s">
        <v>50</v>
      </c>
      <c s="34" t="s">
        <v>982</v>
      </c>
      <c s="34" t="s">
        <v>3883</v>
      </c>
      <c s="35" t="s">
        <v>5</v>
      </c>
      <c s="6" t="s">
        <v>3884</v>
      </c>
      <c s="36" t="s">
        <v>65</v>
      </c>
      <c s="37">
        <v>2</v>
      </c>
      <c s="36">
        <v>0</v>
      </c>
      <c s="36">
        <f>ROUND(G947*H947,6)</f>
      </c>
      <c r="L947" s="38">
        <v>0</v>
      </c>
      <c s="32">
        <f>ROUND(ROUND(L947,2)*ROUND(G947,3),2)</f>
      </c>
      <c s="36" t="s">
        <v>68</v>
      </c>
      <c>
        <f>(M947*21)/100</f>
      </c>
      <c t="s">
        <v>28</v>
      </c>
    </row>
    <row r="948" spans="1:5" ht="12.75">
      <c r="A948" s="35" t="s">
        <v>56</v>
      </c>
      <c r="E948" s="39" t="s">
        <v>3884</v>
      </c>
    </row>
    <row r="949" spans="1:5" ht="12.75">
      <c r="A949" s="35" t="s">
        <v>58</v>
      </c>
      <c r="E949" s="40" t="s">
        <v>5</v>
      </c>
    </row>
    <row r="950" spans="1:5" ht="12.75">
      <c r="A950" t="s">
        <v>59</v>
      </c>
      <c r="E950" s="39" t="s">
        <v>5</v>
      </c>
    </row>
    <row r="951" spans="1:16" ht="12.75">
      <c r="A951" t="s">
        <v>50</v>
      </c>
      <c s="34" t="s">
        <v>983</v>
      </c>
      <c s="34" t="s">
        <v>3885</v>
      </c>
      <c s="35" t="s">
        <v>5</v>
      </c>
      <c s="6" t="s">
        <v>3886</v>
      </c>
      <c s="36" t="s">
        <v>65</v>
      </c>
      <c s="37">
        <v>3</v>
      </c>
      <c s="36">
        <v>0</v>
      </c>
      <c s="36">
        <f>ROUND(G951*H951,6)</f>
      </c>
      <c r="L951" s="38">
        <v>0</v>
      </c>
      <c s="32">
        <f>ROUND(ROUND(L951,2)*ROUND(G951,3),2)</f>
      </c>
      <c s="36" t="s">
        <v>68</v>
      </c>
      <c>
        <f>(M951*21)/100</f>
      </c>
      <c t="s">
        <v>28</v>
      </c>
    </row>
    <row r="952" spans="1:5" ht="12.75">
      <c r="A952" s="35" t="s">
        <v>56</v>
      </c>
      <c r="E952" s="39" t="s">
        <v>3886</v>
      </c>
    </row>
    <row r="953" spans="1:5" ht="12.75">
      <c r="A953" s="35" t="s">
        <v>58</v>
      </c>
      <c r="E953" s="40" t="s">
        <v>5</v>
      </c>
    </row>
    <row r="954" spans="1:5" ht="12.75">
      <c r="A954" t="s">
        <v>59</v>
      </c>
      <c r="E954" s="39" t="s">
        <v>5</v>
      </c>
    </row>
    <row r="955" spans="1:16" ht="12.75">
      <c r="A955" t="s">
        <v>50</v>
      </c>
      <c s="34" t="s">
        <v>984</v>
      </c>
      <c s="34" t="s">
        <v>3887</v>
      </c>
      <c s="35" t="s">
        <v>5</v>
      </c>
      <c s="6" t="s">
        <v>3888</v>
      </c>
      <c s="36" t="s">
        <v>65</v>
      </c>
      <c s="37">
        <v>6</v>
      </c>
      <c s="36">
        <v>0</v>
      </c>
      <c s="36">
        <f>ROUND(G955*H955,6)</f>
      </c>
      <c r="L955" s="38">
        <v>0</v>
      </c>
      <c s="32">
        <f>ROUND(ROUND(L955,2)*ROUND(G955,3),2)</f>
      </c>
      <c s="36" t="s">
        <v>328</v>
      </c>
      <c>
        <f>(M955*21)/100</f>
      </c>
      <c t="s">
        <v>28</v>
      </c>
    </row>
    <row r="956" spans="1:5" ht="12.75">
      <c r="A956" s="35" t="s">
        <v>56</v>
      </c>
      <c r="E956" s="39" t="s">
        <v>3888</v>
      </c>
    </row>
    <row r="957" spans="1:5" ht="12.75">
      <c r="A957" s="35" t="s">
        <v>58</v>
      </c>
      <c r="E957" s="40" t="s">
        <v>5</v>
      </c>
    </row>
    <row r="958" spans="1:5" ht="12.75">
      <c r="A958" t="s">
        <v>59</v>
      </c>
      <c r="E958" s="39" t="s">
        <v>5</v>
      </c>
    </row>
    <row r="959" spans="1:16" ht="12.75">
      <c r="A959" t="s">
        <v>50</v>
      </c>
      <c s="34" t="s">
        <v>987</v>
      </c>
      <c s="34" t="s">
        <v>3889</v>
      </c>
      <c s="35" t="s">
        <v>5</v>
      </c>
      <c s="6" t="s">
        <v>3890</v>
      </c>
      <c s="36" t="s">
        <v>65</v>
      </c>
      <c s="37">
        <v>9</v>
      </c>
      <c s="36">
        <v>0</v>
      </c>
      <c s="36">
        <f>ROUND(G959*H959,6)</f>
      </c>
      <c r="L959" s="38">
        <v>0</v>
      </c>
      <c s="32">
        <f>ROUND(ROUND(L959,2)*ROUND(G959,3),2)</f>
      </c>
      <c s="36" t="s">
        <v>68</v>
      </c>
      <c>
        <f>(M959*21)/100</f>
      </c>
      <c t="s">
        <v>28</v>
      </c>
    </row>
    <row r="960" spans="1:5" ht="12.75">
      <c r="A960" s="35" t="s">
        <v>56</v>
      </c>
      <c r="E960" s="39" t="s">
        <v>3890</v>
      </c>
    </row>
    <row r="961" spans="1:5" ht="25.5">
      <c r="A961" s="35" t="s">
        <v>58</v>
      </c>
      <c r="E961" s="40" t="s">
        <v>3891</v>
      </c>
    </row>
    <row r="962" spans="1:5" ht="12.75">
      <c r="A962" t="s">
        <v>59</v>
      </c>
      <c r="E962" s="39" t="s">
        <v>5</v>
      </c>
    </row>
    <row r="963" spans="1:16" ht="12.75">
      <c r="A963" t="s">
        <v>50</v>
      </c>
      <c s="34" t="s">
        <v>988</v>
      </c>
      <c s="34" t="s">
        <v>3892</v>
      </c>
      <c s="35" t="s">
        <v>5</v>
      </c>
      <c s="6" t="s">
        <v>3893</v>
      </c>
      <c s="36" t="s">
        <v>65</v>
      </c>
      <c s="37">
        <v>13</v>
      </c>
      <c s="36">
        <v>0</v>
      </c>
      <c s="36">
        <f>ROUND(G963*H963,6)</f>
      </c>
      <c r="L963" s="38">
        <v>0</v>
      </c>
      <c s="32">
        <f>ROUND(ROUND(L963,2)*ROUND(G963,3),2)</f>
      </c>
      <c s="36" t="s">
        <v>68</v>
      </c>
      <c>
        <f>(M963*21)/100</f>
      </c>
      <c t="s">
        <v>28</v>
      </c>
    </row>
    <row r="964" spans="1:5" ht="12.75">
      <c r="A964" s="35" t="s">
        <v>56</v>
      </c>
      <c r="E964" s="39" t="s">
        <v>3893</v>
      </c>
    </row>
    <row r="965" spans="1:5" ht="12.75">
      <c r="A965" s="35" t="s">
        <v>58</v>
      </c>
      <c r="E965" s="40" t="s">
        <v>5</v>
      </c>
    </row>
    <row r="966" spans="1:5" ht="12.75">
      <c r="A966" t="s">
        <v>59</v>
      </c>
      <c r="E966" s="39" t="s">
        <v>5</v>
      </c>
    </row>
    <row r="967" spans="1:16" ht="12.75">
      <c r="A967" t="s">
        <v>50</v>
      </c>
      <c s="34" t="s">
        <v>989</v>
      </c>
      <c s="34" t="s">
        <v>3894</v>
      </c>
      <c s="35" t="s">
        <v>5</v>
      </c>
      <c s="6" t="s">
        <v>3895</v>
      </c>
      <c s="36" t="s">
        <v>65</v>
      </c>
      <c s="37">
        <v>5</v>
      </c>
      <c s="36">
        <v>0</v>
      </c>
      <c s="36">
        <f>ROUND(G967*H967,6)</f>
      </c>
      <c r="L967" s="38">
        <v>0</v>
      </c>
      <c s="32">
        <f>ROUND(ROUND(L967,2)*ROUND(G967,3),2)</f>
      </c>
      <c s="36" t="s">
        <v>68</v>
      </c>
      <c>
        <f>(M967*21)/100</f>
      </c>
      <c t="s">
        <v>28</v>
      </c>
    </row>
    <row r="968" spans="1:5" ht="12.75">
      <c r="A968" s="35" t="s">
        <v>56</v>
      </c>
      <c r="E968" s="39" t="s">
        <v>3895</v>
      </c>
    </row>
    <row r="969" spans="1:5" ht="25.5">
      <c r="A969" s="35" t="s">
        <v>58</v>
      </c>
      <c r="E969" s="40" t="s">
        <v>3896</v>
      </c>
    </row>
    <row r="970" spans="1:5" ht="12.75">
      <c r="A970" t="s">
        <v>59</v>
      </c>
      <c r="E970" s="39" t="s">
        <v>5</v>
      </c>
    </row>
    <row r="971" spans="1:16" ht="12.75">
      <c r="A971" t="s">
        <v>50</v>
      </c>
      <c s="34" t="s">
        <v>990</v>
      </c>
      <c s="34" t="s">
        <v>3897</v>
      </c>
      <c s="35" t="s">
        <v>5</v>
      </c>
      <c s="6" t="s">
        <v>3898</v>
      </c>
      <c s="36" t="s">
        <v>65</v>
      </c>
      <c s="37">
        <v>5</v>
      </c>
      <c s="36">
        <v>0</v>
      </c>
      <c s="36">
        <f>ROUND(G971*H971,6)</f>
      </c>
      <c r="L971" s="38">
        <v>0</v>
      </c>
      <c s="32">
        <f>ROUND(ROUND(L971,2)*ROUND(G971,3),2)</f>
      </c>
      <c s="36" t="s">
        <v>68</v>
      </c>
      <c>
        <f>(M971*21)/100</f>
      </c>
      <c t="s">
        <v>28</v>
      </c>
    </row>
    <row r="972" spans="1:5" ht="12.75">
      <c r="A972" s="35" t="s">
        <v>56</v>
      </c>
      <c r="E972" s="39" t="s">
        <v>3898</v>
      </c>
    </row>
    <row r="973" spans="1:5" ht="25.5">
      <c r="A973" s="35" t="s">
        <v>58</v>
      </c>
      <c r="E973" s="40" t="s">
        <v>3896</v>
      </c>
    </row>
    <row r="974" spans="1:5" ht="12.75">
      <c r="A974" t="s">
        <v>59</v>
      </c>
      <c r="E974" s="39" t="s">
        <v>5</v>
      </c>
    </row>
    <row r="975" spans="1:16" ht="25.5">
      <c r="A975" t="s">
        <v>50</v>
      </c>
      <c s="34" t="s">
        <v>991</v>
      </c>
      <c s="34" t="s">
        <v>3899</v>
      </c>
      <c s="35" t="s">
        <v>5</v>
      </c>
      <c s="6" t="s">
        <v>3900</v>
      </c>
      <c s="36" t="s">
        <v>65</v>
      </c>
      <c s="37">
        <v>5</v>
      </c>
      <c s="36">
        <v>0</v>
      </c>
      <c s="36">
        <f>ROUND(G975*H975,6)</f>
      </c>
      <c r="L975" s="38">
        <v>0</v>
      </c>
      <c s="32">
        <f>ROUND(ROUND(L975,2)*ROUND(G975,3),2)</f>
      </c>
      <c s="36" t="s">
        <v>68</v>
      </c>
      <c>
        <f>(M975*21)/100</f>
      </c>
      <c t="s">
        <v>28</v>
      </c>
    </row>
    <row r="976" spans="1:5" ht="38.25">
      <c r="A976" s="35" t="s">
        <v>56</v>
      </c>
      <c r="E976" s="39" t="s">
        <v>3901</v>
      </c>
    </row>
    <row r="977" spans="1:5" ht="12.75">
      <c r="A977" s="35" t="s">
        <v>58</v>
      </c>
      <c r="E977" s="40" t="s">
        <v>5</v>
      </c>
    </row>
    <row r="978" spans="1:5" ht="12.75">
      <c r="A978" t="s">
        <v>59</v>
      </c>
      <c r="E978" s="39" t="s">
        <v>5</v>
      </c>
    </row>
    <row r="979" spans="1:16" ht="12.75">
      <c r="A979" t="s">
        <v>50</v>
      </c>
      <c s="34" t="s">
        <v>992</v>
      </c>
      <c s="34" t="s">
        <v>3902</v>
      </c>
      <c s="35" t="s">
        <v>5</v>
      </c>
      <c s="6" t="s">
        <v>3903</v>
      </c>
      <c s="36" t="s">
        <v>65</v>
      </c>
      <c s="37">
        <v>2</v>
      </c>
      <c s="36">
        <v>0</v>
      </c>
      <c s="36">
        <f>ROUND(G979*H979,6)</f>
      </c>
      <c r="L979" s="38">
        <v>0</v>
      </c>
      <c s="32">
        <f>ROUND(ROUND(L979,2)*ROUND(G979,3),2)</f>
      </c>
      <c s="36" t="s">
        <v>68</v>
      </c>
      <c>
        <f>(M979*21)/100</f>
      </c>
      <c t="s">
        <v>28</v>
      </c>
    </row>
    <row r="980" spans="1:5" ht="12.75">
      <c r="A980" s="35" t="s">
        <v>56</v>
      </c>
      <c r="E980" s="39" t="s">
        <v>3903</v>
      </c>
    </row>
    <row r="981" spans="1:5" ht="12.75">
      <c r="A981" s="35" t="s">
        <v>58</v>
      </c>
      <c r="E981" s="40" t="s">
        <v>5</v>
      </c>
    </row>
    <row r="982" spans="1:5" ht="12.75">
      <c r="A982" t="s">
        <v>59</v>
      </c>
      <c r="E982" s="39" t="s">
        <v>5</v>
      </c>
    </row>
    <row r="983" spans="1:13" ht="12.75">
      <c r="A983" t="s">
        <v>47</v>
      </c>
      <c r="C983" s="31" t="s">
        <v>1861</v>
      </c>
      <c r="E983" s="33" t="s">
        <v>1862</v>
      </c>
      <c r="J983" s="32">
        <f>0</f>
      </c>
      <c s="32">
        <f>0</f>
      </c>
      <c s="32">
        <f>0+L984+L988+L992+L996</f>
      </c>
      <c s="32">
        <f>0+M984+M988+M992+M996</f>
      </c>
    </row>
    <row r="984" spans="1:16" ht="12.75">
      <c r="A984" t="s">
        <v>50</v>
      </c>
      <c s="34" t="s">
        <v>993</v>
      </c>
      <c s="34" t="s">
        <v>88</v>
      </c>
      <c s="35" t="s">
        <v>5</v>
      </c>
      <c s="6" t="s">
        <v>3904</v>
      </c>
      <c s="36" t="s">
        <v>65</v>
      </c>
      <c s="37">
        <v>23</v>
      </c>
      <c s="36">
        <v>0</v>
      </c>
      <c s="36">
        <f>ROUND(G984*H984,6)</f>
      </c>
      <c r="L984" s="38">
        <v>0</v>
      </c>
      <c s="32">
        <f>ROUND(ROUND(L984,2)*ROUND(G984,3),2)</f>
      </c>
      <c s="36" t="s">
        <v>68</v>
      </c>
      <c>
        <f>(M984*21)/100</f>
      </c>
      <c t="s">
        <v>28</v>
      </c>
    </row>
    <row r="985" spans="1:5" ht="12.75">
      <c r="A985" s="35" t="s">
        <v>56</v>
      </c>
      <c r="E985" s="39" t="s">
        <v>3904</v>
      </c>
    </row>
    <row r="986" spans="1:5" ht="12.75">
      <c r="A986" s="35" t="s">
        <v>58</v>
      </c>
      <c r="E986" s="40" t="s">
        <v>5</v>
      </c>
    </row>
    <row r="987" spans="1:5" ht="12.75">
      <c r="A987" t="s">
        <v>59</v>
      </c>
      <c r="E987" s="39" t="s">
        <v>5</v>
      </c>
    </row>
    <row r="988" spans="1:16" ht="12.75">
      <c r="A988" t="s">
        <v>50</v>
      </c>
      <c s="34" t="s">
        <v>994</v>
      </c>
      <c s="34" t="s">
        <v>91</v>
      </c>
      <c s="35" t="s">
        <v>5</v>
      </c>
      <c s="6" t="s">
        <v>3905</v>
      </c>
      <c s="36" t="s">
        <v>65</v>
      </c>
      <c s="37">
        <v>5</v>
      </c>
      <c s="36">
        <v>0</v>
      </c>
      <c s="36">
        <f>ROUND(G988*H988,6)</f>
      </c>
      <c r="L988" s="38">
        <v>0</v>
      </c>
      <c s="32">
        <f>ROUND(ROUND(L988,2)*ROUND(G988,3),2)</f>
      </c>
      <c s="36" t="s">
        <v>68</v>
      </c>
      <c>
        <f>(M988*21)/100</f>
      </c>
      <c t="s">
        <v>28</v>
      </c>
    </row>
    <row r="989" spans="1:5" ht="12.75">
      <c r="A989" s="35" t="s">
        <v>56</v>
      </c>
      <c r="E989" s="39" t="s">
        <v>3905</v>
      </c>
    </row>
    <row r="990" spans="1:5" ht="12.75">
      <c r="A990" s="35" t="s">
        <v>58</v>
      </c>
      <c r="E990" s="40" t="s">
        <v>5</v>
      </c>
    </row>
    <row r="991" spans="1:5" ht="12.75">
      <c r="A991" t="s">
        <v>59</v>
      </c>
      <c r="E991" s="39" t="s">
        <v>5</v>
      </c>
    </row>
    <row r="992" spans="1:16" ht="12.75">
      <c r="A992" t="s">
        <v>50</v>
      </c>
      <c s="34" t="s">
        <v>995</v>
      </c>
      <c s="34" t="s">
        <v>3906</v>
      </c>
      <c s="35" t="s">
        <v>5</v>
      </c>
      <c s="6" t="s">
        <v>3907</v>
      </c>
      <c s="36" t="s">
        <v>1615</v>
      </c>
      <c s="37">
        <v>85</v>
      </c>
      <c s="36">
        <v>0</v>
      </c>
      <c s="36">
        <f>ROUND(G992*H992,6)</f>
      </c>
      <c r="L992" s="38">
        <v>0</v>
      </c>
      <c s="32">
        <f>ROUND(ROUND(L992,2)*ROUND(G992,3),2)</f>
      </c>
      <c s="36" t="s">
        <v>55</v>
      </c>
      <c>
        <f>(M992*21)/100</f>
      </c>
      <c t="s">
        <v>28</v>
      </c>
    </row>
    <row r="993" spans="1:5" ht="12.75">
      <c r="A993" s="35" t="s">
        <v>56</v>
      </c>
      <c r="E993" s="39" t="s">
        <v>3907</v>
      </c>
    </row>
    <row r="994" spans="1:5" ht="12.75">
      <c r="A994" s="35" t="s">
        <v>58</v>
      </c>
      <c r="E994" s="40" t="s">
        <v>5</v>
      </c>
    </row>
    <row r="995" spans="1:5" ht="12.75">
      <c r="A995" t="s">
        <v>59</v>
      </c>
      <c r="E995" s="39" t="s">
        <v>5</v>
      </c>
    </row>
    <row r="996" spans="1:16" ht="12.75">
      <c r="A996" t="s">
        <v>50</v>
      </c>
      <c s="34" t="s">
        <v>3908</v>
      </c>
      <c s="34" t="s">
        <v>3909</v>
      </c>
      <c s="35" t="s">
        <v>5</v>
      </c>
      <c s="6" t="s">
        <v>3910</v>
      </c>
      <c s="36" t="s">
        <v>206</v>
      </c>
      <c s="37">
        <v>57</v>
      </c>
      <c s="36">
        <v>0</v>
      </c>
      <c s="36">
        <f>ROUND(G996*H996,6)</f>
      </c>
      <c r="L996" s="38">
        <v>0</v>
      </c>
      <c s="32">
        <f>ROUND(ROUND(L996,2)*ROUND(G996,3),2)</f>
      </c>
      <c s="36" t="s">
        <v>328</v>
      </c>
      <c>
        <f>(M996*21)/100</f>
      </c>
      <c t="s">
        <v>28</v>
      </c>
    </row>
    <row r="997" spans="1:5" ht="12.75">
      <c r="A997" s="35" t="s">
        <v>56</v>
      </c>
      <c r="E997" s="39" t="s">
        <v>3910</v>
      </c>
    </row>
    <row r="998" spans="1:5" ht="12.75">
      <c r="A998" s="35" t="s">
        <v>58</v>
      </c>
      <c r="E998" s="40" t="s">
        <v>5</v>
      </c>
    </row>
    <row r="999" spans="1:5" ht="12.75">
      <c r="A999" t="s">
        <v>59</v>
      </c>
      <c r="E999" s="39" t="s">
        <v>5</v>
      </c>
    </row>
    <row r="1000" spans="1:13" ht="12.75">
      <c r="A1000" t="s">
        <v>47</v>
      </c>
      <c r="C1000" s="31" t="s">
        <v>3911</v>
      </c>
      <c r="E1000" s="33" t="s">
        <v>3912</v>
      </c>
      <c r="J1000" s="32">
        <f>0</f>
      </c>
      <c s="32">
        <f>0</f>
      </c>
      <c s="32">
        <f>0+L1001+L1005+L1009</f>
      </c>
      <c s="32">
        <f>0+M1001+M1005+M1009</f>
      </c>
    </row>
    <row r="1001" spans="1:16" ht="12.75">
      <c r="A1001" t="s">
        <v>50</v>
      </c>
      <c s="34" t="s">
        <v>996</v>
      </c>
      <c s="34" t="s">
        <v>3913</v>
      </c>
      <c s="35" t="s">
        <v>5</v>
      </c>
      <c s="6" t="s">
        <v>3914</v>
      </c>
      <c s="36" t="s">
        <v>1659</v>
      </c>
      <c s="37">
        <v>21.65</v>
      </c>
      <c s="36">
        <v>0</v>
      </c>
      <c s="36">
        <f>ROUND(G1001*H1001,6)</f>
      </c>
      <c r="L1001" s="38">
        <v>0</v>
      </c>
      <c s="32">
        <f>ROUND(ROUND(L1001,2)*ROUND(G1001,3),2)</f>
      </c>
      <c s="36" t="s">
        <v>68</v>
      </c>
      <c>
        <f>(M1001*21)/100</f>
      </c>
      <c t="s">
        <v>28</v>
      </c>
    </row>
    <row r="1002" spans="1:5" ht="12.75">
      <c r="A1002" s="35" t="s">
        <v>56</v>
      </c>
      <c r="E1002" s="39" t="s">
        <v>3914</v>
      </c>
    </row>
    <row r="1003" spans="1:5" ht="38.25">
      <c r="A1003" s="35" t="s">
        <v>58</v>
      </c>
      <c r="E1003" s="42" t="s">
        <v>3915</v>
      </c>
    </row>
    <row r="1004" spans="1:5" ht="12.75">
      <c r="A1004" t="s">
        <v>59</v>
      </c>
      <c r="E1004" s="39" t="s">
        <v>5</v>
      </c>
    </row>
    <row r="1005" spans="1:16" ht="12.75">
      <c r="A1005" t="s">
        <v>50</v>
      </c>
      <c s="34" t="s">
        <v>997</v>
      </c>
      <c s="34" t="s">
        <v>3916</v>
      </c>
      <c s="35" t="s">
        <v>5</v>
      </c>
      <c s="6" t="s">
        <v>3917</v>
      </c>
      <c s="36" t="s">
        <v>1659</v>
      </c>
      <c s="37">
        <v>66.143</v>
      </c>
      <c s="36">
        <v>0</v>
      </c>
      <c s="36">
        <f>ROUND(G1005*H1005,6)</f>
      </c>
      <c r="L1005" s="38">
        <v>0</v>
      </c>
      <c s="32">
        <f>ROUND(ROUND(L1005,2)*ROUND(G1005,3),2)</f>
      </c>
      <c s="36" t="s">
        <v>68</v>
      </c>
      <c>
        <f>(M1005*21)/100</f>
      </c>
      <c t="s">
        <v>28</v>
      </c>
    </row>
    <row r="1006" spans="1:5" ht="12.75">
      <c r="A1006" s="35" t="s">
        <v>56</v>
      </c>
      <c r="E1006" s="39" t="s">
        <v>3917</v>
      </c>
    </row>
    <row r="1007" spans="1:5" ht="114.75">
      <c r="A1007" s="35" t="s">
        <v>58</v>
      </c>
      <c r="E1007" s="42" t="s">
        <v>3918</v>
      </c>
    </row>
    <row r="1008" spans="1:5" ht="12.75">
      <c r="A1008" t="s">
        <v>59</v>
      </c>
      <c r="E1008" s="39" t="s">
        <v>5</v>
      </c>
    </row>
    <row r="1009" spans="1:16" ht="12.75">
      <c r="A1009" t="s">
        <v>50</v>
      </c>
      <c s="34" t="s">
        <v>998</v>
      </c>
      <c s="34" t="s">
        <v>3919</v>
      </c>
      <c s="35" t="s">
        <v>5</v>
      </c>
      <c s="6" t="s">
        <v>3920</v>
      </c>
      <c s="36" t="s">
        <v>54</v>
      </c>
      <c s="37">
        <v>9.663</v>
      </c>
      <c s="36">
        <v>0</v>
      </c>
      <c s="36">
        <f>ROUND(G1009*H1009,6)</f>
      </c>
      <c r="L1009" s="38">
        <v>0</v>
      </c>
      <c s="32">
        <f>ROUND(ROUND(L1009,2)*ROUND(G1009,3),2)</f>
      </c>
      <c s="36" t="s">
        <v>55</v>
      </c>
      <c>
        <f>(M1009*21)/100</f>
      </c>
      <c t="s">
        <v>28</v>
      </c>
    </row>
    <row r="1010" spans="1:5" ht="12.75">
      <c r="A1010" s="35" t="s">
        <v>56</v>
      </c>
      <c r="E1010" s="39" t="s">
        <v>3920</v>
      </c>
    </row>
    <row r="1011" spans="1:5" ht="12.75">
      <c r="A1011" s="35" t="s">
        <v>58</v>
      </c>
      <c r="E1011" s="40" t="s">
        <v>5</v>
      </c>
    </row>
    <row r="1012" spans="1:5" ht="12.75">
      <c r="A1012" t="s">
        <v>59</v>
      </c>
      <c r="E1012" s="39" t="s">
        <v>5</v>
      </c>
    </row>
    <row r="1013" spans="1:13" ht="12.75">
      <c r="A1013" t="s">
        <v>47</v>
      </c>
      <c r="C1013" s="31" t="s">
        <v>3921</v>
      </c>
      <c r="E1013" s="33" t="s">
        <v>3922</v>
      </c>
      <c r="J1013" s="32">
        <f>0</f>
      </c>
      <c s="32">
        <f>0</f>
      </c>
      <c s="32">
        <f>0+L1014+L1018+L1022+L1026+L1030+L1034+L1038</f>
      </c>
      <c s="32">
        <f>0+M1014+M1018+M1022+M1026+M1030+M1034+M1038</f>
      </c>
    </row>
    <row r="1014" spans="1:16" ht="12.75">
      <c r="A1014" t="s">
        <v>50</v>
      </c>
      <c s="34" t="s">
        <v>999</v>
      </c>
      <c s="34" t="s">
        <v>3923</v>
      </c>
      <c s="35" t="s">
        <v>5</v>
      </c>
      <c s="6" t="s">
        <v>3924</v>
      </c>
      <c s="36" t="s">
        <v>1659</v>
      </c>
      <c s="37">
        <v>64.444</v>
      </c>
      <c s="36">
        <v>0</v>
      </c>
      <c s="36">
        <f>ROUND(G1014*H1014,6)</f>
      </c>
      <c r="L1014" s="38">
        <v>0</v>
      </c>
      <c s="32">
        <f>ROUND(ROUND(L1014,2)*ROUND(G1014,3),2)</f>
      </c>
      <c s="36" t="s">
        <v>55</v>
      </c>
      <c>
        <f>(M1014*21)/100</f>
      </c>
      <c t="s">
        <v>28</v>
      </c>
    </row>
    <row r="1015" spans="1:5" ht="12.75">
      <c r="A1015" s="35" t="s">
        <v>56</v>
      </c>
      <c r="E1015" s="39" t="s">
        <v>3924</v>
      </c>
    </row>
    <row r="1016" spans="1:5" ht="38.25">
      <c r="A1016" s="35" t="s">
        <v>58</v>
      </c>
      <c r="E1016" s="42" t="s">
        <v>3925</v>
      </c>
    </row>
    <row r="1017" spans="1:5" ht="12.75">
      <c r="A1017" t="s">
        <v>59</v>
      </c>
      <c r="E1017" s="39" t="s">
        <v>5</v>
      </c>
    </row>
    <row r="1018" spans="1:16" ht="12.75">
      <c r="A1018" t="s">
        <v>50</v>
      </c>
      <c s="34" t="s">
        <v>1000</v>
      </c>
      <c s="34" t="s">
        <v>3926</v>
      </c>
      <c s="35" t="s">
        <v>5</v>
      </c>
      <c s="6" t="s">
        <v>3927</v>
      </c>
      <c s="36" t="s">
        <v>174</v>
      </c>
      <c s="37">
        <v>225.553</v>
      </c>
      <c s="36">
        <v>0</v>
      </c>
      <c s="36">
        <f>ROUND(G1018*H1018,6)</f>
      </c>
      <c r="L1018" s="38">
        <v>0</v>
      </c>
      <c s="32">
        <f>ROUND(ROUND(L1018,2)*ROUND(G1018,3),2)</f>
      </c>
      <c s="36" t="s">
        <v>55</v>
      </c>
      <c>
        <f>(M1018*21)/100</f>
      </c>
      <c t="s">
        <v>28</v>
      </c>
    </row>
    <row r="1019" spans="1:5" ht="12.75">
      <c r="A1019" s="35" t="s">
        <v>56</v>
      </c>
      <c r="E1019" s="39" t="s">
        <v>3927</v>
      </c>
    </row>
    <row r="1020" spans="1:5" ht="25.5">
      <c r="A1020" s="35" t="s">
        <v>58</v>
      </c>
      <c r="E1020" s="40" t="s">
        <v>3928</v>
      </c>
    </row>
    <row r="1021" spans="1:5" ht="12.75">
      <c r="A1021" t="s">
        <v>59</v>
      </c>
      <c r="E1021" s="39" t="s">
        <v>5</v>
      </c>
    </row>
    <row r="1022" spans="1:16" ht="25.5">
      <c r="A1022" t="s">
        <v>50</v>
      </c>
      <c s="34" t="s">
        <v>1001</v>
      </c>
      <c s="34" t="s">
        <v>3929</v>
      </c>
      <c s="35" t="s">
        <v>5</v>
      </c>
      <c s="6" t="s">
        <v>3930</v>
      </c>
      <c s="36" t="s">
        <v>1659</v>
      </c>
      <c s="37">
        <v>59.67</v>
      </c>
      <c s="36">
        <v>0</v>
      </c>
      <c s="36">
        <f>ROUND(G1022*H1022,6)</f>
      </c>
      <c r="L1022" s="38">
        <v>0</v>
      </c>
      <c s="32">
        <f>ROUND(ROUND(L1022,2)*ROUND(G1022,3),2)</f>
      </c>
      <c s="36" t="s">
        <v>55</v>
      </c>
      <c>
        <f>(M1022*21)/100</f>
      </c>
      <c t="s">
        <v>28</v>
      </c>
    </row>
    <row r="1023" spans="1:5" ht="25.5">
      <c r="A1023" s="35" t="s">
        <v>56</v>
      </c>
      <c r="E1023" s="39" t="s">
        <v>3930</v>
      </c>
    </row>
    <row r="1024" spans="1:5" ht="25.5">
      <c r="A1024" s="35" t="s">
        <v>58</v>
      </c>
      <c r="E1024" s="42" t="s">
        <v>3816</v>
      </c>
    </row>
    <row r="1025" spans="1:5" ht="12.75">
      <c r="A1025" t="s">
        <v>59</v>
      </c>
      <c r="E1025" s="39" t="s">
        <v>5</v>
      </c>
    </row>
    <row r="1026" spans="1:16" ht="12.75">
      <c r="A1026" t="s">
        <v>50</v>
      </c>
      <c s="34" t="s">
        <v>1002</v>
      </c>
      <c s="34" t="s">
        <v>3931</v>
      </c>
      <c s="35" t="s">
        <v>5</v>
      </c>
      <c s="6" t="s">
        <v>3932</v>
      </c>
      <c s="36" t="s">
        <v>174</v>
      </c>
      <c s="37">
        <v>214.812</v>
      </c>
      <c s="36">
        <v>0</v>
      </c>
      <c s="36">
        <f>ROUND(G1026*H1026,6)</f>
      </c>
      <c r="L1026" s="38">
        <v>0</v>
      </c>
      <c s="32">
        <f>ROUND(ROUND(L1026,2)*ROUND(G1026,3),2)</f>
      </c>
      <c s="36" t="s">
        <v>55</v>
      </c>
      <c>
        <f>(M1026*21)/100</f>
      </c>
      <c t="s">
        <v>28</v>
      </c>
    </row>
    <row r="1027" spans="1:5" ht="12.75">
      <c r="A1027" s="35" t="s">
        <v>56</v>
      </c>
      <c r="E1027" s="39" t="s">
        <v>3932</v>
      </c>
    </row>
    <row r="1028" spans="1:5" ht="25.5">
      <c r="A1028" s="35" t="s">
        <v>58</v>
      </c>
      <c r="E1028" s="42" t="s">
        <v>3933</v>
      </c>
    </row>
    <row r="1029" spans="1:5" ht="12.75">
      <c r="A1029" t="s">
        <v>59</v>
      </c>
      <c r="E1029" s="39" t="s">
        <v>5</v>
      </c>
    </row>
    <row r="1030" spans="1:16" ht="12.75">
      <c r="A1030" t="s">
        <v>50</v>
      </c>
      <c s="34" t="s">
        <v>1003</v>
      </c>
      <c s="34" t="s">
        <v>3934</v>
      </c>
      <c s="35" t="s">
        <v>5</v>
      </c>
      <c s="6" t="s">
        <v>3935</v>
      </c>
      <c s="36" t="s">
        <v>1659</v>
      </c>
      <c s="37">
        <v>662.934</v>
      </c>
      <c s="36">
        <v>0</v>
      </c>
      <c s="36">
        <f>ROUND(G1030*H1030,6)</f>
      </c>
      <c r="L1030" s="38">
        <v>0</v>
      </c>
      <c s="32">
        <f>ROUND(ROUND(L1030,2)*ROUND(G1030,3),2)</f>
      </c>
      <c s="36" t="s">
        <v>55</v>
      </c>
      <c>
        <f>(M1030*21)/100</f>
      </c>
      <c t="s">
        <v>28</v>
      </c>
    </row>
    <row r="1031" spans="1:5" ht="12.75">
      <c r="A1031" s="35" t="s">
        <v>56</v>
      </c>
      <c r="E1031" s="39" t="s">
        <v>3935</v>
      </c>
    </row>
    <row r="1032" spans="1:5" ht="127.5">
      <c r="A1032" s="35" t="s">
        <v>58</v>
      </c>
      <c r="E1032" s="42" t="s">
        <v>3936</v>
      </c>
    </row>
    <row r="1033" spans="1:5" ht="12.75">
      <c r="A1033" t="s">
        <v>59</v>
      </c>
      <c r="E1033" s="39" t="s">
        <v>5</v>
      </c>
    </row>
    <row r="1034" spans="1:16" ht="12.75">
      <c r="A1034" t="s">
        <v>50</v>
      </c>
      <c s="34" t="s">
        <v>1004</v>
      </c>
      <c s="34" t="s">
        <v>3937</v>
      </c>
      <c s="35" t="s">
        <v>5</v>
      </c>
      <c s="6" t="s">
        <v>3938</v>
      </c>
      <c s="36" t="s">
        <v>1659</v>
      </c>
      <c s="37">
        <v>185.215</v>
      </c>
      <c s="36">
        <v>0</v>
      </c>
      <c s="36">
        <f>ROUND(G1034*H1034,6)</f>
      </c>
      <c r="L1034" s="38">
        <v>0</v>
      </c>
      <c s="32">
        <f>ROUND(ROUND(L1034,2)*ROUND(G1034,3),2)</f>
      </c>
      <c s="36" t="s">
        <v>55</v>
      </c>
      <c>
        <f>(M1034*21)/100</f>
      </c>
      <c t="s">
        <v>28</v>
      </c>
    </row>
    <row r="1035" spans="1:5" ht="12.75">
      <c r="A1035" s="35" t="s">
        <v>56</v>
      </c>
      <c r="E1035" s="39" t="s">
        <v>3938</v>
      </c>
    </row>
    <row r="1036" spans="1:5" ht="76.5">
      <c r="A1036" s="35" t="s">
        <v>58</v>
      </c>
      <c r="E1036" s="42" t="s">
        <v>3939</v>
      </c>
    </row>
    <row r="1037" spans="1:5" ht="12.75">
      <c r="A1037" t="s">
        <v>59</v>
      </c>
      <c r="E1037" s="39" t="s">
        <v>5</v>
      </c>
    </row>
    <row r="1038" spans="1:16" ht="12.75">
      <c r="A1038" t="s">
        <v>50</v>
      </c>
      <c s="34" t="s">
        <v>1005</v>
      </c>
      <c s="34" t="s">
        <v>3940</v>
      </c>
      <c s="35" t="s">
        <v>5</v>
      </c>
      <c s="6" t="s">
        <v>3941</v>
      </c>
      <c s="36" t="s">
        <v>54</v>
      </c>
      <c s="37">
        <v>3.162</v>
      </c>
      <c s="36">
        <v>0</v>
      </c>
      <c s="36">
        <f>ROUND(G1038*H1038,6)</f>
      </c>
      <c r="L1038" s="38">
        <v>0</v>
      </c>
      <c s="32">
        <f>ROUND(ROUND(L1038,2)*ROUND(G1038,3),2)</f>
      </c>
      <c s="36" t="s">
        <v>55</v>
      </c>
      <c>
        <f>(M1038*21)/100</f>
      </c>
      <c t="s">
        <v>28</v>
      </c>
    </row>
    <row r="1039" spans="1:5" ht="12.75">
      <c r="A1039" s="35" t="s">
        <v>56</v>
      </c>
      <c r="E1039" s="39" t="s">
        <v>3941</v>
      </c>
    </row>
    <row r="1040" spans="1:5" ht="12.75">
      <c r="A1040" s="35" t="s">
        <v>58</v>
      </c>
      <c r="E1040" s="40" t="s">
        <v>5</v>
      </c>
    </row>
    <row r="1041" spans="1:5" ht="12.75">
      <c r="A1041" t="s">
        <v>59</v>
      </c>
      <c r="E1041" s="39" t="s">
        <v>5</v>
      </c>
    </row>
    <row r="1042" spans="1:13" ht="12.75">
      <c r="A1042" t="s">
        <v>47</v>
      </c>
      <c r="C1042" s="31" t="s">
        <v>3942</v>
      </c>
      <c r="E1042" s="33" t="s">
        <v>3943</v>
      </c>
      <c r="J1042" s="32">
        <f>0</f>
      </c>
      <c s="32">
        <f>0</f>
      </c>
      <c s="32">
        <f>0+L1043+L1047+L1051+L1055+L1059+L1063+L1067+L1071+L1075+L1079+L1083+L1087+L1091+L1095+L1099+L1103+L1107+L1111+L1115+L1119+L1123+L1127+L1131+L1135+L1139+L1143+L1147+L1151</f>
      </c>
      <c s="32">
        <f>0+M1043+M1047+M1051+M1055+M1059+M1063+M1067+M1071+M1075+M1079+M1083+M1087+M1091+M1095+M1099+M1103+M1107+M1111+M1115+M1119+M1123+M1127+M1131+M1135+M1139+M1143+M1147+M1151</f>
      </c>
    </row>
    <row r="1043" spans="1:16" ht="12.75">
      <c r="A1043" t="s">
        <v>50</v>
      </c>
      <c s="34" t="s">
        <v>1006</v>
      </c>
      <c s="34" t="s">
        <v>3944</v>
      </c>
      <c s="35" t="s">
        <v>5</v>
      </c>
      <c s="6" t="s">
        <v>3945</v>
      </c>
      <c s="36" t="s">
        <v>65</v>
      </c>
      <c s="37">
        <v>22</v>
      </c>
      <c s="36">
        <v>0</v>
      </c>
      <c s="36">
        <f>ROUND(G1043*H1043,6)</f>
      </c>
      <c r="L1043" s="38">
        <v>0</v>
      </c>
      <c s="32">
        <f>ROUND(ROUND(L1043,2)*ROUND(G1043,3),2)</f>
      </c>
      <c s="36" t="s">
        <v>55</v>
      </c>
      <c>
        <f>(M1043*21)/100</f>
      </c>
      <c t="s">
        <v>28</v>
      </c>
    </row>
    <row r="1044" spans="1:5" ht="12.75">
      <c r="A1044" s="35" t="s">
        <v>56</v>
      </c>
      <c r="E1044" s="39" t="s">
        <v>3945</v>
      </c>
    </row>
    <row r="1045" spans="1:5" ht="12.75">
      <c r="A1045" s="35" t="s">
        <v>58</v>
      </c>
      <c r="E1045" s="40" t="s">
        <v>5</v>
      </c>
    </row>
    <row r="1046" spans="1:5" ht="12.75">
      <c r="A1046" t="s">
        <v>59</v>
      </c>
      <c r="E1046" s="39" t="s">
        <v>5</v>
      </c>
    </row>
    <row r="1047" spans="1:16" ht="12.75">
      <c r="A1047" t="s">
        <v>50</v>
      </c>
      <c s="34" t="s">
        <v>1007</v>
      </c>
      <c s="34" t="s">
        <v>3946</v>
      </c>
      <c s="35" t="s">
        <v>5</v>
      </c>
      <c s="6" t="s">
        <v>3947</v>
      </c>
      <c s="36" t="s">
        <v>1659</v>
      </c>
      <c s="37">
        <v>25.333</v>
      </c>
      <c s="36">
        <v>0</v>
      </c>
      <c s="36">
        <f>ROUND(G1047*H1047,6)</f>
      </c>
      <c r="L1047" s="38">
        <v>0</v>
      </c>
      <c s="32">
        <f>ROUND(ROUND(L1047,2)*ROUND(G1047,3),2)</f>
      </c>
      <c s="36" t="s">
        <v>55</v>
      </c>
      <c>
        <f>(M1047*21)/100</f>
      </c>
      <c t="s">
        <v>28</v>
      </c>
    </row>
    <row r="1048" spans="1:5" ht="12.75">
      <c r="A1048" s="35" t="s">
        <v>56</v>
      </c>
      <c r="E1048" s="39" t="s">
        <v>3947</v>
      </c>
    </row>
    <row r="1049" spans="1:5" ht="76.5">
      <c r="A1049" s="35" t="s">
        <v>58</v>
      </c>
      <c r="E1049" s="42" t="s">
        <v>3948</v>
      </c>
    </row>
    <row r="1050" spans="1:5" ht="12.75">
      <c r="A1050" t="s">
        <v>59</v>
      </c>
      <c r="E1050" s="39" t="s">
        <v>5</v>
      </c>
    </row>
    <row r="1051" spans="1:16" ht="25.5">
      <c r="A1051" t="s">
        <v>50</v>
      </c>
      <c s="34" t="s">
        <v>1008</v>
      </c>
      <c s="34" t="s">
        <v>3949</v>
      </c>
      <c s="35" t="s">
        <v>5</v>
      </c>
      <c s="6" t="s">
        <v>3950</v>
      </c>
      <c s="36" t="s">
        <v>1659</v>
      </c>
      <c s="37">
        <v>457.415</v>
      </c>
      <c s="36">
        <v>0</v>
      </c>
      <c s="36">
        <f>ROUND(G1051*H1051,6)</f>
      </c>
      <c r="L1051" s="38">
        <v>0</v>
      </c>
      <c s="32">
        <f>ROUND(ROUND(L1051,2)*ROUND(G1051,3),2)</f>
      </c>
      <c s="36" t="s">
        <v>55</v>
      </c>
      <c>
        <f>(M1051*21)/100</f>
      </c>
      <c t="s">
        <v>28</v>
      </c>
    </row>
    <row r="1052" spans="1:5" ht="25.5">
      <c r="A1052" s="35" t="s">
        <v>56</v>
      </c>
      <c r="E1052" s="39" t="s">
        <v>3950</v>
      </c>
    </row>
    <row r="1053" spans="1:5" ht="216.75">
      <c r="A1053" s="35" t="s">
        <v>58</v>
      </c>
      <c r="E1053" s="42" t="s">
        <v>3951</v>
      </c>
    </row>
    <row r="1054" spans="1:5" ht="12.75">
      <c r="A1054" t="s">
        <v>59</v>
      </c>
      <c r="E1054" s="39" t="s">
        <v>5</v>
      </c>
    </row>
    <row r="1055" spans="1:16" ht="25.5">
      <c r="A1055" t="s">
        <v>50</v>
      </c>
      <c s="34" t="s">
        <v>1009</v>
      </c>
      <c s="34" t="s">
        <v>3952</v>
      </c>
      <c s="35" t="s">
        <v>5</v>
      </c>
      <c s="6" t="s">
        <v>3953</v>
      </c>
      <c s="36" t="s">
        <v>1659</v>
      </c>
      <c s="37">
        <v>4.772</v>
      </c>
      <c s="36">
        <v>0</v>
      </c>
      <c s="36">
        <f>ROUND(G1055*H1055,6)</f>
      </c>
      <c r="L1055" s="38">
        <v>0</v>
      </c>
      <c s="32">
        <f>ROUND(ROUND(L1055,2)*ROUND(G1055,3),2)</f>
      </c>
      <c s="36" t="s">
        <v>55</v>
      </c>
      <c>
        <f>(M1055*21)/100</f>
      </c>
      <c t="s">
        <v>28</v>
      </c>
    </row>
    <row r="1056" spans="1:5" ht="25.5">
      <c r="A1056" s="35" t="s">
        <v>56</v>
      </c>
      <c r="E1056" s="39" t="s">
        <v>3953</v>
      </c>
    </row>
    <row r="1057" spans="1:5" ht="51">
      <c r="A1057" s="35" t="s">
        <v>58</v>
      </c>
      <c r="E1057" s="42" t="s">
        <v>3954</v>
      </c>
    </row>
    <row r="1058" spans="1:5" ht="12.75">
      <c r="A1058" t="s">
        <v>59</v>
      </c>
      <c r="E1058" s="39" t="s">
        <v>5</v>
      </c>
    </row>
    <row r="1059" spans="1:16" ht="12.75">
      <c r="A1059" t="s">
        <v>50</v>
      </c>
      <c s="34" t="s">
        <v>1010</v>
      </c>
      <c s="34" t="s">
        <v>3955</v>
      </c>
      <c s="35" t="s">
        <v>5</v>
      </c>
      <c s="6" t="s">
        <v>3956</v>
      </c>
      <c s="36" t="s">
        <v>1659</v>
      </c>
      <c s="37">
        <v>4.772</v>
      </c>
      <c s="36">
        <v>0</v>
      </c>
      <c s="36">
        <f>ROUND(G1059*H1059,6)</f>
      </c>
      <c r="L1059" s="38">
        <v>0</v>
      </c>
      <c s="32">
        <f>ROUND(ROUND(L1059,2)*ROUND(G1059,3),2)</f>
      </c>
      <c s="36" t="s">
        <v>55</v>
      </c>
      <c>
        <f>(M1059*21)/100</f>
      </c>
      <c t="s">
        <v>28</v>
      </c>
    </row>
    <row r="1060" spans="1:5" ht="12.75">
      <c r="A1060" s="35" t="s">
        <v>56</v>
      </c>
      <c r="E1060" s="39" t="s">
        <v>3956</v>
      </c>
    </row>
    <row r="1061" spans="1:5" ht="25.5">
      <c r="A1061" s="35" t="s">
        <v>58</v>
      </c>
      <c r="E1061" s="42" t="s">
        <v>3957</v>
      </c>
    </row>
    <row r="1062" spans="1:5" ht="12.75">
      <c r="A1062" t="s">
        <v>59</v>
      </c>
      <c r="E1062" s="39" t="s">
        <v>5</v>
      </c>
    </row>
    <row r="1063" spans="1:16" ht="12.75">
      <c r="A1063" t="s">
        <v>50</v>
      </c>
      <c s="34" t="s">
        <v>1012</v>
      </c>
      <c s="34" t="s">
        <v>3958</v>
      </c>
      <c s="35" t="s">
        <v>5</v>
      </c>
      <c s="6" t="s">
        <v>3959</v>
      </c>
      <c s="36" t="s">
        <v>1659</v>
      </c>
      <c s="37">
        <v>57.178</v>
      </c>
      <c s="36">
        <v>0</v>
      </c>
      <c s="36">
        <f>ROUND(G1063*H1063,6)</f>
      </c>
      <c r="L1063" s="38">
        <v>0</v>
      </c>
      <c s="32">
        <f>ROUND(ROUND(L1063,2)*ROUND(G1063,3),2)</f>
      </c>
      <c s="36" t="s">
        <v>55</v>
      </c>
      <c>
        <f>(M1063*21)/100</f>
      </c>
      <c t="s">
        <v>28</v>
      </c>
    </row>
    <row r="1064" spans="1:5" ht="12.75">
      <c r="A1064" s="35" t="s">
        <v>56</v>
      </c>
      <c r="E1064" s="39" t="s">
        <v>3959</v>
      </c>
    </row>
    <row r="1065" spans="1:5" ht="51">
      <c r="A1065" s="35" t="s">
        <v>58</v>
      </c>
      <c r="E1065" s="42" t="s">
        <v>3960</v>
      </c>
    </row>
    <row r="1066" spans="1:5" ht="12.75">
      <c r="A1066" t="s">
        <v>59</v>
      </c>
      <c r="E1066" s="39" t="s">
        <v>5</v>
      </c>
    </row>
    <row r="1067" spans="1:16" ht="25.5">
      <c r="A1067" t="s">
        <v>50</v>
      </c>
      <c s="34" t="s">
        <v>1013</v>
      </c>
      <c s="34" t="s">
        <v>3961</v>
      </c>
      <c s="35" t="s">
        <v>5</v>
      </c>
      <c s="6" t="s">
        <v>3962</v>
      </c>
      <c s="36" t="s">
        <v>1659</v>
      </c>
      <c s="37">
        <v>453.169</v>
      </c>
      <c s="36">
        <v>0</v>
      </c>
      <c s="36">
        <f>ROUND(G1067*H1067,6)</f>
      </c>
      <c r="L1067" s="38">
        <v>0</v>
      </c>
      <c s="32">
        <f>ROUND(ROUND(L1067,2)*ROUND(G1067,3),2)</f>
      </c>
      <c s="36" t="s">
        <v>55</v>
      </c>
      <c>
        <f>(M1067*21)/100</f>
      </c>
      <c t="s">
        <v>28</v>
      </c>
    </row>
    <row r="1068" spans="1:5" ht="25.5">
      <c r="A1068" s="35" t="s">
        <v>56</v>
      </c>
      <c r="E1068" s="39" t="s">
        <v>3962</v>
      </c>
    </row>
    <row r="1069" spans="1:5" ht="63.75">
      <c r="A1069" s="35" t="s">
        <v>58</v>
      </c>
      <c r="E1069" s="42" t="s">
        <v>3963</v>
      </c>
    </row>
    <row r="1070" spans="1:5" ht="12.75">
      <c r="A1070" t="s">
        <v>59</v>
      </c>
      <c r="E1070" s="39" t="s">
        <v>5</v>
      </c>
    </row>
    <row r="1071" spans="1:16" ht="25.5">
      <c r="A1071" t="s">
        <v>50</v>
      </c>
      <c s="34" t="s">
        <v>1014</v>
      </c>
      <c s="34" t="s">
        <v>3964</v>
      </c>
      <c s="35" t="s">
        <v>5</v>
      </c>
      <c s="6" t="s">
        <v>3965</v>
      </c>
      <c s="36" t="s">
        <v>1659</v>
      </c>
      <c s="37">
        <v>8.663</v>
      </c>
      <c s="36">
        <v>0</v>
      </c>
      <c s="36">
        <f>ROUND(G1071*H1071,6)</f>
      </c>
      <c r="L1071" s="38">
        <v>0</v>
      </c>
      <c s="32">
        <f>ROUND(ROUND(L1071,2)*ROUND(G1071,3),2)</f>
      </c>
      <c s="36" t="s">
        <v>55</v>
      </c>
      <c>
        <f>(M1071*21)/100</f>
      </c>
      <c t="s">
        <v>28</v>
      </c>
    </row>
    <row r="1072" spans="1:5" ht="25.5">
      <c r="A1072" s="35" t="s">
        <v>56</v>
      </c>
      <c r="E1072" s="39" t="s">
        <v>3965</v>
      </c>
    </row>
    <row r="1073" spans="1:5" ht="25.5">
      <c r="A1073" s="35" t="s">
        <v>58</v>
      </c>
      <c r="E1073" s="40" t="s">
        <v>3966</v>
      </c>
    </row>
    <row r="1074" spans="1:5" ht="12.75">
      <c r="A1074" t="s">
        <v>59</v>
      </c>
      <c r="E1074" s="39" t="s">
        <v>5</v>
      </c>
    </row>
    <row r="1075" spans="1:16" ht="25.5">
      <c r="A1075" t="s">
        <v>50</v>
      </c>
      <c s="34" t="s">
        <v>1015</v>
      </c>
      <c s="34" t="s">
        <v>3967</v>
      </c>
      <c s="35" t="s">
        <v>5</v>
      </c>
      <c s="6" t="s">
        <v>3968</v>
      </c>
      <c s="36" t="s">
        <v>1659</v>
      </c>
      <c s="37">
        <v>124.52</v>
      </c>
      <c s="36">
        <v>0</v>
      </c>
      <c s="36">
        <f>ROUND(G1075*H1075,6)</f>
      </c>
      <c r="L1075" s="38">
        <v>0</v>
      </c>
      <c s="32">
        <f>ROUND(ROUND(L1075,2)*ROUND(G1075,3),2)</f>
      </c>
      <c s="36" t="s">
        <v>55</v>
      </c>
      <c>
        <f>(M1075*21)/100</f>
      </c>
      <c t="s">
        <v>28</v>
      </c>
    </row>
    <row r="1076" spans="1:5" ht="25.5">
      <c r="A1076" s="35" t="s">
        <v>56</v>
      </c>
      <c r="E1076" s="39" t="s">
        <v>3968</v>
      </c>
    </row>
    <row r="1077" spans="1:5" ht="318.75">
      <c r="A1077" s="35" t="s">
        <v>58</v>
      </c>
      <c r="E1077" s="42" t="s">
        <v>3969</v>
      </c>
    </row>
    <row r="1078" spans="1:5" ht="12.75">
      <c r="A1078" t="s">
        <v>59</v>
      </c>
      <c r="E1078" s="39" t="s">
        <v>5</v>
      </c>
    </row>
    <row r="1079" spans="1:16" ht="25.5">
      <c r="A1079" t="s">
        <v>50</v>
      </c>
      <c s="34" t="s">
        <v>1016</v>
      </c>
      <c s="34" t="s">
        <v>3970</v>
      </c>
      <c s="35" t="s">
        <v>5</v>
      </c>
      <c s="6" t="s">
        <v>3971</v>
      </c>
      <c s="36" t="s">
        <v>1659</v>
      </c>
      <c s="37">
        <v>341.803</v>
      </c>
      <c s="36">
        <v>0</v>
      </c>
      <c s="36">
        <f>ROUND(G1079*H1079,6)</f>
      </c>
      <c r="L1079" s="38">
        <v>0</v>
      </c>
      <c s="32">
        <f>ROUND(ROUND(L1079,2)*ROUND(G1079,3),2)</f>
      </c>
      <c s="36" t="s">
        <v>68</v>
      </c>
      <c>
        <f>(M1079*21)/100</f>
      </c>
      <c t="s">
        <v>28</v>
      </c>
    </row>
    <row r="1080" spans="1:5" ht="25.5">
      <c r="A1080" s="35" t="s">
        <v>56</v>
      </c>
      <c r="E1080" s="39" t="s">
        <v>3971</v>
      </c>
    </row>
    <row r="1081" spans="1:5" ht="409.5">
      <c r="A1081" s="35" t="s">
        <v>58</v>
      </c>
      <c r="E1081" s="42" t="s">
        <v>3972</v>
      </c>
    </row>
    <row r="1082" spans="1:5" ht="12.75">
      <c r="A1082" t="s">
        <v>59</v>
      </c>
      <c r="E1082" s="39" t="s">
        <v>5</v>
      </c>
    </row>
    <row r="1083" spans="1:16" ht="12.75">
      <c r="A1083" t="s">
        <v>50</v>
      </c>
      <c s="34" t="s">
        <v>1017</v>
      </c>
      <c s="34" t="s">
        <v>3973</v>
      </c>
      <c s="35" t="s">
        <v>5</v>
      </c>
      <c s="6" t="s">
        <v>3974</v>
      </c>
      <c s="36" t="s">
        <v>1659</v>
      </c>
      <c s="37">
        <v>284.513</v>
      </c>
      <c s="36">
        <v>0</v>
      </c>
      <c s="36">
        <f>ROUND(G1083*H1083,6)</f>
      </c>
      <c r="L1083" s="38">
        <v>0</v>
      </c>
      <c s="32">
        <f>ROUND(ROUND(L1083,2)*ROUND(G1083,3),2)</f>
      </c>
      <c s="36" t="s">
        <v>55</v>
      </c>
      <c>
        <f>(M1083*21)/100</f>
      </c>
      <c t="s">
        <v>28</v>
      </c>
    </row>
    <row r="1084" spans="1:5" ht="12.75">
      <c r="A1084" s="35" t="s">
        <v>56</v>
      </c>
      <c r="E1084" s="39" t="s">
        <v>3974</v>
      </c>
    </row>
    <row r="1085" spans="1:5" ht="102">
      <c r="A1085" s="35" t="s">
        <v>58</v>
      </c>
      <c r="E1085" s="42" t="s">
        <v>3975</v>
      </c>
    </row>
    <row r="1086" spans="1:5" ht="12.75">
      <c r="A1086" t="s">
        <v>59</v>
      </c>
      <c r="E1086" s="39" t="s">
        <v>5</v>
      </c>
    </row>
    <row r="1087" spans="1:16" ht="12.75">
      <c r="A1087" t="s">
        <v>50</v>
      </c>
      <c s="34" t="s">
        <v>1018</v>
      </c>
      <c s="34" t="s">
        <v>3976</v>
      </c>
      <c s="35" t="s">
        <v>5</v>
      </c>
      <c s="6" t="s">
        <v>3977</v>
      </c>
      <c s="36" t="s">
        <v>1659</v>
      </c>
      <c s="37">
        <v>288.512</v>
      </c>
      <c s="36">
        <v>0</v>
      </c>
      <c s="36">
        <f>ROUND(G1087*H1087,6)</f>
      </c>
      <c r="L1087" s="38">
        <v>0</v>
      </c>
      <c s="32">
        <f>ROUND(ROUND(L1087,2)*ROUND(G1087,3),2)</f>
      </c>
      <c s="36" t="s">
        <v>55</v>
      </c>
      <c>
        <f>(M1087*21)/100</f>
      </c>
      <c t="s">
        <v>28</v>
      </c>
    </row>
    <row r="1088" spans="1:5" ht="12.75">
      <c r="A1088" s="35" t="s">
        <v>56</v>
      </c>
      <c r="E1088" s="39" t="s">
        <v>3977</v>
      </c>
    </row>
    <row r="1089" spans="1:5" ht="51">
      <c r="A1089" s="35" t="s">
        <v>58</v>
      </c>
      <c r="E1089" s="42" t="s">
        <v>3978</v>
      </c>
    </row>
    <row r="1090" spans="1:5" ht="12.75">
      <c r="A1090" t="s">
        <v>59</v>
      </c>
      <c r="E1090" s="39" t="s">
        <v>5</v>
      </c>
    </row>
    <row r="1091" spans="1:16" ht="25.5">
      <c r="A1091" t="s">
        <v>50</v>
      </c>
      <c s="34" t="s">
        <v>1019</v>
      </c>
      <c s="34" t="s">
        <v>3979</v>
      </c>
      <c s="35" t="s">
        <v>5</v>
      </c>
      <c s="6" t="s">
        <v>3980</v>
      </c>
      <c s="36" t="s">
        <v>1659</v>
      </c>
      <c s="37">
        <v>97.41</v>
      </c>
      <c s="36">
        <v>0</v>
      </c>
      <c s="36">
        <f>ROUND(G1091*H1091,6)</f>
      </c>
      <c r="L1091" s="38">
        <v>0</v>
      </c>
      <c s="32">
        <f>ROUND(ROUND(L1091,2)*ROUND(G1091,3),2)</f>
      </c>
      <c s="36" t="s">
        <v>55</v>
      </c>
      <c>
        <f>(M1091*21)/100</f>
      </c>
      <c t="s">
        <v>28</v>
      </c>
    </row>
    <row r="1092" spans="1:5" ht="25.5">
      <c r="A1092" s="35" t="s">
        <v>56</v>
      </c>
      <c r="E1092" s="39" t="s">
        <v>3980</v>
      </c>
    </row>
    <row r="1093" spans="1:5" ht="25.5">
      <c r="A1093" s="35" t="s">
        <v>58</v>
      </c>
      <c r="E1093" s="40" t="s">
        <v>3981</v>
      </c>
    </row>
    <row r="1094" spans="1:5" ht="12.75">
      <c r="A1094" t="s">
        <v>59</v>
      </c>
      <c r="E1094" s="39" t="s">
        <v>5</v>
      </c>
    </row>
    <row r="1095" spans="1:16" ht="25.5">
      <c r="A1095" t="s">
        <v>50</v>
      </c>
      <c s="34" t="s">
        <v>1020</v>
      </c>
      <c s="34" t="s">
        <v>3982</v>
      </c>
      <c s="35" t="s">
        <v>5</v>
      </c>
      <c s="6" t="s">
        <v>3983</v>
      </c>
      <c s="36" t="s">
        <v>1659</v>
      </c>
      <c s="37">
        <v>3227.967</v>
      </c>
      <c s="36">
        <v>0</v>
      </c>
      <c s="36">
        <f>ROUND(G1095*H1095,6)</f>
      </c>
      <c r="L1095" s="38">
        <v>0</v>
      </c>
      <c s="32">
        <f>ROUND(ROUND(L1095,2)*ROUND(G1095,3),2)</f>
      </c>
      <c s="36" t="s">
        <v>55</v>
      </c>
      <c>
        <f>(M1095*21)/100</f>
      </c>
      <c t="s">
        <v>28</v>
      </c>
    </row>
    <row r="1096" spans="1:5" ht="25.5">
      <c r="A1096" s="35" t="s">
        <v>56</v>
      </c>
      <c r="E1096" s="39" t="s">
        <v>3983</v>
      </c>
    </row>
    <row r="1097" spans="1:5" ht="409.5">
      <c r="A1097" s="35" t="s">
        <v>58</v>
      </c>
      <c r="E1097" s="42" t="s">
        <v>3984</v>
      </c>
    </row>
    <row r="1098" spans="1:5" ht="12.75">
      <c r="A1098" t="s">
        <v>59</v>
      </c>
      <c r="E1098" s="39" t="s">
        <v>5</v>
      </c>
    </row>
    <row r="1099" spans="1:16" ht="12.75">
      <c r="A1099" t="s">
        <v>50</v>
      </c>
      <c s="34" t="s">
        <v>1021</v>
      </c>
      <c s="34" t="s">
        <v>3985</v>
      </c>
      <c s="35" t="s">
        <v>5</v>
      </c>
      <c s="6" t="s">
        <v>3986</v>
      </c>
      <c s="36" t="s">
        <v>1659</v>
      </c>
      <c s="37">
        <v>314.43</v>
      </c>
      <c s="36">
        <v>0</v>
      </c>
      <c s="36">
        <f>ROUND(G1099*H1099,6)</f>
      </c>
      <c r="L1099" s="38">
        <v>0</v>
      </c>
      <c s="32">
        <f>ROUND(ROUND(L1099,2)*ROUND(G1099,3),2)</f>
      </c>
      <c s="36" t="s">
        <v>55</v>
      </c>
      <c>
        <f>(M1099*21)/100</f>
      </c>
      <c t="s">
        <v>28</v>
      </c>
    </row>
    <row r="1100" spans="1:5" ht="12.75">
      <c r="A1100" s="35" t="s">
        <v>56</v>
      </c>
      <c r="E1100" s="39" t="s">
        <v>3986</v>
      </c>
    </row>
    <row r="1101" spans="1:5" ht="293.25">
      <c r="A1101" s="35" t="s">
        <v>58</v>
      </c>
      <c r="E1101" s="42" t="s">
        <v>3987</v>
      </c>
    </row>
    <row r="1102" spans="1:5" ht="12.75">
      <c r="A1102" t="s">
        <v>59</v>
      </c>
      <c r="E1102" s="39" t="s">
        <v>5</v>
      </c>
    </row>
    <row r="1103" spans="1:16" ht="25.5">
      <c r="A1103" t="s">
        <v>50</v>
      </c>
      <c s="34" t="s">
        <v>1022</v>
      </c>
      <c s="34" t="s">
        <v>3988</v>
      </c>
      <c s="35" t="s">
        <v>5</v>
      </c>
      <c s="6" t="s">
        <v>3989</v>
      </c>
      <c s="36" t="s">
        <v>1659</v>
      </c>
      <c s="37">
        <v>102.34</v>
      </c>
      <c s="36">
        <v>0</v>
      </c>
      <c s="36">
        <f>ROUND(G1103*H1103,6)</f>
      </c>
      <c r="L1103" s="38">
        <v>0</v>
      </c>
      <c s="32">
        <f>ROUND(ROUND(L1103,2)*ROUND(G1103,3),2)</f>
      </c>
      <c s="36" t="s">
        <v>55</v>
      </c>
      <c>
        <f>(M1103*21)/100</f>
      </c>
      <c t="s">
        <v>28</v>
      </c>
    </row>
    <row r="1104" spans="1:5" ht="25.5">
      <c r="A1104" s="35" t="s">
        <v>56</v>
      </c>
      <c r="E1104" s="39" t="s">
        <v>3989</v>
      </c>
    </row>
    <row r="1105" spans="1:5" ht="204">
      <c r="A1105" s="35" t="s">
        <v>58</v>
      </c>
      <c r="E1105" s="42" t="s">
        <v>3990</v>
      </c>
    </row>
    <row r="1106" spans="1:5" ht="12.75">
      <c r="A1106" t="s">
        <v>59</v>
      </c>
      <c r="E1106" s="39" t="s">
        <v>5</v>
      </c>
    </row>
    <row r="1107" spans="1:16" ht="25.5">
      <c r="A1107" t="s">
        <v>50</v>
      </c>
      <c s="34" t="s">
        <v>1023</v>
      </c>
      <c s="34" t="s">
        <v>3991</v>
      </c>
      <c s="35" t="s">
        <v>5</v>
      </c>
      <c s="6" t="s">
        <v>3992</v>
      </c>
      <c s="36" t="s">
        <v>1659</v>
      </c>
      <c s="37">
        <v>1470.667</v>
      </c>
      <c s="36">
        <v>0</v>
      </c>
      <c s="36">
        <f>ROUND(G1107*H1107,6)</f>
      </c>
      <c r="L1107" s="38">
        <v>0</v>
      </c>
      <c s="32">
        <f>ROUND(ROUND(L1107,2)*ROUND(G1107,3),2)</f>
      </c>
      <c s="36" t="s">
        <v>55</v>
      </c>
      <c>
        <f>(M1107*21)/100</f>
      </c>
      <c t="s">
        <v>28</v>
      </c>
    </row>
    <row r="1108" spans="1:5" ht="25.5">
      <c r="A1108" s="35" t="s">
        <v>56</v>
      </c>
      <c r="E1108" s="39" t="s">
        <v>3992</v>
      </c>
    </row>
    <row r="1109" spans="1:5" ht="344.25">
      <c r="A1109" s="35" t="s">
        <v>58</v>
      </c>
      <c r="E1109" s="42" t="s">
        <v>3993</v>
      </c>
    </row>
    <row r="1110" spans="1:5" ht="12.75">
      <c r="A1110" t="s">
        <v>59</v>
      </c>
      <c r="E1110" s="39" t="s">
        <v>5</v>
      </c>
    </row>
    <row r="1111" spans="1:16" ht="12.75">
      <c r="A1111" t="s">
        <v>50</v>
      </c>
      <c s="34" t="s">
        <v>1024</v>
      </c>
      <c s="34" t="s">
        <v>3994</v>
      </c>
      <c s="35" t="s">
        <v>5</v>
      </c>
      <c s="6" t="s">
        <v>3995</v>
      </c>
      <c s="36" t="s">
        <v>1659</v>
      </c>
      <c s="37">
        <v>48.96</v>
      </c>
      <c s="36">
        <v>0</v>
      </c>
      <c s="36">
        <f>ROUND(G1111*H1111,6)</f>
      </c>
      <c r="L1111" s="38">
        <v>0</v>
      </c>
      <c s="32">
        <f>ROUND(ROUND(L1111,2)*ROUND(G1111,3),2)</f>
      </c>
      <c s="36" t="s">
        <v>68</v>
      </c>
      <c>
        <f>(M1111*21)/100</f>
      </c>
      <c t="s">
        <v>28</v>
      </c>
    </row>
    <row r="1112" spans="1:5" ht="12.75">
      <c r="A1112" s="35" t="s">
        <v>56</v>
      </c>
      <c r="E1112" s="39" t="s">
        <v>3995</v>
      </c>
    </row>
    <row r="1113" spans="1:5" ht="38.25">
      <c r="A1113" s="35" t="s">
        <v>58</v>
      </c>
      <c r="E1113" s="42" t="s">
        <v>3996</v>
      </c>
    </row>
    <row r="1114" spans="1:5" ht="12.75">
      <c r="A1114" t="s">
        <v>59</v>
      </c>
      <c r="E1114" s="39" t="s">
        <v>5</v>
      </c>
    </row>
    <row r="1115" spans="1:16" ht="12.75">
      <c r="A1115" t="s">
        <v>50</v>
      </c>
      <c s="34" t="s">
        <v>1025</v>
      </c>
      <c s="34" t="s">
        <v>3997</v>
      </c>
      <c s="35" t="s">
        <v>5</v>
      </c>
      <c s="6" t="s">
        <v>3998</v>
      </c>
      <c s="36" t="s">
        <v>1659</v>
      </c>
      <c s="37">
        <v>23.82</v>
      </c>
      <c s="36">
        <v>0</v>
      </c>
      <c s="36">
        <f>ROUND(G1115*H1115,6)</f>
      </c>
      <c r="L1115" s="38">
        <v>0</v>
      </c>
      <c s="32">
        <f>ROUND(ROUND(L1115,2)*ROUND(G1115,3),2)</f>
      </c>
      <c s="36" t="s">
        <v>55</v>
      </c>
      <c>
        <f>(M1115*21)/100</f>
      </c>
      <c t="s">
        <v>28</v>
      </c>
    </row>
    <row r="1116" spans="1:5" ht="12.75">
      <c r="A1116" s="35" t="s">
        <v>56</v>
      </c>
      <c r="E1116" s="39" t="s">
        <v>3998</v>
      </c>
    </row>
    <row r="1117" spans="1:5" ht="76.5">
      <c r="A1117" s="35" t="s">
        <v>58</v>
      </c>
      <c r="E1117" s="42" t="s">
        <v>3999</v>
      </c>
    </row>
    <row r="1118" spans="1:5" ht="12.75">
      <c r="A1118" t="s">
        <v>59</v>
      </c>
      <c r="E1118" s="39" t="s">
        <v>5</v>
      </c>
    </row>
    <row r="1119" spans="1:16" ht="12.75">
      <c r="A1119" t="s">
        <v>50</v>
      </c>
      <c s="34" t="s">
        <v>1026</v>
      </c>
      <c s="34" t="s">
        <v>4000</v>
      </c>
      <c s="35" t="s">
        <v>5</v>
      </c>
      <c s="6" t="s">
        <v>4001</v>
      </c>
      <c s="36" t="s">
        <v>174</v>
      </c>
      <c s="37">
        <v>4.63</v>
      </c>
      <c s="36">
        <v>0</v>
      </c>
      <c s="36">
        <f>ROUND(G1119*H1119,6)</f>
      </c>
      <c r="L1119" s="38">
        <v>0</v>
      </c>
      <c s="32">
        <f>ROUND(ROUND(L1119,2)*ROUND(G1119,3),2)</f>
      </c>
      <c s="36" t="s">
        <v>55</v>
      </c>
      <c>
        <f>(M1119*21)/100</f>
      </c>
      <c t="s">
        <v>28</v>
      </c>
    </row>
    <row r="1120" spans="1:5" ht="12.75">
      <c r="A1120" s="35" t="s">
        <v>56</v>
      </c>
      <c r="E1120" s="39" t="s">
        <v>4001</v>
      </c>
    </row>
    <row r="1121" spans="1:5" ht="25.5">
      <c r="A1121" s="35" t="s">
        <v>58</v>
      </c>
      <c r="E1121" s="40" t="s">
        <v>4002</v>
      </c>
    </row>
    <row r="1122" spans="1:5" ht="12.75">
      <c r="A1122" t="s">
        <v>59</v>
      </c>
      <c r="E1122" s="39" t="s">
        <v>5</v>
      </c>
    </row>
    <row r="1123" spans="1:16" ht="12.75">
      <c r="A1123" t="s">
        <v>50</v>
      </c>
      <c s="34" t="s">
        <v>1027</v>
      </c>
      <c s="34" t="s">
        <v>4003</v>
      </c>
      <c s="35" t="s">
        <v>5</v>
      </c>
      <c s="6" t="s">
        <v>4004</v>
      </c>
      <c s="36" t="s">
        <v>174</v>
      </c>
      <c s="37">
        <v>7.36</v>
      </c>
      <c s="36">
        <v>0</v>
      </c>
      <c s="36">
        <f>ROUND(G1123*H1123,6)</f>
      </c>
      <c r="L1123" s="38">
        <v>0</v>
      </c>
      <c s="32">
        <f>ROUND(ROUND(L1123,2)*ROUND(G1123,3),2)</f>
      </c>
      <c s="36" t="s">
        <v>55</v>
      </c>
      <c>
        <f>(M1123*21)/100</f>
      </c>
      <c t="s">
        <v>28</v>
      </c>
    </row>
    <row r="1124" spans="1:5" ht="12.75">
      <c r="A1124" s="35" t="s">
        <v>56</v>
      </c>
      <c r="E1124" s="39" t="s">
        <v>4004</v>
      </c>
    </row>
    <row r="1125" spans="1:5" ht="25.5">
      <c r="A1125" s="35" t="s">
        <v>58</v>
      </c>
      <c r="E1125" s="40" t="s">
        <v>4005</v>
      </c>
    </row>
    <row r="1126" spans="1:5" ht="12.75">
      <c r="A1126" t="s">
        <v>59</v>
      </c>
      <c r="E1126" s="39" t="s">
        <v>5</v>
      </c>
    </row>
    <row r="1127" spans="1:16" ht="12.75">
      <c r="A1127" t="s">
        <v>50</v>
      </c>
      <c s="34" t="s">
        <v>1028</v>
      </c>
      <c s="34" t="s">
        <v>4006</v>
      </c>
      <c s="35" t="s">
        <v>5</v>
      </c>
      <c s="6" t="s">
        <v>4007</v>
      </c>
      <c s="36" t="s">
        <v>65</v>
      </c>
      <c s="37">
        <v>22</v>
      </c>
      <c s="36">
        <v>0</v>
      </c>
      <c s="36">
        <f>ROUND(G1127*H1127,6)</f>
      </c>
      <c r="L1127" s="38">
        <v>0</v>
      </c>
      <c s="32">
        <f>ROUND(ROUND(L1127,2)*ROUND(G1127,3),2)</f>
      </c>
      <c s="36" t="s">
        <v>55</v>
      </c>
      <c>
        <f>(M1127*21)/100</f>
      </c>
      <c t="s">
        <v>28</v>
      </c>
    </row>
    <row r="1128" spans="1:5" ht="12.75">
      <c r="A1128" s="35" t="s">
        <v>56</v>
      </c>
      <c r="E1128" s="39" t="s">
        <v>4007</v>
      </c>
    </row>
    <row r="1129" spans="1:5" ht="25.5">
      <c r="A1129" s="35" t="s">
        <v>58</v>
      </c>
      <c r="E1129" s="40" t="s">
        <v>4008</v>
      </c>
    </row>
    <row r="1130" spans="1:5" ht="12.75">
      <c r="A1130" t="s">
        <v>59</v>
      </c>
      <c r="E1130" s="39" t="s">
        <v>5</v>
      </c>
    </row>
    <row r="1131" spans="1:16" ht="12.75">
      <c r="A1131" t="s">
        <v>50</v>
      </c>
      <c s="34" t="s">
        <v>1030</v>
      </c>
      <c s="34" t="s">
        <v>4009</v>
      </c>
      <c s="35" t="s">
        <v>5</v>
      </c>
      <c s="6" t="s">
        <v>4010</v>
      </c>
      <c s="36" t="s">
        <v>1659</v>
      </c>
      <c s="37">
        <v>78.627</v>
      </c>
      <c s="36">
        <v>0</v>
      </c>
      <c s="36">
        <f>ROUND(G1131*H1131,6)</f>
      </c>
      <c r="L1131" s="38">
        <v>0</v>
      </c>
      <c s="32">
        <f>ROUND(ROUND(L1131,2)*ROUND(G1131,3),2)</f>
      </c>
      <c s="36" t="s">
        <v>55</v>
      </c>
      <c>
        <f>(M1131*21)/100</f>
      </c>
      <c t="s">
        <v>28</v>
      </c>
    </row>
    <row r="1132" spans="1:5" ht="12.75">
      <c r="A1132" s="35" t="s">
        <v>56</v>
      </c>
      <c r="E1132" s="39" t="s">
        <v>4010</v>
      </c>
    </row>
    <row r="1133" spans="1:5" ht="76.5">
      <c r="A1133" s="35" t="s">
        <v>58</v>
      </c>
      <c r="E1133" s="40" t="s">
        <v>4011</v>
      </c>
    </row>
    <row r="1134" spans="1:5" ht="12.75">
      <c r="A1134" t="s">
        <v>59</v>
      </c>
      <c r="E1134" s="39" t="s">
        <v>5</v>
      </c>
    </row>
    <row r="1135" spans="1:16" ht="12.75">
      <c r="A1135" t="s">
        <v>50</v>
      </c>
      <c s="34" t="s">
        <v>1031</v>
      </c>
      <c s="34" t="s">
        <v>4012</v>
      </c>
      <c s="35" t="s">
        <v>5</v>
      </c>
      <c s="6" t="s">
        <v>4013</v>
      </c>
      <c s="36" t="s">
        <v>65</v>
      </c>
      <c s="37">
        <v>17</v>
      </c>
      <c s="36">
        <v>0</v>
      </c>
      <c s="36">
        <f>ROUND(G1135*H1135,6)</f>
      </c>
      <c r="L1135" s="38">
        <v>0</v>
      </c>
      <c s="32">
        <f>ROUND(ROUND(L1135,2)*ROUND(G1135,3),2)</f>
      </c>
      <c s="36" t="s">
        <v>55</v>
      </c>
      <c>
        <f>(M1135*21)/100</f>
      </c>
      <c t="s">
        <v>28</v>
      </c>
    </row>
    <row r="1136" spans="1:5" ht="12.75">
      <c r="A1136" s="35" t="s">
        <v>56</v>
      </c>
      <c r="E1136" s="39" t="s">
        <v>4013</v>
      </c>
    </row>
    <row r="1137" spans="1:5" ht="51">
      <c r="A1137" s="35" t="s">
        <v>58</v>
      </c>
      <c r="E1137" s="40" t="s">
        <v>4014</v>
      </c>
    </row>
    <row r="1138" spans="1:5" ht="12.75">
      <c r="A1138" t="s">
        <v>59</v>
      </c>
      <c r="E1138" s="39" t="s">
        <v>5</v>
      </c>
    </row>
    <row r="1139" spans="1:16" ht="12.75">
      <c r="A1139" t="s">
        <v>50</v>
      </c>
      <c s="34" t="s">
        <v>1038</v>
      </c>
      <c s="34" t="s">
        <v>4015</v>
      </c>
      <c s="35" t="s">
        <v>5</v>
      </c>
      <c s="6" t="s">
        <v>4016</v>
      </c>
      <c s="36" t="s">
        <v>1659</v>
      </c>
      <c s="37">
        <v>3.36</v>
      </c>
      <c s="36">
        <v>0</v>
      </c>
      <c s="36">
        <f>ROUND(G1139*H1139,6)</f>
      </c>
      <c r="L1139" s="38">
        <v>0</v>
      </c>
      <c s="32">
        <f>ROUND(ROUND(L1139,2)*ROUND(G1139,3),2)</f>
      </c>
      <c s="36" t="s">
        <v>55</v>
      </c>
      <c>
        <f>(M1139*21)/100</f>
      </c>
      <c t="s">
        <v>28</v>
      </c>
    </row>
    <row r="1140" spans="1:5" ht="12.75">
      <c r="A1140" s="35" t="s">
        <v>56</v>
      </c>
      <c r="E1140" s="39" t="s">
        <v>4016</v>
      </c>
    </row>
    <row r="1141" spans="1:5" ht="25.5">
      <c r="A1141" s="35" t="s">
        <v>58</v>
      </c>
      <c r="E1141" s="40" t="s">
        <v>4017</v>
      </c>
    </row>
    <row r="1142" spans="1:5" ht="12.75">
      <c r="A1142" t="s">
        <v>59</v>
      </c>
      <c r="E1142" s="39" t="s">
        <v>5</v>
      </c>
    </row>
    <row r="1143" spans="1:16" ht="12.75">
      <c r="A1143" t="s">
        <v>50</v>
      </c>
      <c s="34" t="s">
        <v>1039</v>
      </c>
      <c s="34" t="s">
        <v>4018</v>
      </c>
      <c s="35" t="s">
        <v>5</v>
      </c>
      <c s="6" t="s">
        <v>4019</v>
      </c>
      <c s="36" t="s">
        <v>1659</v>
      </c>
      <c s="37">
        <v>2.52</v>
      </c>
      <c s="36">
        <v>0</v>
      </c>
      <c s="36">
        <f>ROUND(G1143*H1143,6)</f>
      </c>
      <c r="L1143" s="38">
        <v>0</v>
      </c>
      <c s="32">
        <f>ROUND(ROUND(L1143,2)*ROUND(G1143,3),2)</f>
      </c>
      <c s="36" t="s">
        <v>55</v>
      </c>
      <c>
        <f>(M1143*21)/100</f>
      </c>
      <c t="s">
        <v>28</v>
      </c>
    </row>
    <row r="1144" spans="1:5" ht="12.75">
      <c r="A1144" s="35" t="s">
        <v>56</v>
      </c>
      <c r="E1144" s="39" t="s">
        <v>4019</v>
      </c>
    </row>
    <row r="1145" spans="1:5" ht="25.5">
      <c r="A1145" s="35" t="s">
        <v>58</v>
      </c>
      <c r="E1145" s="40" t="s">
        <v>4020</v>
      </c>
    </row>
    <row r="1146" spans="1:5" ht="12.75">
      <c r="A1146" t="s">
        <v>59</v>
      </c>
      <c r="E1146" s="39" t="s">
        <v>5</v>
      </c>
    </row>
    <row r="1147" spans="1:16" ht="25.5">
      <c r="A1147" t="s">
        <v>50</v>
      </c>
      <c s="34" t="s">
        <v>1040</v>
      </c>
      <c s="34" t="s">
        <v>4021</v>
      </c>
      <c s="35" t="s">
        <v>5</v>
      </c>
      <c s="6" t="s">
        <v>4022</v>
      </c>
      <c s="36" t="s">
        <v>174</v>
      </c>
      <c s="37">
        <v>6.48</v>
      </c>
      <c s="36">
        <v>0</v>
      </c>
      <c s="36">
        <f>ROUND(G1147*H1147,6)</f>
      </c>
      <c r="L1147" s="38">
        <v>0</v>
      </c>
      <c s="32">
        <f>ROUND(ROUND(L1147,2)*ROUND(G1147,3),2)</f>
      </c>
      <c s="36" t="s">
        <v>55</v>
      </c>
      <c>
        <f>(M1147*21)/100</f>
      </c>
      <c t="s">
        <v>28</v>
      </c>
    </row>
    <row r="1148" spans="1:5" ht="25.5">
      <c r="A1148" s="35" t="s">
        <v>56</v>
      </c>
      <c r="E1148" s="39" t="s">
        <v>4022</v>
      </c>
    </row>
    <row r="1149" spans="1:5" ht="25.5">
      <c r="A1149" s="35" t="s">
        <v>58</v>
      </c>
      <c r="E1149" s="40" t="s">
        <v>4023</v>
      </c>
    </row>
    <row r="1150" spans="1:5" ht="12.75">
      <c r="A1150" t="s">
        <v>59</v>
      </c>
      <c r="E1150" s="39" t="s">
        <v>5</v>
      </c>
    </row>
    <row r="1151" spans="1:16" ht="12.75">
      <c r="A1151" t="s">
        <v>50</v>
      </c>
      <c s="34" t="s">
        <v>1041</v>
      </c>
      <c s="34" t="s">
        <v>4024</v>
      </c>
      <c s="35" t="s">
        <v>5</v>
      </c>
      <c s="6" t="s">
        <v>4025</v>
      </c>
      <c s="36" t="s">
        <v>54</v>
      </c>
      <c s="37">
        <v>119.45</v>
      </c>
      <c s="36">
        <v>0</v>
      </c>
      <c s="36">
        <f>ROUND(G1151*H1151,6)</f>
      </c>
      <c r="L1151" s="38">
        <v>0</v>
      </c>
      <c s="32">
        <f>ROUND(ROUND(L1151,2)*ROUND(G1151,3),2)</f>
      </c>
      <c s="36" t="s">
        <v>55</v>
      </c>
      <c>
        <f>(M1151*21)/100</f>
      </c>
      <c t="s">
        <v>28</v>
      </c>
    </row>
    <row r="1152" spans="1:5" ht="12.75">
      <c r="A1152" s="35" t="s">
        <v>56</v>
      </c>
      <c r="E1152" s="39" t="s">
        <v>4025</v>
      </c>
    </row>
    <row r="1153" spans="1:5" ht="12.75">
      <c r="A1153" s="35" t="s">
        <v>58</v>
      </c>
      <c r="E1153" s="40" t="s">
        <v>5</v>
      </c>
    </row>
    <row r="1154" spans="1:5" ht="12.75">
      <c r="A1154" t="s">
        <v>59</v>
      </c>
      <c r="E1154" s="39" t="s">
        <v>5</v>
      </c>
    </row>
    <row r="1155" spans="1:13" ht="12.75">
      <c r="A1155" t="s">
        <v>47</v>
      </c>
      <c r="C1155" s="31" t="s">
        <v>4026</v>
      </c>
      <c r="E1155" s="33" t="s">
        <v>4027</v>
      </c>
      <c r="J1155" s="32">
        <f>0</f>
      </c>
      <c s="32">
        <f>0</f>
      </c>
      <c s="32">
        <f>0+L1156+L1160+L1164+L1168+L1172+L1176+L1180+L1184+L1188+L1192+L1196+L1200+L1204+L1208+L1212+L1216+L1220+L1224+L1228+L1232+L1236+L1240+L1244+L1248+L1252+L1256+L1260+L1264+L1268+L1272+L1276+L1280+L1284+L1288+L1292+L1296+L1300+L1304+L1308+L1312+L1316+L1320+L1324+L1328+L1332+L1336+L1340+L1344+L1348+L1352+L1356+L1360+L1364+L1368+L1372+L1376+L1380+L1384+L1388+L1392+L1396+L1400+L1404+L1408+L1412+L1416+L1420+L1424+L1428+L1432+L1436+L1440+L1444+L1448+L1452+L1456+L1460+L1464+L1468+L1472+L1476+L1480+L1484+L1488+L1492+L1496+L1500+L1504+L1508+L1512+L1516+L1520+L1524+L1528+L1532+L1536+L1540+L1544+L1548+L1552+L1556+L1560+L1564+L1568+L1572+L1576+L1580+L1584+L1588+L1592+L1596+L1600+L1604+L1608+L1612+L1616+L1620+L1624+L1628+L1632+L1636+L1640+L1644+L1648+L1652+L1656+L1660+L1664+L1668+L1672+L1676+L1680+L1684+L1688+L1692+L1696+L1700+L1704+L1708+L1712+L1716+L1720+L1724+L1728+L1732+L1736+L1740+L1744+L1748+L1752+L1756+L1760+L1764+L1768+L1772+L1776+L1780+L1784+L1788+L1792+L1796+L1800+L1804+L1808+L1812+L1816+L1820+L1824+L1828+L1832+L1836+L1840+L1844+L1848+L1852+L1856+L1860+L1864+L1868+L1872+L1876+L1880+L1884+L1888+L1892+L1896+L1900+L1904+L1908+L1912+L1916+L1920+L1924+L1928+L1932+L1936+L1940+L1944+L1948+L1952+L1956+L1960+L1964+L1968+L1972+L1976+L1980+L1984+L1988+L1992+L1996+L2000+L2004+L2008+L2012+L2016+L2020+L2024+L2028+L2032+L2036+L2040+L2044+L2048+L2052+L2056+L2060+L2064+L2068+L2072+L2076+L2080+L2084+L2088+L2092+L2096+L2100+L2104+L2108+L2112+L2116+L2120+L2124+L2128+L2132+L2136+L2140+L2144+L2148+L2152+L2156+L2160+L2164+L2168+L2172+L2176+L2180+L2184+L2188+L2192+L2196+L2200+L2204+L2208+L2212+L2216+L2220+L2224+L2228+L2232+L2236+L2240+L2244+L2248+L2252+L2256+L2260+L2264+L2268+L2272+L2276+L2280+L2284+L2288+L2292+L2296+L2300+L2304+L2308+L2312+L2316+L2320+L2324+L2328+L2332+L2336+L2340+L2344+L2348+L2352+L2356+L2360+L2364+L2368+L2372+L2376+L2380+L2384+L2388+L2392+L2396+L2400+L2404+L2408+L2412+L2416+L2420+L2424+L2428+L2432+L2436+L2440+L2444+L2448+L2452+L2456+L2460+L2464+L2468+L2472+L2476+L2480+L2484+L2488+L2492+L2496+L2500+L2504+L2508+L2512+L2516+L2520+L2524+L2528+L2532+L2536+L2540+L2544+L2548+L2552+L2556+L2560+L2564+L2568+L2572+L2576+L2580+L2584+L2588+L2592+L2596+L2600+L2604+L2608+L2612+L2616+L2620+L2624+L2628+L2632+L2636+L2640+L2644+L2648+L2652+L2656+L2660+L2664+L2668+L2672+L2676+L2680+L2684+L2688+L2692+L2696+L2700+L2704+L2708+L2712+L2716+L2720+L2724+L2728+L2732+L2736+L2740+L2744+L2748+L2752+L2756+L2760+L2764+L2768+L2772+L2776+L2780+L2784+L2788+L2792+L2796+L2800+L2804+L2808+L2812+L2816+L2820+L2824+L2828+L2832+L2836+L2840+L2844+L2848+L2852+L2856+L2860+L2864+L2868+L2872+L2876+L2880+L2884+L2888+L2892+L2896+L2900+L2904+L2908+L2912+L2916+L2920+L2924+L2928+L2932+L2936+L2940+L2944+L2948+L2952+L2956+L2960+L2964+L2968+L2972+L2976+L2980+L2984+L2988+L2992+L2996+L3000+L3004+L3008+L3012+L3016+L3020+L3024+L3028+L3032+L3036+L3040+L3044+L3048+L3052+L3056+L3060+L3064+L3068+L3072+L3076+L3080+L3084+L3088+L3092+L3096+L3100+L3104+L3108+L3112+L3116+L3120+L3124+L3128+L3132+L3136+L3140+L3144+L3148+L3152+L3156+L3160+L3164+L3168+L3172+L3176+L3180+L3184+L3188+L3192+L3196+L3200+L3204+L3208+L3212+L3216+L3220+L3224+L3228+L3232+L3236+L3240+L3244+L3248+L3252+L3256+L3260+L3264+L3268+L3272+L3276+L3280+L3284+L3288+L3292+L3296+L3300</f>
      </c>
      <c s="32">
        <f>0+M1156+M1160+M1164+M1168+M1172+M1176+M1180+M1184+M1188+M1192+M1196+M1200+M1204+M1208+M1212+M1216+M1220+M1224+M1228+M1232+M1236+M1240+M1244+M1248+M1252+M1256+M1260+M1264+M1268+M1272+M1276+M1280+M1284+M1288+M1292+M1296+M1300+M1304+M1308+M1312+M1316+M1320+M1324+M1328+M1332+M1336+M1340+M1344+M1348+M1352+M1356+M1360+M1364+M1368+M1372+M1376+M1380+M1384+M1388+M1392+M1396+M1400+M1404+M1408+M1412+M1416+M1420+M1424+M1428+M1432+M1436+M1440+M1444+M1448+M1452+M1456+M1460+M1464+M1468+M1472+M1476+M1480+M1484+M1488+M1492+M1496+M1500+M1504+M1508+M1512+M1516+M1520+M1524+M1528+M1532+M1536+M1540+M1544+M1548+M1552+M1556+M1560+M1564+M1568+M1572+M1576+M1580+M1584+M1588+M1592+M1596+M1600+M1604+M1608+M1612+M1616+M1620+M1624+M1628+M1632+M1636+M1640+M1644+M1648+M1652+M1656+M1660+M1664+M1668+M1672+M1676+M1680+M1684+M1688+M1692+M1696+M1700+M1704+M1708+M1712+M1716+M1720+M1724+M1728+M1732+M1736+M1740+M1744+M1748+M1752+M1756+M1760+M1764+M1768+M1772+M1776+M1780+M1784+M1788+M1792+M1796+M1800+M1804+M1808+M1812+M1816+M1820+M1824+M1828+M1832+M1836+M1840+M1844+M1848+M1852+M1856+M1860+M1864+M1868+M1872+M1876+M1880+M1884+M1888+M1892+M1896+M1900+M1904+M1908+M1912+M1916+M1920+M1924+M1928+M1932+M1936+M1940+M1944+M1948+M1952+M1956+M1960+M1964+M1968+M1972+M1976+M1980+M1984+M1988+M1992+M1996+M2000+M2004+M2008+M2012+M2016+M2020+M2024+M2028+M2032+M2036+M2040+M2044+M2048+M2052+M2056+M2060+M2064+M2068+M2072+M2076+M2080+M2084+M2088+M2092+M2096+M2100+M2104+M2108+M2112+M2116+M2120+M2124+M2128+M2132+M2136+M2140+M2144+M2148+M2152+M2156+M2160+M2164+M2168+M2172+M2176+M2180+M2184+M2188+M2192+M2196+M2200+M2204+M2208+M2212+M2216+M2220+M2224+M2228+M2232+M2236+M2240+M2244+M2248+M2252+M2256+M2260+M2264+M2268+M2272+M2276+M2280+M2284+M2288+M2292+M2296+M2300+M2304+M2308+M2312+M2316+M2320+M2324+M2328+M2332+M2336+M2340+M2344+M2348+M2352+M2356+M2360+M2364+M2368+M2372+M2376+M2380+M2384+M2388+M2392+M2396+M2400+M2404+M2408+M2412+M2416+M2420+M2424+M2428+M2432+M2436+M2440+M2444+M2448+M2452+M2456+M2460+M2464+M2468+M2472+M2476+M2480+M2484+M2488+M2492+M2496+M2500+M2504+M2508+M2512+M2516+M2520+M2524+M2528+M2532+M2536+M2540+M2544+M2548+M2552+M2556+M2560+M2564+M2568+M2572+M2576+M2580+M2584+M2588+M2592+M2596+M2600+M2604+M2608+M2612+M2616+M2620+M2624+M2628+M2632+M2636+M2640+M2644+M2648+M2652+M2656+M2660+M2664+M2668+M2672+M2676+M2680+M2684+M2688+M2692+M2696+M2700+M2704+M2708+M2712+M2716+M2720+M2724+M2728+M2732+M2736+M2740+M2744+M2748+M2752+M2756+M2760+M2764+M2768+M2772+M2776+M2780+M2784+M2788+M2792+M2796+M2800+M2804+M2808+M2812+M2816+M2820+M2824+M2828+M2832+M2836+M2840+M2844+M2848+M2852+M2856+M2860+M2864+M2868+M2872+M2876+M2880+M2884+M2888+M2892+M2896+M2900+M2904+M2908+M2912+M2916+M2920+M2924+M2928+M2932+M2936+M2940+M2944+M2948+M2952+M2956+M2960+M2964+M2968+M2972+M2976+M2980+M2984+M2988+M2992+M2996+M3000+M3004+M3008+M3012+M3016+M3020+M3024+M3028+M3032+M3036+M3040+M3044+M3048+M3052+M3056+M3060+M3064+M3068+M3072+M3076+M3080+M3084+M3088+M3092+M3096+M3100+M3104+M3108+M3112+M3116+M3120+M3124+M3128+M3132+M3136+M3140+M3144+M3148+M3152+M3156+M3160+M3164+M3168+M3172+M3176+M3180+M3184+M3188+M3192+M3196+M3200+M3204+M3208+M3212+M3216+M3220+M3224+M3228+M3232+M3236+M3240+M3244+M3248+M3252+M3256+M3260+M3264+M3268+M3272+M3276+M3280+M3284+M3288+M3292+M3296+M3300</f>
      </c>
    </row>
    <row r="1156" spans="1:16" ht="25.5">
      <c r="A1156" t="s">
        <v>50</v>
      </c>
      <c s="34" t="s">
        <v>1042</v>
      </c>
      <c s="34" t="s">
        <v>4028</v>
      </c>
      <c s="35" t="s">
        <v>5</v>
      </c>
      <c s="6" t="s">
        <v>4029</v>
      </c>
      <c s="36" t="s">
        <v>65</v>
      </c>
      <c s="37">
        <v>4</v>
      </c>
      <c s="36">
        <v>0</v>
      </c>
      <c s="36">
        <f>ROUND(G1156*H1156,6)</f>
      </c>
      <c r="L1156" s="38">
        <v>0</v>
      </c>
      <c s="32">
        <f>ROUND(ROUND(L1156,2)*ROUND(G1156,3),2)</f>
      </c>
      <c s="36" t="s">
        <v>68</v>
      </c>
      <c>
        <f>(M1156*21)/100</f>
      </c>
      <c t="s">
        <v>28</v>
      </c>
    </row>
    <row r="1157" spans="1:5" ht="51">
      <c r="A1157" s="35" t="s">
        <v>56</v>
      </c>
      <c r="E1157" s="39" t="s">
        <v>4030</v>
      </c>
    </row>
    <row r="1158" spans="1:5" ht="63.75">
      <c r="A1158" s="35" t="s">
        <v>58</v>
      </c>
      <c r="E1158" s="40" t="s">
        <v>4031</v>
      </c>
    </row>
    <row r="1159" spans="1:5" ht="12.75">
      <c r="A1159" t="s">
        <v>59</v>
      </c>
      <c r="E1159" s="39" t="s">
        <v>5</v>
      </c>
    </row>
    <row r="1160" spans="1:16" ht="25.5">
      <c r="A1160" t="s">
        <v>50</v>
      </c>
      <c s="34" t="s">
        <v>1043</v>
      </c>
      <c s="34" t="s">
        <v>106</v>
      </c>
      <c s="35" t="s">
        <v>5</v>
      </c>
      <c s="6" t="s">
        <v>4032</v>
      </c>
      <c s="36" t="s">
        <v>65</v>
      </c>
      <c s="37">
        <v>4</v>
      </c>
      <c s="36">
        <v>0</v>
      </c>
      <c s="36">
        <f>ROUND(G1160*H1160,6)</f>
      </c>
      <c r="L1160" s="38">
        <v>0</v>
      </c>
      <c s="32">
        <f>ROUND(ROUND(L1160,2)*ROUND(G1160,3),2)</f>
      </c>
      <c s="36" t="s">
        <v>68</v>
      </c>
      <c>
        <f>(M1160*21)/100</f>
      </c>
      <c t="s">
        <v>28</v>
      </c>
    </row>
    <row r="1161" spans="1:5" ht="38.25">
      <c r="A1161" s="35" t="s">
        <v>56</v>
      </c>
      <c r="E1161" s="39" t="s">
        <v>4033</v>
      </c>
    </row>
    <row r="1162" spans="1:5" ht="51">
      <c r="A1162" s="35" t="s">
        <v>58</v>
      </c>
      <c r="E1162" s="40" t="s">
        <v>4034</v>
      </c>
    </row>
    <row r="1163" spans="1:5" ht="12.75">
      <c r="A1163" t="s">
        <v>59</v>
      </c>
      <c r="E1163" s="39" t="s">
        <v>5</v>
      </c>
    </row>
    <row r="1164" spans="1:16" ht="12.75">
      <c r="A1164" t="s">
        <v>50</v>
      </c>
      <c s="34" t="s">
        <v>1044</v>
      </c>
      <c s="34" t="s">
        <v>4035</v>
      </c>
      <c s="35" t="s">
        <v>5</v>
      </c>
      <c s="6" t="s">
        <v>4036</v>
      </c>
      <c s="36" t="s">
        <v>65</v>
      </c>
      <c s="37">
        <v>112</v>
      </c>
      <c s="36">
        <v>0</v>
      </c>
      <c s="36">
        <f>ROUND(G1164*H1164,6)</f>
      </c>
      <c r="L1164" s="38">
        <v>0</v>
      </c>
      <c s="32">
        <f>ROUND(ROUND(L1164,2)*ROUND(G1164,3),2)</f>
      </c>
      <c s="36" t="s">
        <v>55</v>
      </c>
      <c>
        <f>(M1164*21)/100</f>
      </c>
      <c t="s">
        <v>28</v>
      </c>
    </row>
    <row r="1165" spans="1:5" ht="12.75">
      <c r="A1165" s="35" t="s">
        <v>56</v>
      </c>
      <c r="E1165" s="39" t="s">
        <v>4036</v>
      </c>
    </row>
    <row r="1166" spans="1:5" ht="409.5">
      <c r="A1166" s="35" t="s">
        <v>58</v>
      </c>
      <c r="E1166" s="40" t="s">
        <v>4037</v>
      </c>
    </row>
    <row r="1167" spans="1:5" ht="12.75">
      <c r="A1167" t="s">
        <v>59</v>
      </c>
      <c r="E1167" s="39" t="s">
        <v>5</v>
      </c>
    </row>
    <row r="1168" spans="1:16" ht="12.75">
      <c r="A1168" t="s">
        <v>50</v>
      </c>
      <c s="34" t="s">
        <v>1045</v>
      </c>
      <c s="34" t="s">
        <v>4038</v>
      </c>
      <c s="35" t="s">
        <v>5</v>
      </c>
      <c s="6" t="s">
        <v>4039</v>
      </c>
      <c s="36" t="s">
        <v>65</v>
      </c>
      <c s="37">
        <v>108</v>
      </c>
      <c s="36">
        <v>0</v>
      </c>
      <c s="36">
        <f>ROUND(G1168*H1168,6)</f>
      </c>
      <c r="L1168" s="38">
        <v>0</v>
      </c>
      <c s="32">
        <f>ROUND(ROUND(L1168,2)*ROUND(G1168,3),2)</f>
      </c>
      <c s="36" t="s">
        <v>55</v>
      </c>
      <c>
        <f>(M1168*21)/100</f>
      </c>
      <c t="s">
        <v>28</v>
      </c>
    </row>
    <row r="1169" spans="1:5" ht="12.75">
      <c r="A1169" s="35" t="s">
        <v>56</v>
      </c>
      <c r="E1169" s="39" t="s">
        <v>4039</v>
      </c>
    </row>
    <row r="1170" spans="1:5" ht="12.75">
      <c r="A1170" s="35" t="s">
        <v>58</v>
      </c>
      <c r="E1170" s="40" t="s">
        <v>5</v>
      </c>
    </row>
    <row r="1171" spans="1:5" ht="12.75">
      <c r="A1171" t="s">
        <v>59</v>
      </c>
      <c r="E1171" s="39" t="s">
        <v>5</v>
      </c>
    </row>
    <row r="1172" spans="1:16" ht="12.75">
      <c r="A1172" t="s">
        <v>50</v>
      </c>
      <c s="34" t="s">
        <v>1046</v>
      </c>
      <c s="34" t="s">
        <v>4040</v>
      </c>
      <c s="35" t="s">
        <v>5</v>
      </c>
      <c s="6" t="s">
        <v>4041</v>
      </c>
      <c s="36" t="s">
        <v>65</v>
      </c>
      <c s="37">
        <v>7</v>
      </c>
      <c s="36">
        <v>0</v>
      </c>
      <c s="36">
        <f>ROUND(G1172*H1172,6)</f>
      </c>
      <c r="L1172" s="38">
        <v>0</v>
      </c>
      <c s="32">
        <f>ROUND(ROUND(L1172,2)*ROUND(G1172,3),2)</f>
      </c>
      <c s="36" t="s">
        <v>68</v>
      </c>
      <c>
        <f>(M1172*21)/100</f>
      </c>
      <c t="s">
        <v>28</v>
      </c>
    </row>
    <row r="1173" spans="1:5" ht="12.75">
      <c r="A1173" s="35" t="s">
        <v>56</v>
      </c>
      <c r="E1173" s="39" t="s">
        <v>4041</v>
      </c>
    </row>
    <row r="1174" spans="1:5" ht="25.5">
      <c r="A1174" s="35" t="s">
        <v>58</v>
      </c>
      <c r="E1174" s="40" t="s">
        <v>4042</v>
      </c>
    </row>
    <row r="1175" spans="1:5" ht="12.75">
      <c r="A1175" t="s">
        <v>59</v>
      </c>
      <c r="E1175" s="39" t="s">
        <v>5</v>
      </c>
    </row>
    <row r="1176" spans="1:16" ht="12.75">
      <c r="A1176" t="s">
        <v>50</v>
      </c>
      <c s="34" t="s">
        <v>1048</v>
      </c>
      <c s="34" t="s">
        <v>4043</v>
      </c>
      <c s="35" t="s">
        <v>5</v>
      </c>
      <c s="6" t="s">
        <v>4044</v>
      </c>
      <c s="36" t="s">
        <v>65</v>
      </c>
      <c s="37">
        <v>1</v>
      </c>
      <c s="36">
        <v>0</v>
      </c>
      <c s="36">
        <f>ROUND(G1176*H1176,6)</f>
      </c>
      <c r="L1176" s="38">
        <v>0</v>
      </c>
      <c s="32">
        <f>ROUND(ROUND(L1176,2)*ROUND(G1176,3),2)</f>
      </c>
      <c s="36" t="s">
        <v>68</v>
      </c>
      <c>
        <f>(M1176*21)/100</f>
      </c>
      <c t="s">
        <v>28</v>
      </c>
    </row>
    <row r="1177" spans="1:5" ht="12.75">
      <c r="A1177" s="35" t="s">
        <v>56</v>
      </c>
      <c r="E1177" s="39" t="s">
        <v>4044</v>
      </c>
    </row>
    <row r="1178" spans="1:5" ht="25.5">
      <c r="A1178" s="35" t="s">
        <v>58</v>
      </c>
      <c r="E1178" s="40" t="s">
        <v>4045</v>
      </c>
    </row>
    <row r="1179" spans="1:5" ht="12.75">
      <c r="A1179" t="s">
        <v>59</v>
      </c>
      <c r="E1179" s="39" t="s">
        <v>5</v>
      </c>
    </row>
    <row r="1180" spans="1:16" ht="12.75">
      <c r="A1180" t="s">
        <v>50</v>
      </c>
      <c s="34" t="s">
        <v>1049</v>
      </c>
      <c s="34" t="s">
        <v>4046</v>
      </c>
      <c s="35" t="s">
        <v>5</v>
      </c>
      <c s="6" t="s">
        <v>4047</v>
      </c>
      <c s="36" t="s">
        <v>65</v>
      </c>
      <c s="37">
        <v>1</v>
      </c>
      <c s="36">
        <v>0</v>
      </c>
      <c s="36">
        <f>ROUND(G1180*H1180,6)</f>
      </c>
      <c r="L1180" s="38">
        <v>0</v>
      </c>
      <c s="32">
        <f>ROUND(ROUND(L1180,2)*ROUND(G1180,3),2)</f>
      </c>
      <c s="36" t="s">
        <v>68</v>
      </c>
      <c>
        <f>(M1180*21)/100</f>
      </c>
      <c t="s">
        <v>28</v>
      </c>
    </row>
    <row r="1181" spans="1:5" ht="12.75">
      <c r="A1181" s="35" t="s">
        <v>56</v>
      </c>
      <c r="E1181" s="39" t="s">
        <v>4047</v>
      </c>
    </row>
    <row r="1182" spans="1:5" ht="25.5">
      <c r="A1182" s="35" t="s">
        <v>58</v>
      </c>
      <c r="E1182" s="40" t="s">
        <v>4048</v>
      </c>
    </row>
    <row r="1183" spans="1:5" ht="12.75">
      <c r="A1183" t="s">
        <v>59</v>
      </c>
      <c r="E1183" s="39" t="s">
        <v>5</v>
      </c>
    </row>
    <row r="1184" spans="1:16" ht="12.75">
      <c r="A1184" t="s">
        <v>50</v>
      </c>
      <c s="34" t="s">
        <v>1050</v>
      </c>
      <c s="34" t="s">
        <v>4049</v>
      </c>
      <c s="35" t="s">
        <v>5</v>
      </c>
      <c s="6" t="s">
        <v>4050</v>
      </c>
      <c s="36" t="s">
        <v>65</v>
      </c>
      <c s="37">
        <v>2</v>
      </c>
      <c s="36">
        <v>0</v>
      </c>
      <c s="36">
        <f>ROUND(G1184*H1184,6)</f>
      </c>
      <c r="L1184" s="38">
        <v>0</v>
      </c>
      <c s="32">
        <f>ROUND(ROUND(L1184,2)*ROUND(G1184,3),2)</f>
      </c>
      <c s="36" t="s">
        <v>68</v>
      </c>
      <c>
        <f>(M1184*21)/100</f>
      </c>
      <c t="s">
        <v>28</v>
      </c>
    </row>
    <row r="1185" spans="1:5" ht="12.75">
      <c r="A1185" s="35" t="s">
        <v>56</v>
      </c>
      <c r="E1185" s="39" t="s">
        <v>4050</v>
      </c>
    </row>
    <row r="1186" spans="1:5" ht="25.5">
      <c r="A1186" s="35" t="s">
        <v>58</v>
      </c>
      <c r="E1186" s="40" t="s">
        <v>4051</v>
      </c>
    </row>
    <row r="1187" spans="1:5" ht="12.75">
      <c r="A1187" t="s">
        <v>59</v>
      </c>
      <c r="E1187" s="39" t="s">
        <v>5</v>
      </c>
    </row>
    <row r="1188" spans="1:16" ht="12.75">
      <c r="A1188" t="s">
        <v>50</v>
      </c>
      <c s="34" t="s">
        <v>1051</v>
      </c>
      <c s="34" t="s">
        <v>4052</v>
      </c>
      <c s="35" t="s">
        <v>5</v>
      </c>
      <c s="6" t="s">
        <v>4053</v>
      </c>
      <c s="36" t="s">
        <v>65</v>
      </c>
      <c s="37">
        <v>1</v>
      </c>
      <c s="36">
        <v>0</v>
      </c>
      <c s="36">
        <f>ROUND(G1188*H1188,6)</f>
      </c>
      <c r="L1188" s="38">
        <v>0</v>
      </c>
      <c s="32">
        <f>ROUND(ROUND(L1188,2)*ROUND(G1188,3),2)</f>
      </c>
      <c s="36" t="s">
        <v>68</v>
      </c>
      <c>
        <f>(M1188*21)/100</f>
      </c>
      <c t="s">
        <v>28</v>
      </c>
    </row>
    <row r="1189" spans="1:5" ht="12.75">
      <c r="A1189" s="35" t="s">
        <v>56</v>
      </c>
      <c r="E1189" s="39" t="s">
        <v>4053</v>
      </c>
    </row>
    <row r="1190" spans="1:5" ht="25.5">
      <c r="A1190" s="35" t="s">
        <v>58</v>
      </c>
      <c r="E1190" s="40" t="s">
        <v>4054</v>
      </c>
    </row>
    <row r="1191" spans="1:5" ht="12.75">
      <c r="A1191" t="s">
        <v>59</v>
      </c>
      <c r="E1191" s="39" t="s">
        <v>5</v>
      </c>
    </row>
    <row r="1192" spans="1:16" ht="12.75">
      <c r="A1192" t="s">
        <v>50</v>
      </c>
      <c s="34" t="s">
        <v>1052</v>
      </c>
      <c s="34" t="s">
        <v>4055</v>
      </c>
      <c s="35" t="s">
        <v>5</v>
      </c>
      <c s="6" t="s">
        <v>4056</v>
      </c>
      <c s="36" t="s">
        <v>65</v>
      </c>
      <c s="37">
        <v>1</v>
      </c>
      <c s="36">
        <v>0</v>
      </c>
      <c s="36">
        <f>ROUND(G1192*H1192,6)</f>
      </c>
      <c r="L1192" s="38">
        <v>0</v>
      </c>
      <c s="32">
        <f>ROUND(ROUND(L1192,2)*ROUND(G1192,3),2)</f>
      </c>
      <c s="36" t="s">
        <v>68</v>
      </c>
      <c>
        <f>(M1192*21)/100</f>
      </c>
      <c t="s">
        <v>28</v>
      </c>
    </row>
    <row r="1193" spans="1:5" ht="12.75">
      <c r="A1193" s="35" t="s">
        <v>56</v>
      </c>
      <c r="E1193" s="39" t="s">
        <v>4056</v>
      </c>
    </row>
    <row r="1194" spans="1:5" ht="25.5">
      <c r="A1194" s="35" t="s">
        <v>58</v>
      </c>
      <c r="E1194" s="40" t="s">
        <v>4057</v>
      </c>
    </row>
    <row r="1195" spans="1:5" ht="12.75">
      <c r="A1195" t="s">
        <v>59</v>
      </c>
      <c r="E1195" s="39" t="s">
        <v>5</v>
      </c>
    </row>
    <row r="1196" spans="1:16" ht="12.75">
      <c r="A1196" t="s">
        <v>50</v>
      </c>
      <c s="34" t="s">
        <v>1053</v>
      </c>
      <c s="34" t="s">
        <v>4058</v>
      </c>
      <c s="35" t="s">
        <v>5</v>
      </c>
      <c s="6" t="s">
        <v>4059</v>
      </c>
      <c s="36" t="s">
        <v>65</v>
      </c>
      <c s="37">
        <v>1</v>
      </c>
      <c s="36">
        <v>0</v>
      </c>
      <c s="36">
        <f>ROUND(G1196*H1196,6)</f>
      </c>
      <c r="L1196" s="38">
        <v>0</v>
      </c>
      <c s="32">
        <f>ROUND(ROUND(L1196,2)*ROUND(G1196,3),2)</f>
      </c>
      <c s="36" t="s">
        <v>68</v>
      </c>
      <c>
        <f>(M1196*21)/100</f>
      </c>
      <c t="s">
        <v>28</v>
      </c>
    </row>
    <row r="1197" spans="1:5" ht="12.75">
      <c r="A1197" s="35" t="s">
        <v>56</v>
      </c>
      <c r="E1197" s="39" t="s">
        <v>4059</v>
      </c>
    </row>
    <row r="1198" spans="1:5" ht="25.5">
      <c r="A1198" s="35" t="s">
        <v>58</v>
      </c>
      <c r="E1198" s="40" t="s">
        <v>4060</v>
      </c>
    </row>
    <row r="1199" spans="1:5" ht="12.75">
      <c r="A1199" t="s">
        <v>59</v>
      </c>
      <c r="E1199" s="39" t="s">
        <v>5</v>
      </c>
    </row>
    <row r="1200" spans="1:16" ht="12.75">
      <c r="A1200" t="s">
        <v>50</v>
      </c>
      <c s="34" t="s">
        <v>1054</v>
      </c>
      <c s="34" t="s">
        <v>4061</v>
      </c>
      <c s="35" t="s">
        <v>5</v>
      </c>
      <c s="6" t="s">
        <v>4062</v>
      </c>
      <c s="36" t="s">
        <v>65</v>
      </c>
      <c s="37">
        <v>1</v>
      </c>
      <c s="36">
        <v>0</v>
      </c>
      <c s="36">
        <f>ROUND(G1200*H1200,6)</f>
      </c>
      <c r="L1200" s="38">
        <v>0</v>
      </c>
      <c s="32">
        <f>ROUND(ROUND(L1200,2)*ROUND(G1200,3),2)</f>
      </c>
      <c s="36" t="s">
        <v>68</v>
      </c>
      <c>
        <f>(M1200*21)/100</f>
      </c>
      <c t="s">
        <v>28</v>
      </c>
    </row>
    <row r="1201" spans="1:5" ht="12.75">
      <c r="A1201" s="35" t="s">
        <v>56</v>
      </c>
      <c r="E1201" s="39" t="s">
        <v>4062</v>
      </c>
    </row>
    <row r="1202" spans="1:5" ht="25.5">
      <c r="A1202" s="35" t="s">
        <v>58</v>
      </c>
      <c r="E1202" s="40" t="s">
        <v>4063</v>
      </c>
    </row>
    <row r="1203" spans="1:5" ht="12.75">
      <c r="A1203" t="s">
        <v>59</v>
      </c>
      <c r="E1203" s="39" t="s">
        <v>5</v>
      </c>
    </row>
    <row r="1204" spans="1:16" ht="12.75">
      <c r="A1204" t="s">
        <v>50</v>
      </c>
      <c s="34" t="s">
        <v>1055</v>
      </c>
      <c s="34" t="s">
        <v>4064</v>
      </c>
      <c s="35" t="s">
        <v>5</v>
      </c>
      <c s="6" t="s">
        <v>4065</v>
      </c>
      <c s="36" t="s">
        <v>65</v>
      </c>
      <c s="37">
        <v>1</v>
      </c>
      <c s="36">
        <v>0</v>
      </c>
      <c s="36">
        <f>ROUND(G1204*H1204,6)</f>
      </c>
      <c r="L1204" s="38">
        <v>0</v>
      </c>
      <c s="32">
        <f>ROUND(ROUND(L1204,2)*ROUND(G1204,3),2)</f>
      </c>
      <c s="36" t="s">
        <v>68</v>
      </c>
      <c>
        <f>(M1204*21)/100</f>
      </c>
      <c t="s">
        <v>28</v>
      </c>
    </row>
    <row r="1205" spans="1:5" ht="12.75">
      <c r="A1205" s="35" t="s">
        <v>56</v>
      </c>
      <c r="E1205" s="39" t="s">
        <v>4065</v>
      </c>
    </row>
    <row r="1206" spans="1:5" ht="25.5">
      <c r="A1206" s="35" t="s">
        <v>58</v>
      </c>
      <c r="E1206" s="40" t="s">
        <v>4066</v>
      </c>
    </row>
    <row r="1207" spans="1:5" ht="12.75">
      <c r="A1207" t="s">
        <v>59</v>
      </c>
      <c r="E1207" s="39" t="s">
        <v>5</v>
      </c>
    </row>
    <row r="1208" spans="1:16" ht="12.75">
      <c r="A1208" t="s">
        <v>50</v>
      </c>
      <c s="34" t="s">
        <v>1056</v>
      </c>
      <c s="34" t="s">
        <v>4067</v>
      </c>
      <c s="35" t="s">
        <v>5</v>
      </c>
      <c s="6" t="s">
        <v>4068</v>
      </c>
      <c s="36" t="s">
        <v>65</v>
      </c>
      <c s="37">
        <v>1</v>
      </c>
      <c s="36">
        <v>0</v>
      </c>
      <c s="36">
        <f>ROUND(G1208*H1208,6)</f>
      </c>
      <c r="L1208" s="38">
        <v>0</v>
      </c>
      <c s="32">
        <f>ROUND(ROUND(L1208,2)*ROUND(G1208,3),2)</f>
      </c>
      <c s="36" t="s">
        <v>68</v>
      </c>
      <c>
        <f>(M1208*21)/100</f>
      </c>
      <c t="s">
        <v>28</v>
      </c>
    </row>
    <row r="1209" spans="1:5" ht="12.75">
      <c r="A1209" s="35" t="s">
        <v>56</v>
      </c>
      <c r="E1209" s="39" t="s">
        <v>4068</v>
      </c>
    </row>
    <row r="1210" spans="1:5" ht="25.5">
      <c r="A1210" s="35" t="s">
        <v>58</v>
      </c>
      <c r="E1210" s="40" t="s">
        <v>4069</v>
      </c>
    </row>
    <row r="1211" spans="1:5" ht="12.75">
      <c r="A1211" t="s">
        <v>59</v>
      </c>
      <c r="E1211" s="39" t="s">
        <v>5</v>
      </c>
    </row>
    <row r="1212" spans="1:16" ht="12.75">
      <c r="A1212" t="s">
        <v>50</v>
      </c>
      <c s="34" t="s">
        <v>1057</v>
      </c>
      <c s="34" t="s">
        <v>4070</v>
      </c>
      <c s="35" t="s">
        <v>5</v>
      </c>
      <c s="6" t="s">
        <v>4071</v>
      </c>
      <c s="36" t="s">
        <v>65</v>
      </c>
      <c s="37">
        <v>1</v>
      </c>
      <c s="36">
        <v>0</v>
      </c>
      <c s="36">
        <f>ROUND(G1212*H1212,6)</f>
      </c>
      <c r="L1212" s="38">
        <v>0</v>
      </c>
      <c s="32">
        <f>ROUND(ROUND(L1212,2)*ROUND(G1212,3),2)</f>
      </c>
      <c s="36" t="s">
        <v>68</v>
      </c>
      <c>
        <f>(M1212*21)/100</f>
      </c>
      <c t="s">
        <v>28</v>
      </c>
    </row>
    <row r="1213" spans="1:5" ht="12.75">
      <c r="A1213" s="35" t="s">
        <v>56</v>
      </c>
      <c r="E1213" s="39" t="s">
        <v>4071</v>
      </c>
    </row>
    <row r="1214" spans="1:5" ht="25.5">
      <c r="A1214" s="35" t="s">
        <v>58</v>
      </c>
      <c r="E1214" s="40" t="s">
        <v>4072</v>
      </c>
    </row>
    <row r="1215" spans="1:5" ht="12.75">
      <c r="A1215" t="s">
        <v>59</v>
      </c>
      <c r="E1215" s="39" t="s">
        <v>5</v>
      </c>
    </row>
    <row r="1216" spans="1:16" ht="12.75">
      <c r="A1216" t="s">
        <v>50</v>
      </c>
      <c s="34" t="s">
        <v>1058</v>
      </c>
      <c s="34" t="s">
        <v>4073</v>
      </c>
      <c s="35" t="s">
        <v>5</v>
      </c>
      <c s="6" t="s">
        <v>4074</v>
      </c>
      <c s="36" t="s">
        <v>65</v>
      </c>
      <c s="37">
        <v>1</v>
      </c>
      <c s="36">
        <v>0</v>
      </c>
      <c s="36">
        <f>ROUND(G1216*H1216,6)</f>
      </c>
      <c r="L1216" s="38">
        <v>0</v>
      </c>
      <c s="32">
        <f>ROUND(ROUND(L1216,2)*ROUND(G1216,3),2)</f>
      </c>
      <c s="36" t="s">
        <v>68</v>
      </c>
      <c>
        <f>(M1216*21)/100</f>
      </c>
      <c t="s">
        <v>28</v>
      </c>
    </row>
    <row r="1217" spans="1:5" ht="12.75">
      <c r="A1217" s="35" t="s">
        <v>56</v>
      </c>
      <c r="E1217" s="39" t="s">
        <v>4074</v>
      </c>
    </row>
    <row r="1218" spans="1:5" ht="25.5">
      <c r="A1218" s="35" t="s">
        <v>58</v>
      </c>
      <c r="E1218" s="40" t="s">
        <v>4075</v>
      </c>
    </row>
    <row r="1219" spans="1:5" ht="12.75">
      <c r="A1219" t="s">
        <v>59</v>
      </c>
      <c r="E1219" s="39" t="s">
        <v>5</v>
      </c>
    </row>
    <row r="1220" spans="1:16" ht="12.75">
      <c r="A1220" t="s">
        <v>50</v>
      </c>
      <c s="34" t="s">
        <v>1059</v>
      </c>
      <c s="34" t="s">
        <v>4076</v>
      </c>
      <c s="35" t="s">
        <v>5</v>
      </c>
      <c s="6" t="s">
        <v>4077</v>
      </c>
      <c s="36" t="s">
        <v>65</v>
      </c>
      <c s="37">
        <v>1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68</v>
      </c>
      <c>
        <f>(M1220*21)/100</f>
      </c>
      <c t="s">
        <v>28</v>
      </c>
    </row>
    <row r="1221" spans="1:5" ht="12.75">
      <c r="A1221" s="35" t="s">
        <v>56</v>
      </c>
      <c r="E1221" s="39" t="s">
        <v>4077</v>
      </c>
    </row>
    <row r="1222" spans="1:5" ht="25.5">
      <c r="A1222" s="35" t="s">
        <v>58</v>
      </c>
      <c r="E1222" s="40" t="s">
        <v>4078</v>
      </c>
    </row>
    <row r="1223" spans="1:5" ht="12.75">
      <c r="A1223" t="s">
        <v>59</v>
      </c>
      <c r="E1223" s="39" t="s">
        <v>5</v>
      </c>
    </row>
    <row r="1224" spans="1:16" ht="12.75">
      <c r="A1224" t="s">
        <v>50</v>
      </c>
      <c s="34" t="s">
        <v>1060</v>
      </c>
      <c s="34" t="s">
        <v>4079</v>
      </c>
      <c s="35" t="s">
        <v>5</v>
      </c>
      <c s="6" t="s">
        <v>4080</v>
      </c>
      <c s="36" t="s">
        <v>65</v>
      </c>
      <c s="37">
        <v>1</v>
      </c>
      <c s="36">
        <v>0</v>
      </c>
      <c s="36">
        <f>ROUND(G1224*H1224,6)</f>
      </c>
      <c r="L1224" s="38">
        <v>0</v>
      </c>
      <c s="32">
        <f>ROUND(ROUND(L1224,2)*ROUND(G1224,3),2)</f>
      </c>
      <c s="36" t="s">
        <v>68</v>
      </c>
      <c>
        <f>(M1224*21)/100</f>
      </c>
      <c t="s">
        <v>28</v>
      </c>
    </row>
    <row r="1225" spans="1:5" ht="12.75">
      <c r="A1225" s="35" t="s">
        <v>56</v>
      </c>
      <c r="E1225" s="39" t="s">
        <v>4080</v>
      </c>
    </row>
    <row r="1226" spans="1:5" ht="25.5">
      <c r="A1226" s="35" t="s">
        <v>58</v>
      </c>
      <c r="E1226" s="40" t="s">
        <v>4081</v>
      </c>
    </row>
    <row r="1227" spans="1:5" ht="12.75">
      <c r="A1227" t="s">
        <v>59</v>
      </c>
      <c r="E1227" s="39" t="s">
        <v>5</v>
      </c>
    </row>
    <row r="1228" spans="1:16" ht="12.75">
      <c r="A1228" t="s">
        <v>50</v>
      </c>
      <c s="34" t="s">
        <v>1061</v>
      </c>
      <c s="34" t="s">
        <v>4082</v>
      </c>
      <c s="35" t="s">
        <v>5</v>
      </c>
      <c s="6" t="s">
        <v>4083</v>
      </c>
      <c s="36" t="s">
        <v>65</v>
      </c>
      <c s="37">
        <v>1</v>
      </c>
      <c s="36">
        <v>0</v>
      </c>
      <c s="36">
        <f>ROUND(G1228*H1228,6)</f>
      </c>
      <c r="L1228" s="38">
        <v>0</v>
      </c>
      <c s="32">
        <f>ROUND(ROUND(L1228,2)*ROUND(G1228,3),2)</f>
      </c>
      <c s="36" t="s">
        <v>68</v>
      </c>
      <c>
        <f>(M1228*21)/100</f>
      </c>
      <c t="s">
        <v>28</v>
      </c>
    </row>
    <row r="1229" spans="1:5" ht="12.75">
      <c r="A1229" s="35" t="s">
        <v>56</v>
      </c>
      <c r="E1229" s="39" t="s">
        <v>4083</v>
      </c>
    </row>
    <row r="1230" spans="1:5" ht="25.5">
      <c r="A1230" s="35" t="s">
        <v>58</v>
      </c>
      <c r="E1230" s="40" t="s">
        <v>4084</v>
      </c>
    </row>
    <row r="1231" spans="1:5" ht="12.75">
      <c r="A1231" t="s">
        <v>59</v>
      </c>
      <c r="E1231" s="39" t="s">
        <v>5</v>
      </c>
    </row>
    <row r="1232" spans="1:16" ht="12.75">
      <c r="A1232" t="s">
        <v>50</v>
      </c>
      <c s="34" t="s">
        <v>1062</v>
      </c>
      <c s="34" t="s">
        <v>4085</v>
      </c>
      <c s="35" t="s">
        <v>5</v>
      </c>
      <c s="6" t="s">
        <v>4086</v>
      </c>
      <c s="36" t="s">
        <v>65</v>
      </c>
      <c s="37">
        <v>1</v>
      </c>
      <c s="36">
        <v>0</v>
      </c>
      <c s="36">
        <f>ROUND(G1232*H1232,6)</f>
      </c>
      <c r="L1232" s="38">
        <v>0</v>
      </c>
      <c s="32">
        <f>ROUND(ROUND(L1232,2)*ROUND(G1232,3),2)</f>
      </c>
      <c s="36" t="s">
        <v>68</v>
      </c>
      <c>
        <f>(M1232*21)/100</f>
      </c>
      <c t="s">
        <v>28</v>
      </c>
    </row>
    <row r="1233" spans="1:5" ht="12.75">
      <c r="A1233" s="35" t="s">
        <v>56</v>
      </c>
      <c r="E1233" s="39" t="s">
        <v>4086</v>
      </c>
    </row>
    <row r="1234" spans="1:5" ht="25.5">
      <c r="A1234" s="35" t="s">
        <v>58</v>
      </c>
      <c r="E1234" s="40" t="s">
        <v>4087</v>
      </c>
    </row>
    <row r="1235" spans="1:5" ht="12.75">
      <c r="A1235" t="s">
        <v>59</v>
      </c>
      <c r="E1235" s="39" t="s">
        <v>5</v>
      </c>
    </row>
    <row r="1236" spans="1:16" ht="12.75">
      <c r="A1236" t="s">
        <v>50</v>
      </c>
      <c s="34" t="s">
        <v>1063</v>
      </c>
      <c s="34" t="s">
        <v>4088</v>
      </c>
      <c s="35" t="s">
        <v>5</v>
      </c>
      <c s="6" t="s">
        <v>4089</v>
      </c>
      <c s="36" t="s">
        <v>65</v>
      </c>
      <c s="37">
        <v>1</v>
      </c>
      <c s="36">
        <v>0</v>
      </c>
      <c s="36">
        <f>ROUND(G1236*H1236,6)</f>
      </c>
      <c r="L1236" s="38">
        <v>0</v>
      </c>
      <c s="32">
        <f>ROUND(ROUND(L1236,2)*ROUND(G1236,3),2)</f>
      </c>
      <c s="36" t="s">
        <v>68</v>
      </c>
      <c>
        <f>(M1236*21)/100</f>
      </c>
      <c t="s">
        <v>28</v>
      </c>
    </row>
    <row r="1237" spans="1:5" ht="12.75">
      <c r="A1237" s="35" t="s">
        <v>56</v>
      </c>
      <c r="E1237" s="39" t="s">
        <v>4089</v>
      </c>
    </row>
    <row r="1238" spans="1:5" ht="25.5">
      <c r="A1238" s="35" t="s">
        <v>58</v>
      </c>
      <c r="E1238" s="40" t="s">
        <v>4090</v>
      </c>
    </row>
    <row r="1239" spans="1:5" ht="12.75">
      <c r="A1239" t="s">
        <v>59</v>
      </c>
      <c r="E1239" s="39" t="s">
        <v>5</v>
      </c>
    </row>
    <row r="1240" spans="1:16" ht="12.75">
      <c r="A1240" t="s">
        <v>50</v>
      </c>
      <c s="34" t="s">
        <v>1064</v>
      </c>
      <c s="34" t="s">
        <v>4091</v>
      </c>
      <c s="35" t="s">
        <v>5</v>
      </c>
      <c s="6" t="s">
        <v>4092</v>
      </c>
      <c s="36" t="s">
        <v>65</v>
      </c>
      <c s="37">
        <v>1</v>
      </c>
      <c s="36">
        <v>0</v>
      </c>
      <c s="36">
        <f>ROUND(G1240*H1240,6)</f>
      </c>
      <c r="L1240" s="38">
        <v>0</v>
      </c>
      <c s="32">
        <f>ROUND(ROUND(L1240,2)*ROUND(G1240,3),2)</f>
      </c>
      <c s="36" t="s">
        <v>68</v>
      </c>
      <c>
        <f>(M1240*21)/100</f>
      </c>
      <c t="s">
        <v>28</v>
      </c>
    </row>
    <row r="1241" spans="1:5" ht="12.75">
      <c r="A1241" s="35" t="s">
        <v>56</v>
      </c>
      <c r="E1241" s="39" t="s">
        <v>4092</v>
      </c>
    </row>
    <row r="1242" spans="1:5" ht="25.5">
      <c r="A1242" s="35" t="s">
        <v>58</v>
      </c>
      <c r="E1242" s="40" t="s">
        <v>4093</v>
      </c>
    </row>
    <row r="1243" spans="1:5" ht="12.75">
      <c r="A1243" t="s">
        <v>59</v>
      </c>
      <c r="E1243" s="39" t="s">
        <v>5</v>
      </c>
    </row>
    <row r="1244" spans="1:16" ht="12.75">
      <c r="A1244" t="s">
        <v>50</v>
      </c>
      <c s="34" t="s">
        <v>1066</v>
      </c>
      <c s="34" t="s">
        <v>4094</v>
      </c>
      <c s="35" t="s">
        <v>5</v>
      </c>
      <c s="6" t="s">
        <v>4095</v>
      </c>
      <c s="36" t="s">
        <v>65</v>
      </c>
      <c s="37">
        <v>1</v>
      </c>
      <c s="36">
        <v>0</v>
      </c>
      <c s="36">
        <f>ROUND(G1244*H1244,6)</f>
      </c>
      <c r="L1244" s="38">
        <v>0</v>
      </c>
      <c s="32">
        <f>ROUND(ROUND(L1244,2)*ROUND(G1244,3),2)</f>
      </c>
      <c s="36" t="s">
        <v>68</v>
      </c>
      <c>
        <f>(M1244*21)/100</f>
      </c>
      <c t="s">
        <v>28</v>
      </c>
    </row>
    <row r="1245" spans="1:5" ht="12.75">
      <c r="A1245" s="35" t="s">
        <v>56</v>
      </c>
      <c r="E1245" s="39" t="s">
        <v>4095</v>
      </c>
    </row>
    <row r="1246" spans="1:5" ht="25.5">
      <c r="A1246" s="35" t="s">
        <v>58</v>
      </c>
      <c r="E1246" s="40" t="s">
        <v>4096</v>
      </c>
    </row>
    <row r="1247" spans="1:5" ht="12.75">
      <c r="A1247" t="s">
        <v>59</v>
      </c>
      <c r="E1247" s="39" t="s">
        <v>5</v>
      </c>
    </row>
    <row r="1248" spans="1:16" ht="12.75">
      <c r="A1248" t="s">
        <v>50</v>
      </c>
      <c s="34" t="s">
        <v>1067</v>
      </c>
      <c s="34" t="s">
        <v>4097</v>
      </c>
      <c s="35" t="s">
        <v>5</v>
      </c>
      <c s="6" t="s">
        <v>4098</v>
      </c>
      <c s="36" t="s">
        <v>65</v>
      </c>
      <c s="37">
        <v>1</v>
      </c>
      <c s="36">
        <v>0</v>
      </c>
      <c s="36">
        <f>ROUND(G1248*H1248,6)</f>
      </c>
      <c r="L1248" s="38">
        <v>0</v>
      </c>
      <c s="32">
        <f>ROUND(ROUND(L1248,2)*ROUND(G1248,3),2)</f>
      </c>
      <c s="36" t="s">
        <v>68</v>
      </c>
      <c>
        <f>(M1248*21)/100</f>
      </c>
      <c t="s">
        <v>28</v>
      </c>
    </row>
    <row r="1249" spans="1:5" ht="12.75">
      <c r="A1249" s="35" t="s">
        <v>56</v>
      </c>
      <c r="E1249" s="39" t="s">
        <v>4098</v>
      </c>
    </row>
    <row r="1250" spans="1:5" ht="25.5">
      <c r="A1250" s="35" t="s">
        <v>58</v>
      </c>
      <c r="E1250" s="40" t="s">
        <v>4099</v>
      </c>
    </row>
    <row r="1251" spans="1:5" ht="12.75">
      <c r="A1251" t="s">
        <v>59</v>
      </c>
      <c r="E1251" s="39" t="s">
        <v>5</v>
      </c>
    </row>
    <row r="1252" spans="1:16" ht="12.75">
      <c r="A1252" t="s">
        <v>50</v>
      </c>
      <c s="34" t="s">
        <v>1068</v>
      </c>
      <c s="34" t="s">
        <v>4100</v>
      </c>
      <c s="35" t="s">
        <v>5</v>
      </c>
      <c s="6" t="s">
        <v>4101</v>
      </c>
      <c s="36" t="s">
        <v>65</v>
      </c>
      <c s="37">
        <v>1</v>
      </c>
      <c s="36">
        <v>0</v>
      </c>
      <c s="36">
        <f>ROUND(G1252*H1252,6)</f>
      </c>
      <c r="L1252" s="38">
        <v>0</v>
      </c>
      <c s="32">
        <f>ROUND(ROUND(L1252,2)*ROUND(G1252,3),2)</f>
      </c>
      <c s="36" t="s">
        <v>68</v>
      </c>
      <c>
        <f>(M1252*21)/100</f>
      </c>
      <c t="s">
        <v>28</v>
      </c>
    </row>
    <row r="1253" spans="1:5" ht="12.75">
      <c r="A1253" s="35" t="s">
        <v>56</v>
      </c>
      <c r="E1253" s="39" t="s">
        <v>4101</v>
      </c>
    </row>
    <row r="1254" spans="1:5" ht="25.5">
      <c r="A1254" s="35" t="s">
        <v>58</v>
      </c>
      <c r="E1254" s="40" t="s">
        <v>4102</v>
      </c>
    </row>
    <row r="1255" spans="1:5" ht="12.75">
      <c r="A1255" t="s">
        <v>59</v>
      </c>
      <c r="E1255" s="39" t="s">
        <v>5</v>
      </c>
    </row>
    <row r="1256" spans="1:16" ht="12.75">
      <c r="A1256" t="s">
        <v>50</v>
      </c>
      <c s="34" t="s">
        <v>1069</v>
      </c>
      <c s="34" t="s">
        <v>4103</v>
      </c>
      <c s="35" t="s">
        <v>5</v>
      </c>
      <c s="6" t="s">
        <v>4104</v>
      </c>
      <c s="36" t="s">
        <v>65</v>
      </c>
      <c s="37">
        <v>1</v>
      </c>
      <c s="36">
        <v>0</v>
      </c>
      <c s="36">
        <f>ROUND(G1256*H1256,6)</f>
      </c>
      <c r="L1256" s="38">
        <v>0</v>
      </c>
      <c s="32">
        <f>ROUND(ROUND(L1256,2)*ROUND(G1256,3),2)</f>
      </c>
      <c s="36" t="s">
        <v>68</v>
      </c>
      <c>
        <f>(M1256*21)/100</f>
      </c>
      <c t="s">
        <v>28</v>
      </c>
    </row>
    <row r="1257" spans="1:5" ht="12.75">
      <c r="A1257" s="35" t="s">
        <v>56</v>
      </c>
      <c r="E1257" s="39" t="s">
        <v>4104</v>
      </c>
    </row>
    <row r="1258" spans="1:5" ht="25.5">
      <c r="A1258" s="35" t="s">
        <v>58</v>
      </c>
      <c r="E1258" s="40" t="s">
        <v>4105</v>
      </c>
    </row>
    <row r="1259" spans="1:5" ht="12.75">
      <c r="A1259" t="s">
        <v>59</v>
      </c>
      <c r="E1259" s="39" t="s">
        <v>5</v>
      </c>
    </row>
    <row r="1260" spans="1:16" ht="12.75">
      <c r="A1260" t="s">
        <v>50</v>
      </c>
      <c s="34" t="s">
        <v>1070</v>
      </c>
      <c s="34" t="s">
        <v>4106</v>
      </c>
      <c s="35" t="s">
        <v>5</v>
      </c>
      <c s="6" t="s">
        <v>4107</v>
      </c>
      <c s="36" t="s">
        <v>65</v>
      </c>
      <c s="37">
        <v>1</v>
      </c>
      <c s="36">
        <v>0</v>
      </c>
      <c s="36">
        <f>ROUND(G1260*H1260,6)</f>
      </c>
      <c r="L1260" s="38">
        <v>0</v>
      </c>
      <c s="32">
        <f>ROUND(ROUND(L1260,2)*ROUND(G1260,3),2)</f>
      </c>
      <c s="36" t="s">
        <v>68</v>
      </c>
      <c>
        <f>(M1260*21)/100</f>
      </c>
      <c t="s">
        <v>28</v>
      </c>
    </row>
    <row r="1261" spans="1:5" ht="12.75">
      <c r="A1261" s="35" t="s">
        <v>56</v>
      </c>
      <c r="E1261" s="39" t="s">
        <v>4107</v>
      </c>
    </row>
    <row r="1262" spans="1:5" ht="25.5">
      <c r="A1262" s="35" t="s">
        <v>58</v>
      </c>
      <c r="E1262" s="40" t="s">
        <v>4108</v>
      </c>
    </row>
    <row r="1263" spans="1:5" ht="12.75">
      <c r="A1263" t="s">
        <v>59</v>
      </c>
      <c r="E1263" s="39" t="s">
        <v>5</v>
      </c>
    </row>
    <row r="1264" spans="1:16" ht="12.75">
      <c r="A1264" t="s">
        <v>50</v>
      </c>
      <c s="34" t="s">
        <v>1071</v>
      </c>
      <c s="34" t="s">
        <v>4109</v>
      </c>
      <c s="35" t="s">
        <v>5</v>
      </c>
      <c s="6" t="s">
        <v>4110</v>
      </c>
      <c s="36" t="s">
        <v>65</v>
      </c>
      <c s="37">
        <v>1</v>
      </c>
      <c s="36">
        <v>0</v>
      </c>
      <c s="36">
        <f>ROUND(G1264*H1264,6)</f>
      </c>
      <c r="L1264" s="38">
        <v>0</v>
      </c>
      <c s="32">
        <f>ROUND(ROUND(L1264,2)*ROUND(G1264,3),2)</f>
      </c>
      <c s="36" t="s">
        <v>68</v>
      </c>
      <c>
        <f>(M1264*21)/100</f>
      </c>
      <c t="s">
        <v>28</v>
      </c>
    </row>
    <row r="1265" spans="1:5" ht="12.75">
      <c r="A1265" s="35" t="s">
        <v>56</v>
      </c>
      <c r="E1265" s="39" t="s">
        <v>4110</v>
      </c>
    </row>
    <row r="1266" spans="1:5" ht="25.5">
      <c r="A1266" s="35" t="s">
        <v>58</v>
      </c>
      <c r="E1266" s="40" t="s">
        <v>4111</v>
      </c>
    </row>
    <row r="1267" spans="1:5" ht="12.75">
      <c r="A1267" t="s">
        <v>59</v>
      </c>
      <c r="E1267" s="39" t="s">
        <v>5</v>
      </c>
    </row>
    <row r="1268" spans="1:16" ht="12.75">
      <c r="A1268" t="s">
        <v>50</v>
      </c>
      <c s="34" t="s">
        <v>1072</v>
      </c>
      <c s="34" t="s">
        <v>4112</v>
      </c>
      <c s="35" t="s">
        <v>5</v>
      </c>
      <c s="6" t="s">
        <v>4113</v>
      </c>
      <c s="36" t="s">
        <v>65</v>
      </c>
      <c s="37">
        <v>1</v>
      </c>
      <c s="36">
        <v>0</v>
      </c>
      <c s="36">
        <f>ROUND(G1268*H1268,6)</f>
      </c>
      <c r="L1268" s="38">
        <v>0</v>
      </c>
      <c s="32">
        <f>ROUND(ROUND(L1268,2)*ROUND(G1268,3),2)</f>
      </c>
      <c s="36" t="s">
        <v>68</v>
      </c>
      <c>
        <f>(M1268*21)/100</f>
      </c>
      <c t="s">
        <v>28</v>
      </c>
    </row>
    <row r="1269" spans="1:5" ht="12.75">
      <c r="A1269" s="35" t="s">
        <v>56</v>
      </c>
      <c r="E1269" s="39" t="s">
        <v>4113</v>
      </c>
    </row>
    <row r="1270" spans="1:5" ht="25.5">
      <c r="A1270" s="35" t="s">
        <v>58</v>
      </c>
      <c r="E1270" s="40" t="s">
        <v>4114</v>
      </c>
    </row>
    <row r="1271" spans="1:5" ht="12.75">
      <c r="A1271" t="s">
        <v>59</v>
      </c>
      <c r="E1271" s="39" t="s">
        <v>5</v>
      </c>
    </row>
    <row r="1272" spans="1:16" ht="12.75">
      <c r="A1272" t="s">
        <v>50</v>
      </c>
      <c s="34" t="s">
        <v>1073</v>
      </c>
      <c s="34" t="s">
        <v>4115</v>
      </c>
      <c s="35" t="s">
        <v>5</v>
      </c>
      <c s="6" t="s">
        <v>4116</v>
      </c>
      <c s="36" t="s">
        <v>65</v>
      </c>
      <c s="37">
        <v>1</v>
      </c>
      <c s="36">
        <v>0</v>
      </c>
      <c s="36">
        <f>ROUND(G1272*H1272,6)</f>
      </c>
      <c r="L1272" s="38">
        <v>0</v>
      </c>
      <c s="32">
        <f>ROUND(ROUND(L1272,2)*ROUND(G1272,3),2)</f>
      </c>
      <c s="36" t="s">
        <v>68</v>
      </c>
      <c>
        <f>(M1272*21)/100</f>
      </c>
      <c t="s">
        <v>28</v>
      </c>
    </row>
    <row r="1273" spans="1:5" ht="12.75">
      <c r="A1273" s="35" t="s">
        <v>56</v>
      </c>
      <c r="E1273" s="39" t="s">
        <v>4116</v>
      </c>
    </row>
    <row r="1274" spans="1:5" ht="25.5">
      <c r="A1274" s="35" t="s">
        <v>58</v>
      </c>
      <c r="E1274" s="40" t="s">
        <v>4117</v>
      </c>
    </row>
    <row r="1275" spans="1:5" ht="12.75">
      <c r="A1275" t="s">
        <v>59</v>
      </c>
      <c r="E1275" s="39" t="s">
        <v>5</v>
      </c>
    </row>
    <row r="1276" spans="1:16" ht="12.75">
      <c r="A1276" t="s">
        <v>50</v>
      </c>
      <c s="34" t="s">
        <v>1074</v>
      </c>
      <c s="34" t="s">
        <v>4118</v>
      </c>
      <c s="35" t="s">
        <v>5</v>
      </c>
      <c s="6" t="s">
        <v>4119</v>
      </c>
      <c s="36" t="s">
        <v>65</v>
      </c>
      <c s="37">
        <v>2</v>
      </c>
      <c s="36">
        <v>0</v>
      </c>
      <c s="36">
        <f>ROUND(G1276*H1276,6)</f>
      </c>
      <c r="L1276" s="38">
        <v>0</v>
      </c>
      <c s="32">
        <f>ROUND(ROUND(L1276,2)*ROUND(G1276,3),2)</f>
      </c>
      <c s="36" t="s">
        <v>68</v>
      </c>
      <c>
        <f>(M1276*21)/100</f>
      </c>
      <c t="s">
        <v>28</v>
      </c>
    </row>
    <row r="1277" spans="1:5" ht="12.75">
      <c r="A1277" s="35" t="s">
        <v>56</v>
      </c>
      <c r="E1277" s="39" t="s">
        <v>4119</v>
      </c>
    </row>
    <row r="1278" spans="1:5" ht="25.5">
      <c r="A1278" s="35" t="s">
        <v>58</v>
      </c>
      <c r="E1278" s="40" t="s">
        <v>4120</v>
      </c>
    </row>
    <row r="1279" spans="1:5" ht="12.75">
      <c r="A1279" t="s">
        <v>59</v>
      </c>
      <c r="E1279" s="39" t="s">
        <v>5</v>
      </c>
    </row>
    <row r="1280" spans="1:16" ht="12.75">
      <c r="A1280" t="s">
        <v>50</v>
      </c>
      <c s="34" t="s">
        <v>1075</v>
      </c>
      <c s="34" t="s">
        <v>4121</v>
      </c>
      <c s="35" t="s">
        <v>5</v>
      </c>
      <c s="6" t="s">
        <v>4122</v>
      </c>
      <c s="36" t="s">
        <v>65</v>
      </c>
      <c s="37">
        <v>2</v>
      </c>
      <c s="36">
        <v>0</v>
      </c>
      <c s="36">
        <f>ROUND(G1280*H1280,6)</f>
      </c>
      <c r="L1280" s="38">
        <v>0</v>
      </c>
      <c s="32">
        <f>ROUND(ROUND(L1280,2)*ROUND(G1280,3),2)</f>
      </c>
      <c s="36" t="s">
        <v>68</v>
      </c>
      <c>
        <f>(M1280*21)/100</f>
      </c>
      <c t="s">
        <v>28</v>
      </c>
    </row>
    <row r="1281" spans="1:5" ht="12.75">
      <c r="A1281" s="35" t="s">
        <v>56</v>
      </c>
      <c r="E1281" s="39" t="s">
        <v>4122</v>
      </c>
    </row>
    <row r="1282" spans="1:5" ht="25.5">
      <c r="A1282" s="35" t="s">
        <v>58</v>
      </c>
      <c r="E1282" s="40" t="s">
        <v>4123</v>
      </c>
    </row>
    <row r="1283" spans="1:5" ht="12.75">
      <c r="A1283" t="s">
        <v>59</v>
      </c>
      <c r="E1283" s="39" t="s">
        <v>5</v>
      </c>
    </row>
    <row r="1284" spans="1:16" ht="12.75">
      <c r="A1284" t="s">
        <v>50</v>
      </c>
      <c s="34" t="s">
        <v>1076</v>
      </c>
      <c s="34" t="s">
        <v>4124</v>
      </c>
      <c s="35" t="s">
        <v>5</v>
      </c>
      <c s="6" t="s">
        <v>4125</v>
      </c>
      <c s="36" t="s">
        <v>65</v>
      </c>
      <c s="37">
        <v>3</v>
      </c>
      <c s="36">
        <v>0</v>
      </c>
      <c s="36">
        <f>ROUND(G1284*H1284,6)</f>
      </c>
      <c r="L1284" s="38">
        <v>0</v>
      </c>
      <c s="32">
        <f>ROUND(ROUND(L1284,2)*ROUND(G1284,3),2)</f>
      </c>
      <c s="36" t="s">
        <v>68</v>
      </c>
      <c>
        <f>(M1284*21)/100</f>
      </c>
      <c t="s">
        <v>28</v>
      </c>
    </row>
    <row r="1285" spans="1:5" ht="12.75">
      <c r="A1285" s="35" t="s">
        <v>56</v>
      </c>
      <c r="E1285" s="39" t="s">
        <v>4125</v>
      </c>
    </row>
    <row r="1286" spans="1:5" ht="25.5">
      <c r="A1286" s="35" t="s">
        <v>58</v>
      </c>
      <c r="E1286" s="40" t="s">
        <v>4126</v>
      </c>
    </row>
    <row r="1287" spans="1:5" ht="12.75">
      <c r="A1287" t="s">
        <v>59</v>
      </c>
      <c r="E1287" s="39" t="s">
        <v>5</v>
      </c>
    </row>
    <row r="1288" spans="1:16" ht="12.75">
      <c r="A1288" t="s">
        <v>50</v>
      </c>
      <c s="34" t="s">
        <v>1077</v>
      </c>
      <c s="34" t="s">
        <v>4127</v>
      </c>
      <c s="35" t="s">
        <v>5</v>
      </c>
      <c s="6" t="s">
        <v>4128</v>
      </c>
      <c s="36" t="s">
        <v>65</v>
      </c>
      <c s="37">
        <v>2</v>
      </c>
      <c s="36">
        <v>0</v>
      </c>
      <c s="36">
        <f>ROUND(G1288*H1288,6)</f>
      </c>
      <c r="L1288" s="38">
        <v>0</v>
      </c>
      <c s="32">
        <f>ROUND(ROUND(L1288,2)*ROUND(G1288,3),2)</f>
      </c>
      <c s="36" t="s">
        <v>68</v>
      </c>
      <c>
        <f>(M1288*21)/100</f>
      </c>
      <c t="s">
        <v>28</v>
      </c>
    </row>
    <row r="1289" spans="1:5" ht="12.75">
      <c r="A1289" s="35" t="s">
        <v>56</v>
      </c>
      <c r="E1289" s="39" t="s">
        <v>4128</v>
      </c>
    </row>
    <row r="1290" spans="1:5" ht="25.5">
      <c r="A1290" s="35" t="s">
        <v>58</v>
      </c>
      <c r="E1290" s="40" t="s">
        <v>4129</v>
      </c>
    </row>
    <row r="1291" spans="1:5" ht="12.75">
      <c r="A1291" t="s">
        <v>59</v>
      </c>
      <c r="E1291" s="39" t="s">
        <v>5</v>
      </c>
    </row>
    <row r="1292" spans="1:16" ht="12.75">
      <c r="A1292" t="s">
        <v>50</v>
      </c>
      <c s="34" t="s">
        <v>1078</v>
      </c>
      <c s="34" t="s">
        <v>4130</v>
      </c>
      <c s="35" t="s">
        <v>5</v>
      </c>
      <c s="6" t="s">
        <v>4131</v>
      </c>
      <c s="36" t="s">
        <v>65</v>
      </c>
      <c s="37">
        <v>2</v>
      </c>
      <c s="36">
        <v>0</v>
      </c>
      <c s="36">
        <f>ROUND(G1292*H1292,6)</f>
      </c>
      <c r="L1292" s="38">
        <v>0</v>
      </c>
      <c s="32">
        <f>ROUND(ROUND(L1292,2)*ROUND(G1292,3),2)</f>
      </c>
      <c s="36" t="s">
        <v>68</v>
      </c>
      <c>
        <f>(M1292*21)/100</f>
      </c>
      <c t="s">
        <v>28</v>
      </c>
    </row>
    <row r="1293" spans="1:5" ht="12.75">
      <c r="A1293" s="35" t="s">
        <v>56</v>
      </c>
      <c r="E1293" s="39" t="s">
        <v>4131</v>
      </c>
    </row>
    <row r="1294" spans="1:5" ht="25.5">
      <c r="A1294" s="35" t="s">
        <v>58</v>
      </c>
      <c r="E1294" s="40" t="s">
        <v>4132</v>
      </c>
    </row>
    <row r="1295" spans="1:5" ht="12.75">
      <c r="A1295" t="s">
        <v>59</v>
      </c>
      <c r="E1295" s="39" t="s">
        <v>5</v>
      </c>
    </row>
    <row r="1296" spans="1:16" ht="12.75">
      <c r="A1296" t="s">
        <v>50</v>
      </c>
      <c s="34" t="s">
        <v>1079</v>
      </c>
      <c s="34" t="s">
        <v>4133</v>
      </c>
      <c s="35" t="s">
        <v>5</v>
      </c>
      <c s="6" t="s">
        <v>4134</v>
      </c>
      <c s="36" t="s">
        <v>65</v>
      </c>
      <c s="37">
        <v>2</v>
      </c>
      <c s="36">
        <v>0</v>
      </c>
      <c s="36">
        <f>ROUND(G1296*H1296,6)</f>
      </c>
      <c r="L1296" s="38">
        <v>0</v>
      </c>
      <c s="32">
        <f>ROUND(ROUND(L1296,2)*ROUND(G1296,3),2)</f>
      </c>
      <c s="36" t="s">
        <v>68</v>
      </c>
      <c>
        <f>(M1296*21)/100</f>
      </c>
      <c t="s">
        <v>28</v>
      </c>
    </row>
    <row r="1297" spans="1:5" ht="12.75">
      <c r="A1297" s="35" t="s">
        <v>56</v>
      </c>
      <c r="E1297" s="39" t="s">
        <v>4134</v>
      </c>
    </row>
    <row r="1298" spans="1:5" ht="25.5">
      <c r="A1298" s="35" t="s">
        <v>58</v>
      </c>
      <c r="E1298" s="40" t="s">
        <v>4135</v>
      </c>
    </row>
    <row r="1299" spans="1:5" ht="12.75">
      <c r="A1299" t="s">
        <v>59</v>
      </c>
      <c r="E1299" s="39" t="s">
        <v>5</v>
      </c>
    </row>
    <row r="1300" spans="1:16" ht="12.75">
      <c r="A1300" t="s">
        <v>50</v>
      </c>
      <c s="34" t="s">
        <v>1080</v>
      </c>
      <c s="34" t="s">
        <v>4136</v>
      </c>
      <c s="35" t="s">
        <v>5</v>
      </c>
      <c s="6" t="s">
        <v>4137</v>
      </c>
      <c s="36" t="s">
        <v>65</v>
      </c>
      <c s="37">
        <v>2</v>
      </c>
      <c s="36">
        <v>0</v>
      </c>
      <c s="36">
        <f>ROUND(G1300*H1300,6)</f>
      </c>
      <c r="L1300" s="38">
        <v>0</v>
      </c>
      <c s="32">
        <f>ROUND(ROUND(L1300,2)*ROUND(G1300,3),2)</f>
      </c>
      <c s="36" t="s">
        <v>68</v>
      </c>
      <c>
        <f>(M1300*21)/100</f>
      </c>
      <c t="s">
        <v>28</v>
      </c>
    </row>
    <row r="1301" spans="1:5" ht="12.75">
      <c r="A1301" s="35" t="s">
        <v>56</v>
      </c>
      <c r="E1301" s="39" t="s">
        <v>4137</v>
      </c>
    </row>
    <row r="1302" spans="1:5" ht="25.5">
      <c r="A1302" s="35" t="s">
        <v>58</v>
      </c>
      <c r="E1302" s="40" t="s">
        <v>4138</v>
      </c>
    </row>
    <row r="1303" spans="1:5" ht="12.75">
      <c r="A1303" t="s">
        <v>59</v>
      </c>
      <c r="E1303" s="39" t="s">
        <v>5</v>
      </c>
    </row>
    <row r="1304" spans="1:16" ht="12.75">
      <c r="A1304" t="s">
        <v>50</v>
      </c>
      <c s="34" t="s">
        <v>1081</v>
      </c>
      <c s="34" t="s">
        <v>4139</v>
      </c>
      <c s="35" t="s">
        <v>5</v>
      </c>
      <c s="6" t="s">
        <v>4140</v>
      </c>
      <c s="36" t="s">
        <v>65</v>
      </c>
      <c s="37">
        <v>5</v>
      </c>
      <c s="36">
        <v>0</v>
      </c>
      <c s="36">
        <f>ROUND(G1304*H1304,6)</f>
      </c>
      <c r="L1304" s="38">
        <v>0</v>
      </c>
      <c s="32">
        <f>ROUND(ROUND(L1304,2)*ROUND(G1304,3),2)</f>
      </c>
      <c s="36" t="s">
        <v>68</v>
      </c>
      <c>
        <f>(M1304*21)/100</f>
      </c>
      <c t="s">
        <v>28</v>
      </c>
    </row>
    <row r="1305" spans="1:5" ht="12.75">
      <c r="A1305" s="35" t="s">
        <v>56</v>
      </c>
      <c r="E1305" s="39" t="s">
        <v>4140</v>
      </c>
    </row>
    <row r="1306" spans="1:5" ht="25.5">
      <c r="A1306" s="35" t="s">
        <v>58</v>
      </c>
      <c r="E1306" s="40" t="s">
        <v>4141</v>
      </c>
    </row>
    <row r="1307" spans="1:5" ht="12.75">
      <c r="A1307" t="s">
        <v>59</v>
      </c>
      <c r="E1307" s="39" t="s">
        <v>5</v>
      </c>
    </row>
    <row r="1308" spans="1:16" ht="12.75">
      <c r="A1308" t="s">
        <v>50</v>
      </c>
      <c s="34" t="s">
        <v>1082</v>
      </c>
      <c s="34" t="s">
        <v>4142</v>
      </c>
      <c s="35" t="s">
        <v>5</v>
      </c>
      <c s="6" t="s">
        <v>4143</v>
      </c>
      <c s="36" t="s">
        <v>65</v>
      </c>
      <c s="37">
        <v>1</v>
      </c>
      <c s="36">
        <v>0</v>
      </c>
      <c s="36">
        <f>ROUND(G1308*H1308,6)</f>
      </c>
      <c r="L1308" s="38">
        <v>0</v>
      </c>
      <c s="32">
        <f>ROUND(ROUND(L1308,2)*ROUND(G1308,3),2)</f>
      </c>
      <c s="36" t="s">
        <v>68</v>
      </c>
      <c>
        <f>(M1308*21)/100</f>
      </c>
      <c t="s">
        <v>28</v>
      </c>
    </row>
    <row r="1309" spans="1:5" ht="12.75">
      <c r="A1309" s="35" t="s">
        <v>56</v>
      </c>
      <c r="E1309" s="39" t="s">
        <v>4143</v>
      </c>
    </row>
    <row r="1310" spans="1:5" ht="25.5">
      <c r="A1310" s="35" t="s">
        <v>58</v>
      </c>
      <c r="E1310" s="40" t="s">
        <v>4144</v>
      </c>
    </row>
    <row r="1311" spans="1:5" ht="12.75">
      <c r="A1311" t="s">
        <v>59</v>
      </c>
      <c r="E1311" s="39" t="s">
        <v>5</v>
      </c>
    </row>
    <row r="1312" spans="1:16" ht="12.75">
      <c r="A1312" t="s">
        <v>50</v>
      </c>
      <c s="34" t="s">
        <v>1085</v>
      </c>
      <c s="34" t="s">
        <v>4145</v>
      </c>
      <c s="35" t="s">
        <v>5</v>
      </c>
      <c s="6" t="s">
        <v>4146</v>
      </c>
      <c s="36" t="s">
        <v>65</v>
      </c>
      <c s="37">
        <v>1</v>
      </c>
      <c s="36">
        <v>0</v>
      </c>
      <c s="36">
        <f>ROUND(G1312*H1312,6)</f>
      </c>
      <c r="L1312" s="38">
        <v>0</v>
      </c>
      <c s="32">
        <f>ROUND(ROUND(L1312,2)*ROUND(G1312,3),2)</f>
      </c>
      <c s="36" t="s">
        <v>68</v>
      </c>
      <c>
        <f>(M1312*21)/100</f>
      </c>
      <c t="s">
        <v>28</v>
      </c>
    </row>
    <row r="1313" spans="1:5" ht="12.75">
      <c r="A1313" s="35" t="s">
        <v>56</v>
      </c>
      <c r="E1313" s="39" t="s">
        <v>4146</v>
      </c>
    </row>
    <row r="1314" spans="1:5" ht="25.5">
      <c r="A1314" s="35" t="s">
        <v>58</v>
      </c>
      <c r="E1314" s="40" t="s">
        <v>4147</v>
      </c>
    </row>
    <row r="1315" spans="1:5" ht="12.75">
      <c r="A1315" t="s">
        <v>59</v>
      </c>
      <c r="E1315" s="39" t="s">
        <v>5</v>
      </c>
    </row>
    <row r="1316" spans="1:16" ht="12.75">
      <c r="A1316" t="s">
        <v>50</v>
      </c>
      <c s="34" t="s">
        <v>1086</v>
      </c>
      <c s="34" t="s">
        <v>4148</v>
      </c>
      <c s="35" t="s">
        <v>5</v>
      </c>
      <c s="6" t="s">
        <v>4149</v>
      </c>
      <c s="36" t="s">
        <v>65</v>
      </c>
      <c s="37">
        <v>2</v>
      </c>
      <c s="36">
        <v>0</v>
      </c>
      <c s="36">
        <f>ROUND(G1316*H1316,6)</f>
      </c>
      <c r="L1316" s="38">
        <v>0</v>
      </c>
      <c s="32">
        <f>ROUND(ROUND(L1316,2)*ROUND(G1316,3),2)</f>
      </c>
      <c s="36" t="s">
        <v>68</v>
      </c>
      <c>
        <f>(M1316*21)/100</f>
      </c>
      <c t="s">
        <v>28</v>
      </c>
    </row>
    <row r="1317" spans="1:5" ht="12.75">
      <c r="A1317" s="35" t="s">
        <v>56</v>
      </c>
      <c r="E1317" s="39" t="s">
        <v>4149</v>
      </c>
    </row>
    <row r="1318" spans="1:5" ht="25.5">
      <c r="A1318" s="35" t="s">
        <v>58</v>
      </c>
      <c r="E1318" s="40" t="s">
        <v>4150</v>
      </c>
    </row>
    <row r="1319" spans="1:5" ht="12.75">
      <c r="A1319" t="s">
        <v>59</v>
      </c>
      <c r="E1319" s="39" t="s">
        <v>5</v>
      </c>
    </row>
    <row r="1320" spans="1:16" ht="12.75">
      <c r="A1320" t="s">
        <v>50</v>
      </c>
      <c s="34" t="s">
        <v>1087</v>
      </c>
      <c s="34" t="s">
        <v>4151</v>
      </c>
      <c s="35" t="s">
        <v>5</v>
      </c>
      <c s="6" t="s">
        <v>4152</v>
      </c>
      <c s="36" t="s">
        <v>65</v>
      </c>
      <c s="37">
        <v>4</v>
      </c>
      <c s="36">
        <v>0</v>
      </c>
      <c s="36">
        <f>ROUND(G1320*H1320,6)</f>
      </c>
      <c r="L1320" s="38">
        <v>0</v>
      </c>
      <c s="32">
        <f>ROUND(ROUND(L1320,2)*ROUND(G1320,3),2)</f>
      </c>
      <c s="36" t="s">
        <v>68</v>
      </c>
      <c>
        <f>(M1320*21)/100</f>
      </c>
      <c t="s">
        <v>28</v>
      </c>
    </row>
    <row r="1321" spans="1:5" ht="12.75">
      <c r="A1321" s="35" t="s">
        <v>56</v>
      </c>
      <c r="E1321" s="39" t="s">
        <v>4152</v>
      </c>
    </row>
    <row r="1322" spans="1:5" ht="25.5">
      <c r="A1322" s="35" t="s">
        <v>58</v>
      </c>
      <c r="E1322" s="40" t="s">
        <v>4153</v>
      </c>
    </row>
    <row r="1323" spans="1:5" ht="12.75">
      <c r="A1323" t="s">
        <v>59</v>
      </c>
      <c r="E1323" s="39" t="s">
        <v>5</v>
      </c>
    </row>
    <row r="1324" spans="1:16" ht="12.75">
      <c r="A1324" t="s">
        <v>50</v>
      </c>
      <c s="34" t="s">
        <v>1088</v>
      </c>
      <c s="34" t="s">
        <v>4154</v>
      </c>
      <c s="35" t="s">
        <v>5</v>
      </c>
      <c s="6" t="s">
        <v>4155</v>
      </c>
      <c s="36" t="s">
        <v>65</v>
      </c>
      <c s="37">
        <v>1</v>
      </c>
      <c s="36">
        <v>0</v>
      </c>
      <c s="36">
        <f>ROUND(G1324*H1324,6)</f>
      </c>
      <c r="L1324" s="38">
        <v>0</v>
      </c>
      <c s="32">
        <f>ROUND(ROUND(L1324,2)*ROUND(G1324,3),2)</f>
      </c>
      <c s="36" t="s">
        <v>68</v>
      </c>
      <c>
        <f>(M1324*21)/100</f>
      </c>
      <c t="s">
        <v>28</v>
      </c>
    </row>
    <row r="1325" spans="1:5" ht="12.75">
      <c r="A1325" s="35" t="s">
        <v>56</v>
      </c>
      <c r="E1325" s="39" t="s">
        <v>4155</v>
      </c>
    </row>
    <row r="1326" spans="1:5" ht="25.5">
      <c r="A1326" s="35" t="s">
        <v>58</v>
      </c>
      <c r="E1326" s="40" t="s">
        <v>4156</v>
      </c>
    </row>
    <row r="1327" spans="1:5" ht="12.75">
      <c r="A1327" t="s">
        <v>59</v>
      </c>
      <c r="E1327" s="39" t="s">
        <v>5</v>
      </c>
    </row>
    <row r="1328" spans="1:16" ht="12.75">
      <c r="A1328" t="s">
        <v>50</v>
      </c>
      <c s="34" t="s">
        <v>1089</v>
      </c>
      <c s="34" t="s">
        <v>4157</v>
      </c>
      <c s="35" t="s">
        <v>5</v>
      </c>
      <c s="6" t="s">
        <v>4158</v>
      </c>
      <c s="36" t="s">
        <v>65</v>
      </c>
      <c s="37">
        <v>4</v>
      </c>
      <c s="36">
        <v>0</v>
      </c>
      <c s="36">
        <f>ROUND(G1328*H1328,6)</f>
      </c>
      <c r="L1328" s="38">
        <v>0</v>
      </c>
      <c s="32">
        <f>ROUND(ROUND(L1328,2)*ROUND(G1328,3),2)</f>
      </c>
      <c s="36" t="s">
        <v>68</v>
      </c>
      <c>
        <f>(M1328*21)/100</f>
      </c>
      <c t="s">
        <v>28</v>
      </c>
    </row>
    <row r="1329" spans="1:5" ht="12.75">
      <c r="A1329" s="35" t="s">
        <v>56</v>
      </c>
      <c r="E1329" s="39" t="s">
        <v>4158</v>
      </c>
    </row>
    <row r="1330" spans="1:5" ht="25.5">
      <c r="A1330" s="35" t="s">
        <v>58</v>
      </c>
      <c r="E1330" s="40" t="s">
        <v>4159</v>
      </c>
    </row>
    <row r="1331" spans="1:5" ht="12.75">
      <c r="A1331" t="s">
        <v>59</v>
      </c>
      <c r="E1331" s="39" t="s">
        <v>5</v>
      </c>
    </row>
    <row r="1332" spans="1:16" ht="12.75">
      <c r="A1332" t="s">
        <v>50</v>
      </c>
      <c s="34" t="s">
        <v>1090</v>
      </c>
      <c s="34" t="s">
        <v>4160</v>
      </c>
      <c s="35" t="s">
        <v>5</v>
      </c>
      <c s="6" t="s">
        <v>4161</v>
      </c>
      <c s="36" t="s">
        <v>65</v>
      </c>
      <c s="37">
        <v>1</v>
      </c>
      <c s="36">
        <v>0</v>
      </c>
      <c s="36">
        <f>ROUND(G1332*H1332,6)</f>
      </c>
      <c r="L1332" s="38">
        <v>0</v>
      </c>
      <c s="32">
        <f>ROUND(ROUND(L1332,2)*ROUND(G1332,3),2)</f>
      </c>
      <c s="36" t="s">
        <v>68</v>
      </c>
      <c>
        <f>(M1332*21)/100</f>
      </c>
      <c t="s">
        <v>28</v>
      </c>
    </row>
    <row r="1333" spans="1:5" ht="12.75">
      <c r="A1333" s="35" t="s">
        <v>56</v>
      </c>
      <c r="E1333" s="39" t="s">
        <v>4161</v>
      </c>
    </row>
    <row r="1334" spans="1:5" ht="25.5">
      <c r="A1334" s="35" t="s">
        <v>58</v>
      </c>
      <c r="E1334" s="40" t="s">
        <v>4162</v>
      </c>
    </row>
    <row r="1335" spans="1:5" ht="12.75">
      <c r="A1335" t="s">
        <v>59</v>
      </c>
      <c r="E1335" s="39" t="s">
        <v>5</v>
      </c>
    </row>
    <row r="1336" spans="1:16" ht="12.75">
      <c r="A1336" t="s">
        <v>50</v>
      </c>
      <c s="34" t="s">
        <v>1091</v>
      </c>
      <c s="34" t="s">
        <v>4163</v>
      </c>
      <c s="35" t="s">
        <v>5</v>
      </c>
      <c s="6" t="s">
        <v>4164</v>
      </c>
      <c s="36" t="s">
        <v>65</v>
      </c>
      <c s="37">
        <v>1</v>
      </c>
      <c s="36">
        <v>0</v>
      </c>
      <c s="36">
        <f>ROUND(G1336*H1336,6)</f>
      </c>
      <c r="L1336" s="38">
        <v>0</v>
      </c>
      <c s="32">
        <f>ROUND(ROUND(L1336,2)*ROUND(G1336,3),2)</f>
      </c>
      <c s="36" t="s">
        <v>68</v>
      </c>
      <c>
        <f>(M1336*21)/100</f>
      </c>
      <c t="s">
        <v>28</v>
      </c>
    </row>
    <row r="1337" spans="1:5" ht="12.75">
      <c r="A1337" s="35" t="s">
        <v>56</v>
      </c>
      <c r="E1337" s="39" t="s">
        <v>4164</v>
      </c>
    </row>
    <row r="1338" spans="1:5" ht="25.5">
      <c r="A1338" s="35" t="s">
        <v>58</v>
      </c>
      <c r="E1338" s="40" t="s">
        <v>4165</v>
      </c>
    </row>
    <row r="1339" spans="1:5" ht="12.75">
      <c r="A1339" t="s">
        <v>59</v>
      </c>
      <c r="E1339" s="39" t="s">
        <v>5</v>
      </c>
    </row>
    <row r="1340" spans="1:16" ht="12.75">
      <c r="A1340" t="s">
        <v>50</v>
      </c>
      <c s="34" t="s">
        <v>1092</v>
      </c>
      <c s="34" t="s">
        <v>4166</v>
      </c>
      <c s="35" t="s">
        <v>5</v>
      </c>
      <c s="6" t="s">
        <v>4167</v>
      </c>
      <c s="36" t="s">
        <v>65</v>
      </c>
      <c s="37">
        <v>1</v>
      </c>
      <c s="36">
        <v>0</v>
      </c>
      <c s="36">
        <f>ROUND(G1340*H1340,6)</f>
      </c>
      <c r="L1340" s="38">
        <v>0</v>
      </c>
      <c s="32">
        <f>ROUND(ROUND(L1340,2)*ROUND(G1340,3),2)</f>
      </c>
      <c s="36" t="s">
        <v>68</v>
      </c>
      <c>
        <f>(M1340*21)/100</f>
      </c>
      <c t="s">
        <v>28</v>
      </c>
    </row>
    <row r="1341" spans="1:5" ht="12.75">
      <c r="A1341" s="35" t="s">
        <v>56</v>
      </c>
      <c r="E1341" s="39" t="s">
        <v>4167</v>
      </c>
    </row>
    <row r="1342" spans="1:5" ht="25.5">
      <c r="A1342" s="35" t="s">
        <v>58</v>
      </c>
      <c r="E1342" s="40" t="s">
        <v>4168</v>
      </c>
    </row>
    <row r="1343" spans="1:5" ht="12.75">
      <c r="A1343" t="s">
        <v>59</v>
      </c>
      <c r="E1343" s="39" t="s">
        <v>5</v>
      </c>
    </row>
    <row r="1344" spans="1:16" ht="12.75">
      <c r="A1344" t="s">
        <v>50</v>
      </c>
      <c s="34" t="s">
        <v>1093</v>
      </c>
      <c s="34" t="s">
        <v>4169</v>
      </c>
      <c s="35" t="s">
        <v>5</v>
      </c>
      <c s="6" t="s">
        <v>4170</v>
      </c>
      <c s="36" t="s">
        <v>65</v>
      </c>
      <c s="37">
        <v>1</v>
      </c>
      <c s="36">
        <v>0</v>
      </c>
      <c s="36">
        <f>ROUND(G1344*H1344,6)</f>
      </c>
      <c r="L1344" s="38">
        <v>0</v>
      </c>
      <c s="32">
        <f>ROUND(ROUND(L1344,2)*ROUND(G1344,3),2)</f>
      </c>
      <c s="36" t="s">
        <v>68</v>
      </c>
      <c>
        <f>(M1344*21)/100</f>
      </c>
      <c t="s">
        <v>28</v>
      </c>
    </row>
    <row r="1345" spans="1:5" ht="12.75">
      <c r="A1345" s="35" t="s">
        <v>56</v>
      </c>
      <c r="E1345" s="39" t="s">
        <v>4170</v>
      </c>
    </row>
    <row r="1346" spans="1:5" ht="25.5">
      <c r="A1346" s="35" t="s">
        <v>58</v>
      </c>
      <c r="E1346" s="40" t="s">
        <v>4171</v>
      </c>
    </row>
    <row r="1347" spans="1:5" ht="12.75">
      <c r="A1347" t="s">
        <v>59</v>
      </c>
      <c r="E1347" s="39" t="s">
        <v>5</v>
      </c>
    </row>
    <row r="1348" spans="1:16" ht="12.75">
      <c r="A1348" t="s">
        <v>50</v>
      </c>
      <c s="34" t="s">
        <v>1094</v>
      </c>
      <c s="34" t="s">
        <v>4172</v>
      </c>
      <c s="35" t="s">
        <v>5</v>
      </c>
      <c s="6" t="s">
        <v>4173</v>
      </c>
      <c s="36" t="s">
        <v>65</v>
      </c>
      <c s="37">
        <v>1</v>
      </c>
      <c s="36">
        <v>0</v>
      </c>
      <c s="36">
        <f>ROUND(G1348*H1348,6)</f>
      </c>
      <c r="L1348" s="38">
        <v>0</v>
      </c>
      <c s="32">
        <f>ROUND(ROUND(L1348,2)*ROUND(G1348,3),2)</f>
      </c>
      <c s="36" t="s">
        <v>68</v>
      </c>
      <c>
        <f>(M1348*21)/100</f>
      </c>
      <c t="s">
        <v>28</v>
      </c>
    </row>
    <row r="1349" spans="1:5" ht="12.75">
      <c r="A1349" s="35" t="s">
        <v>56</v>
      </c>
      <c r="E1349" s="39" t="s">
        <v>4173</v>
      </c>
    </row>
    <row r="1350" spans="1:5" ht="25.5">
      <c r="A1350" s="35" t="s">
        <v>58</v>
      </c>
      <c r="E1350" s="40" t="s">
        <v>4174</v>
      </c>
    </row>
    <row r="1351" spans="1:5" ht="12.75">
      <c r="A1351" t="s">
        <v>59</v>
      </c>
      <c r="E1351" s="39" t="s">
        <v>5</v>
      </c>
    </row>
    <row r="1352" spans="1:16" ht="12.75">
      <c r="A1352" t="s">
        <v>50</v>
      </c>
      <c s="34" t="s">
        <v>1095</v>
      </c>
      <c s="34" t="s">
        <v>4175</v>
      </c>
      <c s="35" t="s">
        <v>5</v>
      </c>
      <c s="6" t="s">
        <v>4176</v>
      </c>
      <c s="36" t="s">
        <v>65</v>
      </c>
      <c s="37">
        <v>9</v>
      </c>
      <c s="36">
        <v>0</v>
      </c>
      <c s="36">
        <f>ROUND(G1352*H1352,6)</f>
      </c>
      <c r="L1352" s="38">
        <v>0</v>
      </c>
      <c s="32">
        <f>ROUND(ROUND(L1352,2)*ROUND(G1352,3),2)</f>
      </c>
      <c s="36" t="s">
        <v>68</v>
      </c>
      <c>
        <f>(M1352*21)/100</f>
      </c>
      <c t="s">
        <v>28</v>
      </c>
    </row>
    <row r="1353" spans="1:5" ht="12.75">
      <c r="A1353" s="35" t="s">
        <v>56</v>
      </c>
      <c r="E1353" s="39" t="s">
        <v>4176</v>
      </c>
    </row>
    <row r="1354" spans="1:5" ht="25.5">
      <c r="A1354" s="35" t="s">
        <v>58</v>
      </c>
      <c r="E1354" s="40" t="s">
        <v>4177</v>
      </c>
    </row>
    <row r="1355" spans="1:5" ht="12.75">
      <c r="A1355" t="s">
        <v>59</v>
      </c>
      <c r="E1355" s="39" t="s">
        <v>5</v>
      </c>
    </row>
    <row r="1356" spans="1:16" ht="12.75">
      <c r="A1356" t="s">
        <v>50</v>
      </c>
      <c s="34" t="s">
        <v>1096</v>
      </c>
      <c s="34" t="s">
        <v>4178</v>
      </c>
      <c s="35" t="s">
        <v>5</v>
      </c>
      <c s="6" t="s">
        <v>4179</v>
      </c>
      <c s="36" t="s">
        <v>65</v>
      </c>
      <c s="37">
        <v>1</v>
      </c>
      <c s="36">
        <v>0</v>
      </c>
      <c s="36">
        <f>ROUND(G1356*H1356,6)</f>
      </c>
      <c r="L1356" s="38">
        <v>0</v>
      </c>
      <c s="32">
        <f>ROUND(ROUND(L1356,2)*ROUND(G1356,3),2)</f>
      </c>
      <c s="36" t="s">
        <v>68</v>
      </c>
      <c>
        <f>(M1356*21)/100</f>
      </c>
      <c t="s">
        <v>28</v>
      </c>
    </row>
    <row r="1357" spans="1:5" ht="12.75">
      <c r="A1357" s="35" t="s">
        <v>56</v>
      </c>
      <c r="E1357" s="39" t="s">
        <v>4179</v>
      </c>
    </row>
    <row r="1358" spans="1:5" ht="25.5">
      <c r="A1358" s="35" t="s">
        <v>58</v>
      </c>
      <c r="E1358" s="40" t="s">
        <v>4180</v>
      </c>
    </row>
    <row r="1359" spans="1:5" ht="12.75">
      <c r="A1359" t="s">
        <v>59</v>
      </c>
      <c r="E1359" s="39" t="s">
        <v>5</v>
      </c>
    </row>
    <row r="1360" spans="1:16" ht="12.75">
      <c r="A1360" t="s">
        <v>50</v>
      </c>
      <c s="34" t="s">
        <v>1097</v>
      </c>
      <c s="34" t="s">
        <v>4181</v>
      </c>
      <c s="35" t="s">
        <v>5</v>
      </c>
      <c s="6" t="s">
        <v>4182</v>
      </c>
      <c s="36" t="s">
        <v>65</v>
      </c>
      <c s="37">
        <v>1</v>
      </c>
      <c s="36">
        <v>0</v>
      </c>
      <c s="36">
        <f>ROUND(G1360*H1360,6)</f>
      </c>
      <c r="L1360" s="38">
        <v>0</v>
      </c>
      <c s="32">
        <f>ROUND(ROUND(L1360,2)*ROUND(G1360,3),2)</f>
      </c>
      <c s="36" t="s">
        <v>68</v>
      </c>
      <c>
        <f>(M1360*21)/100</f>
      </c>
      <c t="s">
        <v>28</v>
      </c>
    </row>
    <row r="1361" spans="1:5" ht="12.75">
      <c r="A1361" s="35" t="s">
        <v>56</v>
      </c>
      <c r="E1361" s="39" t="s">
        <v>4182</v>
      </c>
    </row>
    <row r="1362" spans="1:5" ht="25.5">
      <c r="A1362" s="35" t="s">
        <v>58</v>
      </c>
      <c r="E1362" s="40" t="s">
        <v>4183</v>
      </c>
    </row>
    <row r="1363" spans="1:5" ht="12.75">
      <c r="A1363" t="s">
        <v>59</v>
      </c>
      <c r="E1363" s="39" t="s">
        <v>5</v>
      </c>
    </row>
    <row r="1364" spans="1:16" ht="12.75">
      <c r="A1364" t="s">
        <v>50</v>
      </c>
      <c s="34" t="s">
        <v>1098</v>
      </c>
      <c s="34" t="s">
        <v>4184</v>
      </c>
      <c s="35" t="s">
        <v>5</v>
      </c>
      <c s="6" t="s">
        <v>4185</v>
      </c>
      <c s="36" t="s">
        <v>65</v>
      </c>
      <c s="37">
        <v>1</v>
      </c>
      <c s="36">
        <v>0</v>
      </c>
      <c s="36">
        <f>ROUND(G1364*H1364,6)</f>
      </c>
      <c r="L1364" s="38">
        <v>0</v>
      </c>
      <c s="32">
        <f>ROUND(ROUND(L1364,2)*ROUND(G1364,3),2)</f>
      </c>
      <c s="36" t="s">
        <v>68</v>
      </c>
      <c>
        <f>(M1364*21)/100</f>
      </c>
      <c t="s">
        <v>28</v>
      </c>
    </row>
    <row r="1365" spans="1:5" ht="12.75">
      <c r="A1365" s="35" t="s">
        <v>56</v>
      </c>
      <c r="E1365" s="39" t="s">
        <v>4185</v>
      </c>
    </row>
    <row r="1366" spans="1:5" ht="25.5">
      <c r="A1366" s="35" t="s">
        <v>58</v>
      </c>
      <c r="E1366" s="40" t="s">
        <v>4186</v>
      </c>
    </row>
    <row r="1367" spans="1:5" ht="12.75">
      <c r="A1367" t="s">
        <v>59</v>
      </c>
      <c r="E1367" s="39" t="s">
        <v>5</v>
      </c>
    </row>
    <row r="1368" spans="1:16" ht="12.75">
      <c r="A1368" t="s">
        <v>50</v>
      </c>
      <c s="34" t="s">
        <v>1099</v>
      </c>
      <c s="34" t="s">
        <v>4187</v>
      </c>
      <c s="35" t="s">
        <v>5</v>
      </c>
      <c s="6" t="s">
        <v>4188</v>
      </c>
      <c s="36" t="s">
        <v>65</v>
      </c>
      <c s="37">
        <v>1</v>
      </c>
      <c s="36">
        <v>0</v>
      </c>
      <c s="36">
        <f>ROUND(G1368*H1368,6)</f>
      </c>
      <c r="L1368" s="38">
        <v>0</v>
      </c>
      <c s="32">
        <f>ROUND(ROUND(L1368,2)*ROUND(G1368,3),2)</f>
      </c>
      <c s="36" t="s">
        <v>68</v>
      </c>
      <c>
        <f>(M1368*21)/100</f>
      </c>
      <c t="s">
        <v>28</v>
      </c>
    </row>
    <row r="1369" spans="1:5" ht="12.75">
      <c r="A1369" s="35" t="s">
        <v>56</v>
      </c>
      <c r="E1369" s="39" t="s">
        <v>4188</v>
      </c>
    </row>
    <row r="1370" spans="1:5" ht="25.5">
      <c r="A1370" s="35" t="s">
        <v>58</v>
      </c>
      <c r="E1370" s="40" t="s">
        <v>4189</v>
      </c>
    </row>
    <row r="1371" spans="1:5" ht="12.75">
      <c r="A1371" t="s">
        <v>59</v>
      </c>
      <c r="E1371" s="39" t="s">
        <v>5</v>
      </c>
    </row>
    <row r="1372" spans="1:16" ht="12.75">
      <c r="A1372" t="s">
        <v>50</v>
      </c>
      <c s="34" t="s">
        <v>1100</v>
      </c>
      <c s="34" t="s">
        <v>4190</v>
      </c>
      <c s="35" t="s">
        <v>5</v>
      </c>
      <c s="6" t="s">
        <v>4191</v>
      </c>
      <c s="36" t="s">
        <v>65</v>
      </c>
      <c s="37">
        <v>1</v>
      </c>
      <c s="36">
        <v>0</v>
      </c>
      <c s="36">
        <f>ROUND(G1372*H1372,6)</f>
      </c>
      <c r="L1372" s="38">
        <v>0</v>
      </c>
      <c s="32">
        <f>ROUND(ROUND(L1372,2)*ROUND(G1372,3),2)</f>
      </c>
      <c s="36" t="s">
        <v>68</v>
      </c>
      <c>
        <f>(M1372*21)/100</f>
      </c>
      <c t="s">
        <v>28</v>
      </c>
    </row>
    <row r="1373" spans="1:5" ht="12.75">
      <c r="A1373" s="35" t="s">
        <v>56</v>
      </c>
      <c r="E1373" s="39" t="s">
        <v>4191</v>
      </c>
    </row>
    <row r="1374" spans="1:5" ht="25.5">
      <c r="A1374" s="35" t="s">
        <v>58</v>
      </c>
      <c r="E1374" s="40" t="s">
        <v>4192</v>
      </c>
    </row>
    <row r="1375" spans="1:5" ht="12.75">
      <c r="A1375" t="s">
        <v>59</v>
      </c>
      <c r="E1375" s="39" t="s">
        <v>5</v>
      </c>
    </row>
    <row r="1376" spans="1:16" ht="12.75">
      <c r="A1376" t="s">
        <v>50</v>
      </c>
      <c s="34" t="s">
        <v>1101</v>
      </c>
      <c s="34" t="s">
        <v>4193</v>
      </c>
      <c s="35" t="s">
        <v>5</v>
      </c>
      <c s="6" t="s">
        <v>4194</v>
      </c>
      <c s="36" t="s">
        <v>65</v>
      </c>
      <c s="37">
        <v>8</v>
      </c>
      <c s="36">
        <v>0</v>
      </c>
      <c s="36">
        <f>ROUND(G1376*H1376,6)</f>
      </c>
      <c r="L1376" s="38">
        <v>0</v>
      </c>
      <c s="32">
        <f>ROUND(ROUND(L1376,2)*ROUND(G1376,3),2)</f>
      </c>
      <c s="36" t="s">
        <v>68</v>
      </c>
      <c>
        <f>(M1376*21)/100</f>
      </c>
      <c t="s">
        <v>28</v>
      </c>
    </row>
    <row r="1377" spans="1:5" ht="12.75">
      <c r="A1377" s="35" t="s">
        <v>56</v>
      </c>
      <c r="E1377" s="39" t="s">
        <v>4194</v>
      </c>
    </row>
    <row r="1378" spans="1:5" ht="25.5">
      <c r="A1378" s="35" t="s">
        <v>58</v>
      </c>
      <c r="E1378" s="40" t="s">
        <v>4195</v>
      </c>
    </row>
    <row r="1379" spans="1:5" ht="12.75">
      <c r="A1379" t="s">
        <v>59</v>
      </c>
      <c r="E1379" s="39" t="s">
        <v>5</v>
      </c>
    </row>
    <row r="1380" spans="1:16" ht="12.75">
      <c r="A1380" t="s">
        <v>50</v>
      </c>
      <c s="34" t="s">
        <v>1102</v>
      </c>
      <c s="34" t="s">
        <v>4196</v>
      </c>
      <c s="35" t="s">
        <v>5</v>
      </c>
      <c s="6" t="s">
        <v>4197</v>
      </c>
      <c s="36" t="s">
        <v>65</v>
      </c>
      <c s="37">
        <v>7</v>
      </c>
      <c s="36">
        <v>0</v>
      </c>
      <c s="36">
        <f>ROUND(G1380*H1380,6)</f>
      </c>
      <c r="L1380" s="38">
        <v>0</v>
      </c>
      <c s="32">
        <f>ROUND(ROUND(L1380,2)*ROUND(G1380,3),2)</f>
      </c>
      <c s="36" t="s">
        <v>68</v>
      </c>
      <c>
        <f>(M1380*21)/100</f>
      </c>
      <c t="s">
        <v>28</v>
      </c>
    </row>
    <row r="1381" spans="1:5" ht="12.75">
      <c r="A1381" s="35" t="s">
        <v>56</v>
      </c>
      <c r="E1381" s="39" t="s">
        <v>4197</v>
      </c>
    </row>
    <row r="1382" spans="1:5" ht="25.5">
      <c r="A1382" s="35" t="s">
        <v>58</v>
      </c>
      <c r="E1382" s="40" t="s">
        <v>4198</v>
      </c>
    </row>
    <row r="1383" spans="1:5" ht="12.75">
      <c r="A1383" t="s">
        <v>59</v>
      </c>
      <c r="E1383" s="39" t="s">
        <v>5</v>
      </c>
    </row>
    <row r="1384" spans="1:16" ht="12.75">
      <c r="A1384" t="s">
        <v>50</v>
      </c>
      <c s="34" t="s">
        <v>1103</v>
      </c>
      <c s="34" t="s">
        <v>4199</v>
      </c>
      <c s="35" t="s">
        <v>5</v>
      </c>
      <c s="6" t="s">
        <v>4200</v>
      </c>
      <c s="36" t="s">
        <v>65</v>
      </c>
      <c s="37">
        <v>4</v>
      </c>
      <c s="36">
        <v>0</v>
      </c>
      <c s="36">
        <f>ROUND(G1384*H1384,6)</f>
      </c>
      <c r="L1384" s="38">
        <v>0</v>
      </c>
      <c s="32">
        <f>ROUND(ROUND(L1384,2)*ROUND(G1384,3),2)</f>
      </c>
      <c s="36" t="s">
        <v>68</v>
      </c>
      <c>
        <f>(M1384*21)/100</f>
      </c>
      <c t="s">
        <v>28</v>
      </c>
    </row>
    <row r="1385" spans="1:5" ht="12.75">
      <c r="A1385" s="35" t="s">
        <v>56</v>
      </c>
      <c r="E1385" s="39" t="s">
        <v>4200</v>
      </c>
    </row>
    <row r="1386" spans="1:5" ht="25.5">
      <c r="A1386" s="35" t="s">
        <v>58</v>
      </c>
      <c r="E1386" s="40" t="s">
        <v>4201</v>
      </c>
    </row>
    <row r="1387" spans="1:5" ht="12.75">
      <c r="A1387" t="s">
        <v>59</v>
      </c>
      <c r="E1387" s="39" t="s">
        <v>5</v>
      </c>
    </row>
    <row r="1388" spans="1:16" ht="12.75">
      <c r="A1388" t="s">
        <v>50</v>
      </c>
      <c s="34" t="s">
        <v>1104</v>
      </c>
      <c s="34" t="s">
        <v>4202</v>
      </c>
      <c s="35" t="s">
        <v>5</v>
      </c>
      <c s="6" t="s">
        <v>4203</v>
      </c>
      <c s="36" t="s">
        <v>65</v>
      </c>
      <c s="37">
        <v>4</v>
      </c>
      <c s="36">
        <v>0</v>
      </c>
      <c s="36">
        <f>ROUND(G1388*H1388,6)</f>
      </c>
      <c r="L1388" s="38">
        <v>0</v>
      </c>
      <c s="32">
        <f>ROUND(ROUND(L1388,2)*ROUND(G1388,3),2)</f>
      </c>
      <c s="36" t="s">
        <v>68</v>
      </c>
      <c>
        <f>(M1388*21)/100</f>
      </c>
      <c t="s">
        <v>28</v>
      </c>
    </row>
    <row r="1389" spans="1:5" ht="12.75">
      <c r="A1389" s="35" t="s">
        <v>56</v>
      </c>
      <c r="E1389" s="39" t="s">
        <v>4203</v>
      </c>
    </row>
    <row r="1390" spans="1:5" ht="25.5">
      <c r="A1390" s="35" t="s">
        <v>58</v>
      </c>
      <c r="E1390" s="40" t="s">
        <v>4204</v>
      </c>
    </row>
    <row r="1391" spans="1:5" ht="12.75">
      <c r="A1391" t="s">
        <v>59</v>
      </c>
      <c r="E1391" s="39" t="s">
        <v>5</v>
      </c>
    </row>
    <row r="1392" spans="1:16" ht="12.75">
      <c r="A1392" t="s">
        <v>50</v>
      </c>
      <c s="34" t="s">
        <v>1105</v>
      </c>
      <c s="34" t="s">
        <v>4205</v>
      </c>
      <c s="35" t="s">
        <v>5</v>
      </c>
      <c s="6" t="s">
        <v>4206</v>
      </c>
      <c s="36" t="s">
        <v>65</v>
      </c>
      <c s="37">
        <v>1</v>
      </c>
      <c s="36">
        <v>0</v>
      </c>
      <c s="36">
        <f>ROUND(G1392*H1392,6)</f>
      </c>
      <c r="L1392" s="38">
        <v>0</v>
      </c>
      <c s="32">
        <f>ROUND(ROUND(L1392,2)*ROUND(G1392,3),2)</f>
      </c>
      <c s="36" t="s">
        <v>68</v>
      </c>
      <c>
        <f>(M1392*21)/100</f>
      </c>
      <c t="s">
        <v>28</v>
      </c>
    </row>
    <row r="1393" spans="1:5" ht="12.75">
      <c r="A1393" s="35" t="s">
        <v>56</v>
      </c>
      <c r="E1393" s="39" t="s">
        <v>4206</v>
      </c>
    </row>
    <row r="1394" spans="1:5" ht="25.5">
      <c r="A1394" s="35" t="s">
        <v>58</v>
      </c>
      <c r="E1394" s="40" t="s">
        <v>4207</v>
      </c>
    </row>
    <row r="1395" spans="1:5" ht="12.75">
      <c r="A1395" t="s">
        <v>59</v>
      </c>
      <c r="E1395" s="39" t="s">
        <v>5</v>
      </c>
    </row>
    <row r="1396" spans="1:16" ht="12.75">
      <c r="A1396" t="s">
        <v>50</v>
      </c>
      <c s="34" t="s">
        <v>1106</v>
      </c>
      <c s="34" t="s">
        <v>4208</v>
      </c>
      <c s="35" t="s">
        <v>5</v>
      </c>
      <c s="6" t="s">
        <v>4209</v>
      </c>
      <c s="36" t="s">
        <v>65</v>
      </c>
      <c s="37">
        <v>5</v>
      </c>
      <c s="36">
        <v>0</v>
      </c>
      <c s="36">
        <f>ROUND(G1396*H1396,6)</f>
      </c>
      <c r="L1396" s="38">
        <v>0</v>
      </c>
      <c s="32">
        <f>ROUND(ROUND(L1396,2)*ROUND(G1396,3),2)</f>
      </c>
      <c s="36" t="s">
        <v>68</v>
      </c>
      <c>
        <f>(M1396*21)/100</f>
      </c>
      <c t="s">
        <v>28</v>
      </c>
    </row>
    <row r="1397" spans="1:5" ht="12.75">
      <c r="A1397" s="35" t="s">
        <v>56</v>
      </c>
      <c r="E1397" s="39" t="s">
        <v>4209</v>
      </c>
    </row>
    <row r="1398" spans="1:5" ht="25.5">
      <c r="A1398" s="35" t="s">
        <v>58</v>
      </c>
      <c r="E1398" s="40" t="s">
        <v>4210</v>
      </c>
    </row>
    <row r="1399" spans="1:5" ht="12.75">
      <c r="A1399" t="s">
        <v>59</v>
      </c>
      <c r="E1399" s="39" t="s">
        <v>5</v>
      </c>
    </row>
    <row r="1400" spans="1:16" ht="12.75">
      <c r="A1400" t="s">
        <v>50</v>
      </c>
      <c s="34" t="s">
        <v>1107</v>
      </c>
      <c s="34" t="s">
        <v>4211</v>
      </c>
      <c s="35" t="s">
        <v>5</v>
      </c>
      <c s="6" t="s">
        <v>4212</v>
      </c>
      <c s="36" t="s">
        <v>65</v>
      </c>
      <c s="37">
        <v>6</v>
      </c>
      <c s="36">
        <v>0</v>
      </c>
      <c s="36">
        <f>ROUND(G1400*H1400,6)</f>
      </c>
      <c r="L1400" s="38">
        <v>0</v>
      </c>
      <c s="32">
        <f>ROUND(ROUND(L1400,2)*ROUND(G1400,3),2)</f>
      </c>
      <c s="36" t="s">
        <v>68</v>
      </c>
      <c>
        <f>(M1400*21)/100</f>
      </c>
      <c t="s">
        <v>28</v>
      </c>
    </row>
    <row r="1401" spans="1:5" ht="12.75">
      <c r="A1401" s="35" t="s">
        <v>56</v>
      </c>
      <c r="E1401" s="39" t="s">
        <v>4212</v>
      </c>
    </row>
    <row r="1402" spans="1:5" ht="25.5">
      <c r="A1402" s="35" t="s">
        <v>58</v>
      </c>
      <c r="E1402" s="40" t="s">
        <v>4213</v>
      </c>
    </row>
    <row r="1403" spans="1:5" ht="12.75">
      <c r="A1403" t="s">
        <v>59</v>
      </c>
      <c r="E1403" s="39" t="s">
        <v>5</v>
      </c>
    </row>
    <row r="1404" spans="1:16" ht="12.75">
      <c r="A1404" t="s">
        <v>50</v>
      </c>
      <c s="34" t="s">
        <v>1108</v>
      </c>
      <c s="34" t="s">
        <v>4214</v>
      </c>
      <c s="35" t="s">
        <v>5</v>
      </c>
      <c s="6" t="s">
        <v>4215</v>
      </c>
      <c s="36" t="s">
        <v>65</v>
      </c>
      <c s="37">
        <v>1</v>
      </c>
      <c s="36">
        <v>0</v>
      </c>
      <c s="36">
        <f>ROUND(G1404*H1404,6)</f>
      </c>
      <c r="L1404" s="38">
        <v>0</v>
      </c>
      <c s="32">
        <f>ROUND(ROUND(L1404,2)*ROUND(G1404,3),2)</f>
      </c>
      <c s="36" t="s">
        <v>68</v>
      </c>
      <c>
        <f>(M1404*21)/100</f>
      </c>
      <c t="s">
        <v>28</v>
      </c>
    </row>
    <row r="1405" spans="1:5" ht="12.75">
      <c r="A1405" s="35" t="s">
        <v>56</v>
      </c>
      <c r="E1405" s="39" t="s">
        <v>4215</v>
      </c>
    </row>
    <row r="1406" spans="1:5" ht="25.5">
      <c r="A1406" s="35" t="s">
        <v>58</v>
      </c>
      <c r="E1406" s="40" t="s">
        <v>4216</v>
      </c>
    </row>
    <row r="1407" spans="1:5" ht="12.75">
      <c r="A1407" t="s">
        <v>59</v>
      </c>
      <c r="E1407" s="39" t="s">
        <v>5</v>
      </c>
    </row>
    <row r="1408" spans="1:16" ht="12.75">
      <c r="A1408" t="s">
        <v>50</v>
      </c>
      <c s="34" t="s">
        <v>1110</v>
      </c>
      <c s="34" t="s">
        <v>4217</v>
      </c>
      <c s="35" t="s">
        <v>5</v>
      </c>
      <c s="6" t="s">
        <v>4218</v>
      </c>
      <c s="36" t="s">
        <v>65</v>
      </c>
      <c s="37">
        <v>1</v>
      </c>
      <c s="36">
        <v>0</v>
      </c>
      <c s="36">
        <f>ROUND(G1408*H1408,6)</f>
      </c>
      <c r="L1408" s="38">
        <v>0</v>
      </c>
      <c s="32">
        <f>ROUND(ROUND(L1408,2)*ROUND(G1408,3),2)</f>
      </c>
      <c s="36" t="s">
        <v>68</v>
      </c>
      <c>
        <f>(M1408*21)/100</f>
      </c>
      <c t="s">
        <v>28</v>
      </c>
    </row>
    <row r="1409" spans="1:5" ht="12.75">
      <c r="A1409" s="35" t="s">
        <v>56</v>
      </c>
      <c r="E1409" s="39" t="s">
        <v>4218</v>
      </c>
    </row>
    <row r="1410" spans="1:5" ht="25.5">
      <c r="A1410" s="35" t="s">
        <v>58</v>
      </c>
      <c r="E1410" s="40" t="s">
        <v>4219</v>
      </c>
    </row>
    <row r="1411" spans="1:5" ht="12.75">
      <c r="A1411" t="s">
        <v>59</v>
      </c>
      <c r="E1411" s="39" t="s">
        <v>5</v>
      </c>
    </row>
    <row r="1412" spans="1:16" ht="12.75">
      <c r="A1412" t="s">
        <v>50</v>
      </c>
      <c s="34" t="s">
        <v>1111</v>
      </c>
      <c s="34" t="s">
        <v>4220</v>
      </c>
      <c s="35" t="s">
        <v>5</v>
      </c>
      <c s="6" t="s">
        <v>4221</v>
      </c>
      <c s="36" t="s">
        <v>65</v>
      </c>
      <c s="37">
        <v>1</v>
      </c>
      <c s="36">
        <v>0</v>
      </c>
      <c s="36">
        <f>ROUND(G1412*H1412,6)</f>
      </c>
      <c r="L1412" s="38">
        <v>0</v>
      </c>
      <c s="32">
        <f>ROUND(ROUND(L1412,2)*ROUND(G1412,3),2)</f>
      </c>
      <c s="36" t="s">
        <v>68</v>
      </c>
      <c>
        <f>(M1412*21)/100</f>
      </c>
      <c t="s">
        <v>28</v>
      </c>
    </row>
    <row r="1413" spans="1:5" ht="12.75">
      <c r="A1413" s="35" t="s">
        <v>56</v>
      </c>
      <c r="E1413" s="39" t="s">
        <v>4221</v>
      </c>
    </row>
    <row r="1414" spans="1:5" ht="25.5">
      <c r="A1414" s="35" t="s">
        <v>58</v>
      </c>
      <c r="E1414" s="40" t="s">
        <v>4222</v>
      </c>
    </row>
    <row r="1415" spans="1:5" ht="12.75">
      <c r="A1415" t="s">
        <v>59</v>
      </c>
      <c r="E1415" s="39" t="s">
        <v>5</v>
      </c>
    </row>
    <row r="1416" spans="1:16" ht="12.75">
      <c r="A1416" t="s">
        <v>50</v>
      </c>
      <c s="34" t="s">
        <v>1112</v>
      </c>
      <c s="34" t="s">
        <v>4223</v>
      </c>
      <c s="35" t="s">
        <v>5</v>
      </c>
      <c s="6" t="s">
        <v>4224</v>
      </c>
      <c s="36" t="s">
        <v>65</v>
      </c>
      <c s="37">
        <v>1</v>
      </c>
      <c s="36">
        <v>0</v>
      </c>
      <c s="36">
        <f>ROUND(G1416*H1416,6)</f>
      </c>
      <c r="L1416" s="38">
        <v>0</v>
      </c>
      <c s="32">
        <f>ROUND(ROUND(L1416,2)*ROUND(G1416,3),2)</f>
      </c>
      <c s="36" t="s">
        <v>68</v>
      </c>
      <c>
        <f>(M1416*21)/100</f>
      </c>
      <c t="s">
        <v>28</v>
      </c>
    </row>
    <row r="1417" spans="1:5" ht="12.75">
      <c r="A1417" s="35" t="s">
        <v>56</v>
      </c>
      <c r="E1417" s="39" t="s">
        <v>4224</v>
      </c>
    </row>
    <row r="1418" spans="1:5" ht="25.5">
      <c r="A1418" s="35" t="s">
        <v>58</v>
      </c>
      <c r="E1418" s="40" t="s">
        <v>4225</v>
      </c>
    </row>
    <row r="1419" spans="1:5" ht="12.75">
      <c r="A1419" t="s">
        <v>59</v>
      </c>
      <c r="E1419" s="39" t="s">
        <v>5</v>
      </c>
    </row>
    <row r="1420" spans="1:16" ht="12.75">
      <c r="A1420" t="s">
        <v>50</v>
      </c>
      <c s="34" t="s">
        <v>1113</v>
      </c>
      <c s="34" t="s">
        <v>4226</v>
      </c>
      <c s="35" t="s">
        <v>5</v>
      </c>
      <c s="6" t="s">
        <v>4227</v>
      </c>
      <c s="36" t="s">
        <v>65</v>
      </c>
      <c s="37">
        <v>1</v>
      </c>
      <c s="36">
        <v>0</v>
      </c>
      <c s="36">
        <f>ROUND(G1420*H1420,6)</f>
      </c>
      <c r="L1420" s="38">
        <v>0</v>
      </c>
      <c s="32">
        <f>ROUND(ROUND(L1420,2)*ROUND(G1420,3),2)</f>
      </c>
      <c s="36" t="s">
        <v>68</v>
      </c>
      <c>
        <f>(M1420*21)/100</f>
      </c>
      <c t="s">
        <v>28</v>
      </c>
    </row>
    <row r="1421" spans="1:5" ht="12.75">
      <c r="A1421" s="35" t="s">
        <v>56</v>
      </c>
      <c r="E1421" s="39" t="s">
        <v>4227</v>
      </c>
    </row>
    <row r="1422" spans="1:5" ht="25.5">
      <c r="A1422" s="35" t="s">
        <v>58</v>
      </c>
      <c r="E1422" s="40" t="s">
        <v>4228</v>
      </c>
    </row>
    <row r="1423" spans="1:5" ht="12.75">
      <c r="A1423" t="s">
        <v>59</v>
      </c>
      <c r="E1423" s="39" t="s">
        <v>5</v>
      </c>
    </row>
    <row r="1424" spans="1:16" ht="12.75">
      <c r="A1424" t="s">
        <v>50</v>
      </c>
      <c s="34" t="s">
        <v>1114</v>
      </c>
      <c s="34" t="s">
        <v>4229</v>
      </c>
      <c s="35" t="s">
        <v>5</v>
      </c>
      <c s="6" t="s">
        <v>4230</v>
      </c>
      <c s="36" t="s">
        <v>65</v>
      </c>
      <c s="37">
        <v>2</v>
      </c>
      <c s="36">
        <v>0</v>
      </c>
      <c s="36">
        <f>ROUND(G1424*H1424,6)</f>
      </c>
      <c r="L1424" s="38">
        <v>0</v>
      </c>
      <c s="32">
        <f>ROUND(ROUND(L1424,2)*ROUND(G1424,3),2)</f>
      </c>
      <c s="36" t="s">
        <v>68</v>
      </c>
      <c>
        <f>(M1424*21)/100</f>
      </c>
      <c t="s">
        <v>28</v>
      </c>
    </row>
    <row r="1425" spans="1:5" ht="12.75">
      <c r="A1425" s="35" t="s">
        <v>56</v>
      </c>
      <c r="E1425" s="39" t="s">
        <v>4230</v>
      </c>
    </row>
    <row r="1426" spans="1:5" ht="25.5">
      <c r="A1426" s="35" t="s">
        <v>58</v>
      </c>
      <c r="E1426" s="40" t="s">
        <v>4231</v>
      </c>
    </row>
    <row r="1427" spans="1:5" ht="12.75">
      <c r="A1427" t="s">
        <v>59</v>
      </c>
      <c r="E1427" s="39" t="s">
        <v>5</v>
      </c>
    </row>
    <row r="1428" spans="1:16" ht="12.75">
      <c r="A1428" t="s">
        <v>50</v>
      </c>
      <c s="34" t="s">
        <v>1115</v>
      </c>
      <c s="34" t="s">
        <v>4232</v>
      </c>
      <c s="35" t="s">
        <v>5</v>
      </c>
      <c s="6" t="s">
        <v>4233</v>
      </c>
      <c s="36" t="s">
        <v>65</v>
      </c>
      <c s="37">
        <v>1</v>
      </c>
      <c s="36">
        <v>0</v>
      </c>
      <c s="36">
        <f>ROUND(G1428*H1428,6)</f>
      </c>
      <c r="L1428" s="38">
        <v>0</v>
      </c>
      <c s="32">
        <f>ROUND(ROUND(L1428,2)*ROUND(G1428,3),2)</f>
      </c>
      <c s="36" t="s">
        <v>68</v>
      </c>
      <c>
        <f>(M1428*21)/100</f>
      </c>
      <c t="s">
        <v>28</v>
      </c>
    </row>
    <row r="1429" spans="1:5" ht="12.75">
      <c r="A1429" s="35" t="s">
        <v>56</v>
      </c>
      <c r="E1429" s="39" t="s">
        <v>4233</v>
      </c>
    </row>
    <row r="1430" spans="1:5" ht="25.5">
      <c r="A1430" s="35" t="s">
        <v>58</v>
      </c>
      <c r="E1430" s="40" t="s">
        <v>4234</v>
      </c>
    </row>
    <row r="1431" spans="1:5" ht="12.75">
      <c r="A1431" t="s">
        <v>59</v>
      </c>
      <c r="E1431" s="39" t="s">
        <v>5</v>
      </c>
    </row>
    <row r="1432" spans="1:16" ht="12.75">
      <c r="A1432" t="s">
        <v>50</v>
      </c>
      <c s="34" t="s">
        <v>1116</v>
      </c>
      <c s="34" t="s">
        <v>4235</v>
      </c>
      <c s="35" t="s">
        <v>5</v>
      </c>
      <c s="6" t="s">
        <v>4236</v>
      </c>
      <c s="36" t="s">
        <v>65</v>
      </c>
      <c s="37">
        <v>1</v>
      </c>
      <c s="36">
        <v>0</v>
      </c>
      <c s="36">
        <f>ROUND(G1432*H1432,6)</f>
      </c>
      <c r="L1432" s="38">
        <v>0</v>
      </c>
      <c s="32">
        <f>ROUND(ROUND(L1432,2)*ROUND(G1432,3),2)</f>
      </c>
      <c s="36" t="s">
        <v>68</v>
      </c>
      <c>
        <f>(M1432*21)/100</f>
      </c>
      <c t="s">
        <v>28</v>
      </c>
    </row>
    <row r="1433" spans="1:5" ht="12.75">
      <c r="A1433" s="35" t="s">
        <v>56</v>
      </c>
      <c r="E1433" s="39" t="s">
        <v>4236</v>
      </c>
    </row>
    <row r="1434" spans="1:5" ht="25.5">
      <c r="A1434" s="35" t="s">
        <v>58</v>
      </c>
      <c r="E1434" s="40" t="s">
        <v>4237</v>
      </c>
    </row>
    <row r="1435" spans="1:5" ht="12.75">
      <c r="A1435" t="s">
        <v>59</v>
      </c>
      <c r="E1435" s="39" t="s">
        <v>5</v>
      </c>
    </row>
    <row r="1436" spans="1:16" ht="12.75">
      <c r="A1436" t="s">
        <v>50</v>
      </c>
      <c s="34" t="s">
        <v>1117</v>
      </c>
      <c s="34" t="s">
        <v>4238</v>
      </c>
      <c s="35" t="s">
        <v>5</v>
      </c>
      <c s="6" t="s">
        <v>4239</v>
      </c>
      <c s="36" t="s">
        <v>65</v>
      </c>
      <c s="37">
        <v>2</v>
      </c>
      <c s="36">
        <v>0</v>
      </c>
      <c s="36">
        <f>ROUND(G1436*H1436,6)</f>
      </c>
      <c r="L1436" s="38">
        <v>0</v>
      </c>
      <c s="32">
        <f>ROUND(ROUND(L1436,2)*ROUND(G1436,3),2)</f>
      </c>
      <c s="36" t="s">
        <v>68</v>
      </c>
      <c>
        <f>(M1436*21)/100</f>
      </c>
      <c t="s">
        <v>28</v>
      </c>
    </row>
    <row r="1437" spans="1:5" ht="12.75">
      <c r="A1437" s="35" t="s">
        <v>56</v>
      </c>
      <c r="E1437" s="39" t="s">
        <v>4239</v>
      </c>
    </row>
    <row r="1438" spans="1:5" ht="25.5">
      <c r="A1438" s="35" t="s">
        <v>58</v>
      </c>
      <c r="E1438" s="40" t="s">
        <v>4240</v>
      </c>
    </row>
    <row r="1439" spans="1:5" ht="12.75">
      <c r="A1439" t="s">
        <v>59</v>
      </c>
      <c r="E1439" s="39" t="s">
        <v>5</v>
      </c>
    </row>
    <row r="1440" spans="1:16" ht="12.75">
      <c r="A1440" t="s">
        <v>50</v>
      </c>
      <c s="34" t="s">
        <v>1118</v>
      </c>
      <c s="34" t="s">
        <v>4241</v>
      </c>
      <c s="35" t="s">
        <v>5</v>
      </c>
      <c s="6" t="s">
        <v>4242</v>
      </c>
      <c s="36" t="s">
        <v>65</v>
      </c>
      <c s="37">
        <v>1</v>
      </c>
      <c s="36">
        <v>0</v>
      </c>
      <c s="36">
        <f>ROUND(G1440*H1440,6)</f>
      </c>
      <c r="L1440" s="38">
        <v>0</v>
      </c>
      <c s="32">
        <f>ROUND(ROUND(L1440,2)*ROUND(G1440,3),2)</f>
      </c>
      <c s="36" t="s">
        <v>68</v>
      </c>
      <c>
        <f>(M1440*21)/100</f>
      </c>
      <c t="s">
        <v>28</v>
      </c>
    </row>
    <row r="1441" spans="1:5" ht="12.75">
      <c r="A1441" s="35" t="s">
        <v>56</v>
      </c>
      <c r="E1441" s="39" t="s">
        <v>4242</v>
      </c>
    </row>
    <row r="1442" spans="1:5" ht="25.5">
      <c r="A1442" s="35" t="s">
        <v>58</v>
      </c>
      <c r="E1442" s="40" t="s">
        <v>4243</v>
      </c>
    </row>
    <row r="1443" spans="1:5" ht="12.75">
      <c r="A1443" t="s">
        <v>59</v>
      </c>
      <c r="E1443" s="39" t="s">
        <v>5</v>
      </c>
    </row>
    <row r="1444" spans="1:16" ht="12.75">
      <c r="A1444" t="s">
        <v>50</v>
      </c>
      <c s="34" t="s">
        <v>1119</v>
      </c>
      <c s="34" t="s">
        <v>4244</v>
      </c>
      <c s="35" t="s">
        <v>5</v>
      </c>
      <c s="6" t="s">
        <v>4245</v>
      </c>
      <c s="36" t="s">
        <v>65</v>
      </c>
      <c s="37">
        <v>1</v>
      </c>
      <c s="36">
        <v>0</v>
      </c>
      <c s="36">
        <f>ROUND(G1444*H1444,6)</f>
      </c>
      <c r="L1444" s="38">
        <v>0</v>
      </c>
      <c s="32">
        <f>ROUND(ROUND(L1444,2)*ROUND(G1444,3),2)</f>
      </c>
      <c s="36" t="s">
        <v>68</v>
      </c>
      <c>
        <f>(M1444*21)/100</f>
      </c>
      <c t="s">
        <v>28</v>
      </c>
    </row>
    <row r="1445" spans="1:5" ht="12.75">
      <c r="A1445" s="35" t="s">
        <v>56</v>
      </c>
      <c r="E1445" s="39" t="s">
        <v>4245</v>
      </c>
    </row>
    <row r="1446" spans="1:5" ht="25.5">
      <c r="A1446" s="35" t="s">
        <v>58</v>
      </c>
      <c r="E1446" s="40" t="s">
        <v>4246</v>
      </c>
    </row>
    <row r="1447" spans="1:5" ht="12.75">
      <c r="A1447" t="s">
        <v>59</v>
      </c>
      <c r="E1447" s="39" t="s">
        <v>5</v>
      </c>
    </row>
    <row r="1448" spans="1:16" ht="12.75">
      <c r="A1448" t="s">
        <v>50</v>
      </c>
      <c s="34" t="s">
        <v>1120</v>
      </c>
      <c s="34" t="s">
        <v>4247</v>
      </c>
      <c s="35" t="s">
        <v>5</v>
      </c>
      <c s="6" t="s">
        <v>4248</v>
      </c>
      <c s="36" t="s">
        <v>65</v>
      </c>
      <c s="37">
        <v>2</v>
      </c>
      <c s="36">
        <v>0</v>
      </c>
      <c s="36">
        <f>ROUND(G1448*H1448,6)</f>
      </c>
      <c r="L1448" s="38">
        <v>0</v>
      </c>
      <c s="32">
        <f>ROUND(ROUND(L1448,2)*ROUND(G1448,3),2)</f>
      </c>
      <c s="36" t="s">
        <v>68</v>
      </c>
      <c>
        <f>(M1448*21)/100</f>
      </c>
      <c t="s">
        <v>28</v>
      </c>
    </row>
    <row r="1449" spans="1:5" ht="12.75">
      <c r="A1449" s="35" t="s">
        <v>56</v>
      </c>
      <c r="E1449" s="39" t="s">
        <v>4248</v>
      </c>
    </row>
    <row r="1450" spans="1:5" ht="25.5">
      <c r="A1450" s="35" t="s">
        <v>58</v>
      </c>
      <c r="E1450" s="40" t="s">
        <v>4249</v>
      </c>
    </row>
    <row r="1451" spans="1:5" ht="12.75">
      <c r="A1451" t="s">
        <v>59</v>
      </c>
      <c r="E1451" s="39" t="s">
        <v>5</v>
      </c>
    </row>
    <row r="1452" spans="1:16" ht="12.75">
      <c r="A1452" t="s">
        <v>50</v>
      </c>
      <c s="34" t="s">
        <v>1121</v>
      </c>
      <c s="34" t="s">
        <v>4250</v>
      </c>
      <c s="35" t="s">
        <v>5</v>
      </c>
      <c s="6" t="s">
        <v>4251</v>
      </c>
      <c s="36" t="s">
        <v>65</v>
      </c>
      <c s="37">
        <v>4</v>
      </c>
      <c s="36">
        <v>0</v>
      </c>
      <c s="36">
        <f>ROUND(G1452*H1452,6)</f>
      </c>
      <c r="L1452" s="38">
        <v>0</v>
      </c>
      <c s="32">
        <f>ROUND(ROUND(L1452,2)*ROUND(G1452,3),2)</f>
      </c>
      <c s="36" t="s">
        <v>68</v>
      </c>
      <c>
        <f>(M1452*21)/100</f>
      </c>
      <c t="s">
        <v>28</v>
      </c>
    </row>
    <row r="1453" spans="1:5" ht="12.75">
      <c r="A1453" s="35" t="s">
        <v>56</v>
      </c>
      <c r="E1453" s="39" t="s">
        <v>4251</v>
      </c>
    </row>
    <row r="1454" spans="1:5" ht="25.5">
      <c r="A1454" s="35" t="s">
        <v>58</v>
      </c>
      <c r="E1454" s="40" t="s">
        <v>4252</v>
      </c>
    </row>
    <row r="1455" spans="1:5" ht="12.75">
      <c r="A1455" t="s">
        <v>59</v>
      </c>
      <c r="E1455" s="39" t="s">
        <v>5</v>
      </c>
    </row>
    <row r="1456" spans="1:16" ht="12.75">
      <c r="A1456" t="s">
        <v>50</v>
      </c>
      <c s="34" t="s">
        <v>1122</v>
      </c>
      <c s="34" t="s">
        <v>4253</v>
      </c>
      <c s="35" t="s">
        <v>5</v>
      </c>
      <c s="6" t="s">
        <v>4254</v>
      </c>
      <c s="36" t="s">
        <v>65</v>
      </c>
      <c s="37">
        <v>1</v>
      </c>
      <c s="36">
        <v>0</v>
      </c>
      <c s="36">
        <f>ROUND(G1456*H1456,6)</f>
      </c>
      <c r="L1456" s="38">
        <v>0</v>
      </c>
      <c s="32">
        <f>ROUND(ROUND(L1456,2)*ROUND(G1456,3),2)</f>
      </c>
      <c s="36" t="s">
        <v>68</v>
      </c>
      <c>
        <f>(M1456*21)/100</f>
      </c>
      <c t="s">
        <v>28</v>
      </c>
    </row>
    <row r="1457" spans="1:5" ht="12.75">
      <c r="A1457" s="35" t="s">
        <v>56</v>
      </c>
      <c r="E1457" s="39" t="s">
        <v>4254</v>
      </c>
    </row>
    <row r="1458" spans="1:5" ht="25.5">
      <c r="A1458" s="35" t="s">
        <v>58</v>
      </c>
      <c r="E1458" s="40" t="s">
        <v>4255</v>
      </c>
    </row>
    <row r="1459" spans="1:5" ht="12.75">
      <c r="A1459" t="s">
        <v>59</v>
      </c>
      <c r="E1459" s="39" t="s">
        <v>5</v>
      </c>
    </row>
    <row r="1460" spans="1:16" ht="12.75">
      <c r="A1460" t="s">
        <v>50</v>
      </c>
      <c s="34" t="s">
        <v>1123</v>
      </c>
      <c s="34" t="s">
        <v>4256</v>
      </c>
      <c s="35" t="s">
        <v>5</v>
      </c>
      <c s="6" t="s">
        <v>4257</v>
      </c>
      <c s="36" t="s">
        <v>65</v>
      </c>
      <c s="37">
        <v>1</v>
      </c>
      <c s="36">
        <v>0</v>
      </c>
      <c s="36">
        <f>ROUND(G1460*H1460,6)</f>
      </c>
      <c r="L1460" s="38">
        <v>0</v>
      </c>
      <c s="32">
        <f>ROUND(ROUND(L1460,2)*ROUND(G1460,3),2)</f>
      </c>
      <c s="36" t="s">
        <v>68</v>
      </c>
      <c>
        <f>(M1460*21)/100</f>
      </c>
      <c t="s">
        <v>28</v>
      </c>
    </row>
    <row r="1461" spans="1:5" ht="12.75">
      <c r="A1461" s="35" t="s">
        <v>56</v>
      </c>
      <c r="E1461" s="39" t="s">
        <v>4257</v>
      </c>
    </row>
    <row r="1462" spans="1:5" ht="25.5">
      <c r="A1462" s="35" t="s">
        <v>58</v>
      </c>
      <c r="E1462" s="40" t="s">
        <v>4258</v>
      </c>
    </row>
    <row r="1463" spans="1:5" ht="12.75">
      <c r="A1463" t="s">
        <v>59</v>
      </c>
      <c r="E1463" s="39" t="s">
        <v>5</v>
      </c>
    </row>
    <row r="1464" spans="1:16" ht="12.75">
      <c r="A1464" t="s">
        <v>50</v>
      </c>
      <c s="34" t="s">
        <v>1124</v>
      </c>
      <c s="34" t="s">
        <v>4259</v>
      </c>
      <c s="35" t="s">
        <v>5</v>
      </c>
      <c s="6" t="s">
        <v>4260</v>
      </c>
      <c s="36" t="s">
        <v>65</v>
      </c>
      <c s="37">
        <v>1</v>
      </c>
      <c s="36">
        <v>0</v>
      </c>
      <c s="36">
        <f>ROUND(G1464*H1464,6)</f>
      </c>
      <c r="L1464" s="38">
        <v>0</v>
      </c>
      <c s="32">
        <f>ROUND(ROUND(L1464,2)*ROUND(G1464,3),2)</f>
      </c>
      <c s="36" t="s">
        <v>68</v>
      </c>
      <c>
        <f>(M1464*21)/100</f>
      </c>
      <c t="s">
        <v>28</v>
      </c>
    </row>
    <row r="1465" spans="1:5" ht="12.75">
      <c r="A1465" s="35" t="s">
        <v>56</v>
      </c>
      <c r="E1465" s="39" t="s">
        <v>4260</v>
      </c>
    </row>
    <row r="1466" spans="1:5" ht="25.5">
      <c r="A1466" s="35" t="s">
        <v>58</v>
      </c>
      <c r="E1466" s="40" t="s">
        <v>4261</v>
      </c>
    </row>
    <row r="1467" spans="1:5" ht="12.75">
      <c r="A1467" t="s">
        <v>59</v>
      </c>
      <c r="E1467" s="39" t="s">
        <v>5</v>
      </c>
    </row>
    <row r="1468" spans="1:16" ht="12.75">
      <c r="A1468" t="s">
        <v>50</v>
      </c>
      <c s="34" t="s">
        <v>1125</v>
      </c>
      <c s="34" t="s">
        <v>4262</v>
      </c>
      <c s="35" t="s">
        <v>5</v>
      </c>
      <c s="6" t="s">
        <v>4263</v>
      </c>
      <c s="36" t="s">
        <v>65</v>
      </c>
      <c s="37">
        <v>8</v>
      </c>
      <c s="36">
        <v>0</v>
      </c>
      <c s="36">
        <f>ROUND(G1468*H1468,6)</f>
      </c>
      <c r="L1468" s="38">
        <v>0</v>
      </c>
      <c s="32">
        <f>ROUND(ROUND(L1468,2)*ROUND(G1468,3),2)</f>
      </c>
      <c s="36" t="s">
        <v>68</v>
      </c>
      <c>
        <f>(M1468*21)/100</f>
      </c>
      <c t="s">
        <v>28</v>
      </c>
    </row>
    <row r="1469" spans="1:5" ht="12.75">
      <c r="A1469" s="35" t="s">
        <v>56</v>
      </c>
      <c r="E1469" s="39" t="s">
        <v>4263</v>
      </c>
    </row>
    <row r="1470" spans="1:5" ht="25.5">
      <c r="A1470" s="35" t="s">
        <v>58</v>
      </c>
      <c r="E1470" s="40" t="s">
        <v>4264</v>
      </c>
    </row>
    <row r="1471" spans="1:5" ht="12.75">
      <c r="A1471" t="s">
        <v>59</v>
      </c>
      <c r="E1471" s="39" t="s">
        <v>5</v>
      </c>
    </row>
    <row r="1472" spans="1:16" ht="12.75">
      <c r="A1472" t="s">
        <v>50</v>
      </c>
      <c s="34" t="s">
        <v>1126</v>
      </c>
      <c s="34" t="s">
        <v>4265</v>
      </c>
      <c s="35" t="s">
        <v>5</v>
      </c>
      <c s="6" t="s">
        <v>4266</v>
      </c>
      <c s="36" t="s">
        <v>65</v>
      </c>
      <c s="37">
        <v>1</v>
      </c>
      <c s="36">
        <v>0</v>
      </c>
      <c s="36">
        <f>ROUND(G1472*H1472,6)</f>
      </c>
      <c r="L1472" s="38">
        <v>0</v>
      </c>
      <c s="32">
        <f>ROUND(ROUND(L1472,2)*ROUND(G1472,3),2)</f>
      </c>
      <c s="36" t="s">
        <v>68</v>
      </c>
      <c>
        <f>(M1472*21)/100</f>
      </c>
      <c t="s">
        <v>28</v>
      </c>
    </row>
    <row r="1473" spans="1:5" ht="12.75">
      <c r="A1473" s="35" t="s">
        <v>56</v>
      </c>
      <c r="E1473" s="39" t="s">
        <v>4266</v>
      </c>
    </row>
    <row r="1474" spans="1:5" ht="25.5">
      <c r="A1474" s="35" t="s">
        <v>58</v>
      </c>
      <c r="E1474" s="40" t="s">
        <v>4267</v>
      </c>
    </row>
    <row r="1475" spans="1:5" ht="12.75">
      <c r="A1475" t="s">
        <v>59</v>
      </c>
      <c r="E1475" s="39" t="s">
        <v>5</v>
      </c>
    </row>
    <row r="1476" spans="1:16" ht="12.75">
      <c r="A1476" t="s">
        <v>50</v>
      </c>
      <c s="34" t="s">
        <v>1128</v>
      </c>
      <c s="34" t="s">
        <v>4268</v>
      </c>
      <c s="35" t="s">
        <v>5</v>
      </c>
      <c s="6" t="s">
        <v>4269</v>
      </c>
      <c s="36" t="s">
        <v>65</v>
      </c>
      <c s="37">
        <v>1</v>
      </c>
      <c s="36">
        <v>0</v>
      </c>
      <c s="36">
        <f>ROUND(G1476*H1476,6)</f>
      </c>
      <c r="L1476" s="38">
        <v>0</v>
      </c>
      <c s="32">
        <f>ROUND(ROUND(L1476,2)*ROUND(G1476,3),2)</f>
      </c>
      <c s="36" t="s">
        <v>68</v>
      </c>
      <c>
        <f>(M1476*21)/100</f>
      </c>
      <c t="s">
        <v>28</v>
      </c>
    </row>
    <row r="1477" spans="1:5" ht="12.75">
      <c r="A1477" s="35" t="s">
        <v>56</v>
      </c>
      <c r="E1477" s="39" t="s">
        <v>4269</v>
      </c>
    </row>
    <row r="1478" spans="1:5" ht="25.5">
      <c r="A1478" s="35" t="s">
        <v>58</v>
      </c>
      <c r="E1478" s="40" t="s">
        <v>4270</v>
      </c>
    </row>
    <row r="1479" spans="1:5" ht="12.75">
      <c r="A1479" t="s">
        <v>59</v>
      </c>
      <c r="E1479" s="39" t="s">
        <v>5</v>
      </c>
    </row>
    <row r="1480" spans="1:16" ht="12.75">
      <c r="A1480" t="s">
        <v>50</v>
      </c>
      <c s="34" t="s">
        <v>1129</v>
      </c>
      <c s="34" t="s">
        <v>4271</v>
      </c>
      <c s="35" t="s">
        <v>5</v>
      </c>
      <c s="6" t="s">
        <v>4272</v>
      </c>
      <c s="36" t="s">
        <v>65</v>
      </c>
      <c s="37">
        <v>1</v>
      </c>
      <c s="36">
        <v>0</v>
      </c>
      <c s="36">
        <f>ROUND(G1480*H1480,6)</f>
      </c>
      <c r="L1480" s="38">
        <v>0</v>
      </c>
      <c s="32">
        <f>ROUND(ROUND(L1480,2)*ROUND(G1480,3),2)</f>
      </c>
      <c s="36" t="s">
        <v>68</v>
      </c>
      <c>
        <f>(M1480*21)/100</f>
      </c>
      <c t="s">
        <v>28</v>
      </c>
    </row>
    <row r="1481" spans="1:5" ht="12.75">
      <c r="A1481" s="35" t="s">
        <v>56</v>
      </c>
      <c r="E1481" s="39" t="s">
        <v>4272</v>
      </c>
    </row>
    <row r="1482" spans="1:5" ht="25.5">
      <c r="A1482" s="35" t="s">
        <v>58</v>
      </c>
      <c r="E1482" s="40" t="s">
        <v>4273</v>
      </c>
    </row>
    <row r="1483" spans="1:5" ht="12.75">
      <c r="A1483" t="s">
        <v>59</v>
      </c>
      <c r="E1483" s="39" t="s">
        <v>5</v>
      </c>
    </row>
    <row r="1484" spans="1:16" ht="12.75">
      <c r="A1484" t="s">
        <v>50</v>
      </c>
      <c s="34" t="s">
        <v>1130</v>
      </c>
      <c s="34" t="s">
        <v>4274</v>
      </c>
      <c s="35" t="s">
        <v>5</v>
      </c>
      <c s="6" t="s">
        <v>4275</v>
      </c>
      <c s="36" t="s">
        <v>65</v>
      </c>
      <c s="37">
        <v>1</v>
      </c>
      <c s="36">
        <v>0</v>
      </c>
      <c s="36">
        <f>ROUND(G1484*H1484,6)</f>
      </c>
      <c r="L1484" s="38">
        <v>0</v>
      </c>
      <c s="32">
        <f>ROUND(ROUND(L1484,2)*ROUND(G1484,3),2)</f>
      </c>
      <c s="36" t="s">
        <v>68</v>
      </c>
      <c>
        <f>(M1484*21)/100</f>
      </c>
      <c t="s">
        <v>28</v>
      </c>
    </row>
    <row r="1485" spans="1:5" ht="12.75">
      <c r="A1485" s="35" t="s">
        <v>56</v>
      </c>
      <c r="E1485" s="39" t="s">
        <v>4275</v>
      </c>
    </row>
    <row r="1486" spans="1:5" ht="25.5">
      <c r="A1486" s="35" t="s">
        <v>58</v>
      </c>
      <c r="E1486" s="40" t="s">
        <v>4276</v>
      </c>
    </row>
    <row r="1487" spans="1:5" ht="12.75">
      <c r="A1487" t="s">
        <v>59</v>
      </c>
      <c r="E1487" s="39" t="s">
        <v>5</v>
      </c>
    </row>
    <row r="1488" spans="1:16" ht="12.75">
      <c r="A1488" t="s">
        <v>50</v>
      </c>
      <c s="34" t="s">
        <v>1131</v>
      </c>
      <c s="34" t="s">
        <v>4277</v>
      </c>
      <c s="35" t="s">
        <v>5</v>
      </c>
      <c s="6" t="s">
        <v>4278</v>
      </c>
      <c s="36" t="s">
        <v>65</v>
      </c>
      <c s="37">
        <v>1</v>
      </c>
      <c s="36">
        <v>0</v>
      </c>
      <c s="36">
        <f>ROUND(G1488*H1488,6)</f>
      </c>
      <c r="L1488" s="38">
        <v>0</v>
      </c>
      <c s="32">
        <f>ROUND(ROUND(L1488,2)*ROUND(G1488,3),2)</f>
      </c>
      <c s="36" t="s">
        <v>68</v>
      </c>
      <c>
        <f>(M1488*21)/100</f>
      </c>
      <c t="s">
        <v>28</v>
      </c>
    </row>
    <row r="1489" spans="1:5" ht="12.75">
      <c r="A1489" s="35" t="s">
        <v>56</v>
      </c>
      <c r="E1489" s="39" t="s">
        <v>4278</v>
      </c>
    </row>
    <row r="1490" spans="1:5" ht="25.5">
      <c r="A1490" s="35" t="s">
        <v>58</v>
      </c>
      <c r="E1490" s="40" t="s">
        <v>4279</v>
      </c>
    </row>
    <row r="1491" spans="1:5" ht="12.75">
      <c r="A1491" t="s">
        <v>59</v>
      </c>
      <c r="E1491" s="39" t="s">
        <v>5</v>
      </c>
    </row>
    <row r="1492" spans="1:16" ht="12.75">
      <c r="A1492" t="s">
        <v>50</v>
      </c>
      <c s="34" t="s">
        <v>1132</v>
      </c>
      <c s="34" t="s">
        <v>4280</v>
      </c>
      <c s="35" t="s">
        <v>5</v>
      </c>
      <c s="6" t="s">
        <v>4281</v>
      </c>
      <c s="36" t="s">
        <v>65</v>
      </c>
      <c s="37">
        <v>3</v>
      </c>
      <c s="36">
        <v>0</v>
      </c>
      <c s="36">
        <f>ROUND(G1492*H1492,6)</f>
      </c>
      <c r="L1492" s="38">
        <v>0</v>
      </c>
      <c s="32">
        <f>ROUND(ROUND(L1492,2)*ROUND(G1492,3),2)</f>
      </c>
      <c s="36" t="s">
        <v>68</v>
      </c>
      <c>
        <f>(M1492*21)/100</f>
      </c>
      <c t="s">
        <v>28</v>
      </c>
    </row>
    <row r="1493" spans="1:5" ht="12.75">
      <c r="A1493" s="35" t="s">
        <v>56</v>
      </c>
      <c r="E1493" s="39" t="s">
        <v>4281</v>
      </c>
    </row>
    <row r="1494" spans="1:5" ht="25.5">
      <c r="A1494" s="35" t="s">
        <v>58</v>
      </c>
      <c r="E1494" s="40" t="s">
        <v>4282</v>
      </c>
    </row>
    <row r="1495" spans="1:5" ht="12.75">
      <c r="A1495" t="s">
        <v>59</v>
      </c>
      <c r="E1495" s="39" t="s">
        <v>5</v>
      </c>
    </row>
    <row r="1496" spans="1:16" ht="12.75">
      <c r="A1496" t="s">
        <v>50</v>
      </c>
      <c s="34" t="s">
        <v>1133</v>
      </c>
      <c s="34" t="s">
        <v>4283</v>
      </c>
      <c s="35" t="s">
        <v>5</v>
      </c>
      <c s="6" t="s">
        <v>4284</v>
      </c>
      <c s="36" t="s">
        <v>65</v>
      </c>
      <c s="37">
        <v>1</v>
      </c>
      <c s="36">
        <v>0</v>
      </c>
      <c s="36">
        <f>ROUND(G1496*H1496,6)</f>
      </c>
      <c r="L1496" s="38">
        <v>0</v>
      </c>
      <c s="32">
        <f>ROUND(ROUND(L1496,2)*ROUND(G1496,3),2)</f>
      </c>
      <c s="36" t="s">
        <v>68</v>
      </c>
      <c>
        <f>(M1496*21)/100</f>
      </c>
      <c t="s">
        <v>28</v>
      </c>
    </row>
    <row r="1497" spans="1:5" ht="12.75">
      <c r="A1497" s="35" t="s">
        <v>56</v>
      </c>
      <c r="E1497" s="39" t="s">
        <v>4284</v>
      </c>
    </row>
    <row r="1498" spans="1:5" ht="25.5">
      <c r="A1498" s="35" t="s">
        <v>58</v>
      </c>
      <c r="E1498" s="40" t="s">
        <v>4285</v>
      </c>
    </row>
    <row r="1499" spans="1:5" ht="12.75">
      <c r="A1499" t="s">
        <v>59</v>
      </c>
      <c r="E1499" s="39" t="s">
        <v>5</v>
      </c>
    </row>
    <row r="1500" spans="1:16" ht="12.75">
      <c r="A1500" t="s">
        <v>50</v>
      </c>
      <c s="34" t="s">
        <v>1134</v>
      </c>
      <c s="34" t="s">
        <v>4286</v>
      </c>
      <c s="35" t="s">
        <v>5</v>
      </c>
      <c s="6" t="s">
        <v>4287</v>
      </c>
      <c s="36" t="s">
        <v>65</v>
      </c>
      <c s="37">
        <v>2</v>
      </c>
      <c s="36">
        <v>0</v>
      </c>
      <c s="36">
        <f>ROUND(G1500*H1500,6)</f>
      </c>
      <c r="L1500" s="38">
        <v>0</v>
      </c>
      <c s="32">
        <f>ROUND(ROUND(L1500,2)*ROUND(G1500,3),2)</f>
      </c>
      <c s="36" t="s">
        <v>68</v>
      </c>
      <c>
        <f>(M1500*21)/100</f>
      </c>
      <c t="s">
        <v>28</v>
      </c>
    </row>
    <row r="1501" spans="1:5" ht="12.75">
      <c r="A1501" s="35" t="s">
        <v>56</v>
      </c>
      <c r="E1501" s="39" t="s">
        <v>4287</v>
      </c>
    </row>
    <row r="1502" spans="1:5" ht="25.5">
      <c r="A1502" s="35" t="s">
        <v>58</v>
      </c>
      <c r="E1502" s="40" t="s">
        <v>4288</v>
      </c>
    </row>
    <row r="1503" spans="1:5" ht="12.75">
      <c r="A1503" t="s">
        <v>59</v>
      </c>
      <c r="E1503" s="39" t="s">
        <v>5</v>
      </c>
    </row>
    <row r="1504" spans="1:16" ht="12.75">
      <c r="A1504" t="s">
        <v>50</v>
      </c>
      <c s="34" t="s">
        <v>1135</v>
      </c>
      <c s="34" t="s">
        <v>4289</v>
      </c>
      <c s="35" t="s">
        <v>5</v>
      </c>
      <c s="6" t="s">
        <v>4290</v>
      </c>
      <c s="36" t="s">
        <v>65</v>
      </c>
      <c s="37">
        <v>1</v>
      </c>
      <c s="36">
        <v>0</v>
      </c>
      <c s="36">
        <f>ROUND(G1504*H1504,6)</f>
      </c>
      <c r="L1504" s="38">
        <v>0</v>
      </c>
      <c s="32">
        <f>ROUND(ROUND(L1504,2)*ROUND(G1504,3),2)</f>
      </c>
      <c s="36" t="s">
        <v>68</v>
      </c>
      <c>
        <f>(M1504*21)/100</f>
      </c>
      <c t="s">
        <v>28</v>
      </c>
    </row>
    <row r="1505" spans="1:5" ht="12.75">
      <c r="A1505" s="35" t="s">
        <v>56</v>
      </c>
      <c r="E1505" s="39" t="s">
        <v>4290</v>
      </c>
    </row>
    <row r="1506" spans="1:5" ht="25.5">
      <c r="A1506" s="35" t="s">
        <v>58</v>
      </c>
      <c r="E1506" s="40" t="s">
        <v>4291</v>
      </c>
    </row>
    <row r="1507" spans="1:5" ht="12.75">
      <c r="A1507" t="s">
        <v>59</v>
      </c>
      <c r="E1507" s="39" t="s">
        <v>5</v>
      </c>
    </row>
    <row r="1508" spans="1:16" ht="12.75">
      <c r="A1508" t="s">
        <v>50</v>
      </c>
      <c s="34" t="s">
        <v>1136</v>
      </c>
      <c s="34" t="s">
        <v>4292</v>
      </c>
      <c s="35" t="s">
        <v>5</v>
      </c>
      <c s="6" t="s">
        <v>4293</v>
      </c>
      <c s="36" t="s">
        <v>65</v>
      </c>
      <c s="37">
        <v>1</v>
      </c>
      <c s="36">
        <v>0</v>
      </c>
      <c s="36">
        <f>ROUND(G1508*H1508,6)</f>
      </c>
      <c r="L1508" s="38">
        <v>0</v>
      </c>
      <c s="32">
        <f>ROUND(ROUND(L1508,2)*ROUND(G1508,3),2)</f>
      </c>
      <c s="36" t="s">
        <v>68</v>
      </c>
      <c>
        <f>(M1508*21)/100</f>
      </c>
      <c t="s">
        <v>28</v>
      </c>
    </row>
    <row r="1509" spans="1:5" ht="12.75">
      <c r="A1509" s="35" t="s">
        <v>56</v>
      </c>
      <c r="E1509" s="39" t="s">
        <v>4293</v>
      </c>
    </row>
    <row r="1510" spans="1:5" ht="25.5">
      <c r="A1510" s="35" t="s">
        <v>58</v>
      </c>
      <c r="E1510" s="40" t="s">
        <v>4294</v>
      </c>
    </row>
    <row r="1511" spans="1:5" ht="12.75">
      <c r="A1511" t="s">
        <v>59</v>
      </c>
      <c r="E1511" s="39" t="s">
        <v>5</v>
      </c>
    </row>
    <row r="1512" spans="1:16" ht="12.75">
      <c r="A1512" t="s">
        <v>50</v>
      </c>
      <c s="34" t="s">
        <v>1137</v>
      </c>
      <c s="34" t="s">
        <v>4295</v>
      </c>
      <c s="35" t="s">
        <v>5</v>
      </c>
      <c s="6" t="s">
        <v>4296</v>
      </c>
      <c s="36" t="s">
        <v>65</v>
      </c>
      <c s="37">
        <v>1</v>
      </c>
      <c s="36">
        <v>0</v>
      </c>
      <c s="36">
        <f>ROUND(G1512*H1512,6)</f>
      </c>
      <c r="L1512" s="38">
        <v>0</v>
      </c>
      <c s="32">
        <f>ROUND(ROUND(L1512,2)*ROUND(G1512,3),2)</f>
      </c>
      <c s="36" t="s">
        <v>68</v>
      </c>
      <c>
        <f>(M1512*21)/100</f>
      </c>
      <c t="s">
        <v>28</v>
      </c>
    </row>
    <row r="1513" spans="1:5" ht="12.75">
      <c r="A1513" s="35" t="s">
        <v>56</v>
      </c>
      <c r="E1513" s="39" t="s">
        <v>4296</v>
      </c>
    </row>
    <row r="1514" spans="1:5" ht="25.5">
      <c r="A1514" s="35" t="s">
        <v>58</v>
      </c>
      <c r="E1514" s="40" t="s">
        <v>4297</v>
      </c>
    </row>
    <row r="1515" spans="1:5" ht="12.75">
      <c r="A1515" t="s">
        <v>59</v>
      </c>
      <c r="E1515" s="39" t="s">
        <v>5</v>
      </c>
    </row>
    <row r="1516" spans="1:16" ht="12.75">
      <c r="A1516" t="s">
        <v>50</v>
      </c>
      <c s="34" t="s">
        <v>1138</v>
      </c>
      <c s="34" t="s">
        <v>4298</v>
      </c>
      <c s="35" t="s">
        <v>5</v>
      </c>
      <c s="6" t="s">
        <v>4299</v>
      </c>
      <c s="36" t="s">
        <v>65</v>
      </c>
      <c s="37">
        <v>1</v>
      </c>
      <c s="36">
        <v>0</v>
      </c>
      <c s="36">
        <f>ROUND(G1516*H1516,6)</f>
      </c>
      <c r="L1516" s="38">
        <v>0</v>
      </c>
      <c s="32">
        <f>ROUND(ROUND(L1516,2)*ROUND(G1516,3),2)</f>
      </c>
      <c s="36" t="s">
        <v>68</v>
      </c>
      <c>
        <f>(M1516*21)/100</f>
      </c>
      <c t="s">
        <v>28</v>
      </c>
    </row>
    <row r="1517" spans="1:5" ht="12.75">
      <c r="A1517" s="35" t="s">
        <v>56</v>
      </c>
      <c r="E1517" s="39" t="s">
        <v>4299</v>
      </c>
    </row>
    <row r="1518" spans="1:5" ht="25.5">
      <c r="A1518" s="35" t="s">
        <v>58</v>
      </c>
      <c r="E1518" s="40" t="s">
        <v>4300</v>
      </c>
    </row>
    <row r="1519" spans="1:5" ht="12.75">
      <c r="A1519" t="s">
        <v>59</v>
      </c>
      <c r="E1519" s="39" t="s">
        <v>5</v>
      </c>
    </row>
    <row r="1520" spans="1:16" ht="12.75">
      <c r="A1520" t="s">
        <v>50</v>
      </c>
      <c s="34" t="s">
        <v>1139</v>
      </c>
      <c s="34" t="s">
        <v>4301</v>
      </c>
      <c s="35" t="s">
        <v>5</v>
      </c>
      <c s="6" t="s">
        <v>4302</v>
      </c>
      <c s="36" t="s">
        <v>65</v>
      </c>
      <c s="37">
        <v>2</v>
      </c>
      <c s="36">
        <v>0</v>
      </c>
      <c s="36">
        <f>ROUND(G1520*H1520,6)</f>
      </c>
      <c r="L1520" s="38">
        <v>0</v>
      </c>
      <c s="32">
        <f>ROUND(ROUND(L1520,2)*ROUND(G1520,3),2)</f>
      </c>
      <c s="36" t="s">
        <v>68</v>
      </c>
      <c>
        <f>(M1520*21)/100</f>
      </c>
      <c t="s">
        <v>28</v>
      </c>
    </row>
    <row r="1521" spans="1:5" ht="12.75">
      <c r="A1521" s="35" t="s">
        <v>56</v>
      </c>
      <c r="E1521" s="39" t="s">
        <v>4302</v>
      </c>
    </row>
    <row r="1522" spans="1:5" ht="25.5">
      <c r="A1522" s="35" t="s">
        <v>58</v>
      </c>
      <c r="E1522" s="40" t="s">
        <v>4303</v>
      </c>
    </row>
    <row r="1523" spans="1:5" ht="12.75">
      <c r="A1523" t="s">
        <v>59</v>
      </c>
      <c r="E1523" s="39" t="s">
        <v>5</v>
      </c>
    </row>
    <row r="1524" spans="1:16" ht="12.75">
      <c r="A1524" t="s">
        <v>50</v>
      </c>
      <c s="34" t="s">
        <v>1140</v>
      </c>
      <c s="34" t="s">
        <v>4304</v>
      </c>
      <c s="35" t="s">
        <v>5</v>
      </c>
      <c s="6" t="s">
        <v>4305</v>
      </c>
      <c s="36" t="s">
        <v>65</v>
      </c>
      <c s="37">
        <v>1</v>
      </c>
      <c s="36">
        <v>0</v>
      </c>
      <c s="36">
        <f>ROUND(G1524*H1524,6)</f>
      </c>
      <c r="L1524" s="38">
        <v>0</v>
      </c>
      <c s="32">
        <f>ROUND(ROUND(L1524,2)*ROUND(G1524,3),2)</f>
      </c>
      <c s="36" t="s">
        <v>68</v>
      </c>
      <c>
        <f>(M1524*21)/100</f>
      </c>
      <c t="s">
        <v>28</v>
      </c>
    </row>
    <row r="1525" spans="1:5" ht="12.75">
      <c r="A1525" s="35" t="s">
        <v>56</v>
      </c>
      <c r="E1525" s="39" t="s">
        <v>4305</v>
      </c>
    </row>
    <row r="1526" spans="1:5" ht="25.5">
      <c r="A1526" s="35" t="s">
        <v>58</v>
      </c>
      <c r="E1526" s="40" t="s">
        <v>4306</v>
      </c>
    </row>
    <row r="1527" spans="1:5" ht="12.75">
      <c r="A1527" t="s">
        <v>59</v>
      </c>
      <c r="E1527" s="39" t="s">
        <v>5</v>
      </c>
    </row>
    <row r="1528" spans="1:16" ht="12.75">
      <c r="A1528" t="s">
        <v>50</v>
      </c>
      <c s="34" t="s">
        <v>1141</v>
      </c>
      <c s="34" t="s">
        <v>4307</v>
      </c>
      <c s="35" t="s">
        <v>5</v>
      </c>
      <c s="6" t="s">
        <v>4308</v>
      </c>
      <c s="36" t="s">
        <v>65</v>
      </c>
      <c s="37">
        <v>2</v>
      </c>
      <c s="36">
        <v>0</v>
      </c>
      <c s="36">
        <f>ROUND(G1528*H1528,6)</f>
      </c>
      <c r="L1528" s="38">
        <v>0</v>
      </c>
      <c s="32">
        <f>ROUND(ROUND(L1528,2)*ROUND(G1528,3),2)</f>
      </c>
      <c s="36" t="s">
        <v>68</v>
      </c>
      <c>
        <f>(M1528*21)/100</f>
      </c>
      <c t="s">
        <v>28</v>
      </c>
    </row>
    <row r="1529" spans="1:5" ht="12.75">
      <c r="A1529" s="35" t="s">
        <v>56</v>
      </c>
      <c r="E1529" s="39" t="s">
        <v>4308</v>
      </c>
    </row>
    <row r="1530" spans="1:5" ht="25.5">
      <c r="A1530" s="35" t="s">
        <v>58</v>
      </c>
      <c r="E1530" s="40" t="s">
        <v>4309</v>
      </c>
    </row>
    <row r="1531" spans="1:5" ht="12.75">
      <c r="A1531" t="s">
        <v>59</v>
      </c>
      <c r="E1531" s="39" t="s">
        <v>5</v>
      </c>
    </row>
    <row r="1532" spans="1:16" ht="12.75">
      <c r="A1532" t="s">
        <v>50</v>
      </c>
      <c s="34" t="s">
        <v>1142</v>
      </c>
      <c s="34" t="s">
        <v>4310</v>
      </c>
      <c s="35" t="s">
        <v>5</v>
      </c>
      <c s="6" t="s">
        <v>4311</v>
      </c>
      <c s="36" t="s">
        <v>65</v>
      </c>
      <c s="37">
        <v>2</v>
      </c>
      <c s="36">
        <v>0</v>
      </c>
      <c s="36">
        <f>ROUND(G1532*H1532,6)</f>
      </c>
      <c r="L1532" s="38">
        <v>0</v>
      </c>
      <c s="32">
        <f>ROUND(ROUND(L1532,2)*ROUND(G1532,3),2)</f>
      </c>
      <c s="36" t="s">
        <v>68</v>
      </c>
      <c>
        <f>(M1532*21)/100</f>
      </c>
      <c t="s">
        <v>28</v>
      </c>
    </row>
    <row r="1533" spans="1:5" ht="12.75">
      <c r="A1533" s="35" t="s">
        <v>56</v>
      </c>
      <c r="E1533" s="39" t="s">
        <v>4311</v>
      </c>
    </row>
    <row r="1534" spans="1:5" ht="25.5">
      <c r="A1534" s="35" t="s">
        <v>58</v>
      </c>
      <c r="E1534" s="40" t="s">
        <v>4312</v>
      </c>
    </row>
    <row r="1535" spans="1:5" ht="12.75">
      <c r="A1535" t="s">
        <v>59</v>
      </c>
      <c r="E1535" s="39" t="s">
        <v>5</v>
      </c>
    </row>
    <row r="1536" spans="1:16" ht="12.75">
      <c r="A1536" t="s">
        <v>50</v>
      </c>
      <c s="34" t="s">
        <v>1143</v>
      </c>
      <c s="34" t="s">
        <v>4313</v>
      </c>
      <c s="35" t="s">
        <v>5</v>
      </c>
      <c s="6" t="s">
        <v>4314</v>
      </c>
      <c s="36" t="s">
        <v>65</v>
      </c>
      <c s="37">
        <v>1</v>
      </c>
      <c s="36">
        <v>0</v>
      </c>
      <c s="36">
        <f>ROUND(G1536*H1536,6)</f>
      </c>
      <c r="L1536" s="38">
        <v>0</v>
      </c>
      <c s="32">
        <f>ROUND(ROUND(L1536,2)*ROUND(G1536,3),2)</f>
      </c>
      <c s="36" t="s">
        <v>68</v>
      </c>
      <c>
        <f>(M1536*21)/100</f>
      </c>
      <c t="s">
        <v>28</v>
      </c>
    </row>
    <row r="1537" spans="1:5" ht="12.75">
      <c r="A1537" s="35" t="s">
        <v>56</v>
      </c>
      <c r="E1537" s="39" t="s">
        <v>4314</v>
      </c>
    </row>
    <row r="1538" spans="1:5" ht="25.5">
      <c r="A1538" s="35" t="s">
        <v>58</v>
      </c>
      <c r="E1538" s="40" t="s">
        <v>4315</v>
      </c>
    </row>
    <row r="1539" spans="1:5" ht="12.75">
      <c r="A1539" t="s">
        <v>59</v>
      </c>
      <c r="E1539" s="39" t="s">
        <v>5</v>
      </c>
    </row>
    <row r="1540" spans="1:16" ht="12.75">
      <c r="A1540" t="s">
        <v>50</v>
      </c>
      <c s="34" t="s">
        <v>1144</v>
      </c>
      <c s="34" t="s">
        <v>4316</v>
      </c>
      <c s="35" t="s">
        <v>5</v>
      </c>
      <c s="6" t="s">
        <v>4317</v>
      </c>
      <c s="36" t="s">
        <v>65</v>
      </c>
      <c s="37">
        <v>1</v>
      </c>
      <c s="36">
        <v>0</v>
      </c>
      <c s="36">
        <f>ROUND(G1540*H1540,6)</f>
      </c>
      <c r="L1540" s="38">
        <v>0</v>
      </c>
      <c s="32">
        <f>ROUND(ROUND(L1540,2)*ROUND(G1540,3),2)</f>
      </c>
      <c s="36" t="s">
        <v>68</v>
      </c>
      <c>
        <f>(M1540*21)/100</f>
      </c>
      <c t="s">
        <v>28</v>
      </c>
    </row>
    <row r="1541" spans="1:5" ht="12.75">
      <c r="A1541" s="35" t="s">
        <v>56</v>
      </c>
      <c r="E1541" s="39" t="s">
        <v>4317</v>
      </c>
    </row>
    <row r="1542" spans="1:5" ht="25.5">
      <c r="A1542" s="35" t="s">
        <v>58</v>
      </c>
      <c r="E1542" s="40" t="s">
        <v>4318</v>
      </c>
    </row>
    <row r="1543" spans="1:5" ht="12.75">
      <c r="A1543" t="s">
        <v>59</v>
      </c>
      <c r="E1543" s="39" t="s">
        <v>5</v>
      </c>
    </row>
    <row r="1544" spans="1:16" ht="12.75">
      <c r="A1544" t="s">
        <v>50</v>
      </c>
      <c s="34" t="s">
        <v>834</v>
      </c>
      <c s="34" t="s">
        <v>4319</v>
      </c>
      <c s="35" t="s">
        <v>5</v>
      </c>
      <c s="6" t="s">
        <v>4320</v>
      </c>
      <c s="36" t="s">
        <v>65</v>
      </c>
      <c s="37">
        <v>2</v>
      </c>
      <c s="36">
        <v>0</v>
      </c>
      <c s="36">
        <f>ROUND(G1544*H1544,6)</f>
      </c>
      <c r="L1544" s="38">
        <v>0</v>
      </c>
      <c s="32">
        <f>ROUND(ROUND(L1544,2)*ROUND(G1544,3),2)</f>
      </c>
      <c s="36" t="s">
        <v>68</v>
      </c>
      <c>
        <f>(M1544*21)/100</f>
      </c>
      <c t="s">
        <v>28</v>
      </c>
    </row>
    <row r="1545" spans="1:5" ht="12.75">
      <c r="A1545" s="35" t="s">
        <v>56</v>
      </c>
      <c r="E1545" s="39" t="s">
        <v>4320</v>
      </c>
    </row>
    <row r="1546" spans="1:5" ht="25.5">
      <c r="A1546" s="35" t="s">
        <v>58</v>
      </c>
      <c r="E1546" s="40" t="s">
        <v>4321</v>
      </c>
    </row>
    <row r="1547" spans="1:5" ht="12.75">
      <c r="A1547" t="s">
        <v>59</v>
      </c>
      <c r="E1547" s="39" t="s">
        <v>5</v>
      </c>
    </row>
    <row r="1548" spans="1:16" ht="12.75">
      <c r="A1548" t="s">
        <v>50</v>
      </c>
      <c s="34" t="s">
        <v>835</v>
      </c>
      <c s="34" t="s">
        <v>4322</v>
      </c>
      <c s="35" t="s">
        <v>5</v>
      </c>
      <c s="6" t="s">
        <v>4323</v>
      </c>
      <c s="36" t="s">
        <v>65</v>
      </c>
      <c s="37">
        <v>1</v>
      </c>
      <c s="36">
        <v>0</v>
      </c>
      <c s="36">
        <f>ROUND(G1548*H1548,6)</f>
      </c>
      <c r="L1548" s="38">
        <v>0</v>
      </c>
      <c s="32">
        <f>ROUND(ROUND(L1548,2)*ROUND(G1548,3),2)</f>
      </c>
      <c s="36" t="s">
        <v>68</v>
      </c>
      <c>
        <f>(M1548*21)/100</f>
      </c>
      <c t="s">
        <v>28</v>
      </c>
    </row>
    <row r="1549" spans="1:5" ht="12.75">
      <c r="A1549" s="35" t="s">
        <v>56</v>
      </c>
      <c r="E1549" s="39" t="s">
        <v>4323</v>
      </c>
    </row>
    <row r="1550" spans="1:5" ht="25.5">
      <c r="A1550" s="35" t="s">
        <v>58</v>
      </c>
      <c r="E1550" s="40" t="s">
        <v>4324</v>
      </c>
    </row>
    <row r="1551" spans="1:5" ht="12.75">
      <c r="A1551" t="s">
        <v>59</v>
      </c>
      <c r="E1551" s="39" t="s">
        <v>5</v>
      </c>
    </row>
    <row r="1552" spans="1:16" ht="12.75">
      <c r="A1552" t="s">
        <v>50</v>
      </c>
      <c s="34" t="s">
        <v>838</v>
      </c>
      <c s="34" t="s">
        <v>4325</v>
      </c>
      <c s="35" t="s">
        <v>5</v>
      </c>
      <c s="6" t="s">
        <v>4326</v>
      </c>
      <c s="36" t="s">
        <v>65</v>
      </c>
      <c s="37">
        <v>1</v>
      </c>
      <c s="36">
        <v>0</v>
      </c>
      <c s="36">
        <f>ROUND(G1552*H1552,6)</f>
      </c>
      <c r="L1552" s="38">
        <v>0</v>
      </c>
      <c s="32">
        <f>ROUND(ROUND(L1552,2)*ROUND(G1552,3),2)</f>
      </c>
      <c s="36" t="s">
        <v>68</v>
      </c>
      <c>
        <f>(M1552*21)/100</f>
      </c>
      <c t="s">
        <v>28</v>
      </c>
    </row>
    <row r="1553" spans="1:5" ht="12.75">
      <c r="A1553" s="35" t="s">
        <v>56</v>
      </c>
      <c r="E1553" s="39" t="s">
        <v>4326</v>
      </c>
    </row>
    <row r="1554" spans="1:5" ht="25.5">
      <c r="A1554" s="35" t="s">
        <v>58</v>
      </c>
      <c r="E1554" s="40" t="s">
        <v>4327</v>
      </c>
    </row>
    <row r="1555" spans="1:5" ht="12.75">
      <c r="A1555" t="s">
        <v>59</v>
      </c>
      <c r="E1555" s="39" t="s">
        <v>5</v>
      </c>
    </row>
    <row r="1556" spans="1:16" ht="12.75">
      <c r="A1556" t="s">
        <v>50</v>
      </c>
      <c s="34" t="s">
        <v>839</v>
      </c>
      <c s="34" t="s">
        <v>4328</v>
      </c>
      <c s="35" t="s">
        <v>5</v>
      </c>
      <c s="6" t="s">
        <v>4329</v>
      </c>
      <c s="36" t="s">
        <v>65</v>
      </c>
      <c s="37">
        <v>1</v>
      </c>
      <c s="36">
        <v>0</v>
      </c>
      <c s="36">
        <f>ROUND(G1556*H1556,6)</f>
      </c>
      <c r="L1556" s="38">
        <v>0</v>
      </c>
      <c s="32">
        <f>ROUND(ROUND(L1556,2)*ROUND(G1556,3),2)</f>
      </c>
      <c s="36" t="s">
        <v>68</v>
      </c>
      <c>
        <f>(M1556*21)/100</f>
      </c>
      <c t="s">
        <v>28</v>
      </c>
    </row>
    <row r="1557" spans="1:5" ht="12.75">
      <c r="A1557" s="35" t="s">
        <v>56</v>
      </c>
      <c r="E1557" s="39" t="s">
        <v>4329</v>
      </c>
    </row>
    <row r="1558" spans="1:5" ht="25.5">
      <c r="A1558" s="35" t="s">
        <v>58</v>
      </c>
      <c r="E1558" s="40" t="s">
        <v>4330</v>
      </c>
    </row>
    <row r="1559" spans="1:5" ht="12.75">
      <c r="A1559" t="s">
        <v>59</v>
      </c>
      <c r="E1559" s="39" t="s">
        <v>5</v>
      </c>
    </row>
    <row r="1560" spans="1:16" ht="12.75">
      <c r="A1560" t="s">
        <v>50</v>
      </c>
      <c s="34" t="s">
        <v>840</v>
      </c>
      <c s="34" t="s">
        <v>4331</v>
      </c>
      <c s="35" t="s">
        <v>5</v>
      </c>
      <c s="6" t="s">
        <v>4332</v>
      </c>
      <c s="36" t="s">
        <v>65</v>
      </c>
      <c s="37">
        <v>1</v>
      </c>
      <c s="36">
        <v>0</v>
      </c>
      <c s="36">
        <f>ROUND(G1560*H1560,6)</f>
      </c>
      <c r="L1560" s="38">
        <v>0</v>
      </c>
      <c s="32">
        <f>ROUND(ROUND(L1560,2)*ROUND(G1560,3),2)</f>
      </c>
      <c s="36" t="s">
        <v>68</v>
      </c>
      <c>
        <f>(M1560*21)/100</f>
      </c>
      <c t="s">
        <v>28</v>
      </c>
    </row>
    <row r="1561" spans="1:5" ht="12.75">
      <c r="A1561" s="35" t="s">
        <v>56</v>
      </c>
      <c r="E1561" s="39" t="s">
        <v>4332</v>
      </c>
    </row>
    <row r="1562" spans="1:5" ht="25.5">
      <c r="A1562" s="35" t="s">
        <v>58</v>
      </c>
      <c r="E1562" s="40" t="s">
        <v>4333</v>
      </c>
    </row>
    <row r="1563" spans="1:5" ht="12.75">
      <c r="A1563" t="s">
        <v>59</v>
      </c>
      <c r="E1563" s="39" t="s">
        <v>5</v>
      </c>
    </row>
    <row r="1564" spans="1:16" ht="12.75">
      <c r="A1564" t="s">
        <v>50</v>
      </c>
      <c s="34" t="s">
        <v>841</v>
      </c>
      <c s="34" t="s">
        <v>4334</v>
      </c>
      <c s="35" t="s">
        <v>5</v>
      </c>
      <c s="6" t="s">
        <v>4335</v>
      </c>
      <c s="36" t="s">
        <v>65</v>
      </c>
      <c s="37">
        <v>1</v>
      </c>
      <c s="36">
        <v>0</v>
      </c>
      <c s="36">
        <f>ROUND(G1564*H1564,6)</f>
      </c>
      <c r="L1564" s="38">
        <v>0</v>
      </c>
      <c s="32">
        <f>ROUND(ROUND(L1564,2)*ROUND(G1564,3),2)</f>
      </c>
      <c s="36" t="s">
        <v>68</v>
      </c>
      <c>
        <f>(M1564*21)/100</f>
      </c>
      <c t="s">
        <v>28</v>
      </c>
    </row>
    <row r="1565" spans="1:5" ht="12.75">
      <c r="A1565" s="35" t="s">
        <v>56</v>
      </c>
      <c r="E1565" s="39" t="s">
        <v>4335</v>
      </c>
    </row>
    <row r="1566" spans="1:5" ht="25.5">
      <c r="A1566" s="35" t="s">
        <v>58</v>
      </c>
      <c r="E1566" s="40" t="s">
        <v>4336</v>
      </c>
    </row>
    <row r="1567" spans="1:5" ht="12.75">
      <c r="A1567" t="s">
        <v>59</v>
      </c>
      <c r="E1567" s="39" t="s">
        <v>5</v>
      </c>
    </row>
    <row r="1568" spans="1:16" ht="12.75">
      <c r="A1568" t="s">
        <v>50</v>
      </c>
      <c s="34" t="s">
        <v>842</v>
      </c>
      <c s="34" t="s">
        <v>4337</v>
      </c>
      <c s="35" t="s">
        <v>5</v>
      </c>
      <c s="6" t="s">
        <v>4338</v>
      </c>
      <c s="36" t="s">
        <v>65</v>
      </c>
      <c s="37">
        <v>1</v>
      </c>
      <c s="36">
        <v>0</v>
      </c>
      <c s="36">
        <f>ROUND(G1568*H1568,6)</f>
      </c>
      <c r="L1568" s="38">
        <v>0</v>
      </c>
      <c s="32">
        <f>ROUND(ROUND(L1568,2)*ROUND(G1568,3),2)</f>
      </c>
      <c s="36" t="s">
        <v>68</v>
      </c>
      <c>
        <f>(M1568*21)/100</f>
      </c>
      <c t="s">
        <v>28</v>
      </c>
    </row>
    <row r="1569" spans="1:5" ht="12.75">
      <c r="A1569" s="35" t="s">
        <v>56</v>
      </c>
      <c r="E1569" s="39" t="s">
        <v>4338</v>
      </c>
    </row>
    <row r="1570" spans="1:5" ht="25.5">
      <c r="A1570" s="35" t="s">
        <v>58</v>
      </c>
      <c r="E1570" s="40" t="s">
        <v>4339</v>
      </c>
    </row>
    <row r="1571" spans="1:5" ht="12.75">
      <c r="A1571" t="s">
        <v>59</v>
      </c>
      <c r="E1571" s="39" t="s">
        <v>5</v>
      </c>
    </row>
    <row r="1572" spans="1:16" ht="12.75">
      <c r="A1572" t="s">
        <v>50</v>
      </c>
      <c s="34" t="s">
        <v>843</v>
      </c>
      <c s="34" t="s">
        <v>4340</v>
      </c>
      <c s="35" t="s">
        <v>5</v>
      </c>
      <c s="6" t="s">
        <v>4341</v>
      </c>
      <c s="36" t="s">
        <v>65</v>
      </c>
      <c s="37">
        <v>1</v>
      </c>
      <c s="36">
        <v>0</v>
      </c>
      <c s="36">
        <f>ROUND(G1572*H1572,6)</f>
      </c>
      <c r="L1572" s="38">
        <v>0</v>
      </c>
      <c s="32">
        <f>ROUND(ROUND(L1572,2)*ROUND(G1572,3),2)</f>
      </c>
      <c s="36" t="s">
        <v>68</v>
      </c>
      <c>
        <f>(M1572*21)/100</f>
      </c>
      <c t="s">
        <v>28</v>
      </c>
    </row>
    <row r="1573" spans="1:5" ht="12.75">
      <c r="A1573" s="35" t="s">
        <v>56</v>
      </c>
      <c r="E1573" s="39" t="s">
        <v>4341</v>
      </c>
    </row>
    <row r="1574" spans="1:5" ht="25.5">
      <c r="A1574" s="35" t="s">
        <v>58</v>
      </c>
      <c r="E1574" s="40" t="s">
        <v>4342</v>
      </c>
    </row>
    <row r="1575" spans="1:5" ht="12.75">
      <c r="A1575" t="s">
        <v>59</v>
      </c>
      <c r="E1575" s="39" t="s">
        <v>5</v>
      </c>
    </row>
    <row r="1576" spans="1:16" ht="12.75">
      <c r="A1576" t="s">
        <v>50</v>
      </c>
      <c s="34" t="s">
        <v>844</v>
      </c>
      <c s="34" t="s">
        <v>4343</v>
      </c>
      <c s="35" t="s">
        <v>5</v>
      </c>
      <c s="6" t="s">
        <v>4344</v>
      </c>
      <c s="36" t="s">
        <v>1659</v>
      </c>
      <c s="37">
        <v>19.2</v>
      </c>
      <c s="36">
        <v>0</v>
      </c>
      <c s="36">
        <f>ROUND(G1576*H1576,6)</f>
      </c>
      <c r="L1576" s="38">
        <v>0</v>
      </c>
      <c s="32">
        <f>ROUND(ROUND(L1576,2)*ROUND(G1576,3),2)</f>
      </c>
      <c s="36" t="s">
        <v>68</v>
      </c>
      <c>
        <f>(M1576*21)/100</f>
      </c>
      <c t="s">
        <v>28</v>
      </c>
    </row>
    <row r="1577" spans="1:5" ht="12.75">
      <c r="A1577" s="35" t="s">
        <v>56</v>
      </c>
      <c r="E1577" s="39" t="s">
        <v>4344</v>
      </c>
    </row>
    <row r="1578" spans="1:5" ht="25.5">
      <c r="A1578" s="35" t="s">
        <v>58</v>
      </c>
      <c r="E1578" s="40" t="s">
        <v>4345</v>
      </c>
    </row>
    <row r="1579" spans="1:5" ht="12.75">
      <c r="A1579" t="s">
        <v>59</v>
      </c>
      <c r="E1579" s="39" t="s">
        <v>5</v>
      </c>
    </row>
    <row r="1580" spans="1:16" ht="12.75">
      <c r="A1580" t="s">
        <v>50</v>
      </c>
      <c s="34" t="s">
        <v>845</v>
      </c>
      <c s="34" t="s">
        <v>4346</v>
      </c>
      <c s="35" t="s">
        <v>5</v>
      </c>
      <c s="6" t="s">
        <v>4347</v>
      </c>
      <c s="36" t="s">
        <v>1659</v>
      </c>
      <c s="37">
        <v>5.78</v>
      </c>
      <c s="36">
        <v>0</v>
      </c>
      <c s="36">
        <f>ROUND(G1580*H1580,6)</f>
      </c>
      <c r="L1580" s="38">
        <v>0</v>
      </c>
      <c s="32">
        <f>ROUND(ROUND(L1580,2)*ROUND(G1580,3),2)</f>
      </c>
      <c s="36" t="s">
        <v>68</v>
      </c>
      <c>
        <f>(M1580*21)/100</f>
      </c>
      <c t="s">
        <v>28</v>
      </c>
    </row>
    <row r="1581" spans="1:5" ht="12.75">
      <c r="A1581" s="35" t="s">
        <v>56</v>
      </c>
      <c r="E1581" s="39" t="s">
        <v>4347</v>
      </c>
    </row>
    <row r="1582" spans="1:5" ht="25.5">
      <c r="A1582" s="35" t="s">
        <v>58</v>
      </c>
      <c r="E1582" s="40" t="s">
        <v>4348</v>
      </c>
    </row>
    <row r="1583" spans="1:5" ht="12.75">
      <c r="A1583" t="s">
        <v>59</v>
      </c>
      <c r="E1583" s="39" t="s">
        <v>5</v>
      </c>
    </row>
    <row r="1584" spans="1:16" ht="12.75">
      <c r="A1584" t="s">
        <v>50</v>
      </c>
      <c s="34" t="s">
        <v>846</v>
      </c>
      <c s="34" t="s">
        <v>4349</v>
      </c>
      <c s="35" t="s">
        <v>5</v>
      </c>
      <c s="6" t="s">
        <v>4350</v>
      </c>
      <c s="36" t="s">
        <v>1659</v>
      </c>
      <c s="37">
        <v>14.972</v>
      </c>
      <c s="36">
        <v>0</v>
      </c>
      <c s="36">
        <f>ROUND(G1584*H1584,6)</f>
      </c>
      <c r="L1584" s="38">
        <v>0</v>
      </c>
      <c s="32">
        <f>ROUND(ROUND(L1584,2)*ROUND(G1584,3),2)</f>
      </c>
      <c s="36" t="s">
        <v>68</v>
      </c>
      <c>
        <f>(M1584*21)/100</f>
      </c>
      <c t="s">
        <v>28</v>
      </c>
    </row>
    <row r="1585" spans="1:5" ht="12.75">
      <c r="A1585" s="35" t="s">
        <v>56</v>
      </c>
      <c r="E1585" s="39" t="s">
        <v>4350</v>
      </c>
    </row>
    <row r="1586" spans="1:5" ht="25.5">
      <c r="A1586" s="35" t="s">
        <v>58</v>
      </c>
      <c r="E1586" s="40" t="s">
        <v>4351</v>
      </c>
    </row>
    <row r="1587" spans="1:5" ht="12.75">
      <c r="A1587" t="s">
        <v>59</v>
      </c>
      <c r="E1587" s="39" t="s">
        <v>5</v>
      </c>
    </row>
    <row r="1588" spans="1:16" ht="12.75">
      <c r="A1588" t="s">
        <v>50</v>
      </c>
      <c s="34" t="s">
        <v>847</v>
      </c>
      <c s="34" t="s">
        <v>4352</v>
      </c>
      <c s="35" t="s">
        <v>5</v>
      </c>
      <c s="6" t="s">
        <v>4353</v>
      </c>
      <c s="36" t="s">
        <v>65</v>
      </c>
      <c s="37">
        <v>18</v>
      </c>
      <c s="36">
        <v>0</v>
      </c>
      <c s="36">
        <f>ROUND(G1588*H1588,6)</f>
      </c>
      <c r="L1588" s="38">
        <v>0</v>
      </c>
      <c s="32">
        <f>ROUND(ROUND(L1588,2)*ROUND(G1588,3),2)</f>
      </c>
      <c s="36" t="s">
        <v>55</v>
      </c>
      <c>
        <f>(M1588*21)/100</f>
      </c>
      <c t="s">
        <v>28</v>
      </c>
    </row>
    <row r="1589" spans="1:5" ht="12.75">
      <c r="A1589" s="35" t="s">
        <v>56</v>
      </c>
      <c r="E1589" s="39" t="s">
        <v>4353</v>
      </c>
    </row>
    <row r="1590" spans="1:5" ht="89.25">
      <c r="A1590" s="35" t="s">
        <v>58</v>
      </c>
      <c r="E1590" s="40" t="s">
        <v>4354</v>
      </c>
    </row>
    <row r="1591" spans="1:5" ht="12.75">
      <c r="A1591" t="s">
        <v>59</v>
      </c>
      <c r="E1591" s="39" t="s">
        <v>5</v>
      </c>
    </row>
    <row r="1592" spans="1:16" ht="12.75">
      <c r="A1592" t="s">
        <v>50</v>
      </c>
      <c s="34" t="s">
        <v>848</v>
      </c>
      <c s="34" t="s">
        <v>4355</v>
      </c>
      <c s="35" t="s">
        <v>5</v>
      </c>
      <c s="6" t="s">
        <v>4356</v>
      </c>
      <c s="36" t="s">
        <v>65</v>
      </c>
      <c s="37">
        <v>31</v>
      </c>
      <c s="36">
        <v>0</v>
      </c>
      <c s="36">
        <f>ROUND(G1592*H1592,6)</f>
      </c>
      <c r="L1592" s="38">
        <v>0</v>
      </c>
      <c s="32">
        <f>ROUND(ROUND(L1592,2)*ROUND(G1592,3),2)</f>
      </c>
      <c s="36" t="s">
        <v>55</v>
      </c>
      <c>
        <f>(M1592*21)/100</f>
      </c>
      <c t="s">
        <v>28</v>
      </c>
    </row>
    <row r="1593" spans="1:5" ht="12.75">
      <c r="A1593" s="35" t="s">
        <v>56</v>
      </c>
      <c r="E1593" s="39" t="s">
        <v>4356</v>
      </c>
    </row>
    <row r="1594" spans="1:5" ht="76.5">
      <c r="A1594" s="35" t="s">
        <v>58</v>
      </c>
      <c r="E1594" s="40" t="s">
        <v>4357</v>
      </c>
    </row>
    <row r="1595" spans="1:5" ht="12.75">
      <c r="A1595" t="s">
        <v>59</v>
      </c>
      <c r="E1595" s="39" t="s">
        <v>5</v>
      </c>
    </row>
    <row r="1596" spans="1:16" ht="12.75">
      <c r="A1596" t="s">
        <v>50</v>
      </c>
      <c s="34" t="s">
        <v>851</v>
      </c>
      <c s="34" t="s">
        <v>4358</v>
      </c>
      <c s="35" t="s">
        <v>5</v>
      </c>
      <c s="6" t="s">
        <v>4359</v>
      </c>
      <c s="36" t="s">
        <v>65</v>
      </c>
      <c s="37">
        <v>17</v>
      </c>
      <c s="36">
        <v>0</v>
      </c>
      <c s="36">
        <f>ROUND(G1596*H1596,6)</f>
      </c>
      <c r="L1596" s="38">
        <v>0</v>
      </c>
      <c s="32">
        <f>ROUND(ROUND(L1596,2)*ROUND(G1596,3),2)</f>
      </c>
      <c s="36" t="s">
        <v>55</v>
      </c>
      <c>
        <f>(M1596*21)/100</f>
      </c>
      <c t="s">
        <v>28</v>
      </c>
    </row>
    <row r="1597" spans="1:5" ht="12.75">
      <c r="A1597" s="35" t="s">
        <v>56</v>
      </c>
      <c r="E1597" s="39" t="s">
        <v>4359</v>
      </c>
    </row>
    <row r="1598" spans="1:5" ht="127.5">
      <c r="A1598" s="35" t="s">
        <v>58</v>
      </c>
      <c r="E1598" s="40" t="s">
        <v>4360</v>
      </c>
    </row>
    <row r="1599" spans="1:5" ht="12.75">
      <c r="A1599" t="s">
        <v>59</v>
      </c>
      <c r="E1599" s="39" t="s">
        <v>5</v>
      </c>
    </row>
    <row r="1600" spans="1:16" ht="12.75">
      <c r="A1600" t="s">
        <v>50</v>
      </c>
      <c s="34" t="s">
        <v>854</v>
      </c>
      <c s="34" t="s">
        <v>4361</v>
      </c>
      <c s="35" t="s">
        <v>5</v>
      </c>
      <c s="6" t="s">
        <v>4362</v>
      </c>
      <c s="36" t="s">
        <v>65</v>
      </c>
      <c s="37">
        <v>18</v>
      </c>
      <c s="36">
        <v>0</v>
      </c>
      <c s="36">
        <f>ROUND(G1600*H1600,6)</f>
      </c>
      <c r="L1600" s="38">
        <v>0</v>
      </c>
      <c s="32">
        <f>ROUND(ROUND(L1600,2)*ROUND(G1600,3),2)</f>
      </c>
      <c s="36" t="s">
        <v>55</v>
      </c>
      <c>
        <f>(M1600*21)/100</f>
      </c>
      <c t="s">
        <v>28</v>
      </c>
    </row>
    <row r="1601" spans="1:5" ht="12.75">
      <c r="A1601" s="35" t="s">
        <v>56</v>
      </c>
      <c r="E1601" s="39" t="s">
        <v>4362</v>
      </c>
    </row>
    <row r="1602" spans="1:5" ht="102">
      <c r="A1602" s="35" t="s">
        <v>58</v>
      </c>
      <c r="E1602" s="40" t="s">
        <v>4363</v>
      </c>
    </row>
    <row r="1603" spans="1:5" ht="12.75">
      <c r="A1603" t="s">
        <v>59</v>
      </c>
      <c r="E1603" s="39" t="s">
        <v>5</v>
      </c>
    </row>
    <row r="1604" spans="1:16" ht="12.75">
      <c r="A1604" t="s">
        <v>50</v>
      </c>
      <c s="34" t="s">
        <v>857</v>
      </c>
      <c s="34" t="s">
        <v>4364</v>
      </c>
      <c s="35" t="s">
        <v>5</v>
      </c>
      <c s="6" t="s">
        <v>4365</v>
      </c>
      <c s="36" t="s">
        <v>65</v>
      </c>
      <c s="37">
        <v>1</v>
      </c>
      <c s="36">
        <v>0</v>
      </c>
      <c s="36">
        <f>ROUND(G1604*H1604,6)</f>
      </c>
      <c r="L1604" s="38">
        <v>0</v>
      </c>
      <c s="32">
        <f>ROUND(ROUND(L1604,2)*ROUND(G1604,3),2)</f>
      </c>
      <c s="36" t="s">
        <v>55</v>
      </c>
      <c>
        <f>(M1604*21)/100</f>
      </c>
      <c t="s">
        <v>28</v>
      </c>
    </row>
    <row r="1605" spans="1:5" ht="12.75">
      <c r="A1605" s="35" t="s">
        <v>56</v>
      </c>
      <c r="E1605" s="39" t="s">
        <v>4365</v>
      </c>
    </row>
    <row r="1606" spans="1:5" ht="25.5">
      <c r="A1606" s="35" t="s">
        <v>58</v>
      </c>
      <c r="E1606" s="40" t="s">
        <v>4366</v>
      </c>
    </row>
    <row r="1607" spans="1:5" ht="12.75">
      <c r="A1607" t="s">
        <v>59</v>
      </c>
      <c r="E1607" s="39" t="s">
        <v>5</v>
      </c>
    </row>
    <row r="1608" spans="1:16" ht="12.75">
      <c r="A1608" t="s">
        <v>50</v>
      </c>
      <c s="34" t="s">
        <v>858</v>
      </c>
      <c s="34" t="s">
        <v>4367</v>
      </c>
      <c s="35" t="s">
        <v>5</v>
      </c>
      <c s="6" t="s">
        <v>4368</v>
      </c>
      <c s="36" t="s">
        <v>65</v>
      </c>
      <c s="37">
        <v>1</v>
      </c>
      <c s="36">
        <v>0</v>
      </c>
      <c s="36">
        <f>ROUND(G1608*H1608,6)</f>
      </c>
      <c r="L1608" s="38">
        <v>0</v>
      </c>
      <c s="32">
        <f>ROUND(ROUND(L1608,2)*ROUND(G1608,3),2)</f>
      </c>
      <c s="36" t="s">
        <v>55</v>
      </c>
      <c>
        <f>(M1608*21)/100</f>
      </c>
      <c t="s">
        <v>28</v>
      </c>
    </row>
    <row r="1609" spans="1:5" ht="12.75">
      <c r="A1609" s="35" t="s">
        <v>56</v>
      </c>
      <c r="E1609" s="39" t="s">
        <v>4368</v>
      </c>
    </row>
    <row r="1610" spans="1:5" ht="25.5">
      <c r="A1610" s="35" t="s">
        <v>58</v>
      </c>
      <c r="E1610" s="40" t="s">
        <v>3752</v>
      </c>
    </row>
    <row r="1611" spans="1:5" ht="12.75">
      <c r="A1611" t="s">
        <v>59</v>
      </c>
      <c r="E1611" s="39" t="s">
        <v>5</v>
      </c>
    </row>
    <row r="1612" spans="1:16" ht="12.75">
      <c r="A1612" t="s">
        <v>50</v>
      </c>
      <c s="34" t="s">
        <v>861</v>
      </c>
      <c s="34" t="s">
        <v>4367</v>
      </c>
      <c s="35" t="s">
        <v>62</v>
      </c>
      <c s="6" t="s">
        <v>4368</v>
      </c>
      <c s="36" t="s">
        <v>65</v>
      </c>
      <c s="37">
        <v>4</v>
      </c>
      <c s="36">
        <v>0</v>
      </c>
      <c s="36">
        <f>ROUND(G1612*H1612,6)</f>
      </c>
      <c r="L1612" s="38">
        <v>0</v>
      </c>
      <c s="32">
        <f>ROUND(ROUND(L1612,2)*ROUND(G1612,3),2)</f>
      </c>
      <c s="36" t="s">
        <v>55</v>
      </c>
      <c>
        <f>(M1612*21)/100</f>
      </c>
      <c t="s">
        <v>28</v>
      </c>
    </row>
    <row r="1613" spans="1:5" ht="12.75">
      <c r="A1613" s="35" t="s">
        <v>56</v>
      </c>
      <c r="E1613" s="39" t="s">
        <v>4368</v>
      </c>
    </row>
    <row r="1614" spans="1:5" ht="51">
      <c r="A1614" s="35" t="s">
        <v>58</v>
      </c>
      <c r="E1614" s="40" t="s">
        <v>4369</v>
      </c>
    </row>
    <row r="1615" spans="1:5" ht="12.75">
      <c r="A1615" t="s">
        <v>59</v>
      </c>
      <c r="E1615" s="39" t="s">
        <v>5</v>
      </c>
    </row>
    <row r="1616" spans="1:16" ht="12.75">
      <c r="A1616" t="s">
        <v>50</v>
      </c>
      <c s="34" t="s">
        <v>862</v>
      </c>
      <c s="34" t="s">
        <v>4370</v>
      </c>
      <c s="35" t="s">
        <v>5</v>
      </c>
      <c s="6" t="s">
        <v>4371</v>
      </c>
      <c s="36" t="s">
        <v>65</v>
      </c>
      <c s="37">
        <v>4</v>
      </c>
      <c s="36">
        <v>0</v>
      </c>
      <c s="36">
        <f>ROUND(G1616*H1616,6)</f>
      </c>
      <c r="L1616" s="38">
        <v>0</v>
      </c>
      <c s="32">
        <f>ROUND(ROUND(L1616,2)*ROUND(G1616,3),2)</f>
      </c>
      <c s="36" t="s">
        <v>55</v>
      </c>
      <c>
        <f>(M1616*21)/100</f>
      </c>
      <c t="s">
        <v>28</v>
      </c>
    </row>
    <row r="1617" spans="1:5" ht="12.75">
      <c r="A1617" s="35" t="s">
        <v>56</v>
      </c>
      <c r="E1617" s="39" t="s">
        <v>4371</v>
      </c>
    </row>
    <row r="1618" spans="1:5" ht="63.75">
      <c r="A1618" s="35" t="s">
        <v>58</v>
      </c>
      <c r="E1618" s="40" t="s">
        <v>3638</v>
      </c>
    </row>
    <row r="1619" spans="1:5" ht="12.75">
      <c r="A1619" t="s">
        <v>59</v>
      </c>
      <c r="E1619" s="39" t="s">
        <v>5</v>
      </c>
    </row>
    <row r="1620" spans="1:16" ht="12.75">
      <c r="A1620" t="s">
        <v>50</v>
      </c>
      <c s="34" t="s">
        <v>864</v>
      </c>
      <c s="34" t="s">
        <v>4372</v>
      </c>
      <c s="35" t="s">
        <v>5</v>
      </c>
      <c s="6" t="s">
        <v>4373</v>
      </c>
      <c s="36" t="s">
        <v>65</v>
      </c>
      <c s="37">
        <v>1</v>
      </c>
      <c s="36">
        <v>0</v>
      </c>
      <c s="36">
        <f>ROUND(G1620*H1620,6)</f>
      </c>
      <c r="L1620" s="38">
        <v>0</v>
      </c>
      <c s="32">
        <f>ROUND(ROUND(L1620,2)*ROUND(G1620,3),2)</f>
      </c>
      <c s="36" t="s">
        <v>55</v>
      </c>
      <c>
        <f>(M1620*21)/100</f>
      </c>
      <c t="s">
        <v>28</v>
      </c>
    </row>
    <row r="1621" spans="1:5" ht="12.75">
      <c r="A1621" s="35" t="s">
        <v>56</v>
      </c>
      <c r="E1621" s="39" t="s">
        <v>4373</v>
      </c>
    </row>
    <row r="1622" spans="1:5" ht="25.5">
      <c r="A1622" s="35" t="s">
        <v>58</v>
      </c>
      <c r="E1622" s="40" t="s">
        <v>4374</v>
      </c>
    </row>
    <row r="1623" spans="1:5" ht="12.75">
      <c r="A1623" t="s">
        <v>59</v>
      </c>
      <c r="E1623" s="39" t="s">
        <v>5</v>
      </c>
    </row>
    <row r="1624" spans="1:16" ht="12.75">
      <c r="A1624" t="s">
        <v>50</v>
      </c>
      <c s="34" t="s">
        <v>865</v>
      </c>
      <c s="34" t="s">
        <v>4375</v>
      </c>
      <c s="35" t="s">
        <v>5</v>
      </c>
      <c s="6" t="s">
        <v>4376</v>
      </c>
      <c s="36" t="s">
        <v>65</v>
      </c>
      <c s="37">
        <v>7</v>
      </c>
      <c s="36">
        <v>0</v>
      </c>
      <c s="36">
        <f>ROUND(G1624*H1624,6)</f>
      </c>
      <c r="L1624" s="38">
        <v>0</v>
      </c>
      <c s="32">
        <f>ROUND(ROUND(L1624,2)*ROUND(G1624,3),2)</f>
      </c>
      <c s="36" t="s">
        <v>68</v>
      </c>
      <c>
        <f>(M1624*21)/100</f>
      </c>
      <c t="s">
        <v>28</v>
      </c>
    </row>
    <row r="1625" spans="1:5" ht="12.75">
      <c r="A1625" s="35" t="s">
        <v>56</v>
      </c>
      <c r="E1625" s="39" t="s">
        <v>4376</v>
      </c>
    </row>
    <row r="1626" spans="1:5" ht="25.5">
      <c r="A1626" s="35" t="s">
        <v>58</v>
      </c>
      <c r="E1626" s="40" t="s">
        <v>4042</v>
      </c>
    </row>
    <row r="1627" spans="1:5" ht="12.75">
      <c r="A1627" t="s">
        <v>59</v>
      </c>
      <c r="E1627" s="39" t="s">
        <v>5</v>
      </c>
    </row>
    <row r="1628" spans="1:16" ht="12.75">
      <c r="A1628" t="s">
        <v>50</v>
      </c>
      <c s="34" t="s">
        <v>866</v>
      </c>
      <c s="34" t="s">
        <v>4377</v>
      </c>
      <c s="35" t="s">
        <v>5</v>
      </c>
      <c s="6" t="s">
        <v>4378</v>
      </c>
      <c s="36" t="s">
        <v>65</v>
      </c>
      <c s="37">
        <v>1</v>
      </c>
      <c s="36">
        <v>0</v>
      </c>
      <c s="36">
        <f>ROUND(G1628*H1628,6)</f>
      </c>
      <c r="L1628" s="38">
        <v>0</v>
      </c>
      <c s="32">
        <f>ROUND(ROUND(L1628,2)*ROUND(G1628,3),2)</f>
      </c>
      <c s="36" t="s">
        <v>68</v>
      </c>
      <c>
        <f>(M1628*21)/100</f>
      </c>
      <c t="s">
        <v>28</v>
      </c>
    </row>
    <row r="1629" spans="1:5" ht="12.75">
      <c r="A1629" s="35" t="s">
        <v>56</v>
      </c>
      <c r="E1629" s="39" t="s">
        <v>4378</v>
      </c>
    </row>
    <row r="1630" spans="1:5" ht="25.5">
      <c r="A1630" s="35" t="s">
        <v>58</v>
      </c>
      <c r="E1630" s="40" t="s">
        <v>4045</v>
      </c>
    </row>
    <row r="1631" spans="1:5" ht="12.75">
      <c r="A1631" t="s">
        <v>59</v>
      </c>
      <c r="E1631" s="39" t="s">
        <v>5</v>
      </c>
    </row>
    <row r="1632" spans="1:16" ht="12.75">
      <c r="A1632" t="s">
        <v>50</v>
      </c>
      <c s="34" t="s">
        <v>869</v>
      </c>
      <c s="34" t="s">
        <v>4379</v>
      </c>
      <c s="35" t="s">
        <v>5</v>
      </c>
      <c s="6" t="s">
        <v>4380</v>
      </c>
      <c s="36" t="s">
        <v>65</v>
      </c>
      <c s="37">
        <v>1</v>
      </c>
      <c s="36">
        <v>0</v>
      </c>
      <c s="36">
        <f>ROUND(G1632*H1632,6)</f>
      </c>
      <c r="L1632" s="38">
        <v>0</v>
      </c>
      <c s="32">
        <f>ROUND(ROUND(L1632,2)*ROUND(G1632,3),2)</f>
      </c>
      <c s="36" t="s">
        <v>68</v>
      </c>
      <c>
        <f>(M1632*21)/100</f>
      </c>
      <c t="s">
        <v>28</v>
      </c>
    </row>
    <row r="1633" spans="1:5" ht="12.75">
      <c r="A1633" s="35" t="s">
        <v>56</v>
      </c>
      <c r="E1633" s="39" t="s">
        <v>4380</v>
      </c>
    </row>
    <row r="1634" spans="1:5" ht="25.5">
      <c r="A1634" s="35" t="s">
        <v>58</v>
      </c>
      <c r="E1634" s="40" t="s">
        <v>4048</v>
      </c>
    </row>
    <row r="1635" spans="1:5" ht="12.75">
      <c r="A1635" t="s">
        <v>59</v>
      </c>
      <c r="E1635" s="39" t="s">
        <v>5</v>
      </c>
    </row>
    <row r="1636" spans="1:16" ht="12.75">
      <c r="A1636" t="s">
        <v>50</v>
      </c>
      <c s="34" t="s">
        <v>870</v>
      </c>
      <c s="34" t="s">
        <v>4381</v>
      </c>
      <c s="35" t="s">
        <v>5</v>
      </c>
      <c s="6" t="s">
        <v>4382</v>
      </c>
      <c s="36" t="s">
        <v>65</v>
      </c>
      <c s="37">
        <v>2</v>
      </c>
      <c s="36">
        <v>0</v>
      </c>
      <c s="36">
        <f>ROUND(G1636*H1636,6)</f>
      </c>
      <c r="L1636" s="38">
        <v>0</v>
      </c>
      <c s="32">
        <f>ROUND(ROUND(L1636,2)*ROUND(G1636,3),2)</f>
      </c>
      <c s="36" t="s">
        <v>68</v>
      </c>
      <c>
        <f>(M1636*21)/100</f>
      </c>
      <c t="s">
        <v>28</v>
      </c>
    </row>
    <row r="1637" spans="1:5" ht="12.75">
      <c r="A1637" s="35" t="s">
        <v>56</v>
      </c>
      <c r="E1637" s="39" t="s">
        <v>4382</v>
      </c>
    </row>
    <row r="1638" spans="1:5" ht="25.5">
      <c r="A1638" s="35" t="s">
        <v>58</v>
      </c>
      <c r="E1638" s="40" t="s">
        <v>4051</v>
      </c>
    </row>
    <row r="1639" spans="1:5" ht="12.75">
      <c r="A1639" t="s">
        <v>59</v>
      </c>
      <c r="E1639" s="39" t="s">
        <v>5</v>
      </c>
    </row>
    <row r="1640" spans="1:16" ht="12.75">
      <c r="A1640" t="s">
        <v>50</v>
      </c>
      <c s="34" t="s">
        <v>1145</v>
      </c>
      <c s="34" t="s">
        <v>4383</v>
      </c>
      <c s="35" t="s">
        <v>5</v>
      </c>
      <c s="6" t="s">
        <v>4384</v>
      </c>
      <c s="36" t="s">
        <v>65</v>
      </c>
      <c s="37">
        <v>1</v>
      </c>
      <c s="36">
        <v>0</v>
      </c>
      <c s="36">
        <f>ROUND(G1640*H1640,6)</f>
      </c>
      <c r="L1640" s="38">
        <v>0</v>
      </c>
      <c s="32">
        <f>ROUND(ROUND(L1640,2)*ROUND(G1640,3),2)</f>
      </c>
      <c s="36" t="s">
        <v>68</v>
      </c>
      <c>
        <f>(M1640*21)/100</f>
      </c>
      <c t="s">
        <v>28</v>
      </c>
    </row>
    <row r="1641" spans="1:5" ht="12.75">
      <c r="A1641" s="35" t="s">
        <v>56</v>
      </c>
      <c r="E1641" s="39" t="s">
        <v>4384</v>
      </c>
    </row>
    <row r="1642" spans="1:5" ht="25.5">
      <c r="A1642" s="35" t="s">
        <v>58</v>
      </c>
      <c r="E1642" s="40" t="s">
        <v>4054</v>
      </c>
    </row>
    <row r="1643" spans="1:5" ht="12.75">
      <c r="A1643" t="s">
        <v>59</v>
      </c>
      <c r="E1643" s="39" t="s">
        <v>5</v>
      </c>
    </row>
    <row r="1644" spans="1:16" ht="12.75">
      <c r="A1644" t="s">
        <v>50</v>
      </c>
      <c s="34" t="s">
        <v>1146</v>
      </c>
      <c s="34" t="s">
        <v>4385</v>
      </c>
      <c s="35" t="s">
        <v>5</v>
      </c>
      <c s="6" t="s">
        <v>4386</v>
      </c>
      <c s="36" t="s">
        <v>65</v>
      </c>
      <c s="37">
        <v>1</v>
      </c>
      <c s="36">
        <v>0</v>
      </c>
      <c s="36">
        <f>ROUND(G1644*H1644,6)</f>
      </c>
      <c r="L1644" s="38">
        <v>0</v>
      </c>
      <c s="32">
        <f>ROUND(ROUND(L1644,2)*ROUND(G1644,3),2)</f>
      </c>
      <c s="36" t="s">
        <v>68</v>
      </c>
      <c>
        <f>(M1644*21)/100</f>
      </c>
      <c t="s">
        <v>28</v>
      </c>
    </row>
    <row r="1645" spans="1:5" ht="12.75">
      <c r="A1645" s="35" t="s">
        <v>56</v>
      </c>
      <c r="E1645" s="39" t="s">
        <v>4386</v>
      </c>
    </row>
    <row r="1646" spans="1:5" ht="25.5">
      <c r="A1646" s="35" t="s">
        <v>58</v>
      </c>
      <c r="E1646" s="40" t="s">
        <v>4057</v>
      </c>
    </row>
    <row r="1647" spans="1:5" ht="12.75">
      <c r="A1647" t="s">
        <v>59</v>
      </c>
      <c r="E1647" s="39" t="s">
        <v>5</v>
      </c>
    </row>
    <row r="1648" spans="1:16" ht="12.75">
      <c r="A1648" t="s">
        <v>50</v>
      </c>
      <c s="34" t="s">
        <v>1147</v>
      </c>
      <c s="34" t="s">
        <v>4387</v>
      </c>
      <c s="35" t="s">
        <v>5</v>
      </c>
      <c s="6" t="s">
        <v>4388</v>
      </c>
      <c s="36" t="s">
        <v>65</v>
      </c>
      <c s="37">
        <v>1</v>
      </c>
      <c s="36">
        <v>0</v>
      </c>
      <c s="36">
        <f>ROUND(G1648*H1648,6)</f>
      </c>
      <c r="L1648" s="38">
        <v>0</v>
      </c>
      <c s="32">
        <f>ROUND(ROUND(L1648,2)*ROUND(G1648,3),2)</f>
      </c>
      <c s="36" t="s">
        <v>68</v>
      </c>
      <c>
        <f>(M1648*21)/100</f>
      </c>
      <c t="s">
        <v>28</v>
      </c>
    </row>
    <row r="1649" spans="1:5" ht="12.75">
      <c r="A1649" s="35" t="s">
        <v>56</v>
      </c>
      <c r="E1649" s="39" t="s">
        <v>4388</v>
      </c>
    </row>
    <row r="1650" spans="1:5" ht="25.5">
      <c r="A1650" s="35" t="s">
        <v>58</v>
      </c>
      <c r="E1650" s="40" t="s">
        <v>4063</v>
      </c>
    </row>
    <row r="1651" spans="1:5" ht="12.75">
      <c r="A1651" t="s">
        <v>59</v>
      </c>
      <c r="E1651" s="39" t="s">
        <v>5</v>
      </c>
    </row>
    <row r="1652" spans="1:16" ht="12.75">
      <c r="A1652" t="s">
        <v>50</v>
      </c>
      <c s="34" t="s">
        <v>1149</v>
      </c>
      <c s="34" t="s">
        <v>4389</v>
      </c>
      <c s="35" t="s">
        <v>5</v>
      </c>
      <c s="6" t="s">
        <v>4390</v>
      </c>
      <c s="36" t="s">
        <v>65</v>
      </c>
      <c s="37">
        <v>1</v>
      </c>
      <c s="36">
        <v>0</v>
      </c>
      <c s="36">
        <f>ROUND(G1652*H1652,6)</f>
      </c>
      <c r="L1652" s="38">
        <v>0</v>
      </c>
      <c s="32">
        <f>ROUND(ROUND(L1652,2)*ROUND(G1652,3),2)</f>
      </c>
      <c s="36" t="s">
        <v>68</v>
      </c>
      <c>
        <f>(M1652*21)/100</f>
      </c>
      <c t="s">
        <v>28</v>
      </c>
    </row>
    <row r="1653" spans="1:5" ht="12.75">
      <c r="A1653" s="35" t="s">
        <v>56</v>
      </c>
      <c r="E1653" s="39" t="s">
        <v>4390</v>
      </c>
    </row>
    <row r="1654" spans="1:5" ht="25.5">
      <c r="A1654" s="35" t="s">
        <v>58</v>
      </c>
      <c r="E1654" s="40" t="s">
        <v>4066</v>
      </c>
    </row>
    <row r="1655" spans="1:5" ht="12.75">
      <c r="A1655" t="s">
        <v>59</v>
      </c>
      <c r="E1655" s="39" t="s">
        <v>5</v>
      </c>
    </row>
    <row r="1656" spans="1:16" ht="12.75">
      <c r="A1656" t="s">
        <v>50</v>
      </c>
      <c s="34" t="s">
        <v>1152</v>
      </c>
      <c s="34" t="s">
        <v>4391</v>
      </c>
      <c s="35" t="s">
        <v>5</v>
      </c>
      <c s="6" t="s">
        <v>4392</v>
      </c>
      <c s="36" t="s">
        <v>65</v>
      </c>
      <c s="37">
        <v>4</v>
      </c>
      <c s="36">
        <v>0</v>
      </c>
      <c s="36">
        <f>ROUND(G1656*H1656,6)</f>
      </c>
      <c r="L1656" s="38">
        <v>0</v>
      </c>
      <c s="32">
        <f>ROUND(ROUND(L1656,2)*ROUND(G1656,3),2)</f>
      </c>
      <c s="36" t="s">
        <v>68</v>
      </c>
      <c>
        <f>(M1656*21)/100</f>
      </c>
      <c t="s">
        <v>28</v>
      </c>
    </row>
    <row r="1657" spans="1:5" ht="12.75">
      <c r="A1657" s="35" t="s">
        <v>56</v>
      </c>
      <c r="E1657" s="39" t="s">
        <v>4392</v>
      </c>
    </row>
    <row r="1658" spans="1:5" ht="25.5">
      <c r="A1658" s="35" t="s">
        <v>58</v>
      </c>
      <c r="E1658" s="40" t="s">
        <v>4393</v>
      </c>
    </row>
    <row r="1659" spans="1:5" ht="12.75">
      <c r="A1659" t="s">
        <v>59</v>
      </c>
      <c r="E1659" s="39" t="s">
        <v>5</v>
      </c>
    </row>
    <row r="1660" spans="1:16" ht="12.75">
      <c r="A1660" t="s">
        <v>50</v>
      </c>
      <c s="34" t="s">
        <v>1154</v>
      </c>
      <c s="34" t="s">
        <v>4394</v>
      </c>
      <c s="35" t="s">
        <v>5</v>
      </c>
      <c s="6" t="s">
        <v>4395</v>
      </c>
      <c s="36" t="s">
        <v>65</v>
      </c>
      <c s="37">
        <v>1</v>
      </c>
      <c s="36">
        <v>0</v>
      </c>
      <c s="36">
        <f>ROUND(G1660*H1660,6)</f>
      </c>
      <c r="L1660" s="38">
        <v>0</v>
      </c>
      <c s="32">
        <f>ROUND(ROUND(L1660,2)*ROUND(G1660,3),2)</f>
      </c>
      <c s="36" t="s">
        <v>68</v>
      </c>
      <c>
        <f>(M1660*21)/100</f>
      </c>
      <c t="s">
        <v>28</v>
      </c>
    </row>
    <row r="1661" spans="1:5" ht="12.75">
      <c r="A1661" s="35" t="s">
        <v>56</v>
      </c>
      <c r="E1661" s="39" t="s">
        <v>4395</v>
      </c>
    </row>
    <row r="1662" spans="1:5" ht="25.5">
      <c r="A1662" s="35" t="s">
        <v>58</v>
      </c>
      <c r="E1662" s="40" t="s">
        <v>4069</v>
      </c>
    </row>
    <row r="1663" spans="1:5" ht="12.75">
      <c r="A1663" t="s">
        <v>59</v>
      </c>
      <c r="E1663" s="39" t="s">
        <v>5</v>
      </c>
    </row>
    <row r="1664" spans="1:16" ht="12.75">
      <c r="A1664" t="s">
        <v>50</v>
      </c>
      <c s="34" t="s">
        <v>1155</v>
      </c>
      <c s="34" t="s">
        <v>4396</v>
      </c>
      <c s="35" t="s">
        <v>5</v>
      </c>
      <c s="6" t="s">
        <v>4397</v>
      </c>
      <c s="36" t="s">
        <v>65</v>
      </c>
      <c s="37">
        <v>1</v>
      </c>
      <c s="36">
        <v>0</v>
      </c>
      <c s="36">
        <f>ROUND(G1664*H1664,6)</f>
      </c>
      <c r="L1664" s="38">
        <v>0</v>
      </c>
      <c s="32">
        <f>ROUND(ROUND(L1664,2)*ROUND(G1664,3),2)</f>
      </c>
      <c s="36" t="s">
        <v>68</v>
      </c>
      <c>
        <f>(M1664*21)/100</f>
      </c>
      <c t="s">
        <v>28</v>
      </c>
    </row>
    <row r="1665" spans="1:5" ht="12.75">
      <c r="A1665" s="35" t="s">
        <v>56</v>
      </c>
      <c r="E1665" s="39" t="s">
        <v>4397</v>
      </c>
    </row>
    <row r="1666" spans="1:5" ht="25.5">
      <c r="A1666" s="35" t="s">
        <v>58</v>
      </c>
      <c r="E1666" s="40" t="s">
        <v>4398</v>
      </c>
    </row>
    <row r="1667" spans="1:5" ht="12.75">
      <c r="A1667" t="s">
        <v>59</v>
      </c>
      <c r="E1667" s="39" t="s">
        <v>5</v>
      </c>
    </row>
    <row r="1668" spans="1:16" ht="12.75">
      <c r="A1668" t="s">
        <v>50</v>
      </c>
      <c s="34" t="s">
        <v>1156</v>
      </c>
      <c s="34" t="s">
        <v>4399</v>
      </c>
      <c s="35" t="s">
        <v>5</v>
      </c>
      <c s="6" t="s">
        <v>4400</v>
      </c>
      <c s="36" t="s">
        <v>65</v>
      </c>
      <c s="37">
        <v>1</v>
      </c>
      <c s="36">
        <v>0</v>
      </c>
      <c s="36">
        <f>ROUND(G1668*H1668,6)</f>
      </c>
      <c r="L1668" s="38">
        <v>0</v>
      </c>
      <c s="32">
        <f>ROUND(ROUND(L1668,2)*ROUND(G1668,3),2)</f>
      </c>
      <c s="36" t="s">
        <v>68</v>
      </c>
      <c>
        <f>(M1668*21)/100</f>
      </c>
      <c t="s">
        <v>28</v>
      </c>
    </row>
    <row r="1669" spans="1:5" ht="12.75">
      <c r="A1669" s="35" t="s">
        <v>56</v>
      </c>
      <c r="E1669" s="39" t="s">
        <v>4400</v>
      </c>
    </row>
    <row r="1670" spans="1:5" ht="25.5">
      <c r="A1670" s="35" t="s">
        <v>58</v>
      </c>
      <c r="E1670" s="40" t="s">
        <v>4072</v>
      </c>
    </row>
    <row r="1671" spans="1:5" ht="12.75">
      <c r="A1671" t="s">
        <v>59</v>
      </c>
      <c r="E1671" s="39" t="s">
        <v>5</v>
      </c>
    </row>
    <row r="1672" spans="1:16" ht="12.75">
      <c r="A1672" t="s">
        <v>50</v>
      </c>
      <c s="34" t="s">
        <v>1157</v>
      </c>
      <c s="34" t="s">
        <v>4401</v>
      </c>
      <c s="35" t="s">
        <v>5</v>
      </c>
      <c s="6" t="s">
        <v>4402</v>
      </c>
      <c s="36" t="s">
        <v>65</v>
      </c>
      <c s="37">
        <v>1</v>
      </c>
      <c s="36">
        <v>0</v>
      </c>
      <c s="36">
        <f>ROUND(G1672*H1672,6)</f>
      </c>
      <c r="L1672" s="38">
        <v>0</v>
      </c>
      <c s="32">
        <f>ROUND(ROUND(L1672,2)*ROUND(G1672,3),2)</f>
      </c>
      <c s="36" t="s">
        <v>68</v>
      </c>
      <c>
        <f>(M1672*21)/100</f>
      </c>
      <c t="s">
        <v>28</v>
      </c>
    </row>
    <row r="1673" spans="1:5" ht="12.75">
      <c r="A1673" s="35" t="s">
        <v>56</v>
      </c>
      <c r="E1673" s="39" t="s">
        <v>4402</v>
      </c>
    </row>
    <row r="1674" spans="1:5" ht="25.5">
      <c r="A1674" s="35" t="s">
        <v>58</v>
      </c>
      <c r="E1674" s="40" t="s">
        <v>4075</v>
      </c>
    </row>
    <row r="1675" spans="1:5" ht="12.75">
      <c r="A1675" t="s">
        <v>59</v>
      </c>
      <c r="E1675" s="39" t="s">
        <v>5</v>
      </c>
    </row>
    <row r="1676" spans="1:16" ht="12.75">
      <c r="A1676" t="s">
        <v>50</v>
      </c>
      <c s="34" t="s">
        <v>1158</v>
      </c>
      <c s="34" t="s">
        <v>4403</v>
      </c>
      <c s="35" t="s">
        <v>5</v>
      </c>
      <c s="6" t="s">
        <v>4404</v>
      </c>
      <c s="36" t="s">
        <v>65</v>
      </c>
      <c s="37">
        <v>1</v>
      </c>
      <c s="36">
        <v>0</v>
      </c>
      <c s="36">
        <f>ROUND(G1676*H1676,6)</f>
      </c>
      <c r="L1676" s="38">
        <v>0</v>
      </c>
      <c s="32">
        <f>ROUND(ROUND(L1676,2)*ROUND(G1676,3),2)</f>
      </c>
      <c s="36" t="s">
        <v>68</v>
      </c>
      <c>
        <f>(M1676*21)/100</f>
      </c>
      <c t="s">
        <v>28</v>
      </c>
    </row>
    <row r="1677" spans="1:5" ht="12.75">
      <c r="A1677" s="35" t="s">
        <v>56</v>
      </c>
      <c r="E1677" s="39" t="s">
        <v>4404</v>
      </c>
    </row>
    <row r="1678" spans="1:5" ht="25.5">
      <c r="A1678" s="35" t="s">
        <v>58</v>
      </c>
      <c r="E1678" s="40" t="s">
        <v>4078</v>
      </c>
    </row>
    <row r="1679" spans="1:5" ht="12.75">
      <c r="A1679" t="s">
        <v>59</v>
      </c>
      <c r="E1679" s="39" t="s">
        <v>5</v>
      </c>
    </row>
    <row r="1680" spans="1:16" ht="12.75">
      <c r="A1680" t="s">
        <v>50</v>
      </c>
      <c s="34" t="s">
        <v>626</v>
      </c>
      <c s="34" t="s">
        <v>4405</v>
      </c>
      <c s="35" t="s">
        <v>5</v>
      </c>
      <c s="6" t="s">
        <v>4406</v>
      </c>
      <c s="36" t="s">
        <v>65</v>
      </c>
      <c s="37">
        <v>1</v>
      </c>
      <c s="36">
        <v>0</v>
      </c>
      <c s="36">
        <f>ROUND(G1680*H1680,6)</f>
      </c>
      <c r="L1680" s="38">
        <v>0</v>
      </c>
      <c s="32">
        <f>ROUND(ROUND(L1680,2)*ROUND(G1680,3),2)</f>
      </c>
      <c s="36" t="s">
        <v>68</v>
      </c>
      <c>
        <f>(M1680*21)/100</f>
      </c>
      <c t="s">
        <v>28</v>
      </c>
    </row>
    <row r="1681" spans="1:5" ht="12.75">
      <c r="A1681" s="35" t="s">
        <v>56</v>
      </c>
      <c r="E1681" s="39" t="s">
        <v>4406</v>
      </c>
    </row>
    <row r="1682" spans="1:5" ht="25.5">
      <c r="A1682" s="35" t="s">
        <v>58</v>
      </c>
      <c r="E1682" s="40" t="s">
        <v>3629</v>
      </c>
    </row>
    <row r="1683" spans="1:5" ht="12.75">
      <c r="A1683" t="s">
        <v>59</v>
      </c>
      <c r="E1683" s="39" t="s">
        <v>5</v>
      </c>
    </row>
    <row r="1684" spans="1:16" ht="12.75">
      <c r="A1684" t="s">
        <v>50</v>
      </c>
      <c s="34" t="s">
        <v>1161</v>
      </c>
      <c s="34" t="s">
        <v>4407</v>
      </c>
      <c s="35" t="s">
        <v>5</v>
      </c>
      <c s="6" t="s">
        <v>4408</v>
      </c>
      <c s="36" t="s">
        <v>65</v>
      </c>
      <c s="37">
        <v>1</v>
      </c>
      <c s="36">
        <v>0</v>
      </c>
      <c s="36">
        <f>ROUND(G1684*H1684,6)</f>
      </c>
      <c r="L1684" s="38">
        <v>0</v>
      </c>
      <c s="32">
        <f>ROUND(ROUND(L1684,2)*ROUND(G1684,3),2)</f>
      </c>
      <c s="36" t="s">
        <v>68</v>
      </c>
      <c>
        <f>(M1684*21)/100</f>
      </c>
      <c t="s">
        <v>28</v>
      </c>
    </row>
    <row r="1685" spans="1:5" ht="12.75">
      <c r="A1685" s="35" t="s">
        <v>56</v>
      </c>
      <c r="E1685" s="39" t="s">
        <v>4408</v>
      </c>
    </row>
    <row r="1686" spans="1:5" ht="25.5">
      <c r="A1686" s="35" t="s">
        <v>58</v>
      </c>
      <c r="E1686" s="40" t="s">
        <v>4081</v>
      </c>
    </row>
    <row r="1687" spans="1:5" ht="12.75">
      <c r="A1687" t="s">
        <v>59</v>
      </c>
      <c r="E1687" s="39" t="s">
        <v>5</v>
      </c>
    </row>
    <row r="1688" spans="1:16" ht="12.75">
      <c r="A1688" t="s">
        <v>50</v>
      </c>
      <c s="34" t="s">
        <v>1162</v>
      </c>
      <c s="34" t="s">
        <v>4409</v>
      </c>
      <c s="35" t="s">
        <v>5</v>
      </c>
      <c s="6" t="s">
        <v>4410</v>
      </c>
      <c s="36" t="s">
        <v>65</v>
      </c>
      <c s="37">
        <v>1</v>
      </c>
      <c s="36">
        <v>0</v>
      </c>
      <c s="36">
        <f>ROUND(G1688*H1688,6)</f>
      </c>
      <c r="L1688" s="38">
        <v>0</v>
      </c>
      <c s="32">
        <f>ROUND(ROUND(L1688,2)*ROUND(G1688,3),2)</f>
      </c>
      <c s="36" t="s">
        <v>68</v>
      </c>
      <c>
        <f>(M1688*21)/100</f>
      </c>
      <c t="s">
        <v>28</v>
      </c>
    </row>
    <row r="1689" spans="1:5" ht="12.75">
      <c r="A1689" s="35" t="s">
        <v>56</v>
      </c>
      <c r="E1689" s="39" t="s">
        <v>4410</v>
      </c>
    </row>
    <row r="1690" spans="1:5" ht="25.5">
      <c r="A1690" s="35" t="s">
        <v>58</v>
      </c>
      <c r="E1690" s="40" t="s">
        <v>4411</v>
      </c>
    </row>
    <row r="1691" spans="1:5" ht="12.75">
      <c r="A1691" t="s">
        <v>59</v>
      </c>
      <c r="E1691" s="39" t="s">
        <v>5</v>
      </c>
    </row>
    <row r="1692" spans="1:16" ht="12.75">
      <c r="A1692" t="s">
        <v>50</v>
      </c>
      <c s="34" t="s">
        <v>4412</v>
      </c>
      <c s="34" t="s">
        <v>4413</v>
      </c>
      <c s="35" t="s">
        <v>5</v>
      </c>
      <c s="6" t="s">
        <v>4414</v>
      </c>
      <c s="36" t="s">
        <v>65</v>
      </c>
      <c s="37">
        <v>1</v>
      </c>
      <c s="36">
        <v>0</v>
      </c>
      <c s="36">
        <f>ROUND(G1692*H1692,6)</f>
      </c>
      <c r="L1692" s="38">
        <v>0</v>
      </c>
      <c s="32">
        <f>ROUND(ROUND(L1692,2)*ROUND(G1692,3),2)</f>
      </c>
      <c s="36" t="s">
        <v>68</v>
      </c>
      <c>
        <f>(M1692*21)/100</f>
      </c>
      <c t="s">
        <v>28</v>
      </c>
    </row>
    <row r="1693" spans="1:5" ht="12.75">
      <c r="A1693" s="35" t="s">
        <v>56</v>
      </c>
      <c r="E1693" s="39" t="s">
        <v>4414</v>
      </c>
    </row>
    <row r="1694" spans="1:5" ht="25.5">
      <c r="A1694" s="35" t="s">
        <v>58</v>
      </c>
      <c r="E1694" s="40" t="s">
        <v>4084</v>
      </c>
    </row>
    <row r="1695" spans="1:5" ht="12.75">
      <c r="A1695" t="s">
        <v>59</v>
      </c>
      <c r="E1695" s="39" t="s">
        <v>5</v>
      </c>
    </row>
    <row r="1696" spans="1:16" ht="12.75">
      <c r="A1696" t="s">
        <v>50</v>
      </c>
      <c s="34" t="s">
        <v>4415</v>
      </c>
      <c s="34" t="s">
        <v>4416</v>
      </c>
      <c s="35" t="s">
        <v>5</v>
      </c>
      <c s="6" t="s">
        <v>4417</v>
      </c>
      <c s="36" t="s">
        <v>65</v>
      </c>
      <c s="37">
        <v>1</v>
      </c>
      <c s="36">
        <v>0</v>
      </c>
      <c s="36">
        <f>ROUND(G1696*H1696,6)</f>
      </c>
      <c r="L1696" s="38">
        <v>0</v>
      </c>
      <c s="32">
        <f>ROUND(ROUND(L1696,2)*ROUND(G1696,3),2)</f>
      </c>
      <c s="36" t="s">
        <v>68</v>
      </c>
      <c>
        <f>(M1696*21)/100</f>
      </c>
      <c t="s">
        <v>28</v>
      </c>
    </row>
    <row r="1697" spans="1:5" ht="12.75">
      <c r="A1697" s="35" t="s">
        <v>56</v>
      </c>
      <c r="E1697" s="39" t="s">
        <v>4417</v>
      </c>
    </row>
    <row r="1698" spans="1:5" ht="25.5">
      <c r="A1698" s="35" t="s">
        <v>58</v>
      </c>
      <c r="E1698" s="40" t="s">
        <v>4087</v>
      </c>
    </row>
    <row r="1699" spans="1:5" ht="12.75">
      <c r="A1699" t="s">
        <v>59</v>
      </c>
      <c r="E1699" s="39" t="s">
        <v>5</v>
      </c>
    </row>
    <row r="1700" spans="1:16" ht="12.75">
      <c r="A1700" t="s">
        <v>50</v>
      </c>
      <c s="34" t="s">
        <v>4418</v>
      </c>
      <c s="34" t="s">
        <v>4419</v>
      </c>
      <c s="35" t="s">
        <v>5</v>
      </c>
      <c s="6" t="s">
        <v>4420</v>
      </c>
      <c s="36" t="s">
        <v>65</v>
      </c>
      <c s="37">
        <v>4</v>
      </c>
      <c s="36">
        <v>0</v>
      </c>
      <c s="36">
        <f>ROUND(G1700*H1700,6)</f>
      </c>
      <c r="L1700" s="38">
        <v>0</v>
      </c>
      <c s="32">
        <f>ROUND(ROUND(L1700,2)*ROUND(G1700,3),2)</f>
      </c>
      <c s="36" t="s">
        <v>68</v>
      </c>
      <c>
        <f>(M1700*21)/100</f>
      </c>
      <c t="s">
        <v>28</v>
      </c>
    </row>
    <row r="1701" spans="1:5" ht="12.75">
      <c r="A1701" s="35" t="s">
        <v>56</v>
      </c>
      <c r="E1701" s="39" t="s">
        <v>4420</v>
      </c>
    </row>
    <row r="1702" spans="1:5" ht="25.5">
      <c r="A1702" s="35" t="s">
        <v>58</v>
      </c>
      <c r="E1702" s="40" t="s">
        <v>4421</v>
      </c>
    </row>
    <row r="1703" spans="1:5" ht="12.75">
      <c r="A1703" t="s">
        <v>59</v>
      </c>
      <c r="E1703" s="39" t="s">
        <v>5</v>
      </c>
    </row>
    <row r="1704" spans="1:16" ht="12.75">
      <c r="A1704" t="s">
        <v>50</v>
      </c>
      <c s="34" t="s">
        <v>4422</v>
      </c>
      <c s="34" t="s">
        <v>4423</v>
      </c>
      <c s="35" t="s">
        <v>5</v>
      </c>
      <c s="6" t="s">
        <v>4424</v>
      </c>
      <c s="36" t="s">
        <v>65</v>
      </c>
      <c s="37">
        <v>1</v>
      </c>
      <c s="36">
        <v>0</v>
      </c>
      <c s="36">
        <f>ROUND(G1704*H1704,6)</f>
      </c>
      <c r="L1704" s="38">
        <v>0</v>
      </c>
      <c s="32">
        <f>ROUND(ROUND(L1704,2)*ROUND(G1704,3),2)</f>
      </c>
      <c s="36" t="s">
        <v>68</v>
      </c>
      <c>
        <f>(M1704*21)/100</f>
      </c>
      <c t="s">
        <v>28</v>
      </c>
    </row>
    <row r="1705" spans="1:5" ht="12.75">
      <c r="A1705" s="35" t="s">
        <v>56</v>
      </c>
      <c r="E1705" s="39" t="s">
        <v>4424</v>
      </c>
    </row>
    <row r="1706" spans="1:5" ht="25.5">
      <c r="A1706" s="35" t="s">
        <v>58</v>
      </c>
      <c r="E1706" s="40" t="s">
        <v>4090</v>
      </c>
    </row>
    <row r="1707" spans="1:5" ht="12.75">
      <c r="A1707" t="s">
        <v>59</v>
      </c>
      <c r="E1707" s="39" t="s">
        <v>5</v>
      </c>
    </row>
    <row r="1708" spans="1:16" ht="12.75">
      <c r="A1708" t="s">
        <v>50</v>
      </c>
      <c s="34" t="s">
        <v>4425</v>
      </c>
      <c s="34" t="s">
        <v>4426</v>
      </c>
      <c s="35" t="s">
        <v>5</v>
      </c>
      <c s="6" t="s">
        <v>4427</v>
      </c>
      <c s="36" t="s">
        <v>65</v>
      </c>
      <c s="37">
        <v>1</v>
      </c>
      <c s="36">
        <v>0</v>
      </c>
      <c s="36">
        <f>ROUND(G1708*H1708,6)</f>
      </c>
      <c r="L1708" s="38">
        <v>0</v>
      </c>
      <c s="32">
        <f>ROUND(ROUND(L1708,2)*ROUND(G1708,3),2)</f>
      </c>
      <c s="36" t="s">
        <v>68</v>
      </c>
      <c>
        <f>(M1708*21)/100</f>
      </c>
      <c t="s">
        <v>28</v>
      </c>
    </row>
    <row r="1709" spans="1:5" ht="12.75">
      <c r="A1709" s="35" t="s">
        <v>56</v>
      </c>
      <c r="E1709" s="39" t="s">
        <v>4427</v>
      </c>
    </row>
    <row r="1710" spans="1:5" ht="25.5">
      <c r="A1710" s="35" t="s">
        <v>58</v>
      </c>
      <c r="E1710" s="40" t="s">
        <v>4093</v>
      </c>
    </row>
    <row r="1711" spans="1:5" ht="12.75">
      <c r="A1711" t="s">
        <v>59</v>
      </c>
      <c r="E1711" s="39" t="s">
        <v>5</v>
      </c>
    </row>
    <row r="1712" spans="1:16" ht="12.75">
      <c r="A1712" t="s">
        <v>50</v>
      </c>
      <c s="34" t="s">
        <v>4428</v>
      </c>
      <c s="34" t="s">
        <v>4429</v>
      </c>
      <c s="35" t="s">
        <v>5</v>
      </c>
      <c s="6" t="s">
        <v>4430</v>
      </c>
      <c s="36" t="s">
        <v>65</v>
      </c>
      <c s="37">
        <v>1</v>
      </c>
      <c s="36">
        <v>0</v>
      </c>
      <c s="36">
        <f>ROUND(G1712*H1712,6)</f>
      </c>
      <c r="L1712" s="38">
        <v>0</v>
      </c>
      <c s="32">
        <f>ROUND(ROUND(L1712,2)*ROUND(G1712,3),2)</f>
      </c>
      <c s="36" t="s">
        <v>68</v>
      </c>
      <c>
        <f>(M1712*21)/100</f>
      </c>
      <c t="s">
        <v>28</v>
      </c>
    </row>
    <row r="1713" spans="1:5" ht="12.75">
      <c r="A1713" s="35" t="s">
        <v>56</v>
      </c>
      <c r="E1713" s="39" t="s">
        <v>4430</v>
      </c>
    </row>
    <row r="1714" spans="1:5" ht="25.5">
      <c r="A1714" s="35" t="s">
        <v>58</v>
      </c>
      <c r="E1714" s="40" t="s">
        <v>4096</v>
      </c>
    </row>
    <row r="1715" spans="1:5" ht="12.75">
      <c r="A1715" t="s">
        <v>59</v>
      </c>
      <c r="E1715" s="39" t="s">
        <v>5</v>
      </c>
    </row>
    <row r="1716" spans="1:16" ht="12.75">
      <c r="A1716" t="s">
        <v>50</v>
      </c>
      <c s="34" t="s">
        <v>4431</v>
      </c>
      <c s="34" t="s">
        <v>4432</v>
      </c>
      <c s="35" t="s">
        <v>5</v>
      </c>
      <c s="6" t="s">
        <v>4433</v>
      </c>
      <c s="36" t="s">
        <v>65</v>
      </c>
      <c s="37">
        <v>1</v>
      </c>
      <c s="36">
        <v>0</v>
      </c>
      <c s="36">
        <f>ROUND(G1716*H1716,6)</f>
      </c>
      <c r="L1716" s="38">
        <v>0</v>
      </c>
      <c s="32">
        <f>ROUND(ROUND(L1716,2)*ROUND(G1716,3),2)</f>
      </c>
      <c s="36" t="s">
        <v>68</v>
      </c>
      <c>
        <f>(M1716*21)/100</f>
      </c>
      <c t="s">
        <v>28</v>
      </c>
    </row>
    <row r="1717" spans="1:5" ht="12.75">
      <c r="A1717" s="35" t="s">
        <v>56</v>
      </c>
      <c r="E1717" s="39" t="s">
        <v>4433</v>
      </c>
    </row>
    <row r="1718" spans="1:5" ht="25.5">
      <c r="A1718" s="35" t="s">
        <v>58</v>
      </c>
      <c r="E1718" s="40" t="s">
        <v>4099</v>
      </c>
    </row>
    <row r="1719" spans="1:5" ht="12.75">
      <c r="A1719" t="s">
        <v>59</v>
      </c>
      <c r="E1719" s="39" t="s">
        <v>5</v>
      </c>
    </row>
    <row r="1720" spans="1:16" ht="12.75">
      <c r="A1720" t="s">
        <v>50</v>
      </c>
      <c s="34" t="s">
        <v>4434</v>
      </c>
      <c s="34" t="s">
        <v>4435</v>
      </c>
      <c s="35" t="s">
        <v>5</v>
      </c>
      <c s="6" t="s">
        <v>4436</v>
      </c>
      <c s="36" t="s">
        <v>65</v>
      </c>
      <c s="37">
        <v>1</v>
      </c>
      <c s="36">
        <v>0</v>
      </c>
      <c s="36">
        <f>ROUND(G1720*H1720,6)</f>
      </c>
      <c r="L1720" s="38">
        <v>0</v>
      </c>
      <c s="32">
        <f>ROUND(ROUND(L1720,2)*ROUND(G1720,3),2)</f>
      </c>
      <c s="36" t="s">
        <v>68</v>
      </c>
      <c>
        <f>(M1720*21)/100</f>
      </c>
      <c t="s">
        <v>28</v>
      </c>
    </row>
    <row r="1721" spans="1:5" ht="12.75">
      <c r="A1721" s="35" t="s">
        <v>56</v>
      </c>
      <c r="E1721" s="39" t="s">
        <v>4436</v>
      </c>
    </row>
    <row r="1722" spans="1:5" ht="25.5">
      <c r="A1722" s="35" t="s">
        <v>58</v>
      </c>
      <c r="E1722" s="40" t="s">
        <v>4102</v>
      </c>
    </row>
    <row r="1723" spans="1:5" ht="12.75">
      <c r="A1723" t="s">
        <v>59</v>
      </c>
      <c r="E1723" s="39" t="s">
        <v>5</v>
      </c>
    </row>
    <row r="1724" spans="1:16" ht="12.75">
      <c r="A1724" t="s">
        <v>50</v>
      </c>
      <c s="34" t="s">
        <v>4437</v>
      </c>
      <c s="34" t="s">
        <v>4438</v>
      </c>
      <c s="35" t="s">
        <v>5</v>
      </c>
      <c s="6" t="s">
        <v>4439</v>
      </c>
      <c s="36" t="s">
        <v>65</v>
      </c>
      <c s="37">
        <v>1</v>
      </c>
      <c s="36">
        <v>0</v>
      </c>
      <c s="36">
        <f>ROUND(G1724*H1724,6)</f>
      </c>
      <c r="L1724" s="38">
        <v>0</v>
      </c>
      <c s="32">
        <f>ROUND(ROUND(L1724,2)*ROUND(G1724,3),2)</f>
      </c>
      <c s="36" t="s">
        <v>68</v>
      </c>
      <c>
        <f>(M1724*21)/100</f>
      </c>
      <c t="s">
        <v>28</v>
      </c>
    </row>
    <row r="1725" spans="1:5" ht="12.75">
      <c r="A1725" s="35" t="s">
        <v>56</v>
      </c>
      <c r="E1725" s="39" t="s">
        <v>4439</v>
      </c>
    </row>
    <row r="1726" spans="1:5" ht="25.5">
      <c r="A1726" s="35" t="s">
        <v>58</v>
      </c>
      <c r="E1726" s="40" t="s">
        <v>4105</v>
      </c>
    </row>
    <row r="1727" spans="1:5" ht="12.75">
      <c r="A1727" t="s">
        <v>59</v>
      </c>
      <c r="E1727" s="39" t="s">
        <v>5</v>
      </c>
    </row>
    <row r="1728" spans="1:16" ht="12.75">
      <c r="A1728" t="s">
        <v>50</v>
      </c>
      <c s="34" t="s">
        <v>4440</v>
      </c>
      <c s="34" t="s">
        <v>4441</v>
      </c>
      <c s="35" t="s">
        <v>5</v>
      </c>
      <c s="6" t="s">
        <v>4442</v>
      </c>
      <c s="36" t="s">
        <v>65</v>
      </c>
      <c s="37">
        <v>1</v>
      </c>
      <c s="36">
        <v>0</v>
      </c>
      <c s="36">
        <f>ROUND(G1728*H1728,6)</f>
      </c>
      <c r="L1728" s="38">
        <v>0</v>
      </c>
      <c s="32">
        <f>ROUND(ROUND(L1728,2)*ROUND(G1728,3),2)</f>
      </c>
      <c s="36" t="s">
        <v>68</v>
      </c>
      <c>
        <f>(M1728*21)/100</f>
      </c>
      <c t="s">
        <v>28</v>
      </c>
    </row>
    <row r="1729" spans="1:5" ht="12.75">
      <c r="A1729" s="35" t="s">
        <v>56</v>
      </c>
      <c r="E1729" s="39" t="s">
        <v>4442</v>
      </c>
    </row>
    <row r="1730" spans="1:5" ht="25.5">
      <c r="A1730" s="35" t="s">
        <v>58</v>
      </c>
      <c r="E1730" s="40" t="s">
        <v>4108</v>
      </c>
    </row>
    <row r="1731" spans="1:5" ht="12.75">
      <c r="A1731" t="s">
        <v>59</v>
      </c>
      <c r="E1731" s="39" t="s">
        <v>5</v>
      </c>
    </row>
    <row r="1732" spans="1:16" ht="12.75">
      <c r="A1732" t="s">
        <v>50</v>
      </c>
      <c s="34" t="s">
        <v>4443</v>
      </c>
      <c s="34" t="s">
        <v>4444</v>
      </c>
      <c s="35" t="s">
        <v>5</v>
      </c>
      <c s="6" t="s">
        <v>4445</v>
      </c>
      <c s="36" t="s">
        <v>65</v>
      </c>
      <c s="37">
        <v>1</v>
      </c>
      <c s="36">
        <v>0</v>
      </c>
      <c s="36">
        <f>ROUND(G1732*H1732,6)</f>
      </c>
      <c r="L1732" s="38">
        <v>0</v>
      </c>
      <c s="32">
        <f>ROUND(ROUND(L1732,2)*ROUND(G1732,3),2)</f>
      </c>
      <c s="36" t="s">
        <v>68</v>
      </c>
      <c>
        <f>(M1732*21)/100</f>
      </c>
      <c t="s">
        <v>28</v>
      </c>
    </row>
    <row r="1733" spans="1:5" ht="12.75">
      <c r="A1733" s="35" t="s">
        <v>56</v>
      </c>
      <c r="E1733" s="39" t="s">
        <v>4445</v>
      </c>
    </row>
    <row r="1734" spans="1:5" ht="25.5">
      <c r="A1734" s="35" t="s">
        <v>58</v>
      </c>
      <c r="E1734" s="40" t="s">
        <v>3644</v>
      </c>
    </row>
    <row r="1735" spans="1:5" ht="12.75">
      <c r="A1735" t="s">
        <v>59</v>
      </c>
      <c r="E1735" s="39" t="s">
        <v>5</v>
      </c>
    </row>
    <row r="1736" spans="1:16" ht="12.75">
      <c r="A1736" t="s">
        <v>50</v>
      </c>
      <c s="34" t="s">
        <v>4446</v>
      </c>
      <c s="34" t="s">
        <v>4447</v>
      </c>
      <c s="35" t="s">
        <v>5</v>
      </c>
      <c s="6" t="s">
        <v>4448</v>
      </c>
      <c s="36" t="s">
        <v>65</v>
      </c>
      <c s="37">
        <v>2</v>
      </c>
      <c s="36">
        <v>0</v>
      </c>
      <c s="36">
        <f>ROUND(G1736*H1736,6)</f>
      </c>
      <c r="L1736" s="38">
        <v>0</v>
      </c>
      <c s="32">
        <f>ROUND(ROUND(L1736,2)*ROUND(G1736,3),2)</f>
      </c>
      <c s="36" t="s">
        <v>68</v>
      </c>
      <c>
        <f>(M1736*21)/100</f>
      </c>
      <c t="s">
        <v>28</v>
      </c>
    </row>
    <row r="1737" spans="1:5" ht="12.75">
      <c r="A1737" s="35" t="s">
        <v>56</v>
      </c>
      <c r="E1737" s="39" t="s">
        <v>4448</v>
      </c>
    </row>
    <row r="1738" spans="1:5" ht="25.5">
      <c r="A1738" s="35" t="s">
        <v>58</v>
      </c>
      <c r="E1738" s="40" t="s">
        <v>4449</v>
      </c>
    </row>
    <row r="1739" spans="1:5" ht="12.75">
      <c r="A1739" t="s">
        <v>59</v>
      </c>
      <c r="E1739" s="39" t="s">
        <v>5</v>
      </c>
    </row>
    <row r="1740" spans="1:16" ht="12.75">
      <c r="A1740" t="s">
        <v>50</v>
      </c>
      <c s="34" t="s">
        <v>4450</v>
      </c>
      <c s="34" t="s">
        <v>4451</v>
      </c>
      <c s="35" t="s">
        <v>5</v>
      </c>
      <c s="6" t="s">
        <v>4452</v>
      </c>
      <c s="36" t="s">
        <v>65</v>
      </c>
      <c s="37">
        <v>1</v>
      </c>
      <c s="36">
        <v>0</v>
      </c>
      <c s="36">
        <f>ROUND(G1740*H1740,6)</f>
      </c>
      <c r="L1740" s="38">
        <v>0</v>
      </c>
      <c s="32">
        <f>ROUND(ROUND(L1740,2)*ROUND(G1740,3),2)</f>
      </c>
      <c s="36" t="s">
        <v>68</v>
      </c>
      <c>
        <f>(M1740*21)/100</f>
      </c>
      <c t="s">
        <v>28</v>
      </c>
    </row>
    <row r="1741" spans="1:5" ht="12.75">
      <c r="A1741" s="35" t="s">
        <v>56</v>
      </c>
      <c r="E1741" s="39" t="s">
        <v>4452</v>
      </c>
    </row>
    <row r="1742" spans="1:5" ht="25.5">
      <c r="A1742" s="35" t="s">
        <v>58</v>
      </c>
      <c r="E1742" s="40" t="s">
        <v>4453</v>
      </c>
    </row>
    <row r="1743" spans="1:5" ht="12.75">
      <c r="A1743" t="s">
        <v>59</v>
      </c>
      <c r="E1743" s="39" t="s">
        <v>5</v>
      </c>
    </row>
    <row r="1744" spans="1:16" ht="12.75">
      <c r="A1744" t="s">
        <v>50</v>
      </c>
      <c s="34" t="s">
        <v>4454</v>
      </c>
      <c s="34" t="s">
        <v>4455</v>
      </c>
      <c s="35" t="s">
        <v>5</v>
      </c>
      <c s="6" t="s">
        <v>4456</v>
      </c>
      <c s="36" t="s">
        <v>65</v>
      </c>
      <c s="37">
        <v>1</v>
      </c>
      <c s="36">
        <v>0</v>
      </c>
      <c s="36">
        <f>ROUND(G1744*H1744,6)</f>
      </c>
      <c r="L1744" s="38">
        <v>0</v>
      </c>
      <c s="32">
        <f>ROUND(ROUND(L1744,2)*ROUND(G1744,3),2)</f>
      </c>
      <c s="36" t="s">
        <v>68</v>
      </c>
      <c>
        <f>(M1744*21)/100</f>
      </c>
      <c t="s">
        <v>28</v>
      </c>
    </row>
    <row r="1745" spans="1:5" ht="12.75">
      <c r="A1745" s="35" t="s">
        <v>56</v>
      </c>
      <c r="E1745" s="39" t="s">
        <v>4456</v>
      </c>
    </row>
    <row r="1746" spans="1:5" ht="25.5">
      <c r="A1746" s="35" t="s">
        <v>58</v>
      </c>
      <c r="E1746" s="40" t="s">
        <v>4111</v>
      </c>
    </row>
    <row r="1747" spans="1:5" ht="12.75">
      <c r="A1747" t="s">
        <v>59</v>
      </c>
      <c r="E1747" s="39" t="s">
        <v>5</v>
      </c>
    </row>
    <row r="1748" spans="1:16" ht="12.75">
      <c r="A1748" t="s">
        <v>50</v>
      </c>
      <c s="34" t="s">
        <v>4457</v>
      </c>
      <c s="34" t="s">
        <v>4458</v>
      </c>
      <c s="35" t="s">
        <v>5</v>
      </c>
      <c s="6" t="s">
        <v>4459</v>
      </c>
      <c s="36" t="s">
        <v>65</v>
      </c>
      <c s="37">
        <v>1</v>
      </c>
      <c s="36">
        <v>0</v>
      </c>
      <c s="36">
        <f>ROUND(G1748*H1748,6)</f>
      </c>
      <c r="L1748" s="38">
        <v>0</v>
      </c>
      <c s="32">
        <f>ROUND(ROUND(L1748,2)*ROUND(G1748,3),2)</f>
      </c>
      <c s="36" t="s">
        <v>68</v>
      </c>
      <c>
        <f>(M1748*21)/100</f>
      </c>
      <c t="s">
        <v>28</v>
      </c>
    </row>
    <row r="1749" spans="1:5" ht="12.75">
      <c r="A1749" s="35" t="s">
        <v>56</v>
      </c>
      <c r="E1749" s="39" t="s">
        <v>4459</v>
      </c>
    </row>
    <row r="1750" spans="1:5" ht="25.5">
      <c r="A1750" s="35" t="s">
        <v>58</v>
      </c>
      <c r="E1750" s="40" t="s">
        <v>4114</v>
      </c>
    </row>
    <row r="1751" spans="1:5" ht="12.75">
      <c r="A1751" t="s">
        <v>59</v>
      </c>
      <c r="E1751" s="39" t="s">
        <v>5</v>
      </c>
    </row>
    <row r="1752" spans="1:16" ht="12.75">
      <c r="A1752" t="s">
        <v>50</v>
      </c>
      <c s="34" t="s">
        <v>4460</v>
      </c>
      <c s="34" t="s">
        <v>4461</v>
      </c>
      <c s="35" t="s">
        <v>5</v>
      </c>
      <c s="6" t="s">
        <v>4462</v>
      </c>
      <c s="36" t="s">
        <v>65</v>
      </c>
      <c s="37">
        <v>1</v>
      </c>
      <c s="36">
        <v>0</v>
      </c>
      <c s="36">
        <f>ROUND(G1752*H1752,6)</f>
      </c>
      <c r="L1752" s="38">
        <v>0</v>
      </c>
      <c s="32">
        <f>ROUND(ROUND(L1752,2)*ROUND(G1752,3),2)</f>
      </c>
      <c s="36" t="s">
        <v>68</v>
      </c>
      <c>
        <f>(M1752*21)/100</f>
      </c>
      <c t="s">
        <v>28</v>
      </c>
    </row>
    <row r="1753" spans="1:5" ht="12.75">
      <c r="A1753" s="35" t="s">
        <v>56</v>
      </c>
      <c r="E1753" s="39" t="s">
        <v>4462</v>
      </c>
    </row>
    <row r="1754" spans="1:5" ht="25.5">
      <c r="A1754" s="35" t="s">
        <v>58</v>
      </c>
      <c r="E1754" s="40" t="s">
        <v>4117</v>
      </c>
    </row>
    <row r="1755" spans="1:5" ht="12.75">
      <c r="A1755" t="s">
        <v>59</v>
      </c>
      <c r="E1755" s="39" t="s">
        <v>5</v>
      </c>
    </row>
    <row r="1756" spans="1:16" ht="12.75">
      <c r="A1756" t="s">
        <v>50</v>
      </c>
      <c s="34" t="s">
        <v>4463</v>
      </c>
      <c s="34" t="s">
        <v>4464</v>
      </c>
      <c s="35" t="s">
        <v>5</v>
      </c>
      <c s="6" t="s">
        <v>4465</v>
      </c>
      <c s="36" t="s">
        <v>65</v>
      </c>
      <c s="37">
        <v>2</v>
      </c>
      <c s="36">
        <v>0</v>
      </c>
      <c s="36">
        <f>ROUND(G1756*H1756,6)</f>
      </c>
      <c r="L1756" s="38">
        <v>0</v>
      </c>
      <c s="32">
        <f>ROUND(ROUND(L1756,2)*ROUND(G1756,3),2)</f>
      </c>
      <c s="36" t="s">
        <v>68</v>
      </c>
      <c>
        <f>(M1756*21)/100</f>
      </c>
      <c t="s">
        <v>28</v>
      </c>
    </row>
    <row r="1757" spans="1:5" ht="12.75">
      <c r="A1757" s="35" t="s">
        <v>56</v>
      </c>
      <c r="E1757" s="39" t="s">
        <v>4465</v>
      </c>
    </row>
    <row r="1758" spans="1:5" ht="25.5">
      <c r="A1758" s="35" t="s">
        <v>58</v>
      </c>
      <c r="E1758" s="40" t="s">
        <v>4120</v>
      </c>
    </row>
    <row r="1759" spans="1:5" ht="12.75">
      <c r="A1759" t="s">
        <v>59</v>
      </c>
      <c r="E1759" s="39" t="s">
        <v>5</v>
      </c>
    </row>
    <row r="1760" spans="1:16" ht="12.75">
      <c r="A1760" t="s">
        <v>50</v>
      </c>
      <c s="34" t="s">
        <v>4466</v>
      </c>
      <c s="34" t="s">
        <v>4467</v>
      </c>
      <c s="35" t="s">
        <v>5</v>
      </c>
      <c s="6" t="s">
        <v>4468</v>
      </c>
      <c s="36" t="s">
        <v>65</v>
      </c>
      <c s="37">
        <v>2</v>
      </c>
      <c s="36">
        <v>0</v>
      </c>
      <c s="36">
        <f>ROUND(G1760*H1760,6)</f>
      </c>
      <c r="L1760" s="38">
        <v>0</v>
      </c>
      <c s="32">
        <f>ROUND(ROUND(L1760,2)*ROUND(G1760,3),2)</f>
      </c>
      <c s="36" t="s">
        <v>68</v>
      </c>
      <c>
        <f>(M1760*21)/100</f>
      </c>
      <c t="s">
        <v>28</v>
      </c>
    </row>
    <row r="1761" spans="1:5" ht="12.75">
      <c r="A1761" s="35" t="s">
        <v>56</v>
      </c>
      <c r="E1761" s="39" t="s">
        <v>4468</v>
      </c>
    </row>
    <row r="1762" spans="1:5" ht="25.5">
      <c r="A1762" s="35" t="s">
        <v>58</v>
      </c>
      <c r="E1762" s="40" t="s">
        <v>4123</v>
      </c>
    </row>
    <row r="1763" spans="1:5" ht="12.75">
      <c r="A1763" t="s">
        <v>59</v>
      </c>
      <c r="E1763" s="39" t="s">
        <v>5</v>
      </c>
    </row>
    <row r="1764" spans="1:16" ht="12.75">
      <c r="A1764" t="s">
        <v>50</v>
      </c>
      <c s="34" t="s">
        <v>4469</v>
      </c>
      <c s="34" t="s">
        <v>4470</v>
      </c>
      <c s="35" t="s">
        <v>5</v>
      </c>
      <c s="6" t="s">
        <v>4471</v>
      </c>
      <c s="36" t="s">
        <v>65</v>
      </c>
      <c s="37">
        <v>3</v>
      </c>
      <c s="36">
        <v>0</v>
      </c>
      <c s="36">
        <f>ROUND(G1764*H1764,6)</f>
      </c>
      <c r="L1764" s="38">
        <v>0</v>
      </c>
      <c s="32">
        <f>ROUND(ROUND(L1764,2)*ROUND(G1764,3),2)</f>
      </c>
      <c s="36" t="s">
        <v>68</v>
      </c>
      <c>
        <f>(M1764*21)/100</f>
      </c>
      <c t="s">
        <v>28</v>
      </c>
    </row>
    <row r="1765" spans="1:5" ht="12.75">
      <c r="A1765" s="35" t="s">
        <v>56</v>
      </c>
      <c r="E1765" s="39" t="s">
        <v>4471</v>
      </c>
    </row>
    <row r="1766" spans="1:5" ht="25.5">
      <c r="A1766" s="35" t="s">
        <v>58</v>
      </c>
      <c r="E1766" s="40" t="s">
        <v>4126</v>
      </c>
    </row>
    <row r="1767" spans="1:5" ht="12.75">
      <c r="A1767" t="s">
        <v>59</v>
      </c>
      <c r="E1767" s="39" t="s">
        <v>5</v>
      </c>
    </row>
    <row r="1768" spans="1:16" ht="12.75">
      <c r="A1768" t="s">
        <v>50</v>
      </c>
      <c s="34" t="s">
        <v>4472</v>
      </c>
      <c s="34" t="s">
        <v>4473</v>
      </c>
      <c s="35" t="s">
        <v>5</v>
      </c>
      <c s="6" t="s">
        <v>4474</v>
      </c>
      <c s="36" t="s">
        <v>65</v>
      </c>
      <c s="37">
        <v>2</v>
      </c>
      <c s="36">
        <v>0</v>
      </c>
      <c s="36">
        <f>ROUND(G1768*H1768,6)</f>
      </c>
      <c r="L1768" s="38">
        <v>0</v>
      </c>
      <c s="32">
        <f>ROUND(ROUND(L1768,2)*ROUND(G1768,3),2)</f>
      </c>
      <c s="36" t="s">
        <v>68</v>
      </c>
      <c>
        <f>(M1768*21)/100</f>
      </c>
      <c t="s">
        <v>28</v>
      </c>
    </row>
    <row r="1769" spans="1:5" ht="12.75">
      <c r="A1769" s="35" t="s">
        <v>56</v>
      </c>
      <c r="E1769" s="39" t="s">
        <v>4474</v>
      </c>
    </row>
    <row r="1770" spans="1:5" ht="25.5">
      <c r="A1770" s="35" t="s">
        <v>58</v>
      </c>
      <c r="E1770" s="40" t="s">
        <v>4129</v>
      </c>
    </row>
    <row r="1771" spans="1:5" ht="12.75">
      <c r="A1771" t="s">
        <v>59</v>
      </c>
      <c r="E1771" s="39" t="s">
        <v>5</v>
      </c>
    </row>
    <row r="1772" spans="1:16" ht="12.75">
      <c r="A1772" t="s">
        <v>50</v>
      </c>
      <c s="34" t="s">
        <v>4475</v>
      </c>
      <c s="34" t="s">
        <v>4476</v>
      </c>
      <c s="35" t="s">
        <v>5</v>
      </c>
      <c s="6" t="s">
        <v>4477</v>
      </c>
      <c s="36" t="s">
        <v>65</v>
      </c>
      <c s="37">
        <v>2</v>
      </c>
      <c s="36">
        <v>0</v>
      </c>
      <c s="36">
        <f>ROUND(G1772*H1772,6)</f>
      </c>
      <c r="L1772" s="38">
        <v>0</v>
      </c>
      <c s="32">
        <f>ROUND(ROUND(L1772,2)*ROUND(G1772,3),2)</f>
      </c>
      <c s="36" t="s">
        <v>68</v>
      </c>
      <c>
        <f>(M1772*21)/100</f>
      </c>
      <c t="s">
        <v>28</v>
      </c>
    </row>
    <row r="1773" spans="1:5" ht="12.75">
      <c r="A1773" s="35" t="s">
        <v>56</v>
      </c>
      <c r="E1773" s="39" t="s">
        <v>4477</v>
      </c>
    </row>
    <row r="1774" spans="1:5" ht="25.5">
      <c r="A1774" s="35" t="s">
        <v>58</v>
      </c>
      <c r="E1774" s="40" t="s">
        <v>4132</v>
      </c>
    </row>
    <row r="1775" spans="1:5" ht="12.75">
      <c r="A1775" t="s">
        <v>59</v>
      </c>
      <c r="E1775" s="39" t="s">
        <v>5</v>
      </c>
    </row>
    <row r="1776" spans="1:16" ht="12.75">
      <c r="A1776" t="s">
        <v>50</v>
      </c>
      <c s="34" t="s">
        <v>4478</v>
      </c>
      <c s="34" t="s">
        <v>4479</v>
      </c>
      <c s="35" t="s">
        <v>5</v>
      </c>
      <c s="6" t="s">
        <v>4480</v>
      </c>
      <c s="36" t="s">
        <v>65</v>
      </c>
      <c s="37">
        <v>2</v>
      </c>
      <c s="36">
        <v>0</v>
      </c>
      <c s="36">
        <f>ROUND(G1776*H1776,6)</f>
      </c>
      <c r="L1776" s="38">
        <v>0</v>
      </c>
      <c s="32">
        <f>ROUND(ROUND(L1776,2)*ROUND(G1776,3),2)</f>
      </c>
      <c s="36" t="s">
        <v>68</v>
      </c>
      <c>
        <f>(M1776*21)/100</f>
      </c>
      <c t="s">
        <v>28</v>
      </c>
    </row>
    <row r="1777" spans="1:5" ht="12.75">
      <c r="A1777" s="35" t="s">
        <v>56</v>
      </c>
      <c r="E1777" s="39" t="s">
        <v>4480</v>
      </c>
    </row>
    <row r="1778" spans="1:5" ht="25.5">
      <c r="A1778" s="35" t="s">
        <v>58</v>
      </c>
      <c r="E1778" s="40" t="s">
        <v>4135</v>
      </c>
    </row>
    <row r="1779" spans="1:5" ht="12.75">
      <c r="A1779" t="s">
        <v>59</v>
      </c>
      <c r="E1779" s="39" t="s">
        <v>5</v>
      </c>
    </row>
    <row r="1780" spans="1:16" ht="12.75">
      <c r="A1780" t="s">
        <v>50</v>
      </c>
      <c s="34" t="s">
        <v>4481</v>
      </c>
      <c s="34" t="s">
        <v>4482</v>
      </c>
      <c s="35" t="s">
        <v>5</v>
      </c>
      <c s="6" t="s">
        <v>4483</v>
      </c>
      <c s="36" t="s">
        <v>65</v>
      </c>
      <c s="37">
        <v>2</v>
      </c>
      <c s="36">
        <v>0</v>
      </c>
      <c s="36">
        <f>ROUND(G1780*H1780,6)</f>
      </c>
      <c r="L1780" s="38">
        <v>0</v>
      </c>
      <c s="32">
        <f>ROUND(ROUND(L1780,2)*ROUND(G1780,3),2)</f>
      </c>
      <c s="36" t="s">
        <v>68</v>
      </c>
      <c>
        <f>(M1780*21)/100</f>
      </c>
      <c t="s">
        <v>28</v>
      </c>
    </row>
    <row r="1781" spans="1:5" ht="12.75">
      <c r="A1781" s="35" t="s">
        <v>56</v>
      </c>
      <c r="E1781" s="39" t="s">
        <v>4483</v>
      </c>
    </row>
    <row r="1782" spans="1:5" ht="25.5">
      <c r="A1782" s="35" t="s">
        <v>58</v>
      </c>
      <c r="E1782" s="40" t="s">
        <v>4138</v>
      </c>
    </row>
    <row r="1783" spans="1:5" ht="12.75">
      <c r="A1783" t="s">
        <v>59</v>
      </c>
      <c r="E1783" s="39" t="s">
        <v>5</v>
      </c>
    </row>
    <row r="1784" spans="1:16" ht="12.75">
      <c r="A1784" t="s">
        <v>50</v>
      </c>
      <c s="34" t="s">
        <v>4484</v>
      </c>
      <c s="34" t="s">
        <v>4485</v>
      </c>
      <c s="35" t="s">
        <v>5</v>
      </c>
      <c s="6" t="s">
        <v>4486</v>
      </c>
      <c s="36" t="s">
        <v>65</v>
      </c>
      <c s="37">
        <v>5</v>
      </c>
      <c s="36">
        <v>0</v>
      </c>
      <c s="36">
        <f>ROUND(G1784*H1784,6)</f>
      </c>
      <c r="L1784" s="38">
        <v>0</v>
      </c>
      <c s="32">
        <f>ROUND(ROUND(L1784,2)*ROUND(G1784,3),2)</f>
      </c>
      <c s="36" t="s">
        <v>68</v>
      </c>
      <c>
        <f>(M1784*21)/100</f>
      </c>
      <c t="s">
        <v>28</v>
      </c>
    </row>
    <row r="1785" spans="1:5" ht="12.75">
      <c r="A1785" s="35" t="s">
        <v>56</v>
      </c>
      <c r="E1785" s="39" t="s">
        <v>4486</v>
      </c>
    </row>
    <row r="1786" spans="1:5" ht="25.5">
      <c r="A1786" s="35" t="s">
        <v>58</v>
      </c>
      <c r="E1786" s="40" t="s">
        <v>4141</v>
      </c>
    </row>
    <row r="1787" spans="1:5" ht="12.75">
      <c r="A1787" t="s">
        <v>59</v>
      </c>
      <c r="E1787" s="39" t="s">
        <v>5</v>
      </c>
    </row>
    <row r="1788" spans="1:16" ht="12.75">
      <c r="A1788" t="s">
        <v>50</v>
      </c>
      <c s="34" t="s">
        <v>4487</v>
      </c>
      <c s="34" t="s">
        <v>4488</v>
      </c>
      <c s="35" t="s">
        <v>5</v>
      </c>
      <c s="6" t="s">
        <v>4489</v>
      </c>
      <c s="36" t="s">
        <v>65</v>
      </c>
      <c s="37">
        <v>1</v>
      </c>
      <c s="36">
        <v>0</v>
      </c>
      <c s="36">
        <f>ROUND(G1788*H1788,6)</f>
      </c>
      <c r="L1788" s="38">
        <v>0</v>
      </c>
      <c s="32">
        <f>ROUND(ROUND(L1788,2)*ROUND(G1788,3),2)</f>
      </c>
      <c s="36" t="s">
        <v>68</v>
      </c>
      <c>
        <f>(M1788*21)/100</f>
      </c>
      <c t="s">
        <v>28</v>
      </c>
    </row>
    <row r="1789" spans="1:5" ht="12.75">
      <c r="A1789" s="35" t="s">
        <v>56</v>
      </c>
      <c r="E1789" s="39" t="s">
        <v>4489</v>
      </c>
    </row>
    <row r="1790" spans="1:5" ht="25.5">
      <c r="A1790" s="35" t="s">
        <v>58</v>
      </c>
      <c r="E1790" s="40" t="s">
        <v>4144</v>
      </c>
    </row>
    <row r="1791" spans="1:5" ht="12.75">
      <c r="A1791" t="s">
        <v>59</v>
      </c>
      <c r="E1791" s="39" t="s">
        <v>5</v>
      </c>
    </row>
    <row r="1792" spans="1:16" ht="12.75">
      <c r="A1792" t="s">
        <v>50</v>
      </c>
      <c s="34" t="s">
        <v>4490</v>
      </c>
      <c s="34" t="s">
        <v>4491</v>
      </c>
      <c s="35" t="s">
        <v>5</v>
      </c>
      <c s="6" t="s">
        <v>4492</v>
      </c>
      <c s="36" t="s">
        <v>65</v>
      </c>
      <c s="37">
        <v>1</v>
      </c>
      <c s="36">
        <v>0</v>
      </c>
      <c s="36">
        <f>ROUND(G1792*H1792,6)</f>
      </c>
      <c r="L1792" s="38">
        <v>0</v>
      </c>
      <c s="32">
        <f>ROUND(ROUND(L1792,2)*ROUND(G1792,3),2)</f>
      </c>
      <c s="36" t="s">
        <v>68</v>
      </c>
      <c>
        <f>(M1792*21)/100</f>
      </c>
      <c t="s">
        <v>28</v>
      </c>
    </row>
    <row r="1793" spans="1:5" ht="12.75">
      <c r="A1793" s="35" t="s">
        <v>56</v>
      </c>
      <c r="E1793" s="39" t="s">
        <v>4492</v>
      </c>
    </row>
    <row r="1794" spans="1:5" ht="25.5">
      <c r="A1794" s="35" t="s">
        <v>58</v>
      </c>
      <c r="E1794" s="40" t="s">
        <v>4147</v>
      </c>
    </row>
    <row r="1795" spans="1:5" ht="12.75">
      <c r="A1795" t="s">
        <v>59</v>
      </c>
      <c r="E1795" s="39" t="s">
        <v>5</v>
      </c>
    </row>
    <row r="1796" spans="1:16" ht="12.75">
      <c r="A1796" t="s">
        <v>50</v>
      </c>
      <c s="34" t="s">
        <v>4493</v>
      </c>
      <c s="34" t="s">
        <v>4494</v>
      </c>
      <c s="35" t="s">
        <v>5</v>
      </c>
      <c s="6" t="s">
        <v>4495</v>
      </c>
      <c s="36" t="s">
        <v>65</v>
      </c>
      <c s="37">
        <v>2</v>
      </c>
      <c s="36">
        <v>0</v>
      </c>
      <c s="36">
        <f>ROUND(G1796*H1796,6)</f>
      </c>
      <c r="L1796" s="38">
        <v>0</v>
      </c>
      <c s="32">
        <f>ROUND(ROUND(L1796,2)*ROUND(G1796,3),2)</f>
      </c>
      <c s="36" t="s">
        <v>68</v>
      </c>
      <c>
        <f>(M1796*21)/100</f>
      </c>
      <c t="s">
        <v>28</v>
      </c>
    </row>
    <row r="1797" spans="1:5" ht="12.75">
      <c r="A1797" s="35" t="s">
        <v>56</v>
      </c>
      <c r="E1797" s="39" t="s">
        <v>4495</v>
      </c>
    </row>
    <row r="1798" spans="1:5" ht="25.5">
      <c r="A1798" s="35" t="s">
        <v>58</v>
      </c>
      <c r="E1798" s="40" t="s">
        <v>4150</v>
      </c>
    </row>
    <row r="1799" spans="1:5" ht="12.75">
      <c r="A1799" t="s">
        <v>59</v>
      </c>
      <c r="E1799" s="39" t="s">
        <v>5</v>
      </c>
    </row>
    <row r="1800" spans="1:16" ht="12.75">
      <c r="A1800" t="s">
        <v>50</v>
      </c>
      <c s="34" t="s">
        <v>4496</v>
      </c>
      <c s="34" t="s">
        <v>4497</v>
      </c>
      <c s="35" t="s">
        <v>5</v>
      </c>
      <c s="6" t="s">
        <v>4498</v>
      </c>
      <c s="36" t="s">
        <v>65</v>
      </c>
      <c s="37">
        <v>4</v>
      </c>
      <c s="36">
        <v>0</v>
      </c>
      <c s="36">
        <f>ROUND(G1800*H1800,6)</f>
      </c>
      <c r="L1800" s="38">
        <v>0</v>
      </c>
      <c s="32">
        <f>ROUND(ROUND(L1800,2)*ROUND(G1800,3),2)</f>
      </c>
      <c s="36" t="s">
        <v>68</v>
      </c>
      <c>
        <f>(M1800*21)/100</f>
      </c>
      <c t="s">
        <v>28</v>
      </c>
    </row>
    <row r="1801" spans="1:5" ht="12.75">
      <c r="A1801" s="35" t="s">
        <v>56</v>
      </c>
      <c r="E1801" s="39" t="s">
        <v>4498</v>
      </c>
    </row>
    <row r="1802" spans="1:5" ht="25.5">
      <c r="A1802" s="35" t="s">
        <v>58</v>
      </c>
      <c r="E1802" s="40" t="s">
        <v>4153</v>
      </c>
    </row>
    <row r="1803" spans="1:5" ht="12.75">
      <c r="A1803" t="s">
        <v>59</v>
      </c>
      <c r="E1803" s="39" t="s">
        <v>5</v>
      </c>
    </row>
    <row r="1804" spans="1:16" ht="12.75">
      <c r="A1804" t="s">
        <v>50</v>
      </c>
      <c s="34" t="s">
        <v>4499</v>
      </c>
      <c s="34" t="s">
        <v>4500</v>
      </c>
      <c s="35" t="s">
        <v>5</v>
      </c>
      <c s="6" t="s">
        <v>4501</v>
      </c>
      <c s="36" t="s">
        <v>65</v>
      </c>
      <c s="37">
        <v>1</v>
      </c>
      <c s="36">
        <v>0</v>
      </c>
      <c s="36">
        <f>ROUND(G1804*H1804,6)</f>
      </c>
      <c r="L1804" s="38">
        <v>0</v>
      </c>
      <c s="32">
        <f>ROUND(ROUND(L1804,2)*ROUND(G1804,3),2)</f>
      </c>
      <c s="36" t="s">
        <v>68</v>
      </c>
      <c>
        <f>(M1804*21)/100</f>
      </c>
      <c t="s">
        <v>28</v>
      </c>
    </row>
    <row r="1805" spans="1:5" ht="12.75">
      <c r="A1805" s="35" t="s">
        <v>56</v>
      </c>
      <c r="E1805" s="39" t="s">
        <v>4501</v>
      </c>
    </row>
    <row r="1806" spans="1:5" ht="25.5">
      <c r="A1806" s="35" t="s">
        <v>58</v>
      </c>
      <c r="E1806" s="40" t="s">
        <v>4156</v>
      </c>
    </row>
    <row r="1807" spans="1:5" ht="12.75">
      <c r="A1807" t="s">
        <v>59</v>
      </c>
      <c r="E1807" s="39" t="s">
        <v>5</v>
      </c>
    </row>
    <row r="1808" spans="1:16" ht="12.75">
      <c r="A1808" t="s">
        <v>50</v>
      </c>
      <c s="34" t="s">
        <v>4502</v>
      </c>
      <c s="34" t="s">
        <v>4503</v>
      </c>
      <c s="35" t="s">
        <v>5</v>
      </c>
      <c s="6" t="s">
        <v>4504</v>
      </c>
      <c s="36" t="s">
        <v>65</v>
      </c>
      <c s="37">
        <v>4</v>
      </c>
      <c s="36">
        <v>0</v>
      </c>
      <c s="36">
        <f>ROUND(G1808*H1808,6)</f>
      </c>
      <c r="L1808" s="38">
        <v>0</v>
      </c>
      <c s="32">
        <f>ROUND(ROUND(L1808,2)*ROUND(G1808,3),2)</f>
      </c>
      <c s="36" t="s">
        <v>68</v>
      </c>
      <c>
        <f>(M1808*21)/100</f>
      </c>
      <c t="s">
        <v>28</v>
      </c>
    </row>
    <row r="1809" spans="1:5" ht="12.75">
      <c r="A1809" s="35" t="s">
        <v>56</v>
      </c>
      <c r="E1809" s="39" t="s">
        <v>4504</v>
      </c>
    </row>
    <row r="1810" spans="1:5" ht="25.5">
      <c r="A1810" s="35" t="s">
        <v>58</v>
      </c>
      <c r="E1810" s="40" t="s">
        <v>4159</v>
      </c>
    </row>
    <row r="1811" spans="1:5" ht="12.75">
      <c r="A1811" t="s">
        <v>59</v>
      </c>
      <c r="E1811" s="39" t="s">
        <v>5</v>
      </c>
    </row>
    <row r="1812" spans="1:16" ht="12.75">
      <c r="A1812" t="s">
        <v>50</v>
      </c>
      <c s="34" t="s">
        <v>4505</v>
      </c>
      <c s="34" t="s">
        <v>4506</v>
      </c>
      <c s="35" t="s">
        <v>5</v>
      </c>
      <c s="6" t="s">
        <v>4507</v>
      </c>
      <c s="36" t="s">
        <v>65</v>
      </c>
      <c s="37">
        <v>1</v>
      </c>
      <c s="36">
        <v>0</v>
      </c>
      <c s="36">
        <f>ROUND(G1812*H1812,6)</f>
      </c>
      <c r="L1812" s="38">
        <v>0</v>
      </c>
      <c s="32">
        <f>ROUND(ROUND(L1812,2)*ROUND(G1812,3),2)</f>
      </c>
      <c s="36" t="s">
        <v>68</v>
      </c>
      <c>
        <f>(M1812*21)/100</f>
      </c>
      <c t="s">
        <v>28</v>
      </c>
    </row>
    <row r="1813" spans="1:5" ht="12.75">
      <c r="A1813" s="35" t="s">
        <v>56</v>
      </c>
      <c r="E1813" s="39" t="s">
        <v>4507</v>
      </c>
    </row>
    <row r="1814" spans="1:5" ht="25.5">
      <c r="A1814" s="35" t="s">
        <v>58</v>
      </c>
      <c r="E1814" s="40" t="s">
        <v>4162</v>
      </c>
    </row>
    <row r="1815" spans="1:5" ht="12.75">
      <c r="A1815" t="s">
        <v>59</v>
      </c>
      <c r="E1815" s="39" t="s">
        <v>5</v>
      </c>
    </row>
    <row r="1816" spans="1:16" ht="12.75">
      <c r="A1816" t="s">
        <v>50</v>
      </c>
      <c s="34" t="s">
        <v>4508</v>
      </c>
      <c s="34" t="s">
        <v>4509</v>
      </c>
      <c s="35" t="s">
        <v>5</v>
      </c>
      <c s="6" t="s">
        <v>4510</v>
      </c>
      <c s="36" t="s">
        <v>65</v>
      </c>
      <c s="37">
        <v>1</v>
      </c>
      <c s="36">
        <v>0</v>
      </c>
      <c s="36">
        <f>ROUND(G1816*H1816,6)</f>
      </c>
      <c r="L1816" s="38">
        <v>0</v>
      </c>
      <c s="32">
        <f>ROUND(ROUND(L1816,2)*ROUND(G1816,3),2)</f>
      </c>
      <c s="36" t="s">
        <v>68</v>
      </c>
      <c>
        <f>(M1816*21)/100</f>
      </c>
      <c t="s">
        <v>28</v>
      </c>
    </row>
    <row r="1817" spans="1:5" ht="12.75">
      <c r="A1817" s="35" t="s">
        <v>56</v>
      </c>
      <c r="E1817" s="39" t="s">
        <v>4510</v>
      </c>
    </row>
    <row r="1818" spans="1:5" ht="25.5">
      <c r="A1818" s="35" t="s">
        <v>58</v>
      </c>
      <c r="E1818" s="40" t="s">
        <v>4165</v>
      </c>
    </row>
    <row r="1819" spans="1:5" ht="12.75">
      <c r="A1819" t="s">
        <v>59</v>
      </c>
      <c r="E1819" s="39" t="s">
        <v>5</v>
      </c>
    </row>
    <row r="1820" spans="1:16" ht="12.75">
      <c r="A1820" t="s">
        <v>50</v>
      </c>
      <c s="34" t="s">
        <v>4511</v>
      </c>
      <c s="34" t="s">
        <v>4512</v>
      </c>
      <c s="35" t="s">
        <v>5</v>
      </c>
      <c s="6" t="s">
        <v>4513</v>
      </c>
      <c s="36" t="s">
        <v>65</v>
      </c>
      <c s="37">
        <v>1</v>
      </c>
      <c s="36">
        <v>0</v>
      </c>
      <c s="36">
        <f>ROUND(G1820*H1820,6)</f>
      </c>
      <c r="L1820" s="38">
        <v>0</v>
      </c>
      <c s="32">
        <f>ROUND(ROUND(L1820,2)*ROUND(G1820,3),2)</f>
      </c>
      <c s="36" t="s">
        <v>68</v>
      </c>
      <c>
        <f>(M1820*21)/100</f>
      </c>
      <c t="s">
        <v>28</v>
      </c>
    </row>
    <row r="1821" spans="1:5" ht="12.75">
      <c r="A1821" s="35" t="s">
        <v>56</v>
      </c>
      <c r="E1821" s="39" t="s">
        <v>4513</v>
      </c>
    </row>
    <row r="1822" spans="1:5" ht="25.5">
      <c r="A1822" s="35" t="s">
        <v>58</v>
      </c>
      <c r="E1822" s="40" t="s">
        <v>4514</v>
      </c>
    </row>
    <row r="1823" spans="1:5" ht="12.75">
      <c r="A1823" t="s">
        <v>59</v>
      </c>
      <c r="E1823" s="39" t="s">
        <v>5</v>
      </c>
    </row>
    <row r="1824" spans="1:16" ht="12.75">
      <c r="A1824" t="s">
        <v>50</v>
      </c>
      <c s="34" t="s">
        <v>4515</v>
      </c>
      <c s="34" t="s">
        <v>4516</v>
      </c>
      <c s="35" t="s">
        <v>5</v>
      </c>
      <c s="6" t="s">
        <v>4517</v>
      </c>
      <c s="36" t="s">
        <v>65</v>
      </c>
      <c s="37">
        <v>1</v>
      </c>
      <c s="36">
        <v>0</v>
      </c>
      <c s="36">
        <f>ROUND(G1824*H1824,6)</f>
      </c>
      <c r="L1824" s="38">
        <v>0</v>
      </c>
      <c s="32">
        <f>ROUND(ROUND(L1824,2)*ROUND(G1824,3),2)</f>
      </c>
      <c s="36" t="s">
        <v>68</v>
      </c>
      <c>
        <f>(M1824*21)/100</f>
      </c>
      <c t="s">
        <v>28</v>
      </c>
    </row>
    <row r="1825" spans="1:5" ht="12.75">
      <c r="A1825" s="35" t="s">
        <v>56</v>
      </c>
      <c r="E1825" s="39" t="s">
        <v>4517</v>
      </c>
    </row>
    <row r="1826" spans="1:5" ht="25.5">
      <c r="A1826" s="35" t="s">
        <v>58</v>
      </c>
      <c r="E1826" s="40" t="s">
        <v>4168</v>
      </c>
    </row>
    <row r="1827" spans="1:5" ht="12.75">
      <c r="A1827" t="s">
        <v>59</v>
      </c>
      <c r="E1827" s="39" t="s">
        <v>5</v>
      </c>
    </row>
    <row r="1828" spans="1:16" ht="12.75">
      <c r="A1828" t="s">
        <v>50</v>
      </c>
      <c s="34" t="s">
        <v>4518</v>
      </c>
      <c s="34" t="s">
        <v>4519</v>
      </c>
      <c s="35" t="s">
        <v>5</v>
      </c>
      <c s="6" t="s">
        <v>4520</v>
      </c>
      <c s="36" t="s">
        <v>65</v>
      </c>
      <c s="37">
        <v>3</v>
      </c>
      <c s="36">
        <v>0</v>
      </c>
      <c s="36">
        <f>ROUND(G1828*H1828,6)</f>
      </c>
      <c r="L1828" s="38">
        <v>0</v>
      </c>
      <c s="32">
        <f>ROUND(ROUND(L1828,2)*ROUND(G1828,3),2)</f>
      </c>
      <c s="36" t="s">
        <v>68</v>
      </c>
      <c>
        <f>(M1828*21)/100</f>
      </c>
      <c t="s">
        <v>28</v>
      </c>
    </row>
    <row r="1829" spans="1:5" ht="12.75">
      <c r="A1829" s="35" t="s">
        <v>56</v>
      </c>
      <c r="E1829" s="39" t="s">
        <v>4520</v>
      </c>
    </row>
    <row r="1830" spans="1:5" ht="25.5">
      <c r="A1830" s="35" t="s">
        <v>58</v>
      </c>
      <c r="E1830" s="40" t="s">
        <v>4521</v>
      </c>
    </row>
    <row r="1831" spans="1:5" ht="12.75">
      <c r="A1831" t="s">
        <v>59</v>
      </c>
      <c r="E1831" s="39" t="s">
        <v>5</v>
      </c>
    </row>
    <row r="1832" spans="1:16" ht="12.75">
      <c r="A1832" t="s">
        <v>50</v>
      </c>
      <c s="34" t="s">
        <v>4522</v>
      </c>
      <c s="34" t="s">
        <v>4523</v>
      </c>
      <c s="35" t="s">
        <v>5</v>
      </c>
      <c s="6" t="s">
        <v>4524</v>
      </c>
      <c s="36" t="s">
        <v>65</v>
      </c>
      <c s="37">
        <v>1</v>
      </c>
      <c s="36">
        <v>0</v>
      </c>
      <c s="36">
        <f>ROUND(G1832*H1832,6)</f>
      </c>
      <c r="L1832" s="38">
        <v>0</v>
      </c>
      <c s="32">
        <f>ROUND(ROUND(L1832,2)*ROUND(G1832,3),2)</f>
      </c>
      <c s="36" t="s">
        <v>68</v>
      </c>
      <c>
        <f>(M1832*21)/100</f>
      </c>
      <c t="s">
        <v>28</v>
      </c>
    </row>
    <row r="1833" spans="1:5" ht="12.75">
      <c r="A1833" s="35" t="s">
        <v>56</v>
      </c>
      <c r="E1833" s="39" t="s">
        <v>4524</v>
      </c>
    </row>
    <row r="1834" spans="1:5" ht="25.5">
      <c r="A1834" s="35" t="s">
        <v>58</v>
      </c>
      <c r="E1834" s="40" t="s">
        <v>4171</v>
      </c>
    </row>
    <row r="1835" spans="1:5" ht="12.75">
      <c r="A1835" t="s">
        <v>59</v>
      </c>
      <c r="E1835" s="39" t="s">
        <v>5</v>
      </c>
    </row>
    <row r="1836" spans="1:16" ht="12.75">
      <c r="A1836" t="s">
        <v>50</v>
      </c>
      <c s="34" t="s">
        <v>4525</v>
      </c>
      <c s="34" t="s">
        <v>4526</v>
      </c>
      <c s="35" t="s">
        <v>5</v>
      </c>
      <c s="6" t="s">
        <v>4527</v>
      </c>
      <c s="36" t="s">
        <v>65</v>
      </c>
      <c s="37">
        <v>1</v>
      </c>
      <c s="36">
        <v>0</v>
      </c>
      <c s="36">
        <f>ROUND(G1836*H1836,6)</f>
      </c>
      <c r="L1836" s="38">
        <v>0</v>
      </c>
      <c s="32">
        <f>ROUND(ROUND(L1836,2)*ROUND(G1836,3),2)</f>
      </c>
      <c s="36" t="s">
        <v>68</v>
      </c>
      <c>
        <f>(M1836*21)/100</f>
      </c>
      <c t="s">
        <v>28</v>
      </c>
    </row>
    <row r="1837" spans="1:5" ht="12.75">
      <c r="A1837" s="35" t="s">
        <v>56</v>
      </c>
      <c r="E1837" s="39" t="s">
        <v>4527</v>
      </c>
    </row>
    <row r="1838" spans="1:5" ht="25.5">
      <c r="A1838" s="35" t="s">
        <v>58</v>
      </c>
      <c r="E1838" s="40" t="s">
        <v>4174</v>
      </c>
    </row>
    <row r="1839" spans="1:5" ht="12.75">
      <c r="A1839" t="s">
        <v>59</v>
      </c>
      <c r="E1839" s="39" t="s">
        <v>5</v>
      </c>
    </row>
    <row r="1840" spans="1:16" ht="12.75">
      <c r="A1840" t="s">
        <v>50</v>
      </c>
      <c s="34" t="s">
        <v>4528</v>
      </c>
      <c s="34" t="s">
        <v>4529</v>
      </c>
      <c s="35" t="s">
        <v>5</v>
      </c>
      <c s="6" t="s">
        <v>4530</v>
      </c>
      <c s="36" t="s">
        <v>65</v>
      </c>
      <c s="37">
        <v>9</v>
      </c>
      <c s="36">
        <v>0</v>
      </c>
      <c s="36">
        <f>ROUND(G1840*H1840,6)</f>
      </c>
      <c r="L1840" s="38">
        <v>0</v>
      </c>
      <c s="32">
        <f>ROUND(ROUND(L1840,2)*ROUND(G1840,3),2)</f>
      </c>
      <c s="36" t="s">
        <v>68</v>
      </c>
      <c>
        <f>(M1840*21)/100</f>
      </c>
      <c t="s">
        <v>28</v>
      </c>
    </row>
    <row r="1841" spans="1:5" ht="12.75">
      <c r="A1841" s="35" t="s">
        <v>56</v>
      </c>
      <c r="E1841" s="39" t="s">
        <v>4530</v>
      </c>
    </row>
    <row r="1842" spans="1:5" ht="25.5">
      <c r="A1842" s="35" t="s">
        <v>58</v>
      </c>
      <c r="E1842" s="40" t="s">
        <v>4177</v>
      </c>
    </row>
    <row r="1843" spans="1:5" ht="12.75">
      <c r="A1843" t="s">
        <v>59</v>
      </c>
      <c r="E1843" s="39" t="s">
        <v>5</v>
      </c>
    </row>
    <row r="1844" spans="1:16" ht="12.75">
      <c r="A1844" t="s">
        <v>50</v>
      </c>
      <c s="34" t="s">
        <v>4531</v>
      </c>
      <c s="34" t="s">
        <v>4532</v>
      </c>
      <c s="35" t="s">
        <v>5</v>
      </c>
      <c s="6" t="s">
        <v>4533</v>
      </c>
      <c s="36" t="s">
        <v>65</v>
      </c>
      <c s="37">
        <v>1</v>
      </c>
      <c s="36">
        <v>0</v>
      </c>
      <c s="36">
        <f>ROUND(G1844*H1844,6)</f>
      </c>
      <c r="L1844" s="38">
        <v>0</v>
      </c>
      <c s="32">
        <f>ROUND(ROUND(L1844,2)*ROUND(G1844,3),2)</f>
      </c>
      <c s="36" t="s">
        <v>68</v>
      </c>
      <c>
        <f>(M1844*21)/100</f>
      </c>
      <c t="s">
        <v>28</v>
      </c>
    </row>
    <row r="1845" spans="1:5" ht="12.75">
      <c r="A1845" s="35" t="s">
        <v>56</v>
      </c>
      <c r="E1845" s="39" t="s">
        <v>4533</v>
      </c>
    </row>
    <row r="1846" spans="1:5" ht="25.5">
      <c r="A1846" s="35" t="s">
        <v>58</v>
      </c>
      <c r="E1846" s="40" t="s">
        <v>4180</v>
      </c>
    </row>
    <row r="1847" spans="1:5" ht="12.75">
      <c r="A1847" t="s">
        <v>59</v>
      </c>
      <c r="E1847" s="39" t="s">
        <v>5</v>
      </c>
    </row>
    <row r="1848" spans="1:16" ht="12.75">
      <c r="A1848" t="s">
        <v>50</v>
      </c>
      <c s="34" t="s">
        <v>4534</v>
      </c>
      <c s="34" t="s">
        <v>4535</v>
      </c>
      <c s="35" t="s">
        <v>5</v>
      </c>
      <c s="6" t="s">
        <v>4536</v>
      </c>
      <c s="36" t="s">
        <v>65</v>
      </c>
      <c s="37">
        <v>1</v>
      </c>
      <c s="36">
        <v>0</v>
      </c>
      <c s="36">
        <f>ROUND(G1848*H1848,6)</f>
      </c>
      <c r="L1848" s="38">
        <v>0</v>
      </c>
      <c s="32">
        <f>ROUND(ROUND(L1848,2)*ROUND(G1848,3),2)</f>
      </c>
      <c s="36" t="s">
        <v>68</v>
      </c>
      <c>
        <f>(M1848*21)/100</f>
      </c>
      <c t="s">
        <v>28</v>
      </c>
    </row>
    <row r="1849" spans="1:5" ht="12.75">
      <c r="A1849" s="35" t="s">
        <v>56</v>
      </c>
      <c r="E1849" s="39" t="s">
        <v>4536</v>
      </c>
    </row>
    <row r="1850" spans="1:5" ht="25.5">
      <c r="A1850" s="35" t="s">
        <v>58</v>
      </c>
      <c r="E1850" s="40" t="s">
        <v>4183</v>
      </c>
    </row>
    <row r="1851" spans="1:5" ht="12.75">
      <c r="A1851" t="s">
        <v>59</v>
      </c>
      <c r="E1851" s="39" t="s">
        <v>5</v>
      </c>
    </row>
    <row r="1852" spans="1:16" ht="12.75">
      <c r="A1852" t="s">
        <v>50</v>
      </c>
      <c s="34" t="s">
        <v>4537</v>
      </c>
      <c s="34" t="s">
        <v>4538</v>
      </c>
      <c s="35" t="s">
        <v>5</v>
      </c>
      <c s="6" t="s">
        <v>4539</v>
      </c>
      <c s="36" t="s">
        <v>65</v>
      </c>
      <c s="37">
        <v>1</v>
      </c>
      <c s="36">
        <v>0</v>
      </c>
      <c s="36">
        <f>ROUND(G1852*H1852,6)</f>
      </c>
      <c r="L1852" s="38">
        <v>0</v>
      </c>
      <c s="32">
        <f>ROUND(ROUND(L1852,2)*ROUND(G1852,3),2)</f>
      </c>
      <c s="36" t="s">
        <v>68</v>
      </c>
      <c>
        <f>(M1852*21)/100</f>
      </c>
      <c t="s">
        <v>28</v>
      </c>
    </row>
    <row r="1853" spans="1:5" ht="12.75">
      <c r="A1853" s="35" t="s">
        <v>56</v>
      </c>
      <c r="E1853" s="39" t="s">
        <v>4539</v>
      </c>
    </row>
    <row r="1854" spans="1:5" ht="25.5">
      <c r="A1854" s="35" t="s">
        <v>58</v>
      </c>
      <c r="E1854" s="40" t="s">
        <v>4186</v>
      </c>
    </row>
    <row r="1855" spans="1:5" ht="12.75">
      <c r="A1855" t="s">
        <v>59</v>
      </c>
      <c r="E1855" s="39" t="s">
        <v>5</v>
      </c>
    </row>
    <row r="1856" spans="1:16" ht="12.75">
      <c r="A1856" t="s">
        <v>50</v>
      </c>
      <c s="34" t="s">
        <v>4540</v>
      </c>
      <c s="34" t="s">
        <v>4541</v>
      </c>
      <c s="35" t="s">
        <v>5</v>
      </c>
      <c s="6" t="s">
        <v>4542</v>
      </c>
      <c s="36" t="s">
        <v>65</v>
      </c>
      <c s="37">
        <v>1</v>
      </c>
      <c s="36">
        <v>0</v>
      </c>
      <c s="36">
        <f>ROUND(G1856*H1856,6)</f>
      </c>
      <c r="L1856" s="38">
        <v>0</v>
      </c>
      <c s="32">
        <f>ROUND(ROUND(L1856,2)*ROUND(G1856,3),2)</f>
      </c>
      <c s="36" t="s">
        <v>68</v>
      </c>
      <c>
        <f>(M1856*21)/100</f>
      </c>
      <c t="s">
        <v>28</v>
      </c>
    </row>
    <row r="1857" spans="1:5" ht="12.75">
      <c r="A1857" s="35" t="s">
        <v>56</v>
      </c>
      <c r="E1857" s="39" t="s">
        <v>4542</v>
      </c>
    </row>
    <row r="1858" spans="1:5" ht="25.5">
      <c r="A1858" s="35" t="s">
        <v>58</v>
      </c>
      <c r="E1858" s="40" t="s">
        <v>4189</v>
      </c>
    </row>
    <row r="1859" spans="1:5" ht="12.75">
      <c r="A1859" t="s">
        <v>59</v>
      </c>
      <c r="E1859" s="39" t="s">
        <v>5</v>
      </c>
    </row>
    <row r="1860" spans="1:16" ht="12.75">
      <c r="A1860" t="s">
        <v>50</v>
      </c>
      <c s="34" t="s">
        <v>4543</v>
      </c>
      <c s="34" t="s">
        <v>4544</v>
      </c>
      <c s="35" t="s">
        <v>5</v>
      </c>
      <c s="6" t="s">
        <v>4545</v>
      </c>
      <c s="36" t="s">
        <v>65</v>
      </c>
      <c s="37">
        <v>1</v>
      </c>
      <c s="36">
        <v>0</v>
      </c>
      <c s="36">
        <f>ROUND(G1860*H1860,6)</f>
      </c>
      <c r="L1860" s="38">
        <v>0</v>
      </c>
      <c s="32">
        <f>ROUND(ROUND(L1860,2)*ROUND(G1860,3),2)</f>
      </c>
      <c s="36" t="s">
        <v>68</v>
      </c>
      <c>
        <f>(M1860*21)/100</f>
      </c>
      <c t="s">
        <v>28</v>
      </c>
    </row>
    <row r="1861" spans="1:5" ht="12.75">
      <c r="A1861" s="35" t="s">
        <v>56</v>
      </c>
      <c r="E1861" s="39" t="s">
        <v>4545</v>
      </c>
    </row>
    <row r="1862" spans="1:5" ht="25.5">
      <c r="A1862" s="35" t="s">
        <v>58</v>
      </c>
      <c r="E1862" s="40" t="s">
        <v>4192</v>
      </c>
    </row>
    <row r="1863" spans="1:5" ht="12.75">
      <c r="A1863" t="s">
        <v>59</v>
      </c>
      <c r="E1863" s="39" t="s">
        <v>5</v>
      </c>
    </row>
    <row r="1864" spans="1:16" ht="12.75">
      <c r="A1864" t="s">
        <v>50</v>
      </c>
      <c s="34" t="s">
        <v>4546</v>
      </c>
      <c s="34" t="s">
        <v>4547</v>
      </c>
      <c s="35" t="s">
        <v>5</v>
      </c>
      <c s="6" t="s">
        <v>4548</v>
      </c>
      <c s="36" t="s">
        <v>65</v>
      </c>
      <c s="37">
        <v>8</v>
      </c>
      <c s="36">
        <v>0</v>
      </c>
      <c s="36">
        <f>ROUND(G1864*H1864,6)</f>
      </c>
      <c r="L1864" s="38">
        <v>0</v>
      </c>
      <c s="32">
        <f>ROUND(ROUND(L1864,2)*ROUND(G1864,3),2)</f>
      </c>
      <c s="36" t="s">
        <v>68</v>
      </c>
      <c>
        <f>(M1864*21)/100</f>
      </c>
      <c t="s">
        <v>28</v>
      </c>
    </row>
    <row r="1865" spans="1:5" ht="12.75">
      <c r="A1865" s="35" t="s">
        <v>56</v>
      </c>
      <c r="E1865" s="39" t="s">
        <v>4548</v>
      </c>
    </row>
    <row r="1866" spans="1:5" ht="25.5">
      <c r="A1866" s="35" t="s">
        <v>58</v>
      </c>
      <c r="E1866" s="40" t="s">
        <v>4195</v>
      </c>
    </row>
    <row r="1867" spans="1:5" ht="12.75">
      <c r="A1867" t="s">
        <v>59</v>
      </c>
      <c r="E1867" s="39" t="s">
        <v>5</v>
      </c>
    </row>
    <row r="1868" spans="1:16" ht="12.75">
      <c r="A1868" t="s">
        <v>50</v>
      </c>
      <c s="34" t="s">
        <v>4549</v>
      </c>
      <c s="34" t="s">
        <v>4550</v>
      </c>
      <c s="35" t="s">
        <v>5</v>
      </c>
      <c s="6" t="s">
        <v>4551</v>
      </c>
      <c s="36" t="s">
        <v>65</v>
      </c>
      <c s="37">
        <v>7</v>
      </c>
      <c s="36">
        <v>0</v>
      </c>
      <c s="36">
        <f>ROUND(G1868*H1868,6)</f>
      </c>
      <c r="L1868" s="38">
        <v>0</v>
      </c>
      <c s="32">
        <f>ROUND(ROUND(L1868,2)*ROUND(G1868,3),2)</f>
      </c>
      <c s="36" t="s">
        <v>68</v>
      </c>
      <c>
        <f>(M1868*21)/100</f>
      </c>
      <c t="s">
        <v>28</v>
      </c>
    </row>
    <row r="1869" spans="1:5" ht="12.75">
      <c r="A1869" s="35" t="s">
        <v>56</v>
      </c>
      <c r="E1869" s="39" t="s">
        <v>4551</v>
      </c>
    </row>
    <row r="1870" spans="1:5" ht="25.5">
      <c r="A1870" s="35" t="s">
        <v>58</v>
      </c>
      <c r="E1870" s="40" t="s">
        <v>4198</v>
      </c>
    </row>
    <row r="1871" spans="1:5" ht="12.75">
      <c r="A1871" t="s">
        <v>59</v>
      </c>
      <c r="E1871" s="39" t="s">
        <v>5</v>
      </c>
    </row>
    <row r="1872" spans="1:16" ht="12.75">
      <c r="A1872" t="s">
        <v>50</v>
      </c>
      <c s="34" t="s">
        <v>4552</v>
      </c>
      <c s="34" t="s">
        <v>4553</v>
      </c>
      <c s="35" t="s">
        <v>5</v>
      </c>
      <c s="6" t="s">
        <v>4554</v>
      </c>
      <c s="36" t="s">
        <v>65</v>
      </c>
      <c s="37">
        <v>4</v>
      </c>
      <c s="36">
        <v>0</v>
      </c>
      <c s="36">
        <f>ROUND(G1872*H1872,6)</f>
      </c>
      <c r="L1872" s="38">
        <v>0</v>
      </c>
      <c s="32">
        <f>ROUND(ROUND(L1872,2)*ROUND(G1872,3),2)</f>
      </c>
      <c s="36" t="s">
        <v>68</v>
      </c>
      <c>
        <f>(M1872*21)/100</f>
      </c>
      <c t="s">
        <v>28</v>
      </c>
    </row>
    <row r="1873" spans="1:5" ht="12.75">
      <c r="A1873" s="35" t="s">
        <v>56</v>
      </c>
      <c r="E1873" s="39" t="s">
        <v>4554</v>
      </c>
    </row>
    <row r="1874" spans="1:5" ht="25.5">
      <c r="A1874" s="35" t="s">
        <v>58</v>
      </c>
      <c r="E1874" s="40" t="s">
        <v>4201</v>
      </c>
    </row>
    <row r="1875" spans="1:5" ht="12.75">
      <c r="A1875" t="s">
        <v>59</v>
      </c>
      <c r="E1875" s="39" t="s">
        <v>5</v>
      </c>
    </row>
    <row r="1876" spans="1:16" ht="12.75">
      <c r="A1876" t="s">
        <v>50</v>
      </c>
      <c s="34" t="s">
        <v>4555</v>
      </c>
      <c s="34" t="s">
        <v>4556</v>
      </c>
      <c s="35" t="s">
        <v>5</v>
      </c>
      <c s="6" t="s">
        <v>4557</v>
      </c>
      <c s="36" t="s">
        <v>65</v>
      </c>
      <c s="37">
        <v>4</v>
      </c>
      <c s="36">
        <v>0</v>
      </c>
      <c s="36">
        <f>ROUND(G1876*H1876,6)</f>
      </c>
      <c r="L1876" s="38">
        <v>0</v>
      </c>
      <c s="32">
        <f>ROUND(ROUND(L1876,2)*ROUND(G1876,3),2)</f>
      </c>
      <c s="36" t="s">
        <v>68</v>
      </c>
      <c>
        <f>(M1876*21)/100</f>
      </c>
      <c t="s">
        <v>28</v>
      </c>
    </row>
    <row r="1877" spans="1:5" ht="12.75">
      <c r="A1877" s="35" t="s">
        <v>56</v>
      </c>
      <c r="E1877" s="39" t="s">
        <v>4557</v>
      </c>
    </row>
    <row r="1878" spans="1:5" ht="25.5">
      <c r="A1878" s="35" t="s">
        <v>58</v>
      </c>
      <c r="E1878" s="40" t="s">
        <v>4204</v>
      </c>
    </row>
    <row r="1879" spans="1:5" ht="12.75">
      <c r="A1879" t="s">
        <v>59</v>
      </c>
      <c r="E1879" s="39" t="s">
        <v>5</v>
      </c>
    </row>
    <row r="1880" spans="1:16" ht="12.75">
      <c r="A1880" t="s">
        <v>50</v>
      </c>
      <c s="34" t="s">
        <v>4558</v>
      </c>
      <c s="34" t="s">
        <v>4559</v>
      </c>
      <c s="35" t="s">
        <v>5</v>
      </c>
      <c s="6" t="s">
        <v>4560</v>
      </c>
      <c s="36" t="s">
        <v>65</v>
      </c>
      <c s="37">
        <v>1</v>
      </c>
      <c s="36">
        <v>0</v>
      </c>
      <c s="36">
        <f>ROUND(G1880*H1880,6)</f>
      </c>
      <c r="L1880" s="38">
        <v>0</v>
      </c>
      <c s="32">
        <f>ROUND(ROUND(L1880,2)*ROUND(G1880,3),2)</f>
      </c>
      <c s="36" t="s">
        <v>68</v>
      </c>
      <c>
        <f>(M1880*21)/100</f>
      </c>
      <c t="s">
        <v>28</v>
      </c>
    </row>
    <row r="1881" spans="1:5" ht="12.75">
      <c r="A1881" s="35" t="s">
        <v>56</v>
      </c>
      <c r="E1881" s="39" t="s">
        <v>4560</v>
      </c>
    </row>
    <row r="1882" spans="1:5" ht="25.5">
      <c r="A1882" s="35" t="s">
        <v>58</v>
      </c>
      <c r="E1882" s="40" t="s">
        <v>4207</v>
      </c>
    </row>
    <row r="1883" spans="1:5" ht="12.75">
      <c r="A1883" t="s">
        <v>59</v>
      </c>
      <c r="E1883" s="39" t="s">
        <v>5</v>
      </c>
    </row>
    <row r="1884" spans="1:16" ht="12.75">
      <c r="A1884" t="s">
        <v>50</v>
      </c>
      <c s="34" t="s">
        <v>4561</v>
      </c>
      <c s="34" t="s">
        <v>4562</v>
      </c>
      <c s="35" t="s">
        <v>5</v>
      </c>
      <c s="6" t="s">
        <v>4563</v>
      </c>
      <c s="36" t="s">
        <v>65</v>
      </c>
      <c s="37">
        <v>5</v>
      </c>
      <c s="36">
        <v>0</v>
      </c>
      <c s="36">
        <f>ROUND(G1884*H1884,6)</f>
      </c>
      <c r="L1884" s="38">
        <v>0</v>
      </c>
      <c s="32">
        <f>ROUND(ROUND(L1884,2)*ROUND(G1884,3),2)</f>
      </c>
      <c s="36" t="s">
        <v>68</v>
      </c>
      <c>
        <f>(M1884*21)/100</f>
      </c>
      <c t="s">
        <v>28</v>
      </c>
    </row>
    <row r="1885" spans="1:5" ht="12.75">
      <c r="A1885" s="35" t="s">
        <v>56</v>
      </c>
      <c r="E1885" s="39" t="s">
        <v>4563</v>
      </c>
    </row>
    <row r="1886" spans="1:5" ht="25.5">
      <c r="A1886" s="35" t="s">
        <v>58</v>
      </c>
      <c r="E1886" s="40" t="s">
        <v>4210</v>
      </c>
    </row>
    <row r="1887" spans="1:5" ht="12.75">
      <c r="A1887" t="s">
        <v>59</v>
      </c>
      <c r="E1887" s="39" t="s">
        <v>5</v>
      </c>
    </row>
    <row r="1888" spans="1:16" ht="12.75">
      <c r="A1888" t="s">
        <v>50</v>
      </c>
      <c s="34" t="s">
        <v>4564</v>
      </c>
      <c s="34" t="s">
        <v>4565</v>
      </c>
      <c s="35" t="s">
        <v>5</v>
      </c>
      <c s="6" t="s">
        <v>4566</v>
      </c>
      <c s="36" t="s">
        <v>65</v>
      </c>
      <c s="37">
        <v>6</v>
      </c>
      <c s="36">
        <v>0</v>
      </c>
      <c s="36">
        <f>ROUND(G1888*H1888,6)</f>
      </c>
      <c r="L1888" s="38">
        <v>0</v>
      </c>
      <c s="32">
        <f>ROUND(ROUND(L1888,2)*ROUND(G1888,3),2)</f>
      </c>
      <c s="36" t="s">
        <v>68</v>
      </c>
      <c>
        <f>(M1888*21)/100</f>
      </c>
      <c t="s">
        <v>28</v>
      </c>
    </row>
    <row r="1889" spans="1:5" ht="12.75">
      <c r="A1889" s="35" t="s">
        <v>56</v>
      </c>
      <c r="E1889" s="39" t="s">
        <v>4566</v>
      </c>
    </row>
    <row r="1890" spans="1:5" ht="25.5">
      <c r="A1890" s="35" t="s">
        <v>58</v>
      </c>
      <c r="E1890" s="40" t="s">
        <v>4213</v>
      </c>
    </row>
    <row r="1891" spans="1:5" ht="12.75">
      <c r="A1891" t="s">
        <v>59</v>
      </c>
      <c r="E1891" s="39" t="s">
        <v>5</v>
      </c>
    </row>
    <row r="1892" spans="1:16" ht="12.75">
      <c r="A1892" t="s">
        <v>50</v>
      </c>
      <c s="34" t="s">
        <v>4567</v>
      </c>
      <c s="34" t="s">
        <v>4568</v>
      </c>
      <c s="35" t="s">
        <v>5</v>
      </c>
      <c s="6" t="s">
        <v>4569</v>
      </c>
      <c s="36" t="s">
        <v>65</v>
      </c>
      <c s="37">
        <v>1</v>
      </c>
      <c s="36">
        <v>0</v>
      </c>
      <c s="36">
        <f>ROUND(G1892*H1892,6)</f>
      </c>
      <c r="L1892" s="38">
        <v>0</v>
      </c>
      <c s="32">
        <f>ROUND(ROUND(L1892,2)*ROUND(G1892,3),2)</f>
      </c>
      <c s="36" t="s">
        <v>68</v>
      </c>
      <c>
        <f>(M1892*21)/100</f>
      </c>
      <c t="s">
        <v>28</v>
      </c>
    </row>
    <row r="1893" spans="1:5" ht="12.75">
      <c r="A1893" s="35" t="s">
        <v>56</v>
      </c>
      <c r="E1893" s="39" t="s">
        <v>4569</v>
      </c>
    </row>
    <row r="1894" spans="1:5" ht="25.5">
      <c r="A1894" s="35" t="s">
        <v>58</v>
      </c>
      <c r="E1894" s="40" t="s">
        <v>4216</v>
      </c>
    </row>
    <row r="1895" spans="1:5" ht="12.75">
      <c r="A1895" t="s">
        <v>59</v>
      </c>
      <c r="E1895" s="39" t="s">
        <v>5</v>
      </c>
    </row>
    <row r="1896" spans="1:16" ht="12.75">
      <c r="A1896" t="s">
        <v>50</v>
      </c>
      <c s="34" t="s">
        <v>4570</v>
      </c>
      <c s="34" t="s">
        <v>4571</v>
      </c>
      <c s="35" t="s">
        <v>5</v>
      </c>
      <c s="6" t="s">
        <v>4572</v>
      </c>
      <c s="36" t="s">
        <v>65</v>
      </c>
      <c s="37">
        <v>1</v>
      </c>
      <c s="36">
        <v>0</v>
      </c>
      <c s="36">
        <f>ROUND(G1896*H1896,6)</f>
      </c>
      <c r="L1896" s="38">
        <v>0</v>
      </c>
      <c s="32">
        <f>ROUND(ROUND(L1896,2)*ROUND(G1896,3),2)</f>
      </c>
      <c s="36" t="s">
        <v>68</v>
      </c>
      <c>
        <f>(M1896*21)/100</f>
      </c>
      <c t="s">
        <v>28</v>
      </c>
    </row>
    <row r="1897" spans="1:5" ht="12.75">
      <c r="A1897" s="35" t="s">
        <v>56</v>
      </c>
      <c r="E1897" s="39" t="s">
        <v>4572</v>
      </c>
    </row>
    <row r="1898" spans="1:5" ht="25.5">
      <c r="A1898" s="35" t="s">
        <v>58</v>
      </c>
      <c r="E1898" s="40" t="s">
        <v>4219</v>
      </c>
    </row>
    <row r="1899" spans="1:5" ht="12.75">
      <c r="A1899" t="s">
        <v>59</v>
      </c>
      <c r="E1899" s="39" t="s">
        <v>5</v>
      </c>
    </row>
    <row r="1900" spans="1:16" ht="12.75">
      <c r="A1900" t="s">
        <v>50</v>
      </c>
      <c s="34" t="s">
        <v>4573</v>
      </c>
      <c s="34" t="s">
        <v>4574</v>
      </c>
      <c s="35" t="s">
        <v>5</v>
      </c>
      <c s="6" t="s">
        <v>4575</v>
      </c>
      <c s="36" t="s">
        <v>65</v>
      </c>
      <c s="37">
        <v>1</v>
      </c>
      <c s="36">
        <v>0</v>
      </c>
      <c s="36">
        <f>ROUND(G1900*H1900,6)</f>
      </c>
      <c r="L1900" s="38">
        <v>0</v>
      </c>
      <c s="32">
        <f>ROUND(ROUND(L1900,2)*ROUND(G1900,3),2)</f>
      </c>
      <c s="36" t="s">
        <v>68</v>
      </c>
      <c>
        <f>(M1900*21)/100</f>
      </c>
      <c t="s">
        <v>28</v>
      </c>
    </row>
    <row r="1901" spans="1:5" ht="12.75">
      <c r="A1901" s="35" t="s">
        <v>56</v>
      </c>
      <c r="E1901" s="39" t="s">
        <v>4575</v>
      </c>
    </row>
    <row r="1902" spans="1:5" ht="25.5">
      <c r="A1902" s="35" t="s">
        <v>58</v>
      </c>
      <c r="E1902" s="40" t="s">
        <v>4222</v>
      </c>
    </row>
    <row r="1903" spans="1:5" ht="12.75">
      <c r="A1903" t="s">
        <v>59</v>
      </c>
      <c r="E1903" s="39" t="s">
        <v>5</v>
      </c>
    </row>
    <row r="1904" spans="1:16" ht="12.75">
      <c r="A1904" t="s">
        <v>50</v>
      </c>
      <c s="34" t="s">
        <v>4576</v>
      </c>
      <c s="34" t="s">
        <v>4577</v>
      </c>
      <c s="35" t="s">
        <v>5</v>
      </c>
      <c s="6" t="s">
        <v>4578</v>
      </c>
      <c s="36" t="s">
        <v>65</v>
      </c>
      <c s="37">
        <v>1</v>
      </c>
      <c s="36">
        <v>0</v>
      </c>
      <c s="36">
        <f>ROUND(G1904*H1904,6)</f>
      </c>
      <c r="L1904" s="38">
        <v>0</v>
      </c>
      <c s="32">
        <f>ROUND(ROUND(L1904,2)*ROUND(G1904,3),2)</f>
      </c>
      <c s="36" t="s">
        <v>68</v>
      </c>
      <c>
        <f>(M1904*21)/100</f>
      </c>
      <c t="s">
        <v>28</v>
      </c>
    </row>
    <row r="1905" spans="1:5" ht="12.75">
      <c r="A1905" s="35" t="s">
        <v>56</v>
      </c>
      <c r="E1905" s="39" t="s">
        <v>4578</v>
      </c>
    </row>
    <row r="1906" spans="1:5" ht="25.5">
      <c r="A1906" s="35" t="s">
        <v>58</v>
      </c>
      <c r="E1906" s="40" t="s">
        <v>4225</v>
      </c>
    </row>
    <row r="1907" spans="1:5" ht="12.75">
      <c r="A1907" t="s">
        <v>59</v>
      </c>
      <c r="E1907" s="39" t="s">
        <v>5</v>
      </c>
    </row>
    <row r="1908" spans="1:16" ht="12.75">
      <c r="A1908" t="s">
        <v>50</v>
      </c>
      <c s="34" t="s">
        <v>4579</v>
      </c>
      <c s="34" t="s">
        <v>4580</v>
      </c>
      <c s="35" t="s">
        <v>5</v>
      </c>
      <c s="6" t="s">
        <v>4581</v>
      </c>
      <c s="36" t="s">
        <v>65</v>
      </c>
      <c s="37">
        <v>1</v>
      </c>
      <c s="36">
        <v>0</v>
      </c>
      <c s="36">
        <f>ROUND(G1908*H1908,6)</f>
      </c>
      <c r="L1908" s="38">
        <v>0</v>
      </c>
      <c s="32">
        <f>ROUND(ROUND(L1908,2)*ROUND(G1908,3),2)</f>
      </c>
      <c s="36" t="s">
        <v>68</v>
      </c>
      <c>
        <f>(M1908*21)/100</f>
      </c>
      <c t="s">
        <v>28</v>
      </c>
    </row>
    <row r="1909" spans="1:5" ht="12.75">
      <c r="A1909" s="35" t="s">
        <v>56</v>
      </c>
      <c r="E1909" s="39" t="s">
        <v>4581</v>
      </c>
    </row>
    <row r="1910" spans="1:5" ht="25.5">
      <c r="A1910" s="35" t="s">
        <v>58</v>
      </c>
      <c r="E1910" s="40" t="s">
        <v>4228</v>
      </c>
    </row>
    <row r="1911" spans="1:5" ht="12.75">
      <c r="A1911" t="s">
        <v>59</v>
      </c>
      <c r="E1911" s="39" t="s">
        <v>5</v>
      </c>
    </row>
    <row r="1912" spans="1:16" ht="12.75">
      <c r="A1912" t="s">
        <v>50</v>
      </c>
      <c s="34" t="s">
        <v>4582</v>
      </c>
      <c s="34" t="s">
        <v>4583</v>
      </c>
      <c s="35" t="s">
        <v>5</v>
      </c>
      <c s="6" t="s">
        <v>4584</v>
      </c>
      <c s="36" t="s">
        <v>65</v>
      </c>
      <c s="37">
        <v>2</v>
      </c>
      <c s="36">
        <v>0</v>
      </c>
      <c s="36">
        <f>ROUND(G1912*H1912,6)</f>
      </c>
      <c r="L1912" s="38">
        <v>0</v>
      </c>
      <c s="32">
        <f>ROUND(ROUND(L1912,2)*ROUND(G1912,3),2)</f>
      </c>
      <c s="36" t="s">
        <v>68</v>
      </c>
      <c>
        <f>(M1912*21)/100</f>
      </c>
      <c t="s">
        <v>28</v>
      </c>
    </row>
    <row r="1913" spans="1:5" ht="12.75">
      <c r="A1913" s="35" t="s">
        <v>56</v>
      </c>
      <c r="E1913" s="39" t="s">
        <v>4584</v>
      </c>
    </row>
    <row r="1914" spans="1:5" ht="25.5">
      <c r="A1914" s="35" t="s">
        <v>58</v>
      </c>
      <c r="E1914" s="40" t="s">
        <v>4231</v>
      </c>
    </row>
    <row r="1915" spans="1:5" ht="12.75">
      <c r="A1915" t="s">
        <v>59</v>
      </c>
      <c r="E1915" s="39" t="s">
        <v>5</v>
      </c>
    </row>
    <row r="1916" spans="1:16" ht="12.75">
      <c r="A1916" t="s">
        <v>50</v>
      </c>
      <c s="34" t="s">
        <v>4585</v>
      </c>
      <c s="34" t="s">
        <v>4586</v>
      </c>
      <c s="35" t="s">
        <v>5</v>
      </c>
      <c s="6" t="s">
        <v>4587</v>
      </c>
      <c s="36" t="s">
        <v>65</v>
      </c>
      <c s="37">
        <v>1</v>
      </c>
      <c s="36">
        <v>0</v>
      </c>
      <c s="36">
        <f>ROUND(G1916*H1916,6)</f>
      </c>
      <c r="L1916" s="38">
        <v>0</v>
      </c>
      <c s="32">
        <f>ROUND(ROUND(L1916,2)*ROUND(G1916,3),2)</f>
      </c>
      <c s="36" t="s">
        <v>68</v>
      </c>
      <c>
        <f>(M1916*21)/100</f>
      </c>
      <c t="s">
        <v>28</v>
      </c>
    </row>
    <row r="1917" spans="1:5" ht="12.75">
      <c r="A1917" s="35" t="s">
        <v>56</v>
      </c>
      <c r="E1917" s="39" t="s">
        <v>4587</v>
      </c>
    </row>
    <row r="1918" spans="1:5" ht="25.5">
      <c r="A1918" s="35" t="s">
        <v>58</v>
      </c>
      <c r="E1918" s="40" t="s">
        <v>4234</v>
      </c>
    </row>
    <row r="1919" spans="1:5" ht="12.75">
      <c r="A1919" t="s">
        <v>59</v>
      </c>
      <c r="E1919" s="39" t="s">
        <v>5</v>
      </c>
    </row>
    <row r="1920" spans="1:16" ht="12.75">
      <c r="A1920" t="s">
        <v>50</v>
      </c>
      <c s="34" t="s">
        <v>4588</v>
      </c>
      <c s="34" t="s">
        <v>4589</v>
      </c>
      <c s="35" t="s">
        <v>5</v>
      </c>
      <c s="6" t="s">
        <v>4590</v>
      </c>
      <c s="36" t="s">
        <v>65</v>
      </c>
      <c s="37">
        <v>1</v>
      </c>
      <c s="36">
        <v>0</v>
      </c>
      <c s="36">
        <f>ROUND(G1920*H1920,6)</f>
      </c>
      <c r="L1920" s="38">
        <v>0</v>
      </c>
      <c s="32">
        <f>ROUND(ROUND(L1920,2)*ROUND(G1920,3),2)</f>
      </c>
      <c s="36" t="s">
        <v>68</v>
      </c>
      <c>
        <f>(M1920*21)/100</f>
      </c>
      <c t="s">
        <v>28</v>
      </c>
    </row>
    <row r="1921" spans="1:5" ht="12.75">
      <c r="A1921" s="35" t="s">
        <v>56</v>
      </c>
      <c r="E1921" s="39" t="s">
        <v>4590</v>
      </c>
    </row>
    <row r="1922" spans="1:5" ht="25.5">
      <c r="A1922" s="35" t="s">
        <v>58</v>
      </c>
      <c r="E1922" s="40" t="s">
        <v>4237</v>
      </c>
    </row>
    <row r="1923" spans="1:5" ht="12.75">
      <c r="A1923" t="s">
        <v>59</v>
      </c>
      <c r="E1923" s="39" t="s">
        <v>5</v>
      </c>
    </row>
    <row r="1924" spans="1:16" ht="12.75">
      <c r="A1924" t="s">
        <v>50</v>
      </c>
      <c s="34" t="s">
        <v>4591</v>
      </c>
      <c s="34" t="s">
        <v>4592</v>
      </c>
      <c s="35" t="s">
        <v>5</v>
      </c>
      <c s="6" t="s">
        <v>4593</v>
      </c>
      <c s="36" t="s">
        <v>65</v>
      </c>
      <c s="37">
        <v>2</v>
      </c>
      <c s="36">
        <v>0</v>
      </c>
      <c s="36">
        <f>ROUND(G1924*H1924,6)</f>
      </c>
      <c r="L1924" s="38">
        <v>0</v>
      </c>
      <c s="32">
        <f>ROUND(ROUND(L1924,2)*ROUND(G1924,3),2)</f>
      </c>
      <c s="36" t="s">
        <v>68</v>
      </c>
      <c>
        <f>(M1924*21)/100</f>
      </c>
      <c t="s">
        <v>28</v>
      </c>
    </row>
    <row r="1925" spans="1:5" ht="12.75">
      <c r="A1925" s="35" t="s">
        <v>56</v>
      </c>
      <c r="E1925" s="39" t="s">
        <v>4593</v>
      </c>
    </row>
    <row r="1926" spans="1:5" ht="25.5">
      <c r="A1926" s="35" t="s">
        <v>58</v>
      </c>
      <c r="E1926" s="40" t="s">
        <v>4240</v>
      </c>
    </row>
    <row r="1927" spans="1:5" ht="12.75">
      <c r="A1927" t="s">
        <v>59</v>
      </c>
      <c r="E1927" s="39" t="s">
        <v>5</v>
      </c>
    </row>
    <row r="1928" spans="1:16" ht="12.75">
      <c r="A1928" t="s">
        <v>50</v>
      </c>
      <c s="34" t="s">
        <v>4594</v>
      </c>
      <c s="34" t="s">
        <v>4595</v>
      </c>
      <c s="35" t="s">
        <v>5</v>
      </c>
      <c s="6" t="s">
        <v>4596</v>
      </c>
      <c s="36" t="s">
        <v>65</v>
      </c>
      <c s="37">
        <v>1</v>
      </c>
      <c s="36">
        <v>0</v>
      </c>
      <c s="36">
        <f>ROUND(G1928*H1928,6)</f>
      </c>
      <c r="L1928" s="38">
        <v>0</v>
      </c>
      <c s="32">
        <f>ROUND(ROUND(L1928,2)*ROUND(G1928,3),2)</f>
      </c>
      <c s="36" t="s">
        <v>68</v>
      </c>
      <c>
        <f>(M1928*21)/100</f>
      </c>
      <c t="s">
        <v>28</v>
      </c>
    </row>
    <row r="1929" spans="1:5" ht="12.75">
      <c r="A1929" s="35" t="s">
        <v>56</v>
      </c>
      <c r="E1929" s="39" t="s">
        <v>4596</v>
      </c>
    </row>
    <row r="1930" spans="1:5" ht="25.5">
      <c r="A1930" s="35" t="s">
        <v>58</v>
      </c>
      <c r="E1930" s="40" t="s">
        <v>4243</v>
      </c>
    </row>
    <row r="1931" spans="1:5" ht="12.75">
      <c r="A1931" t="s">
        <v>59</v>
      </c>
      <c r="E1931" s="39" t="s">
        <v>5</v>
      </c>
    </row>
    <row r="1932" spans="1:16" ht="12.75">
      <c r="A1932" t="s">
        <v>50</v>
      </c>
      <c s="34" t="s">
        <v>4597</v>
      </c>
      <c s="34" t="s">
        <v>4598</v>
      </c>
      <c s="35" t="s">
        <v>5</v>
      </c>
      <c s="6" t="s">
        <v>4599</v>
      </c>
      <c s="36" t="s">
        <v>65</v>
      </c>
      <c s="37">
        <v>1</v>
      </c>
      <c s="36">
        <v>0</v>
      </c>
      <c s="36">
        <f>ROUND(G1932*H1932,6)</f>
      </c>
      <c r="L1932" s="38">
        <v>0</v>
      </c>
      <c s="32">
        <f>ROUND(ROUND(L1932,2)*ROUND(G1932,3),2)</f>
      </c>
      <c s="36" t="s">
        <v>68</v>
      </c>
      <c>
        <f>(M1932*21)/100</f>
      </c>
      <c t="s">
        <v>28</v>
      </c>
    </row>
    <row r="1933" spans="1:5" ht="12.75">
      <c r="A1933" s="35" t="s">
        <v>56</v>
      </c>
      <c r="E1933" s="39" t="s">
        <v>4599</v>
      </c>
    </row>
    <row r="1934" spans="1:5" ht="25.5">
      <c r="A1934" s="35" t="s">
        <v>58</v>
      </c>
      <c r="E1934" s="40" t="s">
        <v>4246</v>
      </c>
    </row>
    <row r="1935" spans="1:5" ht="12.75">
      <c r="A1935" t="s">
        <v>59</v>
      </c>
      <c r="E1935" s="39" t="s">
        <v>5</v>
      </c>
    </row>
    <row r="1936" spans="1:16" ht="12.75">
      <c r="A1936" t="s">
        <v>50</v>
      </c>
      <c s="34" t="s">
        <v>4600</v>
      </c>
      <c s="34" t="s">
        <v>4601</v>
      </c>
      <c s="35" t="s">
        <v>5</v>
      </c>
      <c s="6" t="s">
        <v>4602</v>
      </c>
      <c s="36" t="s">
        <v>65</v>
      </c>
      <c s="37">
        <v>2</v>
      </c>
      <c s="36">
        <v>0</v>
      </c>
      <c s="36">
        <f>ROUND(G1936*H1936,6)</f>
      </c>
      <c r="L1936" s="38">
        <v>0</v>
      </c>
      <c s="32">
        <f>ROUND(ROUND(L1936,2)*ROUND(G1936,3),2)</f>
      </c>
      <c s="36" t="s">
        <v>68</v>
      </c>
      <c>
        <f>(M1936*21)/100</f>
      </c>
      <c t="s">
        <v>28</v>
      </c>
    </row>
    <row r="1937" spans="1:5" ht="12.75">
      <c r="A1937" s="35" t="s">
        <v>56</v>
      </c>
      <c r="E1937" s="39" t="s">
        <v>4602</v>
      </c>
    </row>
    <row r="1938" spans="1:5" ht="25.5">
      <c r="A1938" s="35" t="s">
        <v>58</v>
      </c>
      <c r="E1938" s="40" t="s">
        <v>4249</v>
      </c>
    </row>
    <row r="1939" spans="1:5" ht="12.75">
      <c r="A1939" t="s">
        <v>59</v>
      </c>
      <c r="E1939" s="39" t="s">
        <v>5</v>
      </c>
    </row>
    <row r="1940" spans="1:16" ht="12.75">
      <c r="A1940" t="s">
        <v>50</v>
      </c>
      <c s="34" t="s">
        <v>4603</v>
      </c>
      <c s="34" t="s">
        <v>4604</v>
      </c>
      <c s="35" t="s">
        <v>5</v>
      </c>
      <c s="6" t="s">
        <v>4605</v>
      </c>
      <c s="36" t="s">
        <v>65</v>
      </c>
      <c s="37">
        <v>4</v>
      </c>
      <c s="36">
        <v>0</v>
      </c>
      <c s="36">
        <f>ROUND(G1940*H1940,6)</f>
      </c>
      <c r="L1940" s="38">
        <v>0</v>
      </c>
      <c s="32">
        <f>ROUND(ROUND(L1940,2)*ROUND(G1940,3),2)</f>
      </c>
      <c s="36" t="s">
        <v>68</v>
      </c>
      <c>
        <f>(M1940*21)/100</f>
      </c>
      <c t="s">
        <v>28</v>
      </c>
    </row>
    <row r="1941" spans="1:5" ht="12.75">
      <c r="A1941" s="35" t="s">
        <v>56</v>
      </c>
      <c r="E1941" s="39" t="s">
        <v>4605</v>
      </c>
    </row>
    <row r="1942" spans="1:5" ht="25.5">
      <c r="A1942" s="35" t="s">
        <v>58</v>
      </c>
      <c r="E1942" s="40" t="s">
        <v>4252</v>
      </c>
    </row>
    <row r="1943" spans="1:5" ht="12.75">
      <c r="A1943" t="s">
        <v>59</v>
      </c>
      <c r="E1943" s="39" t="s">
        <v>5</v>
      </c>
    </row>
    <row r="1944" spans="1:16" ht="12.75">
      <c r="A1944" t="s">
        <v>50</v>
      </c>
      <c s="34" t="s">
        <v>4606</v>
      </c>
      <c s="34" t="s">
        <v>4607</v>
      </c>
      <c s="35" t="s">
        <v>5</v>
      </c>
      <c s="6" t="s">
        <v>4608</v>
      </c>
      <c s="36" t="s">
        <v>65</v>
      </c>
      <c s="37">
        <v>1</v>
      </c>
      <c s="36">
        <v>0</v>
      </c>
      <c s="36">
        <f>ROUND(G1944*H1944,6)</f>
      </c>
      <c r="L1944" s="38">
        <v>0</v>
      </c>
      <c s="32">
        <f>ROUND(ROUND(L1944,2)*ROUND(G1944,3),2)</f>
      </c>
      <c s="36" t="s">
        <v>68</v>
      </c>
      <c>
        <f>(M1944*21)/100</f>
      </c>
      <c t="s">
        <v>28</v>
      </c>
    </row>
    <row r="1945" spans="1:5" ht="12.75">
      <c r="A1945" s="35" t="s">
        <v>56</v>
      </c>
      <c r="E1945" s="39" t="s">
        <v>4608</v>
      </c>
    </row>
    <row r="1946" spans="1:5" ht="25.5">
      <c r="A1946" s="35" t="s">
        <v>58</v>
      </c>
      <c r="E1946" s="40" t="s">
        <v>4255</v>
      </c>
    </row>
    <row r="1947" spans="1:5" ht="12.75">
      <c r="A1947" t="s">
        <v>59</v>
      </c>
      <c r="E1947" s="39" t="s">
        <v>5</v>
      </c>
    </row>
    <row r="1948" spans="1:16" ht="12.75">
      <c r="A1948" t="s">
        <v>50</v>
      </c>
      <c s="34" t="s">
        <v>4609</v>
      </c>
      <c s="34" t="s">
        <v>4610</v>
      </c>
      <c s="35" t="s">
        <v>5</v>
      </c>
      <c s="6" t="s">
        <v>4611</v>
      </c>
      <c s="36" t="s">
        <v>65</v>
      </c>
      <c s="37">
        <v>1</v>
      </c>
      <c s="36">
        <v>0</v>
      </c>
      <c s="36">
        <f>ROUND(G1948*H1948,6)</f>
      </c>
      <c r="L1948" s="38">
        <v>0</v>
      </c>
      <c s="32">
        <f>ROUND(ROUND(L1948,2)*ROUND(G1948,3),2)</f>
      </c>
      <c s="36" t="s">
        <v>68</v>
      </c>
      <c>
        <f>(M1948*21)/100</f>
      </c>
      <c t="s">
        <v>28</v>
      </c>
    </row>
    <row r="1949" spans="1:5" ht="12.75">
      <c r="A1949" s="35" t="s">
        <v>56</v>
      </c>
      <c r="E1949" s="39" t="s">
        <v>4611</v>
      </c>
    </row>
    <row r="1950" spans="1:5" ht="25.5">
      <c r="A1950" s="35" t="s">
        <v>58</v>
      </c>
      <c r="E1950" s="40" t="s">
        <v>4258</v>
      </c>
    </row>
    <row r="1951" spans="1:5" ht="12.75">
      <c r="A1951" t="s">
        <v>59</v>
      </c>
      <c r="E1951" s="39" t="s">
        <v>5</v>
      </c>
    </row>
    <row r="1952" spans="1:16" ht="12.75">
      <c r="A1952" t="s">
        <v>50</v>
      </c>
      <c s="34" t="s">
        <v>4612</v>
      </c>
      <c s="34" t="s">
        <v>4613</v>
      </c>
      <c s="35" t="s">
        <v>5</v>
      </c>
      <c s="6" t="s">
        <v>4614</v>
      </c>
      <c s="36" t="s">
        <v>65</v>
      </c>
      <c s="37">
        <v>1</v>
      </c>
      <c s="36">
        <v>0</v>
      </c>
      <c s="36">
        <f>ROUND(G1952*H1952,6)</f>
      </c>
      <c r="L1952" s="38">
        <v>0</v>
      </c>
      <c s="32">
        <f>ROUND(ROUND(L1952,2)*ROUND(G1952,3),2)</f>
      </c>
      <c s="36" t="s">
        <v>68</v>
      </c>
      <c>
        <f>(M1952*21)/100</f>
      </c>
      <c t="s">
        <v>28</v>
      </c>
    </row>
    <row r="1953" spans="1:5" ht="12.75">
      <c r="A1953" s="35" t="s">
        <v>56</v>
      </c>
      <c r="E1953" s="39" t="s">
        <v>4614</v>
      </c>
    </row>
    <row r="1954" spans="1:5" ht="25.5">
      <c r="A1954" s="35" t="s">
        <v>58</v>
      </c>
      <c r="E1954" s="40" t="s">
        <v>4261</v>
      </c>
    </row>
    <row r="1955" spans="1:5" ht="12.75">
      <c r="A1955" t="s">
        <v>59</v>
      </c>
      <c r="E1955" s="39" t="s">
        <v>5</v>
      </c>
    </row>
    <row r="1956" spans="1:16" ht="12.75">
      <c r="A1956" t="s">
        <v>50</v>
      </c>
      <c s="34" t="s">
        <v>4615</v>
      </c>
      <c s="34" t="s">
        <v>4616</v>
      </c>
      <c s="35" t="s">
        <v>5</v>
      </c>
      <c s="6" t="s">
        <v>4617</v>
      </c>
      <c s="36" t="s">
        <v>65</v>
      </c>
      <c s="37">
        <v>8</v>
      </c>
      <c s="36">
        <v>0</v>
      </c>
      <c s="36">
        <f>ROUND(G1956*H1956,6)</f>
      </c>
      <c r="L1956" s="38">
        <v>0</v>
      </c>
      <c s="32">
        <f>ROUND(ROUND(L1956,2)*ROUND(G1956,3),2)</f>
      </c>
      <c s="36" t="s">
        <v>68</v>
      </c>
      <c>
        <f>(M1956*21)/100</f>
      </c>
      <c t="s">
        <v>28</v>
      </c>
    </row>
    <row r="1957" spans="1:5" ht="12.75">
      <c r="A1957" s="35" t="s">
        <v>56</v>
      </c>
      <c r="E1957" s="39" t="s">
        <v>4617</v>
      </c>
    </row>
    <row r="1958" spans="1:5" ht="25.5">
      <c r="A1958" s="35" t="s">
        <v>58</v>
      </c>
      <c r="E1958" s="40" t="s">
        <v>4264</v>
      </c>
    </row>
    <row r="1959" spans="1:5" ht="12.75">
      <c r="A1959" t="s">
        <v>59</v>
      </c>
      <c r="E1959" s="39" t="s">
        <v>5</v>
      </c>
    </row>
    <row r="1960" spans="1:16" ht="12.75">
      <c r="A1960" t="s">
        <v>50</v>
      </c>
      <c s="34" t="s">
        <v>4618</v>
      </c>
      <c s="34" t="s">
        <v>4619</v>
      </c>
      <c s="35" t="s">
        <v>5</v>
      </c>
      <c s="6" t="s">
        <v>4620</v>
      </c>
      <c s="36" t="s">
        <v>65</v>
      </c>
      <c s="37">
        <v>1</v>
      </c>
      <c s="36">
        <v>0</v>
      </c>
      <c s="36">
        <f>ROUND(G1960*H1960,6)</f>
      </c>
      <c r="L1960" s="38">
        <v>0</v>
      </c>
      <c s="32">
        <f>ROUND(ROUND(L1960,2)*ROUND(G1960,3),2)</f>
      </c>
      <c s="36" t="s">
        <v>68</v>
      </c>
      <c>
        <f>(M1960*21)/100</f>
      </c>
      <c t="s">
        <v>28</v>
      </c>
    </row>
    <row r="1961" spans="1:5" ht="12.75">
      <c r="A1961" s="35" t="s">
        <v>56</v>
      </c>
      <c r="E1961" s="39" t="s">
        <v>4620</v>
      </c>
    </row>
    <row r="1962" spans="1:5" ht="25.5">
      <c r="A1962" s="35" t="s">
        <v>58</v>
      </c>
      <c r="E1962" s="40" t="s">
        <v>4267</v>
      </c>
    </row>
    <row r="1963" spans="1:5" ht="12.75">
      <c r="A1963" t="s">
        <v>59</v>
      </c>
      <c r="E1963" s="39" t="s">
        <v>5</v>
      </c>
    </row>
    <row r="1964" spans="1:16" ht="12.75">
      <c r="A1964" t="s">
        <v>50</v>
      </c>
      <c s="34" t="s">
        <v>4621</v>
      </c>
      <c s="34" t="s">
        <v>4622</v>
      </c>
      <c s="35" t="s">
        <v>5</v>
      </c>
      <c s="6" t="s">
        <v>4623</v>
      </c>
      <c s="36" t="s">
        <v>65</v>
      </c>
      <c s="37">
        <v>1</v>
      </c>
      <c s="36">
        <v>0</v>
      </c>
      <c s="36">
        <f>ROUND(G1964*H1964,6)</f>
      </c>
      <c r="L1964" s="38">
        <v>0</v>
      </c>
      <c s="32">
        <f>ROUND(ROUND(L1964,2)*ROUND(G1964,3),2)</f>
      </c>
      <c s="36" t="s">
        <v>68</v>
      </c>
      <c>
        <f>(M1964*21)/100</f>
      </c>
      <c t="s">
        <v>28</v>
      </c>
    </row>
    <row r="1965" spans="1:5" ht="12.75">
      <c r="A1965" s="35" t="s">
        <v>56</v>
      </c>
      <c r="E1965" s="39" t="s">
        <v>4623</v>
      </c>
    </row>
    <row r="1966" spans="1:5" ht="25.5">
      <c r="A1966" s="35" t="s">
        <v>58</v>
      </c>
      <c r="E1966" s="40" t="s">
        <v>4270</v>
      </c>
    </row>
    <row r="1967" spans="1:5" ht="12.75">
      <c r="A1967" t="s">
        <v>59</v>
      </c>
      <c r="E1967" s="39" t="s">
        <v>5</v>
      </c>
    </row>
    <row r="1968" spans="1:16" ht="12.75">
      <c r="A1968" t="s">
        <v>50</v>
      </c>
      <c s="34" t="s">
        <v>4624</v>
      </c>
      <c s="34" t="s">
        <v>4625</v>
      </c>
      <c s="35" t="s">
        <v>5</v>
      </c>
      <c s="6" t="s">
        <v>4626</v>
      </c>
      <c s="36" t="s">
        <v>65</v>
      </c>
      <c s="37">
        <v>1</v>
      </c>
      <c s="36">
        <v>0</v>
      </c>
      <c s="36">
        <f>ROUND(G1968*H1968,6)</f>
      </c>
      <c r="L1968" s="38">
        <v>0</v>
      </c>
      <c s="32">
        <f>ROUND(ROUND(L1968,2)*ROUND(G1968,3),2)</f>
      </c>
      <c s="36" t="s">
        <v>68</v>
      </c>
      <c>
        <f>(M1968*21)/100</f>
      </c>
      <c t="s">
        <v>28</v>
      </c>
    </row>
    <row r="1969" spans="1:5" ht="12.75">
      <c r="A1969" s="35" t="s">
        <v>56</v>
      </c>
      <c r="E1969" s="39" t="s">
        <v>4626</v>
      </c>
    </row>
    <row r="1970" spans="1:5" ht="25.5">
      <c r="A1970" s="35" t="s">
        <v>58</v>
      </c>
      <c r="E1970" s="40" t="s">
        <v>4273</v>
      </c>
    </row>
    <row r="1971" spans="1:5" ht="12.75">
      <c r="A1971" t="s">
        <v>59</v>
      </c>
      <c r="E1971" s="39" t="s">
        <v>5</v>
      </c>
    </row>
    <row r="1972" spans="1:16" ht="12.75">
      <c r="A1972" t="s">
        <v>50</v>
      </c>
      <c s="34" t="s">
        <v>4627</v>
      </c>
      <c s="34" t="s">
        <v>4628</v>
      </c>
      <c s="35" t="s">
        <v>5</v>
      </c>
      <c s="6" t="s">
        <v>4629</v>
      </c>
      <c s="36" t="s">
        <v>65</v>
      </c>
      <c s="37">
        <v>1</v>
      </c>
      <c s="36">
        <v>0</v>
      </c>
      <c s="36">
        <f>ROUND(G1972*H1972,6)</f>
      </c>
      <c r="L1972" s="38">
        <v>0</v>
      </c>
      <c s="32">
        <f>ROUND(ROUND(L1972,2)*ROUND(G1972,3),2)</f>
      </c>
      <c s="36" t="s">
        <v>68</v>
      </c>
      <c>
        <f>(M1972*21)/100</f>
      </c>
      <c t="s">
        <v>28</v>
      </c>
    </row>
    <row r="1973" spans="1:5" ht="12.75">
      <c r="A1973" s="35" t="s">
        <v>56</v>
      </c>
      <c r="E1973" s="39" t="s">
        <v>4629</v>
      </c>
    </row>
    <row r="1974" spans="1:5" ht="25.5">
      <c r="A1974" s="35" t="s">
        <v>58</v>
      </c>
      <c r="E1974" s="40" t="s">
        <v>4276</v>
      </c>
    </row>
    <row r="1975" spans="1:5" ht="12.75">
      <c r="A1975" t="s">
        <v>59</v>
      </c>
      <c r="E1975" s="39" t="s">
        <v>5</v>
      </c>
    </row>
    <row r="1976" spans="1:16" ht="12.75">
      <c r="A1976" t="s">
        <v>50</v>
      </c>
      <c s="34" t="s">
        <v>4630</v>
      </c>
      <c s="34" t="s">
        <v>4631</v>
      </c>
      <c s="35" t="s">
        <v>5</v>
      </c>
      <c s="6" t="s">
        <v>4632</v>
      </c>
      <c s="36" t="s">
        <v>65</v>
      </c>
      <c s="37">
        <v>1</v>
      </c>
      <c s="36">
        <v>0</v>
      </c>
      <c s="36">
        <f>ROUND(G1976*H1976,6)</f>
      </c>
      <c r="L1976" s="38">
        <v>0</v>
      </c>
      <c s="32">
        <f>ROUND(ROUND(L1976,2)*ROUND(G1976,3),2)</f>
      </c>
      <c s="36" t="s">
        <v>68</v>
      </c>
      <c>
        <f>(M1976*21)/100</f>
      </c>
      <c t="s">
        <v>28</v>
      </c>
    </row>
    <row r="1977" spans="1:5" ht="12.75">
      <c r="A1977" s="35" t="s">
        <v>56</v>
      </c>
      <c r="E1977" s="39" t="s">
        <v>4632</v>
      </c>
    </row>
    <row r="1978" spans="1:5" ht="25.5">
      <c r="A1978" s="35" t="s">
        <v>58</v>
      </c>
      <c r="E1978" s="40" t="s">
        <v>4279</v>
      </c>
    </row>
    <row r="1979" spans="1:5" ht="12.75">
      <c r="A1979" t="s">
        <v>59</v>
      </c>
      <c r="E1979" s="39" t="s">
        <v>5</v>
      </c>
    </row>
    <row r="1980" spans="1:16" ht="12.75">
      <c r="A1980" t="s">
        <v>50</v>
      </c>
      <c s="34" t="s">
        <v>4633</v>
      </c>
      <c s="34" t="s">
        <v>4634</v>
      </c>
      <c s="35" t="s">
        <v>5</v>
      </c>
      <c s="6" t="s">
        <v>4635</v>
      </c>
      <c s="36" t="s">
        <v>65</v>
      </c>
      <c s="37">
        <v>3</v>
      </c>
      <c s="36">
        <v>0</v>
      </c>
      <c s="36">
        <f>ROUND(G1980*H1980,6)</f>
      </c>
      <c r="L1980" s="38">
        <v>0</v>
      </c>
      <c s="32">
        <f>ROUND(ROUND(L1980,2)*ROUND(G1980,3),2)</f>
      </c>
      <c s="36" t="s">
        <v>68</v>
      </c>
      <c>
        <f>(M1980*21)/100</f>
      </c>
      <c t="s">
        <v>28</v>
      </c>
    </row>
    <row r="1981" spans="1:5" ht="12.75">
      <c r="A1981" s="35" t="s">
        <v>56</v>
      </c>
      <c r="E1981" s="39" t="s">
        <v>4635</v>
      </c>
    </row>
    <row r="1982" spans="1:5" ht="25.5">
      <c r="A1982" s="35" t="s">
        <v>58</v>
      </c>
      <c r="E1982" s="40" t="s">
        <v>4282</v>
      </c>
    </row>
    <row r="1983" spans="1:5" ht="12.75">
      <c r="A1983" t="s">
        <v>59</v>
      </c>
      <c r="E1983" s="39" t="s">
        <v>5</v>
      </c>
    </row>
    <row r="1984" spans="1:16" ht="12.75">
      <c r="A1984" t="s">
        <v>50</v>
      </c>
      <c s="34" t="s">
        <v>4636</v>
      </c>
      <c s="34" t="s">
        <v>4637</v>
      </c>
      <c s="35" t="s">
        <v>5</v>
      </c>
      <c s="6" t="s">
        <v>4638</v>
      </c>
      <c s="36" t="s">
        <v>65</v>
      </c>
      <c s="37">
        <v>1</v>
      </c>
      <c s="36">
        <v>0</v>
      </c>
      <c s="36">
        <f>ROUND(G1984*H1984,6)</f>
      </c>
      <c r="L1984" s="38">
        <v>0</v>
      </c>
      <c s="32">
        <f>ROUND(ROUND(L1984,2)*ROUND(G1984,3),2)</f>
      </c>
      <c s="36" t="s">
        <v>68</v>
      </c>
      <c>
        <f>(M1984*21)/100</f>
      </c>
      <c t="s">
        <v>28</v>
      </c>
    </row>
    <row r="1985" spans="1:5" ht="12.75">
      <c r="A1985" s="35" t="s">
        <v>56</v>
      </c>
      <c r="E1985" s="39" t="s">
        <v>4638</v>
      </c>
    </row>
    <row r="1986" spans="1:5" ht="25.5">
      <c r="A1986" s="35" t="s">
        <v>58</v>
      </c>
      <c r="E1986" s="40" t="s">
        <v>4285</v>
      </c>
    </row>
    <row r="1987" spans="1:5" ht="12.75">
      <c r="A1987" t="s">
        <v>59</v>
      </c>
      <c r="E1987" s="39" t="s">
        <v>5</v>
      </c>
    </row>
    <row r="1988" spans="1:16" ht="12.75">
      <c r="A1988" t="s">
        <v>50</v>
      </c>
      <c s="34" t="s">
        <v>4639</v>
      </c>
      <c s="34" t="s">
        <v>4640</v>
      </c>
      <c s="35" t="s">
        <v>5</v>
      </c>
      <c s="6" t="s">
        <v>4641</v>
      </c>
      <c s="36" t="s">
        <v>65</v>
      </c>
      <c s="37">
        <v>2</v>
      </c>
      <c s="36">
        <v>0</v>
      </c>
      <c s="36">
        <f>ROUND(G1988*H1988,6)</f>
      </c>
      <c r="L1988" s="38">
        <v>0</v>
      </c>
      <c s="32">
        <f>ROUND(ROUND(L1988,2)*ROUND(G1988,3),2)</f>
      </c>
      <c s="36" t="s">
        <v>68</v>
      </c>
      <c>
        <f>(M1988*21)/100</f>
      </c>
      <c t="s">
        <v>28</v>
      </c>
    </row>
    <row r="1989" spans="1:5" ht="12.75">
      <c r="A1989" s="35" t="s">
        <v>56</v>
      </c>
      <c r="E1989" s="39" t="s">
        <v>4641</v>
      </c>
    </row>
    <row r="1990" spans="1:5" ht="25.5">
      <c r="A1990" s="35" t="s">
        <v>58</v>
      </c>
      <c r="E1990" s="40" t="s">
        <v>4288</v>
      </c>
    </row>
    <row r="1991" spans="1:5" ht="12.75">
      <c r="A1991" t="s">
        <v>59</v>
      </c>
      <c r="E1991" s="39" t="s">
        <v>5</v>
      </c>
    </row>
    <row r="1992" spans="1:16" ht="12.75">
      <c r="A1992" t="s">
        <v>50</v>
      </c>
      <c s="34" t="s">
        <v>4642</v>
      </c>
      <c s="34" t="s">
        <v>4643</v>
      </c>
      <c s="35" t="s">
        <v>5</v>
      </c>
      <c s="6" t="s">
        <v>4644</v>
      </c>
      <c s="36" t="s">
        <v>65</v>
      </c>
      <c s="37">
        <v>1</v>
      </c>
      <c s="36">
        <v>0</v>
      </c>
      <c s="36">
        <f>ROUND(G1992*H1992,6)</f>
      </c>
      <c r="L1992" s="38">
        <v>0</v>
      </c>
      <c s="32">
        <f>ROUND(ROUND(L1992,2)*ROUND(G1992,3),2)</f>
      </c>
      <c s="36" t="s">
        <v>68</v>
      </c>
      <c>
        <f>(M1992*21)/100</f>
      </c>
      <c t="s">
        <v>28</v>
      </c>
    </row>
    <row r="1993" spans="1:5" ht="12.75">
      <c r="A1993" s="35" t="s">
        <v>56</v>
      </c>
      <c r="E1993" s="39" t="s">
        <v>4644</v>
      </c>
    </row>
    <row r="1994" spans="1:5" ht="25.5">
      <c r="A1994" s="35" t="s">
        <v>58</v>
      </c>
      <c r="E1994" s="40" t="s">
        <v>4291</v>
      </c>
    </row>
    <row r="1995" spans="1:5" ht="12.75">
      <c r="A1995" t="s">
        <v>59</v>
      </c>
      <c r="E1995" s="39" t="s">
        <v>5</v>
      </c>
    </row>
    <row r="1996" spans="1:16" ht="12.75">
      <c r="A1996" t="s">
        <v>50</v>
      </c>
      <c s="34" t="s">
        <v>4645</v>
      </c>
      <c s="34" t="s">
        <v>4646</v>
      </c>
      <c s="35" t="s">
        <v>5</v>
      </c>
      <c s="6" t="s">
        <v>4647</v>
      </c>
      <c s="36" t="s">
        <v>65</v>
      </c>
      <c s="37">
        <v>1</v>
      </c>
      <c s="36">
        <v>0</v>
      </c>
      <c s="36">
        <f>ROUND(G1996*H1996,6)</f>
      </c>
      <c r="L1996" s="38">
        <v>0</v>
      </c>
      <c s="32">
        <f>ROUND(ROUND(L1996,2)*ROUND(G1996,3),2)</f>
      </c>
      <c s="36" t="s">
        <v>68</v>
      </c>
      <c>
        <f>(M1996*21)/100</f>
      </c>
      <c t="s">
        <v>28</v>
      </c>
    </row>
    <row r="1997" spans="1:5" ht="12.75">
      <c r="A1997" s="35" t="s">
        <v>56</v>
      </c>
      <c r="E1997" s="39" t="s">
        <v>4647</v>
      </c>
    </row>
    <row r="1998" spans="1:5" ht="25.5">
      <c r="A1998" s="35" t="s">
        <v>58</v>
      </c>
      <c r="E1998" s="40" t="s">
        <v>4294</v>
      </c>
    </row>
    <row r="1999" spans="1:5" ht="12.75">
      <c r="A1999" t="s">
        <v>59</v>
      </c>
      <c r="E1999" s="39" t="s">
        <v>5</v>
      </c>
    </row>
    <row r="2000" spans="1:16" ht="12.75">
      <c r="A2000" t="s">
        <v>50</v>
      </c>
      <c s="34" t="s">
        <v>4648</v>
      </c>
      <c s="34" t="s">
        <v>4649</v>
      </c>
      <c s="35" t="s">
        <v>5</v>
      </c>
      <c s="6" t="s">
        <v>4650</v>
      </c>
      <c s="36" t="s">
        <v>65</v>
      </c>
      <c s="37">
        <v>1</v>
      </c>
      <c s="36">
        <v>0</v>
      </c>
      <c s="36">
        <f>ROUND(G2000*H2000,6)</f>
      </c>
      <c r="L2000" s="38">
        <v>0</v>
      </c>
      <c s="32">
        <f>ROUND(ROUND(L2000,2)*ROUND(G2000,3),2)</f>
      </c>
      <c s="36" t="s">
        <v>68</v>
      </c>
      <c>
        <f>(M2000*21)/100</f>
      </c>
      <c t="s">
        <v>28</v>
      </c>
    </row>
    <row r="2001" spans="1:5" ht="12.75">
      <c r="A2001" s="35" t="s">
        <v>56</v>
      </c>
      <c r="E2001" s="39" t="s">
        <v>4650</v>
      </c>
    </row>
    <row r="2002" spans="1:5" ht="25.5">
      <c r="A2002" s="35" t="s">
        <v>58</v>
      </c>
      <c r="E2002" s="40" t="s">
        <v>4297</v>
      </c>
    </row>
    <row r="2003" spans="1:5" ht="12.75">
      <c r="A2003" t="s">
        <v>59</v>
      </c>
      <c r="E2003" s="39" t="s">
        <v>5</v>
      </c>
    </row>
    <row r="2004" spans="1:16" ht="12.75">
      <c r="A2004" t="s">
        <v>50</v>
      </c>
      <c s="34" t="s">
        <v>4651</v>
      </c>
      <c s="34" t="s">
        <v>4652</v>
      </c>
      <c s="35" t="s">
        <v>5</v>
      </c>
      <c s="6" t="s">
        <v>4653</v>
      </c>
      <c s="36" t="s">
        <v>65</v>
      </c>
      <c s="37">
        <v>1</v>
      </c>
      <c s="36">
        <v>0</v>
      </c>
      <c s="36">
        <f>ROUND(G2004*H2004,6)</f>
      </c>
      <c r="L2004" s="38">
        <v>0</v>
      </c>
      <c s="32">
        <f>ROUND(ROUND(L2004,2)*ROUND(G2004,3),2)</f>
      </c>
      <c s="36" t="s">
        <v>68</v>
      </c>
      <c>
        <f>(M2004*21)/100</f>
      </c>
      <c t="s">
        <v>28</v>
      </c>
    </row>
    <row r="2005" spans="1:5" ht="12.75">
      <c r="A2005" s="35" t="s">
        <v>56</v>
      </c>
      <c r="E2005" s="39" t="s">
        <v>4653</v>
      </c>
    </row>
    <row r="2006" spans="1:5" ht="25.5">
      <c r="A2006" s="35" t="s">
        <v>58</v>
      </c>
      <c r="E2006" s="40" t="s">
        <v>4300</v>
      </c>
    </row>
    <row r="2007" spans="1:5" ht="12.75">
      <c r="A2007" t="s">
        <v>59</v>
      </c>
      <c r="E2007" s="39" t="s">
        <v>5</v>
      </c>
    </row>
    <row r="2008" spans="1:16" ht="12.75">
      <c r="A2008" t="s">
        <v>50</v>
      </c>
      <c s="34" t="s">
        <v>4654</v>
      </c>
      <c s="34" t="s">
        <v>4655</v>
      </c>
      <c s="35" t="s">
        <v>5</v>
      </c>
      <c s="6" t="s">
        <v>4656</v>
      </c>
      <c s="36" t="s">
        <v>65</v>
      </c>
      <c s="37">
        <v>1</v>
      </c>
      <c s="36">
        <v>0</v>
      </c>
      <c s="36">
        <f>ROUND(G2008*H2008,6)</f>
      </c>
      <c r="L2008" s="38">
        <v>0</v>
      </c>
      <c s="32">
        <f>ROUND(ROUND(L2008,2)*ROUND(G2008,3),2)</f>
      </c>
      <c s="36" t="s">
        <v>68</v>
      </c>
      <c>
        <f>(M2008*21)/100</f>
      </c>
      <c t="s">
        <v>28</v>
      </c>
    </row>
    <row r="2009" spans="1:5" ht="12.75">
      <c r="A2009" s="35" t="s">
        <v>56</v>
      </c>
      <c r="E2009" s="39" t="s">
        <v>4656</v>
      </c>
    </row>
    <row r="2010" spans="1:5" ht="25.5">
      <c r="A2010" s="35" t="s">
        <v>58</v>
      </c>
      <c r="E2010" s="40" t="s">
        <v>4657</v>
      </c>
    </row>
    <row r="2011" spans="1:5" ht="12.75">
      <c r="A2011" t="s">
        <v>59</v>
      </c>
      <c r="E2011" s="39" t="s">
        <v>5</v>
      </c>
    </row>
    <row r="2012" spans="1:16" ht="12.75">
      <c r="A2012" t="s">
        <v>50</v>
      </c>
      <c s="34" t="s">
        <v>4658</v>
      </c>
      <c s="34" t="s">
        <v>4659</v>
      </c>
      <c s="35" t="s">
        <v>5</v>
      </c>
      <c s="6" t="s">
        <v>4660</v>
      </c>
      <c s="36" t="s">
        <v>65</v>
      </c>
      <c s="37">
        <v>1</v>
      </c>
      <c s="36">
        <v>0</v>
      </c>
      <c s="36">
        <f>ROUND(G2012*H2012,6)</f>
      </c>
      <c r="L2012" s="38">
        <v>0</v>
      </c>
      <c s="32">
        <f>ROUND(ROUND(L2012,2)*ROUND(G2012,3),2)</f>
      </c>
      <c s="36" t="s">
        <v>68</v>
      </c>
      <c>
        <f>(M2012*21)/100</f>
      </c>
      <c t="s">
        <v>28</v>
      </c>
    </row>
    <row r="2013" spans="1:5" ht="12.75">
      <c r="A2013" s="35" t="s">
        <v>56</v>
      </c>
      <c r="E2013" s="39" t="s">
        <v>4660</v>
      </c>
    </row>
    <row r="2014" spans="1:5" ht="25.5">
      <c r="A2014" s="35" t="s">
        <v>58</v>
      </c>
      <c r="E2014" s="40" t="s">
        <v>4661</v>
      </c>
    </row>
    <row r="2015" spans="1:5" ht="12.75">
      <c r="A2015" t="s">
        <v>59</v>
      </c>
      <c r="E2015" s="39" t="s">
        <v>5</v>
      </c>
    </row>
    <row r="2016" spans="1:16" ht="12.75">
      <c r="A2016" t="s">
        <v>50</v>
      </c>
      <c s="34" t="s">
        <v>4662</v>
      </c>
      <c s="34" t="s">
        <v>4663</v>
      </c>
      <c s="35" t="s">
        <v>5</v>
      </c>
      <c s="6" t="s">
        <v>4664</v>
      </c>
      <c s="36" t="s">
        <v>65</v>
      </c>
      <c s="37">
        <v>1</v>
      </c>
      <c s="36">
        <v>0</v>
      </c>
      <c s="36">
        <f>ROUND(G2016*H2016,6)</f>
      </c>
      <c r="L2016" s="38">
        <v>0</v>
      </c>
      <c s="32">
        <f>ROUND(ROUND(L2016,2)*ROUND(G2016,3),2)</f>
      </c>
      <c s="36" t="s">
        <v>68</v>
      </c>
      <c>
        <f>(M2016*21)/100</f>
      </c>
      <c t="s">
        <v>28</v>
      </c>
    </row>
    <row r="2017" spans="1:5" ht="12.75">
      <c r="A2017" s="35" t="s">
        <v>56</v>
      </c>
      <c r="E2017" s="39" t="s">
        <v>4664</v>
      </c>
    </row>
    <row r="2018" spans="1:5" ht="25.5">
      <c r="A2018" s="35" t="s">
        <v>58</v>
      </c>
      <c r="E2018" s="40" t="s">
        <v>4665</v>
      </c>
    </row>
    <row r="2019" spans="1:5" ht="12.75">
      <c r="A2019" t="s">
        <v>59</v>
      </c>
      <c r="E2019" s="39" t="s">
        <v>5</v>
      </c>
    </row>
    <row r="2020" spans="1:16" ht="12.75">
      <c r="A2020" t="s">
        <v>50</v>
      </c>
      <c s="34" t="s">
        <v>4666</v>
      </c>
      <c s="34" t="s">
        <v>4667</v>
      </c>
      <c s="35" t="s">
        <v>5</v>
      </c>
      <c s="6" t="s">
        <v>4668</v>
      </c>
      <c s="36" t="s">
        <v>65</v>
      </c>
      <c s="37">
        <v>2</v>
      </c>
      <c s="36">
        <v>0</v>
      </c>
      <c s="36">
        <f>ROUND(G2020*H2020,6)</f>
      </c>
      <c r="L2020" s="38">
        <v>0</v>
      </c>
      <c s="32">
        <f>ROUND(ROUND(L2020,2)*ROUND(G2020,3),2)</f>
      </c>
      <c s="36" t="s">
        <v>68</v>
      </c>
      <c>
        <f>(M2020*21)/100</f>
      </c>
      <c t="s">
        <v>28</v>
      </c>
    </row>
    <row r="2021" spans="1:5" ht="12.75">
      <c r="A2021" s="35" t="s">
        <v>56</v>
      </c>
      <c r="E2021" s="39" t="s">
        <v>4668</v>
      </c>
    </row>
    <row r="2022" spans="1:5" ht="25.5">
      <c r="A2022" s="35" t="s">
        <v>58</v>
      </c>
      <c r="E2022" s="40" t="s">
        <v>4303</v>
      </c>
    </row>
    <row r="2023" spans="1:5" ht="12.75">
      <c r="A2023" t="s">
        <v>59</v>
      </c>
      <c r="E2023" s="39" t="s">
        <v>5</v>
      </c>
    </row>
    <row r="2024" spans="1:16" ht="12.75">
      <c r="A2024" t="s">
        <v>50</v>
      </c>
      <c s="34" t="s">
        <v>4669</v>
      </c>
      <c s="34" t="s">
        <v>4670</v>
      </c>
      <c s="35" t="s">
        <v>5</v>
      </c>
      <c s="6" t="s">
        <v>4671</v>
      </c>
      <c s="36" t="s">
        <v>65</v>
      </c>
      <c s="37">
        <v>1</v>
      </c>
      <c s="36">
        <v>0</v>
      </c>
      <c s="36">
        <f>ROUND(G2024*H2024,6)</f>
      </c>
      <c r="L2024" s="38">
        <v>0</v>
      </c>
      <c s="32">
        <f>ROUND(ROUND(L2024,2)*ROUND(G2024,3),2)</f>
      </c>
      <c s="36" t="s">
        <v>68</v>
      </c>
      <c>
        <f>(M2024*21)/100</f>
      </c>
      <c t="s">
        <v>28</v>
      </c>
    </row>
    <row r="2025" spans="1:5" ht="12.75">
      <c r="A2025" s="35" t="s">
        <v>56</v>
      </c>
      <c r="E2025" s="39" t="s">
        <v>4671</v>
      </c>
    </row>
    <row r="2026" spans="1:5" ht="25.5">
      <c r="A2026" s="35" t="s">
        <v>58</v>
      </c>
      <c r="E2026" s="40" t="s">
        <v>4306</v>
      </c>
    </row>
    <row r="2027" spans="1:5" ht="12.75">
      <c r="A2027" t="s">
        <v>59</v>
      </c>
      <c r="E2027" s="39" t="s">
        <v>5</v>
      </c>
    </row>
    <row r="2028" spans="1:16" ht="12.75">
      <c r="A2028" t="s">
        <v>50</v>
      </c>
      <c s="34" t="s">
        <v>4672</v>
      </c>
      <c s="34" t="s">
        <v>4673</v>
      </c>
      <c s="35" t="s">
        <v>5</v>
      </c>
      <c s="6" t="s">
        <v>4674</v>
      </c>
      <c s="36" t="s">
        <v>65</v>
      </c>
      <c s="37">
        <v>2</v>
      </c>
      <c s="36">
        <v>0</v>
      </c>
      <c s="36">
        <f>ROUND(G2028*H2028,6)</f>
      </c>
      <c r="L2028" s="38">
        <v>0</v>
      </c>
      <c s="32">
        <f>ROUND(ROUND(L2028,2)*ROUND(G2028,3),2)</f>
      </c>
      <c s="36" t="s">
        <v>68</v>
      </c>
      <c>
        <f>(M2028*21)/100</f>
      </c>
      <c t="s">
        <v>28</v>
      </c>
    </row>
    <row r="2029" spans="1:5" ht="12.75">
      <c r="A2029" s="35" t="s">
        <v>56</v>
      </c>
      <c r="E2029" s="39" t="s">
        <v>4674</v>
      </c>
    </row>
    <row r="2030" spans="1:5" ht="25.5">
      <c r="A2030" s="35" t="s">
        <v>58</v>
      </c>
      <c r="E2030" s="40" t="s">
        <v>4309</v>
      </c>
    </row>
    <row r="2031" spans="1:5" ht="12.75">
      <c r="A2031" t="s">
        <v>59</v>
      </c>
      <c r="E2031" s="39" t="s">
        <v>5</v>
      </c>
    </row>
    <row r="2032" spans="1:16" ht="12.75">
      <c r="A2032" t="s">
        <v>50</v>
      </c>
      <c s="34" t="s">
        <v>4675</v>
      </c>
      <c s="34" t="s">
        <v>4676</v>
      </c>
      <c s="35" t="s">
        <v>5</v>
      </c>
      <c s="6" t="s">
        <v>4677</v>
      </c>
      <c s="36" t="s">
        <v>65</v>
      </c>
      <c s="37">
        <v>2</v>
      </c>
      <c s="36">
        <v>0</v>
      </c>
      <c s="36">
        <f>ROUND(G2032*H2032,6)</f>
      </c>
      <c r="L2032" s="38">
        <v>0</v>
      </c>
      <c s="32">
        <f>ROUND(ROUND(L2032,2)*ROUND(G2032,3),2)</f>
      </c>
      <c s="36" t="s">
        <v>68</v>
      </c>
      <c>
        <f>(M2032*21)/100</f>
      </c>
      <c t="s">
        <v>28</v>
      </c>
    </row>
    <row r="2033" spans="1:5" ht="12.75">
      <c r="A2033" s="35" t="s">
        <v>56</v>
      </c>
      <c r="E2033" s="39" t="s">
        <v>4677</v>
      </c>
    </row>
    <row r="2034" spans="1:5" ht="25.5">
      <c r="A2034" s="35" t="s">
        <v>58</v>
      </c>
      <c r="E2034" s="40" t="s">
        <v>4312</v>
      </c>
    </row>
    <row r="2035" spans="1:5" ht="12.75">
      <c r="A2035" t="s">
        <v>59</v>
      </c>
      <c r="E2035" s="39" t="s">
        <v>5</v>
      </c>
    </row>
    <row r="2036" spans="1:16" ht="12.75">
      <c r="A2036" t="s">
        <v>50</v>
      </c>
      <c s="34" t="s">
        <v>4678</v>
      </c>
      <c s="34" t="s">
        <v>4679</v>
      </c>
      <c s="35" t="s">
        <v>5</v>
      </c>
      <c s="6" t="s">
        <v>4680</v>
      </c>
      <c s="36" t="s">
        <v>65</v>
      </c>
      <c s="37">
        <v>1</v>
      </c>
      <c s="36">
        <v>0</v>
      </c>
      <c s="36">
        <f>ROUND(G2036*H2036,6)</f>
      </c>
      <c r="L2036" s="38">
        <v>0</v>
      </c>
      <c s="32">
        <f>ROUND(ROUND(L2036,2)*ROUND(G2036,3),2)</f>
      </c>
      <c s="36" t="s">
        <v>68</v>
      </c>
      <c>
        <f>(M2036*21)/100</f>
      </c>
      <c t="s">
        <v>28</v>
      </c>
    </row>
    <row r="2037" spans="1:5" ht="12.75">
      <c r="A2037" s="35" t="s">
        <v>56</v>
      </c>
      <c r="E2037" s="39" t="s">
        <v>4680</v>
      </c>
    </row>
    <row r="2038" spans="1:5" ht="25.5">
      <c r="A2038" s="35" t="s">
        <v>58</v>
      </c>
      <c r="E2038" s="40" t="s">
        <v>4315</v>
      </c>
    </row>
    <row r="2039" spans="1:5" ht="12.75">
      <c r="A2039" t="s">
        <v>59</v>
      </c>
      <c r="E2039" s="39" t="s">
        <v>5</v>
      </c>
    </row>
    <row r="2040" spans="1:16" ht="12.75">
      <c r="A2040" t="s">
        <v>50</v>
      </c>
      <c s="34" t="s">
        <v>4681</v>
      </c>
      <c s="34" t="s">
        <v>4682</v>
      </c>
      <c s="35" t="s">
        <v>5</v>
      </c>
      <c s="6" t="s">
        <v>4683</v>
      </c>
      <c s="36" t="s">
        <v>65</v>
      </c>
      <c s="37">
        <v>2</v>
      </c>
      <c s="36">
        <v>0</v>
      </c>
      <c s="36">
        <f>ROUND(G2040*H2040,6)</f>
      </c>
      <c r="L2040" s="38">
        <v>0</v>
      </c>
      <c s="32">
        <f>ROUND(ROUND(L2040,2)*ROUND(G2040,3),2)</f>
      </c>
      <c s="36" t="s">
        <v>68</v>
      </c>
      <c>
        <f>(M2040*21)/100</f>
      </c>
      <c t="s">
        <v>28</v>
      </c>
    </row>
    <row r="2041" spans="1:5" ht="12.75">
      <c r="A2041" s="35" t="s">
        <v>56</v>
      </c>
      <c r="E2041" s="39" t="s">
        <v>4683</v>
      </c>
    </row>
    <row r="2042" spans="1:5" ht="25.5">
      <c r="A2042" s="35" t="s">
        <v>58</v>
      </c>
      <c r="E2042" s="40" t="s">
        <v>4684</v>
      </c>
    </row>
    <row r="2043" spans="1:5" ht="12.75">
      <c r="A2043" t="s">
        <v>59</v>
      </c>
      <c r="E2043" s="39" t="s">
        <v>5</v>
      </c>
    </row>
    <row r="2044" spans="1:16" ht="12.75">
      <c r="A2044" t="s">
        <v>50</v>
      </c>
      <c s="34" t="s">
        <v>4685</v>
      </c>
      <c s="34" t="s">
        <v>4686</v>
      </c>
      <c s="35" t="s">
        <v>5</v>
      </c>
      <c s="6" t="s">
        <v>4687</v>
      </c>
      <c s="36" t="s">
        <v>65</v>
      </c>
      <c s="37">
        <v>2</v>
      </c>
      <c s="36">
        <v>0</v>
      </c>
      <c s="36">
        <f>ROUND(G2044*H2044,6)</f>
      </c>
      <c r="L2044" s="38">
        <v>0</v>
      </c>
      <c s="32">
        <f>ROUND(ROUND(L2044,2)*ROUND(G2044,3),2)</f>
      </c>
      <c s="36" t="s">
        <v>68</v>
      </c>
      <c>
        <f>(M2044*21)/100</f>
      </c>
      <c t="s">
        <v>28</v>
      </c>
    </row>
    <row r="2045" spans="1:5" ht="12.75">
      <c r="A2045" s="35" t="s">
        <v>56</v>
      </c>
      <c r="E2045" s="39" t="s">
        <v>4687</v>
      </c>
    </row>
    <row r="2046" spans="1:5" ht="25.5">
      <c r="A2046" s="35" t="s">
        <v>58</v>
      </c>
      <c r="E2046" s="40" t="s">
        <v>4688</v>
      </c>
    </row>
    <row r="2047" spans="1:5" ht="12.75">
      <c r="A2047" t="s">
        <v>59</v>
      </c>
      <c r="E2047" s="39" t="s">
        <v>5</v>
      </c>
    </row>
    <row r="2048" spans="1:16" ht="12.75">
      <c r="A2048" t="s">
        <v>50</v>
      </c>
      <c s="34" t="s">
        <v>4689</v>
      </c>
      <c s="34" t="s">
        <v>4690</v>
      </c>
      <c s="35" t="s">
        <v>5</v>
      </c>
      <c s="6" t="s">
        <v>4691</v>
      </c>
      <c s="36" t="s">
        <v>65</v>
      </c>
      <c s="37">
        <v>1</v>
      </c>
      <c s="36">
        <v>0</v>
      </c>
      <c s="36">
        <f>ROUND(G2048*H2048,6)</f>
      </c>
      <c r="L2048" s="38">
        <v>0</v>
      </c>
      <c s="32">
        <f>ROUND(ROUND(L2048,2)*ROUND(G2048,3),2)</f>
      </c>
      <c s="36" t="s">
        <v>68</v>
      </c>
      <c>
        <f>(M2048*21)/100</f>
      </c>
      <c t="s">
        <v>28</v>
      </c>
    </row>
    <row r="2049" spans="1:5" ht="12.75">
      <c r="A2049" s="35" t="s">
        <v>56</v>
      </c>
      <c r="E2049" s="39" t="s">
        <v>4691</v>
      </c>
    </row>
    <row r="2050" spans="1:5" ht="25.5">
      <c r="A2050" s="35" t="s">
        <v>58</v>
      </c>
      <c r="E2050" s="40" t="s">
        <v>3653</v>
      </c>
    </row>
    <row r="2051" spans="1:5" ht="12.75">
      <c r="A2051" t="s">
        <v>59</v>
      </c>
      <c r="E2051" s="39" t="s">
        <v>5</v>
      </c>
    </row>
    <row r="2052" spans="1:16" ht="12.75">
      <c r="A2052" t="s">
        <v>50</v>
      </c>
      <c s="34" t="s">
        <v>4692</v>
      </c>
      <c s="34" t="s">
        <v>4693</v>
      </c>
      <c s="35" t="s">
        <v>5</v>
      </c>
      <c s="6" t="s">
        <v>4694</v>
      </c>
      <c s="36" t="s">
        <v>65</v>
      </c>
      <c s="37">
        <v>2</v>
      </c>
      <c s="36">
        <v>0</v>
      </c>
      <c s="36">
        <f>ROUND(G2052*H2052,6)</f>
      </c>
      <c r="L2052" s="38">
        <v>0</v>
      </c>
      <c s="32">
        <f>ROUND(ROUND(L2052,2)*ROUND(G2052,3),2)</f>
      </c>
      <c s="36" t="s">
        <v>68</v>
      </c>
      <c>
        <f>(M2052*21)/100</f>
      </c>
      <c t="s">
        <v>28</v>
      </c>
    </row>
    <row r="2053" spans="1:5" ht="12.75">
      <c r="A2053" s="35" t="s">
        <v>56</v>
      </c>
      <c r="E2053" s="39" t="s">
        <v>4694</v>
      </c>
    </row>
    <row r="2054" spans="1:5" ht="25.5">
      <c r="A2054" s="35" t="s">
        <v>58</v>
      </c>
      <c r="E2054" s="40" t="s">
        <v>4321</v>
      </c>
    </row>
    <row r="2055" spans="1:5" ht="12.75">
      <c r="A2055" t="s">
        <v>59</v>
      </c>
      <c r="E2055" s="39" t="s">
        <v>5</v>
      </c>
    </row>
    <row r="2056" spans="1:16" ht="12.75">
      <c r="A2056" t="s">
        <v>50</v>
      </c>
      <c s="34" t="s">
        <v>4695</v>
      </c>
      <c s="34" t="s">
        <v>4696</v>
      </c>
      <c s="35" t="s">
        <v>5</v>
      </c>
      <c s="6" t="s">
        <v>4697</v>
      </c>
      <c s="36" t="s">
        <v>65</v>
      </c>
      <c s="37">
        <v>1</v>
      </c>
      <c s="36">
        <v>0</v>
      </c>
      <c s="36">
        <f>ROUND(G2056*H2056,6)</f>
      </c>
      <c r="L2056" s="38">
        <v>0</v>
      </c>
      <c s="32">
        <f>ROUND(ROUND(L2056,2)*ROUND(G2056,3),2)</f>
      </c>
      <c s="36" t="s">
        <v>68</v>
      </c>
      <c>
        <f>(M2056*21)/100</f>
      </c>
      <c t="s">
        <v>28</v>
      </c>
    </row>
    <row r="2057" spans="1:5" ht="12.75">
      <c r="A2057" s="35" t="s">
        <v>56</v>
      </c>
      <c r="E2057" s="39" t="s">
        <v>4697</v>
      </c>
    </row>
    <row r="2058" spans="1:5" ht="25.5">
      <c r="A2058" s="35" t="s">
        <v>58</v>
      </c>
      <c r="E2058" s="40" t="s">
        <v>4324</v>
      </c>
    </row>
    <row r="2059" spans="1:5" ht="12.75">
      <c r="A2059" t="s">
        <v>59</v>
      </c>
      <c r="E2059" s="39" t="s">
        <v>5</v>
      </c>
    </row>
    <row r="2060" spans="1:16" ht="12.75">
      <c r="A2060" t="s">
        <v>50</v>
      </c>
      <c s="34" t="s">
        <v>4698</v>
      </c>
      <c s="34" t="s">
        <v>4699</v>
      </c>
      <c s="35" t="s">
        <v>5</v>
      </c>
      <c s="6" t="s">
        <v>4700</v>
      </c>
      <c s="36" t="s">
        <v>65</v>
      </c>
      <c s="37">
        <v>1</v>
      </c>
      <c s="36">
        <v>0</v>
      </c>
      <c s="36">
        <f>ROUND(G2060*H2060,6)</f>
      </c>
      <c r="L2060" s="38">
        <v>0</v>
      </c>
      <c s="32">
        <f>ROUND(ROUND(L2060,2)*ROUND(G2060,3),2)</f>
      </c>
      <c s="36" t="s">
        <v>68</v>
      </c>
      <c>
        <f>(M2060*21)/100</f>
      </c>
      <c t="s">
        <v>28</v>
      </c>
    </row>
    <row r="2061" spans="1:5" ht="12.75">
      <c r="A2061" s="35" t="s">
        <v>56</v>
      </c>
      <c r="E2061" s="39" t="s">
        <v>4700</v>
      </c>
    </row>
    <row r="2062" spans="1:5" ht="25.5">
      <c r="A2062" s="35" t="s">
        <v>58</v>
      </c>
      <c r="E2062" s="40" t="s">
        <v>4327</v>
      </c>
    </row>
    <row r="2063" spans="1:5" ht="12.75">
      <c r="A2063" t="s">
        <v>59</v>
      </c>
      <c r="E2063" s="39" t="s">
        <v>5</v>
      </c>
    </row>
    <row r="2064" spans="1:16" ht="12.75">
      <c r="A2064" t="s">
        <v>50</v>
      </c>
      <c s="34" t="s">
        <v>4701</v>
      </c>
      <c s="34" t="s">
        <v>4702</v>
      </c>
      <c s="35" t="s">
        <v>5</v>
      </c>
      <c s="6" t="s">
        <v>4703</v>
      </c>
      <c s="36" t="s">
        <v>65</v>
      </c>
      <c s="37">
        <v>1</v>
      </c>
      <c s="36">
        <v>0</v>
      </c>
      <c s="36">
        <f>ROUND(G2064*H2064,6)</f>
      </c>
      <c r="L2064" s="38">
        <v>0</v>
      </c>
      <c s="32">
        <f>ROUND(ROUND(L2064,2)*ROUND(G2064,3),2)</f>
      </c>
      <c s="36" t="s">
        <v>68</v>
      </c>
      <c>
        <f>(M2064*21)/100</f>
      </c>
      <c t="s">
        <v>28</v>
      </c>
    </row>
    <row r="2065" spans="1:5" ht="12.75">
      <c r="A2065" s="35" t="s">
        <v>56</v>
      </c>
      <c r="E2065" s="39" t="s">
        <v>4703</v>
      </c>
    </row>
    <row r="2066" spans="1:5" ht="25.5">
      <c r="A2066" s="35" t="s">
        <v>58</v>
      </c>
      <c r="E2066" s="40" t="s">
        <v>4330</v>
      </c>
    </row>
    <row r="2067" spans="1:5" ht="12.75">
      <c r="A2067" t="s">
        <v>59</v>
      </c>
      <c r="E2067" s="39" t="s">
        <v>5</v>
      </c>
    </row>
    <row r="2068" spans="1:16" ht="12.75">
      <c r="A2068" t="s">
        <v>50</v>
      </c>
      <c s="34" t="s">
        <v>4704</v>
      </c>
      <c s="34" t="s">
        <v>4705</v>
      </c>
      <c s="35" t="s">
        <v>5</v>
      </c>
      <c s="6" t="s">
        <v>4706</v>
      </c>
      <c s="36" t="s">
        <v>65</v>
      </c>
      <c s="37">
        <v>1</v>
      </c>
      <c s="36">
        <v>0</v>
      </c>
      <c s="36">
        <f>ROUND(G2068*H2068,6)</f>
      </c>
      <c r="L2068" s="38">
        <v>0</v>
      </c>
      <c s="32">
        <f>ROUND(ROUND(L2068,2)*ROUND(G2068,3),2)</f>
      </c>
      <c s="36" t="s">
        <v>68</v>
      </c>
      <c>
        <f>(M2068*21)/100</f>
      </c>
      <c t="s">
        <v>28</v>
      </c>
    </row>
    <row r="2069" spans="1:5" ht="12.75">
      <c r="A2069" s="35" t="s">
        <v>56</v>
      </c>
      <c r="E2069" s="39" t="s">
        <v>4706</v>
      </c>
    </row>
    <row r="2070" spans="1:5" ht="25.5">
      <c r="A2070" s="35" t="s">
        <v>58</v>
      </c>
      <c r="E2070" s="40" t="s">
        <v>4333</v>
      </c>
    </row>
    <row r="2071" spans="1:5" ht="12.75">
      <c r="A2071" t="s">
        <v>59</v>
      </c>
      <c r="E2071" s="39" t="s">
        <v>5</v>
      </c>
    </row>
    <row r="2072" spans="1:16" ht="12.75">
      <c r="A2072" t="s">
        <v>50</v>
      </c>
      <c s="34" t="s">
        <v>4707</v>
      </c>
      <c s="34" t="s">
        <v>4708</v>
      </c>
      <c s="35" t="s">
        <v>5</v>
      </c>
      <c s="6" t="s">
        <v>4709</v>
      </c>
      <c s="36" t="s">
        <v>65</v>
      </c>
      <c s="37">
        <v>1</v>
      </c>
      <c s="36">
        <v>0</v>
      </c>
      <c s="36">
        <f>ROUND(G2072*H2072,6)</f>
      </c>
      <c r="L2072" s="38">
        <v>0</v>
      </c>
      <c s="32">
        <f>ROUND(ROUND(L2072,2)*ROUND(G2072,3),2)</f>
      </c>
      <c s="36" t="s">
        <v>68</v>
      </c>
      <c>
        <f>(M2072*21)/100</f>
      </c>
      <c t="s">
        <v>28</v>
      </c>
    </row>
    <row r="2073" spans="1:5" ht="12.75">
      <c r="A2073" s="35" t="s">
        <v>56</v>
      </c>
      <c r="E2073" s="39" t="s">
        <v>4709</v>
      </c>
    </row>
    <row r="2074" spans="1:5" ht="25.5">
      <c r="A2074" s="35" t="s">
        <v>58</v>
      </c>
      <c r="E2074" s="40" t="s">
        <v>4336</v>
      </c>
    </row>
    <row r="2075" spans="1:5" ht="12.75">
      <c r="A2075" t="s">
        <v>59</v>
      </c>
      <c r="E2075" s="39" t="s">
        <v>5</v>
      </c>
    </row>
    <row r="2076" spans="1:16" ht="12.75">
      <c r="A2076" t="s">
        <v>50</v>
      </c>
      <c s="34" t="s">
        <v>4710</v>
      </c>
      <c s="34" t="s">
        <v>4711</v>
      </c>
      <c s="35" t="s">
        <v>5</v>
      </c>
      <c s="6" t="s">
        <v>4712</v>
      </c>
      <c s="36" t="s">
        <v>65</v>
      </c>
      <c s="37">
        <v>1</v>
      </c>
      <c s="36">
        <v>0</v>
      </c>
      <c s="36">
        <f>ROUND(G2076*H2076,6)</f>
      </c>
      <c r="L2076" s="38">
        <v>0</v>
      </c>
      <c s="32">
        <f>ROUND(ROUND(L2076,2)*ROUND(G2076,3),2)</f>
      </c>
      <c s="36" t="s">
        <v>68</v>
      </c>
      <c>
        <f>(M2076*21)/100</f>
      </c>
      <c t="s">
        <v>28</v>
      </c>
    </row>
    <row r="2077" spans="1:5" ht="12.75">
      <c r="A2077" s="35" t="s">
        <v>56</v>
      </c>
      <c r="E2077" s="39" t="s">
        <v>4712</v>
      </c>
    </row>
    <row r="2078" spans="1:5" ht="25.5">
      <c r="A2078" s="35" t="s">
        <v>58</v>
      </c>
      <c r="E2078" s="40" t="s">
        <v>4339</v>
      </c>
    </row>
    <row r="2079" spans="1:5" ht="12.75">
      <c r="A2079" t="s">
        <v>59</v>
      </c>
      <c r="E2079" s="39" t="s">
        <v>5</v>
      </c>
    </row>
    <row r="2080" spans="1:16" ht="12.75">
      <c r="A2080" t="s">
        <v>50</v>
      </c>
      <c s="34" t="s">
        <v>4713</v>
      </c>
      <c s="34" t="s">
        <v>4714</v>
      </c>
      <c s="35" t="s">
        <v>5</v>
      </c>
      <c s="6" t="s">
        <v>4715</v>
      </c>
      <c s="36" t="s">
        <v>65</v>
      </c>
      <c s="37">
        <v>1</v>
      </c>
      <c s="36">
        <v>0</v>
      </c>
      <c s="36">
        <f>ROUND(G2080*H2080,6)</f>
      </c>
      <c r="L2080" s="38">
        <v>0</v>
      </c>
      <c s="32">
        <f>ROUND(ROUND(L2080,2)*ROUND(G2080,3),2)</f>
      </c>
      <c s="36" t="s">
        <v>68</v>
      </c>
      <c>
        <f>(M2080*21)/100</f>
      </c>
      <c t="s">
        <v>28</v>
      </c>
    </row>
    <row r="2081" spans="1:5" ht="12.75">
      <c r="A2081" s="35" t="s">
        <v>56</v>
      </c>
      <c r="E2081" s="39" t="s">
        <v>4715</v>
      </c>
    </row>
    <row r="2082" spans="1:5" ht="25.5">
      <c r="A2082" s="35" t="s">
        <v>58</v>
      </c>
      <c r="E2082" s="40" t="s">
        <v>4342</v>
      </c>
    </row>
    <row r="2083" spans="1:5" ht="12.75">
      <c r="A2083" t="s">
        <v>59</v>
      </c>
      <c r="E2083" s="39" t="s">
        <v>5</v>
      </c>
    </row>
    <row r="2084" spans="1:16" ht="25.5">
      <c r="A2084" t="s">
        <v>50</v>
      </c>
      <c s="34" t="s">
        <v>4716</v>
      </c>
      <c s="34" t="s">
        <v>4717</v>
      </c>
      <c s="35" t="s">
        <v>5</v>
      </c>
      <c s="6" t="s">
        <v>4718</v>
      </c>
      <c s="36" t="s">
        <v>65</v>
      </c>
      <c s="37">
        <v>88</v>
      </c>
      <c s="36">
        <v>0</v>
      </c>
      <c s="36">
        <f>ROUND(G2084*H2084,6)</f>
      </c>
      <c r="L2084" s="38">
        <v>0</v>
      </c>
      <c s="32">
        <f>ROUND(ROUND(L2084,2)*ROUND(G2084,3),2)</f>
      </c>
      <c s="36" t="s">
        <v>55</v>
      </c>
      <c>
        <f>(M2084*21)/100</f>
      </c>
      <c t="s">
        <v>28</v>
      </c>
    </row>
    <row r="2085" spans="1:5" ht="25.5">
      <c r="A2085" s="35" t="s">
        <v>56</v>
      </c>
      <c r="E2085" s="39" t="s">
        <v>4718</v>
      </c>
    </row>
    <row r="2086" spans="1:5" ht="369.75">
      <c r="A2086" s="35" t="s">
        <v>58</v>
      </c>
      <c r="E2086" s="40" t="s">
        <v>4719</v>
      </c>
    </row>
    <row r="2087" spans="1:5" ht="12.75">
      <c r="A2087" t="s">
        <v>59</v>
      </c>
      <c r="E2087" s="39" t="s">
        <v>5</v>
      </c>
    </row>
    <row r="2088" spans="1:16" ht="12.75">
      <c r="A2088" t="s">
        <v>50</v>
      </c>
      <c s="34" t="s">
        <v>4720</v>
      </c>
      <c s="34" t="s">
        <v>4721</v>
      </c>
      <c s="35" t="s">
        <v>5</v>
      </c>
      <c s="6" t="s">
        <v>4722</v>
      </c>
      <c s="36" t="s">
        <v>65</v>
      </c>
      <c s="37">
        <v>7</v>
      </c>
      <c s="36">
        <v>0</v>
      </c>
      <c s="36">
        <f>ROUND(G2088*H2088,6)</f>
      </c>
      <c r="L2088" s="38">
        <v>0</v>
      </c>
      <c s="32">
        <f>ROUND(ROUND(L2088,2)*ROUND(G2088,3),2)</f>
      </c>
      <c s="36" t="s">
        <v>68</v>
      </c>
      <c>
        <f>(M2088*21)/100</f>
      </c>
      <c t="s">
        <v>28</v>
      </c>
    </row>
    <row r="2089" spans="1:5" ht="12.75">
      <c r="A2089" s="35" t="s">
        <v>56</v>
      </c>
      <c r="E2089" s="39" t="s">
        <v>4722</v>
      </c>
    </row>
    <row r="2090" spans="1:5" ht="25.5">
      <c r="A2090" s="35" t="s">
        <v>58</v>
      </c>
      <c r="E2090" s="40" t="s">
        <v>4042</v>
      </c>
    </row>
    <row r="2091" spans="1:5" ht="12.75">
      <c r="A2091" t="s">
        <v>59</v>
      </c>
      <c r="E2091" s="39" t="s">
        <v>5</v>
      </c>
    </row>
    <row r="2092" spans="1:16" ht="12.75">
      <c r="A2092" t="s">
        <v>50</v>
      </c>
      <c s="34" t="s">
        <v>4723</v>
      </c>
      <c s="34" t="s">
        <v>4724</v>
      </c>
      <c s="35" t="s">
        <v>5</v>
      </c>
      <c s="6" t="s">
        <v>4725</v>
      </c>
      <c s="36" t="s">
        <v>65</v>
      </c>
      <c s="37">
        <v>1</v>
      </c>
      <c s="36">
        <v>0</v>
      </c>
      <c s="36">
        <f>ROUND(G2092*H2092,6)</f>
      </c>
      <c r="L2092" s="38">
        <v>0</v>
      </c>
      <c s="32">
        <f>ROUND(ROUND(L2092,2)*ROUND(G2092,3),2)</f>
      </c>
      <c s="36" t="s">
        <v>68</v>
      </c>
      <c>
        <f>(M2092*21)/100</f>
      </c>
      <c t="s">
        <v>28</v>
      </c>
    </row>
    <row r="2093" spans="1:5" ht="12.75">
      <c r="A2093" s="35" t="s">
        <v>56</v>
      </c>
      <c r="E2093" s="39" t="s">
        <v>4725</v>
      </c>
    </row>
    <row r="2094" spans="1:5" ht="25.5">
      <c r="A2094" s="35" t="s">
        <v>58</v>
      </c>
      <c r="E2094" s="40" t="s">
        <v>4045</v>
      </c>
    </row>
    <row r="2095" spans="1:5" ht="12.75">
      <c r="A2095" t="s">
        <v>59</v>
      </c>
      <c r="E2095" s="39" t="s">
        <v>5</v>
      </c>
    </row>
    <row r="2096" spans="1:16" ht="12.75">
      <c r="A2096" t="s">
        <v>50</v>
      </c>
      <c s="34" t="s">
        <v>4726</v>
      </c>
      <c s="34" t="s">
        <v>4727</v>
      </c>
      <c s="35" t="s">
        <v>5</v>
      </c>
      <c s="6" t="s">
        <v>4728</v>
      </c>
      <c s="36" t="s">
        <v>65</v>
      </c>
      <c s="37">
        <v>1</v>
      </c>
      <c s="36">
        <v>0</v>
      </c>
      <c s="36">
        <f>ROUND(G2096*H2096,6)</f>
      </c>
      <c r="L2096" s="38">
        <v>0</v>
      </c>
      <c s="32">
        <f>ROUND(ROUND(L2096,2)*ROUND(G2096,3),2)</f>
      </c>
      <c s="36" t="s">
        <v>68</v>
      </c>
      <c>
        <f>(M2096*21)/100</f>
      </c>
      <c t="s">
        <v>28</v>
      </c>
    </row>
    <row r="2097" spans="1:5" ht="12.75">
      <c r="A2097" s="35" t="s">
        <v>56</v>
      </c>
      <c r="E2097" s="39" t="s">
        <v>4728</v>
      </c>
    </row>
    <row r="2098" spans="1:5" ht="25.5">
      <c r="A2098" s="35" t="s">
        <v>58</v>
      </c>
      <c r="E2098" s="40" t="s">
        <v>4048</v>
      </c>
    </row>
    <row r="2099" spans="1:5" ht="12.75">
      <c r="A2099" t="s">
        <v>59</v>
      </c>
      <c r="E2099" s="39" t="s">
        <v>5</v>
      </c>
    </row>
    <row r="2100" spans="1:16" ht="12.75">
      <c r="A2100" t="s">
        <v>50</v>
      </c>
      <c s="34" t="s">
        <v>4729</v>
      </c>
      <c s="34" t="s">
        <v>4730</v>
      </c>
      <c s="35" t="s">
        <v>5</v>
      </c>
      <c s="6" t="s">
        <v>4731</v>
      </c>
      <c s="36" t="s">
        <v>65</v>
      </c>
      <c s="37">
        <v>2</v>
      </c>
      <c s="36">
        <v>0</v>
      </c>
      <c s="36">
        <f>ROUND(G2100*H2100,6)</f>
      </c>
      <c r="L2100" s="38">
        <v>0</v>
      </c>
      <c s="32">
        <f>ROUND(ROUND(L2100,2)*ROUND(G2100,3),2)</f>
      </c>
      <c s="36" t="s">
        <v>68</v>
      </c>
      <c>
        <f>(M2100*21)/100</f>
      </c>
      <c t="s">
        <v>28</v>
      </c>
    </row>
    <row r="2101" spans="1:5" ht="12.75">
      <c r="A2101" s="35" t="s">
        <v>56</v>
      </c>
      <c r="E2101" s="39" t="s">
        <v>4731</v>
      </c>
    </row>
    <row r="2102" spans="1:5" ht="25.5">
      <c r="A2102" s="35" t="s">
        <v>58</v>
      </c>
      <c r="E2102" s="40" t="s">
        <v>4051</v>
      </c>
    </row>
    <row r="2103" spans="1:5" ht="12.75">
      <c r="A2103" t="s">
        <v>59</v>
      </c>
      <c r="E2103" s="39" t="s">
        <v>5</v>
      </c>
    </row>
    <row r="2104" spans="1:16" ht="12.75">
      <c r="A2104" t="s">
        <v>50</v>
      </c>
      <c s="34" t="s">
        <v>4732</v>
      </c>
      <c s="34" t="s">
        <v>4733</v>
      </c>
      <c s="35" t="s">
        <v>5</v>
      </c>
      <c s="6" t="s">
        <v>4734</v>
      </c>
      <c s="36" t="s">
        <v>65</v>
      </c>
      <c s="37">
        <v>1</v>
      </c>
      <c s="36">
        <v>0</v>
      </c>
      <c s="36">
        <f>ROUND(G2104*H2104,6)</f>
      </c>
      <c r="L2104" s="38">
        <v>0</v>
      </c>
      <c s="32">
        <f>ROUND(ROUND(L2104,2)*ROUND(G2104,3),2)</f>
      </c>
      <c s="36" t="s">
        <v>68</v>
      </c>
      <c>
        <f>(M2104*21)/100</f>
      </c>
      <c t="s">
        <v>28</v>
      </c>
    </row>
    <row r="2105" spans="1:5" ht="12.75">
      <c r="A2105" s="35" t="s">
        <v>56</v>
      </c>
      <c r="E2105" s="39" t="s">
        <v>4734</v>
      </c>
    </row>
    <row r="2106" spans="1:5" ht="25.5">
      <c r="A2106" s="35" t="s">
        <v>58</v>
      </c>
      <c r="E2106" s="40" t="s">
        <v>4054</v>
      </c>
    </row>
    <row r="2107" spans="1:5" ht="12.75">
      <c r="A2107" t="s">
        <v>59</v>
      </c>
      <c r="E2107" s="39" t="s">
        <v>5</v>
      </c>
    </row>
    <row r="2108" spans="1:16" ht="12.75">
      <c r="A2108" t="s">
        <v>50</v>
      </c>
      <c s="34" t="s">
        <v>4735</v>
      </c>
      <c s="34" t="s">
        <v>4736</v>
      </c>
      <c s="35" t="s">
        <v>5</v>
      </c>
      <c s="6" t="s">
        <v>4737</v>
      </c>
      <c s="36" t="s">
        <v>65</v>
      </c>
      <c s="37">
        <v>1</v>
      </c>
      <c s="36">
        <v>0</v>
      </c>
      <c s="36">
        <f>ROUND(G2108*H2108,6)</f>
      </c>
      <c r="L2108" s="38">
        <v>0</v>
      </c>
      <c s="32">
        <f>ROUND(ROUND(L2108,2)*ROUND(G2108,3),2)</f>
      </c>
      <c s="36" t="s">
        <v>68</v>
      </c>
      <c>
        <f>(M2108*21)/100</f>
      </c>
      <c t="s">
        <v>28</v>
      </c>
    </row>
    <row r="2109" spans="1:5" ht="12.75">
      <c r="A2109" s="35" t="s">
        <v>56</v>
      </c>
      <c r="E2109" s="39" t="s">
        <v>4737</v>
      </c>
    </row>
    <row r="2110" spans="1:5" ht="25.5">
      <c r="A2110" s="35" t="s">
        <v>58</v>
      </c>
      <c r="E2110" s="40" t="s">
        <v>4057</v>
      </c>
    </row>
    <row r="2111" spans="1:5" ht="12.75">
      <c r="A2111" t="s">
        <v>59</v>
      </c>
      <c r="E2111" s="39" t="s">
        <v>5</v>
      </c>
    </row>
    <row r="2112" spans="1:16" ht="12.75">
      <c r="A2112" t="s">
        <v>50</v>
      </c>
      <c s="34" t="s">
        <v>4738</v>
      </c>
      <c s="34" t="s">
        <v>4739</v>
      </c>
      <c s="35" t="s">
        <v>5</v>
      </c>
      <c s="6" t="s">
        <v>4740</v>
      </c>
      <c s="36" t="s">
        <v>65</v>
      </c>
      <c s="37">
        <v>1</v>
      </c>
      <c s="36">
        <v>0</v>
      </c>
      <c s="36">
        <f>ROUND(G2112*H2112,6)</f>
      </c>
      <c r="L2112" s="38">
        <v>0</v>
      </c>
      <c s="32">
        <f>ROUND(ROUND(L2112,2)*ROUND(G2112,3),2)</f>
      </c>
      <c s="36" t="s">
        <v>68</v>
      </c>
      <c>
        <f>(M2112*21)/100</f>
      </c>
      <c t="s">
        <v>28</v>
      </c>
    </row>
    <row r="2113" spans="1:5" ht="12.75">
      <c r="A2113" s="35" t="s">
        <v>56</v>
      </c>
      <c r="E2113" s="39" t="s">
        <v>4740</v>
      </c>
    </row>
    <row r="2114" spans="1:5" ht="25.5">
      <c r="A2114" s="35" t="s">
        <v>58</v>
      </c>
      <c r="E2114" s="40" t="s">
        <v>4063</v>
      </c>
    </row>
    <row r="2115" spans="1:5" ht="12.75">
      <c r="A2115" t="s">
        <v>59</v>
      </c>
      <c r="E2115" s="39" t="s">
        <v>5</v>
      </c>
    </row>
    <row r="2116" spans="1:16" ht="12.75">
      <c r="A2116" t="s">
        <v>50</v>
      </c>
      <c s="34" t="s">
        <v>4741</v>
      </c>
      <c s="34" t="s">
        <v>4742</v>
      </c>
      <c s="35" t="s">
        <v>5</v>
      </c>
      <c s="6" t="s">
        <v>4743</v>
      </c>
      <c s="36" t="s">
        <v>65</v>
      </c>
      <c s="37">
        <v>1</v>
      </c>
      <c s="36">
        <v>0</v>
      </c>
      <c s="36">
        <f>ROUND(G2116*H2116,6)</f>
      </c>
      <c r="L2116" s="38">
        <v>0</v>
      </c>
      <c s="32">
        <f>ROUND(ROUND(L2116,2)*ROUND(G2116,3),2)</f>
      </c>
      <c s="36" t="s">
        <v>68</v>
      </c>
      <c>
        <f>(M2116*21)/100</f>
      </c>
      <c t="s">
        <v>28</v>
      </c>
    </row>
    <row r="2117" spans="1:5" ht="12.75">
      <c r="A2117" s="35" t="s">
        <v>56</v>
      </c>
      <c r="E2117" s="39" t="s">
        <v>4743</v>
      </c>
    </row>
    <row r="2118" spans="1:5" ht="25.5">
      <c r="A2118" s="35" t="s">
        <v>58</v>
      </c>
      <c r="E2118" s="40" t="s">
        <v>4066</v>
      </c>
    </row>
    <row r="2119" spans="1:5" ht="12.75">
      <c r="A2119" t="s">
        <v>59</v>
      </c>
      <c r="E2119" s="39" t="s">
        <v>5</v>
      </c>
    </row>
    <row r="2120" spans="1:16" ht="12.75">
      <c r="A2120" t="s">
        <v>50</v>
      </c>
      <c s="34" t="s">
        <v>4744</v>
      </c>
      <c s="34" t="s">
        <v>4745</v>
      </c>
      <c s="35" t="s">
        <v>5</v>
      </c>
      <c s="6" t="s">
        <v>4746</v>
      </c>
      <c s="36" t="s">
        <v>65</v>
      </c>
      <c s="37">
        <v>1</v>
      </c>
      <c s="36">
        <v>0</v>
      </c>
      <c s="36">
        <f>ROUND(G2120*H2120,6)</f>
      </c>
      <c r="L2120" s="38">
        <v>0</v>
      </c>
      <c s="32">
        <f>ROUND(ROUND(L2120,2)*ROUND(G2120,3),2)</f>
      </c>
      <c s="36" t="s">
        <v>68</v>
      </c>
      <c>
        <f>(M2120*21)/100</f>
      </c>
      <c t="s">
        <v>28</v>
      </c>
    </row>
    <row r="2121" spans="1:5" ht="12.75">
      <c r="A2121" s="35" t="s">
        <v>56</v>
      </c>
      <c r="E2121" s="39" t="s">
        <v>4746</v>
      </c>
    </row>
    <row r="2122" spans="1:5" ht="25.5">
      <c r="A2122" s="35" t="s">
        <v>58</v>
      </c>
      <c r="E2122" s="40" t="s">
        <v>4069</v>
      </c>
    </row>
    <row r="2123" spans="1:5" ht="12.75">
      <c r="A2123" t="s">
        <v>59</v>
      </c>
      <c r="E2123" s="39" t="s">
        <v>5</v>
      </c>
    </row>
    <row r="2124" spans="1:16" ht="12.75">
      <c r="A2124" t="s">
        <v>50</v>
      </c>
      <c s="34" t="s">
        <v>4747</v>
      </c>
      <c s="34" t="s">
        <v>4748</v>
      </c>
      <c s="35" t="s">
        <v>5</v>
      </c>
      <c s="6" t="s">
        <v>4749</v>
      </c>
      <c s="36" t="s">
        <v>65</v>
      </c>
      <c s="37">
        <v>1</v>
      </c>
      <c s="36">
        <v>0</v>
      </c>
      <c s="36">
        <f>ROUND(G2124*H2124,6)</f>
      </c>
      <c r="L2124" s="38">
        <v>0</v>
      </c>
      <c s="32">
        <f>ROUND(ROUND(L2124,2)*ROUND(G2124,3),2)</f>
      </c>
      <c s="36" t="s">
        <v>68</v>
      </c>
      <c>
        <f>(M2124*21)/100</f>
      </c>
      <c t="s">
        <v>28</v>
      </c>
    </row>
    <row r="2125" spans="1:5" ht="12.75">
      <c r="A2125" s="35" t="s">
        <v>56</v>
      </c>
      <c r="E2125" s="39" t="s">
        <v>4749</v>
      </c>
    </row>
    <row r="2126" spans="1:5" ht="25.5">
      <c r="A2126" s="35" t="s">
        <v>58</v>
      </c>
      <c r="E2126" s="40" t="s">
        <v>4072</v>
      </c>
    </row>
    <row r="2127" spans="1:5" ht="12.75">
      <c r="A2127" t="s">
        <v>59</v>
      </c>
      <c r="E2127" s="39" t="s">
        <v>5</v>
      </c>
    </row>
    <row r="2128" spans="1:16" ht="12.75">
      <c r="A2128" t="s">
        <v>50</v>
      </c>
      <c s="34" t="s">
        <v>4750</v>
      </c>
      <c s="34" t="s">
        <v>4751</v>
      </c>
      <c s="35" t="s">
        <v>5</v>
      </c>
      <c s="6" t="s">
        <v>4752</v>
      </c>
      <c s="36" t="s">
        <v>65</v>
      </c>
      <c s="37">
        <v>1</v>
      </c>
      <c s="36">
        <v>0</v>
      </c>
      <c s="36">
        <f>ROUND(G2128*H2128,6)</f>
      </c>
      <c r="L2128" s="38">
        <v>0</v>
      </c>
      <c s="32">
        <f>ROUND(ROUND(L2128,2)*ROUND(G2128,3),2)</f>
      </c>
      <c s="36" t="s">
        <v>68</v>
      </c>
      <c>
        <f>(M2128*21)/100</f>
      </c>
      <c t="s">
        <v>28</v>
      </c>
    </row>
    <row r="2129" spans="1:5" ht="12.75">
      <c r="A2129" s="35" t="s">
        <v>56</v>
      </c>
      <c r="E2129" s="39" t="s">
        <v>4752</v>
      </c>
    </row>
    <row r="2130" spans="1:5" ht="25.5">
      <c r="A2130" s="35" t="s">
        <v>58</v>
      </c>
      <c r="E2130" s="40" t="s">
        <v>4075</v>
      </c>
    </row>
    <row r="2131" spans="1:5" ht="12.75">
      <c r="A2131" t="s">
        <v>59</v>
      </c>
      <c r="E2131" s="39" t="s">
        <v>5</v>
      </c>
    </row>
    <row r="2132" spans="1:16" ht="12.75">
      <c r="A2132" t="s">
        <v>50</v>
      </c>
      <c s="34" t="s">
        <v>4753</v>
      </c>
      <c s="34" t="s">
        <v>4754</v>
      </c>
      <c s="35" t="s">
        <v>5</v>
      </c>
      <c s="6" t="s">
        <v>4755</v>
      </c>
      <c s="36" t="s">
        <v>65</v>
      </c>
      <c s="37">
        <v>1</v>
      </c>
      <c s="36">
        <v>0</v>
      </c>
      <c s="36">
        <f>ROUND(G2132*H2132,6)</f>
      </c>
      <c r="L2132" s="38">
        <v>0</v>
      </c>
      <c s="32">
        <f>ROUND(ROUND(L2132,2)*ROUND(G2132,3),2)</f>
      </c>
      <c s="36" t="s">
        <v>68</v>
      </c>
      <c>
        <f>(M2132*21)/100</f>
      </c>
      <c t="s">
        <v>28</v>
      </c>
    </row>
    <row r="2133" spans="1:5" ht="12.75">
      <c r="A2133" s="35" t="s">
        <v>56</v>
      </c>
      <c r="E2133" s="39" t="s">
        <v>4755</v>
      </c>
    </row>
    <row r="2134" spans="1:5" ht="25.5">
      <c r="A2134" s="35" t="s">
        <v>58</v>
      </c>
      <c r="E2134" s="40" t="s">
        <v>4078</v>
      </c>
    </row>
    <row r="2135" spans="1:5" ht="12.75">
      <c r="A2135" t="s">
        <v>59</v>
      </c>
      <c r="E2135" s="39" t="s">
        <v>5</v>
      </c>
    </row>
    <row r="2136" spans="1:16" ht="12.75">
      <c r="A2136" t="s">
        <v>50</v>
      </c>
      <c s="34" t="s">
        <v>4756</v>
      </c>
      <c s="34" t="s">
        <v>4757</v>
      </c>
      <c s="35" t="s">
        <v>5</v>
      </c>
      <c s="6" t="s">
        <v>4758</v>
      </c>
      <c s="36" t="s">
        <v>65</v>
      </c>
      <c s="37">
        <v>1</v>
      </c>
      <c s="36">
        <v>0</v>
      </c>
      <c s="36">
        <f>ROUND(G2136*H2136,6)</f>
      </c>
      <c r="L2136" s="38">
        <v>0</v>
      </c>
      <c s="32">
        <f>ROUND(ROUND(L2136,2)*ROUND(G2136,3),2)</f>
      </c>
      <c s="36" t="s">
        <v>68</v>
      </c>
      <c>
        <f>(M2136*21)/100</f>
      </c>
      <c t="s">
        <v>28</v>
      </c>
    </row>
    <row r="2137" spans="1:5" ht="12.75">
      <c r="A2137" s="35" t="s">
        <v>56</v>
      </c>
      <c r="E2137" s="39" t="s">
        <v>4758</v>
      </c>
    </row>
    <row r="2138" spans="1:5" ht="25.5">
      <c r="A2138" s="35" t="s">
        <v>58</v>
      </c>
      <c r="E2138" s="40" t="s">
        <v>4081</v>
      </c>
    </row>
    <row r="2139" spans="1:5" ht="12.75">
      <c r="A2139" t="s">
        <v>59</v>
      </c>
      <c r="E2139" s="39" t="s">
        <v>5</v>
      </c>
    </row>
    <row r="2140" spans="1:16" ht="12.75">
      <c r="A2140" t="s">
        <v>50</v>
      </c>
      <c s="34" t="s">
        <v>4759</v>
      </c>
      <c s="34" t="s">
        <v>4760</v>
      </c>
      <c s="35" t="s">
        <v>5</v>
      </c>
      <c s="6" t="s">
        <v>4761</v>
      </c>
      <c s="36" t="s">
        <v>65</v>
      </c>
      <c s="37">
        <v>1</v>
      </c>
      <c s="36">
        <v>0</v>
      </c>
      <c s="36">
        <f>ROUND(G2140*H2140,6)</f>
      </c>
      <c r="L2140" s="38">
        <v>0</v>
      </c>
      <c s="32">
        <f>ROUND(ROUND(L2140,2)*ROUND(G2140,3),2)</f>
      </c>
      <c s="36" t="s">
        <v>68</v>
      </c>
      <c>
        <f>(M2140*21)/100</f>
      </c>
      <c t="s">
        <v>28</v>
      </c>
    </row>
    <row r="2141" spans="1:5" ht="12.75">
      <c r="A2141" s="35" t="s">
        <v>56</v>
      </c>
      <c r="E2141" s="39" t="s">
        <v>4761</v>
      </c>
    </row>
    <row r="2142" spans="1:5" ht="25.5">
      <c r="A2142" s="35" t="s">
        <v>58</v>
      </c>
      <c r="E2142" s="40" t="s">
        <v>4084</v>
      </c>
    </row>
    <row r="2143" spans="1:5" ht="12.75">
      <c r="A2143" t="s">
        <v>59</v>
      </c>
      <c r="E2143" s="39" t="s">
        <v>5</v>
      </c>
    </row>
    <row r="2144" spans="1:16" ht="12.75">
      <c r="A2144" t="s">
        <v>50</v>
      </c>
      <c s="34" t="s">
        <v>4762</v>
      </c>
      <c s="34" t="s">
        <v>4763</v>
      </c>
      <c s="35" t="s">
        <v>5</v>
      </c>
      <c s="6" t="s">
        <v>4764</v>
      </c>
      <c s="36" t="s">
        <v>65</v>
      </c>
      <c s="37">
        <v>1</v>
      </c>
      <c s="36">
        <v>0</v>
      </c>
      <c s="36">
        <f>ROUND(G2144*H2144,6)</f>
      </c>
      <c r="L2144" s="38">
        <v>0</v>
      </c>
      <c s="32">
        <f>ROUND(ROUND(L2144,2)*ROUND(G2144,3),2)</f>
      </c>
      <c s="36" t="s">
        <v>68</v>
      </c>
      <c>
        <f>(M2144*21)/100</f>
      </c>
      <c t="s">
        <v>28</v>
      </c>
    </row>
    <row r="2145" spans="1:5" ht="12.75">
      <c r="A2145" s="35" t="s">
        <v>56</v>
      </c>
      <c r="E2145" s="39" t="s">
        <v>4764</v>
      </c>
    </row>
    <row r="2146" spans="1:5" ht="25.5">
      <c r="A2146" s="35" t="s">
        <v>58</v>
      </c>
      <c r="E2146" s="40" t="s">
        <v>4087</v>
      </c>
    </row>
    <row r="2147" spans="1:5" ht="12.75">
      <c r="A2147" t="s">
        <v>59</v>
      </c>
      <c r="E2147" s="39" t="s">
        <v>5</v>
      </c>
    </row>
    <row r="2148" spans="1:16" ht="12.75">
      <c r="A2148" t="s">
        <v>50</v>
      </c>
      <c s="34" t="s">
        <v>4765</v>
      </c>
      <c s="34" t="s">
        <v>4766</v>
      </c>
      <c s="35" t="s">
        <v>5</v>
      </c>
      <c s="6" t="s">
        <v>4767</v>
      </c>
      <c s="36" t="s">
        <v>65</v>
      </c>
      <c s="37">
        <v>4</v>
      </c>
      <c s="36">
        <v>0</v>
      </c>
      <c s="36">
        <f>ROUND(G2148*H2148,6)</f>
      </c>
      <c r="L2148" s="38">
        <v>0</v>
      </c>
      <c s="32">
        <f>ROUND(ROUND(L2148,2)*ROUND(G2148,3),2)</f>
      </c>
      <c s="36" t="s">
        <v>68</v>
      </c>
      <c>
        <f>(M2148*21)/100</f>
      </c>
      <c t="s">
        <v>28</v>
      </c>
    </row>
    <row r="2149" spans="1:5" ht="12.75">
      <c r="A2149" s="35" t="s">
        <v>56</v>
      </c>
      <c r="E2149" s="39" t="s">
        <v>4767</v>
      </c>
    </row>
    <row r="2150" spans="1:5" ht="25.5">
      <c r="A2150" s="35" t="s">
        <v>58</v>
      </c>
      <c r="E2150" s="40" t="s">
        <v>4421</v>
      </c>
    </row>
    <row r="2151" spans="1:5" ht="12.75">
      <c r="A2151" t="s">
        <v>59</v>
      </c>
      <c r="E2151" s="39" t="s">
        <v>5</v>
      </c>
    </row>
    <row r="2152" spans="1:16" ht="12.75">
      <c r="A2152" t="s">
        <v>50</v>
      </c>
      <c s="34" t="s">
        <v>4768</v>
      </c>
      <c s="34" t="s">
        <v>4769</v>
      </c>
      <c s="35" t="s">
        <v>5</v>
      </c>
      <c s="6" t="s">
        <v>4770</v>
      </c>
      <c s="36" t="s">
        <v>65</v>
      </c>
      <c s="37">
        <v>1</v>
      </c>
      <c s="36">
        <v>0</v>
      </c>
      <c s="36">
        <f>ROUND(G2152*H2152,6)</f>
      </c>
      <c r="L2152" s="38">
        <v>0</v>
      </c>
      <c s="32">
        <f>ROUND(ROUND(L2152,2)*ROUND(G2152,3),2)</f>
      </c>
      <c s="36" t="s">
        <v>68</v>
      </c>
      <c>
        <f>(M2152*21)/100</f>
      </c>
      <c t="s">
        <v>28</v>
      </c>
    </row>
    <row r="2153" spans="1:5" ht="12.75">
      <c r="A2153" s="35" t="s">
        <v>56</v>
      </c>
      <c r="E2153" s="39" t="s">
        <v>4770</v>
      </c>
    </row>
    <row r="2154" spans="1:5" ht="25.5">
      <c r="A2154" s="35" t="s">
        <v>58</v>
      </c>
      <c r="E2154" s="40" t="s">
        <v>4090</v>
      </c>
    </row>
    <row r="2155" spans="1:5" ht="12.75">
      <c r="A2155" t="s">
        <v>59</v>
      </c>
      <c r="E2155" s="39" t="s">
        <v>5</v>
      </c>
    </row>
    <row r="2156" spans="1:16" ht="12.75">
      <c r="A2156" t="s">
        <v>50</v>
      </c>
      <c s="34" t="s">
        <v>4771</v>
      </c>
      <c s="34" t="s">
        <v>4772</v>
      </c>
      <c s="35" t="s">
        <v>5</v>
      </c>
      <c s="6" t="s">
        <v>4773</v>
      </c>
      <c s="36" t="s">
        <v>65</v>
      </c>
      <c s="37">
        <v>1</v>
      </c>
      <c s="36">
        <v>0</v>
      </c>
      <c s="36">
        <f>ROUND(G2156*H2156,6)</f>
      </c>
      <c r="L2156" s="38">
        <v>0</v>
      </c>
      <c s="32">
        <f>ROUND(ROUND(L2156,2)*ROUND(G2156,3),2)</f>
      </c>
      <c s="36" t="s">
        <v>68</v>
      </c>
      <c>
        <f>(M2156*21)/100</f>
      </c>
      <c t="s">
        <v>28</v>
      </c>
    </row>
    <row r="2157" spans="1:5" ht="12.75">
      <c r="A2157" s="35" t="s">
        <v>56</v>
      </c>
      <c r="E2157" s="39" t="s">
        <v>4773</v>
      </c>
    </row>
    <row r="2158" spans="1:5" ht="25.5">
      <c r="A2158" s="35" t="s">
        <v>58</v>
      </c>
      <c r="E2158" s="40" t="s">
        <v>4093</v>
      </c>
    </row>
    <row r="2159" spans="1:5" ht="12.75">
      <c r="A2159" t="s">
        <v>59</v>
      </c>
      <c r="E2159" s="39" t="s">
        <v>5</v>
      </c>
    </row>
    <row r="2160" spans="1:16" ht="12.75">
      <c r="A2160" t="s">
        <v>50</v>
      </c>
      <c s="34" t="s">
        <v>4774</v>
      </c>
      <c s="34" t="s">
        <v>4775</v>
      </c>
      <c s="35" t="s">
        <v>5</v>
      </c>
      <c s="6" t="s">
        <v>4776</v>
      </c>
      <c s="36" t="s">
        <v>65</v>
      </c>
      <c s="37">
        <v>1</v>
      </c>
      <c s="36">
        <v>0</v>
      </c>
      <c s="36">
        <f>ROUND(G2160*H2160,6)</f>
      </c>
      <c r="L2160" s="38">
        <v>0</v>
      </c>
      <c s="32">
        <f>ROUND(ROUND(L2160,2)*ROUND(G2160,3),2)</f>
      </c>
      <c s="36" t="s">
        <v>68</v>
      </c>
      <c>
        <f>(M2160*21)/100</f>
      </c>
      <c t="s">
        <v>28</v>
      </c>
    </row>
    <row r="2161" spans="1:5" ht="12.75">
      <c r="A2161" s="35" t="s">
        <v>56</v>
      </c>
      <c r="E2161" s="39" t="s">
        <v>4776</v>
      </c>
    </row>
    <row r="2162" spans="1:5" ht="25.5">
      <c r="A2162" s="35" t="s">
        <v>58</v>
      </c>
      <c r="E2162" s="40" t="s">
        <v>4096</v>
      </c>
    </row>
    <row r="2163" spans="1:5" ht="12.75">
      <c r="A2163" t="s">
        <v>59</v>
      </c>
      <c r="E2163" s="39" t="s">
        <v>5</v>
      </c>
    </row>
    <row r="2164" spans="1:16" ht="12.75">
      <c r="A2164" t="s">
        <v>50</v>
      </c>
      <c s="34" t="s">
        <v>4777</v>
      </c>
      <c s="34" t="s">
        <v>4778</v>
      </c>
      <c s="35" t="s">
        <v>5</v>
      </c>
      <c s="6" t="s">
        <v>4779</v>
      </c>
      <c s="36" t="s">
        <v>65</v>
      </c>
      <c s="37">
        <v>1</v>
      </c>
      <c s="36">
        <v>0</v>
      </c>
      <c s="36">
        <f>ROUND(G2164*H2164,6)</f>
      </c>
      <c r="L2164" s="38">
        <v>0</v>
      </c>
      <c s="32">
        <f>ROUND(ROUND(L2164,2)*ROUND(G2164,3),2)</f>
      </c>
      <c s="36" t="s">
        <v>68</v>
      </c>
      <c>
        <f>(M2164*21)/100</f>
      </c>
      <c t="s">
        <v>28</v>
      </c>
    </row>
    <row r="2165" spans="1:5" ht="12.75">
      <c r="A2165" s="35" t="s">
        <v>56</v>
      </c>
      <c r="E2165" s="39" t="s">
        <v>4779</v>
      </c>
    </row>
    <row r="2166" spans="1:5" ht="25.5">
      <c r="A2166" s="35" t="s">
        <v>58</v>
      </c>
      <c r="E2166" s="40" t="s">
        <v>4099</v>
      </c>
    </row>
    <row r="2167" spans="1:5" ht="12.75">
      <c r="A2167" t="s">
        <v>59</v>
      </c>
      <c r="E2167" s="39" t="s">
        <v>5</v>
      </c>
    </row>
    <row r="2168" spans="1:16" ht="12.75">
      <c r="A2168" t="s">
        <v>50</v>
      </c>
      <c s="34" t="s">
        <v>4780</v>
      </c>
      <c s="34" t="s">
        <v>4781</v>
      </c>
      <c s="35" t="s">
        <v>5</v>
      </c>
      <c s="6" t="s">
        <v>4782</v>
      </c>
      <c s="36" t="s">
        <v>65</v>
      </c>
      <c s="37">
        <v>1</v>
      </c>
      <c s="36">
        <v>0</v>
      </c>
      <c s="36">
        <f>ROUND(G2168*H2168,6)</f>
      </c>
      <c r="L2168" s="38">
        <v>0</v>
      </c>
      <c s="32">
        <f>ROUND(ROUND(L2168,2)*ROUND(G2168,3),2)</f>
      </c>
      <c s="36" t="s">
        <v>68</v>
      </c>
      <c>
        <f>(M2168*21)/100</f>
      </c>
      <c t="s">
        <v>28</v>
      </c>
    </row>
    <row r="2169" spans="1:5" ht="12.75">
      <c r="A2169" s="35" t="s">
        <v>56</v>
      </c>
      <c r="E2169" s="39" t="s">
        <v>4782</v>
      </c>
    </row>
    <row r="2170" spans="1:5" ht="25.5">
      <c r="A2170" s="35" t="s">
        <v>58</v>
      </c>
      <c r="E2170" s="40" t="s">
        <v>4111</v>
      </c>
    </row>
    <row r="2171" spans="1:5" ht="12.75">
      <c r="A2171" t="s">
        <v>59</v>
      </c>
      <c r="E2171" s="39" t="s">
        <v>5</v>
      </c>
    </row>
    <row r="2172" spans="1:16" ht="12.75">
      <c r="A2172" t="s">
        <v>50</v>
      </c>
      <c s="34" t="s">
        <v>4783</v>
      </c>
      <c s="34" t="s">
        <v>4784</v>
      </c>
      <c s="35" t="s">
        <v>5</v>
      </c>
      <c s="6" t="s">
        <v>4785</v>
      </c>
      <c s="36" t="s">
        <v>65</v>
      </c>
      <c s="37">
        <v>1</v>
      </c>
      <c s="36">
        <v>0</v>
      </c>
      <c s="36">
        <f>ROUND(G2172*H2172,6)</f>
      </c>
      <c r="L2172" s="38">
        <v>0</v>
      </c>
      <c s="32">
        <f>ROUND(ROUND(L2172,2)*ROUND(G2172,3),2)</f>
      </c>
      <c s="36" t="s">
        <v>68</v>
      </c>
      <c>
        <f>(M2172*21)/100</f>
      </c>
      <c t="s">
        <v>28</v>
      </c>
    </row>
    <row r="2173" spans="1:5" ht="12.75">
      <c r="A2173" s="35" t="s">
        <v>56</v>
      </c>
      <c r="E2173" s="39" t="s">
        <v>4785</v>
      </c>
    </row>
    <row r="2174" spans="1:5" ht="25.5">
      <c r="A2174" s="35" t="s">
        <v>58</v>
      </c>
      <c r="E2174" s="40" t="s">
        <v>4114</v>
      </c>
    </row>
    <row r="2175" spans="1:5" ht="12.75">
      <c r="A2175" t="s">
        <v>59</v>
      </c>
      <c r="E2175" s="39" t="s">
        <v>5</v>
      </c>
    </row>
    <row r="2176" spans="1:16" ht="12.75">
      <c r="A2176" t="s">
        <v>50</v>
      </c>
      <c s="34" t="s">
        <v>4786</v>
      </c>
      <c s="34" t="s">
        <v>4787</v>
      </c>
      <c s="35" t="s">
        <v>5</v>
      </c>
      <c s="6" t="s">
        <v>4788</v>
      </c>
      <c s="36" t="s">
        <v>65</v>
      </c>
      <c s="37">
        <v>1</v>
      </c>
      <c s="36">
        <v>0</v>
      </c>
      <c s="36">
        <f>ROUND(G2176*H2176,6)</f>
      </c>
      <c r="L2176" s="38">
        <v>0</v>
      </c>
      <c s="32">
        <f>ROUND(ROUND(L2176,2)*ROUND(G2176,3),2)</f>
      </c>
      <c s="36" t="s">
        <v>68</v>
      </c>
      <c>
        <f>(M2176*21)/100</f>
      </c>
      <c t="s">
        <v>28</v>
      </c>
    </row>
    <row r="2177" spans="1:5" ht="12.75">
      <c r="A2177" s="35" t="s">
        <v>56</v>
      </c>
      <c r="E2177" s="39" t="s">
        <v>4788</v>
      </c>
    </row>
    <row r="2178" spans="1:5" ht="25.5">
      <c r="A2178" s="35" t="s">
        <v>58</v>
      </c>
      <c r="E2178" s="40" t="s">
        <v>4117</v>
      </c>
    </row>
    <row r="2179" spans="1:5" ht="12.75">
      <c r="A2179" t="s">
        <v>59</v>
      </c>
      <c r="E2179" s="39" t="s">
        <v>5</v>
      </c>
    </row>
    <row r="2180" spans="1:16" ht="12.75">
      <c r="A2180" t="s">
        <v>50</v>
      </c>
      <c s="34" t="s">
        <v>4789</v>
      </c>
      <c s="34" t="s">
        <v>4790</v>
      </c>
      <c s="35" t="s">
        <v>5</v>
      </c>
      <c s="6" t="s">
        <v>4791</v>
      </c>
      <c s="36" t="s">
        <v>65</v>
      </c>
      <c s="37">
        <v>2</v>
      </c>
      <c s="36">
        <v>0</v>
      </c>
      <c s="36">
        <f>ROUND(G2180*H2180,6)</f>
      </c>
      <c r="L2180" s="38">
        <v>0</v>
      </c>
      <c s="32">
        <f>ROUND(ROUND(L2180,2)*ROUND(G2180,3),2)</f>
      </c>
      <c s="36" t="s">
        <v>68</v>
      </c>
      <c>
        <f>(M2180*21)/100</f>
      </c>
      <c t="s">
        <v>28</v>
      </c>
    </row>
    <row r="2181" spans="1:5" ht="12.75">
      <c r="A2181" s="35" t="s">
        <v>56</v>
      </c>
      <c r="E2181" s="39" t="s">
        <v>4791</v>
      </c>
    </row>
    <row r="2182" spans="1:5" ht="25.5">
      <c r="A2182" s="35" t="s">
        <v>58</v>
      </c>
      <c r="E2182" s="40" t="s">
        <v>4120</v>
      </c>
    </row>
    <row r="2183" spans="1:5" ht="12.75">
      <c r="A2183" t="s">
        <v>59</v>
      </c>
      <c r="E2183" s="39" t="s">
        <v>5</v>
      </c>
    </row>
    <row r="2184" spans="1:16" ht="12.75">
      <c r="A2184" t="s">
        <v>50</v>
      </c>
      <c s="34" t="s">
        <v>4792</v>
      </c>
      <c s="34" t="s">
        <v>4793</v>
      </c>
      <c s="35" t="s">
        <v>5</v>
      </c>
      <c s="6" t="s">
        <v>4794</v>
      </c>
      <c s="36" t="s">
        <v>65</v>
      </c>
      <c s="37">
        <v>2</v>
      </c>
      <c s="36">
        <v>0</v>
      </c>
      <c s="36">
        <f>ROUND(G2184*H2184,6)</f>
      </c>
      <c r="L2184" s="38">
        <v>0</v>
      </c>
      <c s="32">
        <f>ROUND(ROUND(L2184,2)*ROUND(G2184,3),2)</f>
      </c>
      <c s="36" t="s">
        <v>68</v>
      </c>
      <c>
        <f>(M2184*21)/100</f>
      </c>
      <c t="s">
        <v>28</v>
      </c>
    </row>
    <row r="2185" spans="1:5" ht="12.75">
      <c r="A2185" s="35" t="s">
        <v>56</v>
      </c>
      <c r="E2185" s="39" t="s">
        <v>4794</v>
      </c>
    </row>
    <row r="2186" spans="1:5" ht="25.5">
      <c r="A2186" s="35" t="s">
        <v>58</v>
      </c>
      <c r="E2186" s="40" t="s">
        <v>4123</v>
      </c>
    </row>
    <row r="2187" spans="1:5" ht="12.75">
      <c r="A2187" t="s">
        <v>59</v>
      </c>
      <c r="E2187" s="39" t="s">
        <v>5</v>
      </c>
    </row>
    <row r="2188" spans="1:16" ht="12.75">
      <c r="A2188" t="s">
        <v>50</v>
      </c>
      <c s="34" t="s">
        <v>4795</v>
      </c>
      <c s="34" t="s">
        <v>4796</v>
      </c>
      <c s="35" t="s">
        <v>5</v>
      </c>
      <c s="6" t="s">
        <v>4797</v>
      </c>
      <c s="36" t="s">
        <v>65</v>
      </c>
      <c s="37">
        <v>3</v>
      </c>
      <c s="36">
        <v>0</v>
      </c>
      <c s="36">
        <f>ROUND(G2188*H2188,6)</f>
      </c>
      <c r="L2188" s="38">
        <v>0</v>
      </c>
      <c s="32">
        <f>ROUND(ROUND(L2188,2)*ROUND(G2188,3),2)</f>
      </c>
      <c s="36" t="s">
        <v>68</v>
      </c>
      <c>
        <f>(M2188*21)/100</f>
      </c>
      <c t="s">
        <v>28</v>
      </c>
    </row>
    <row r="2189" spans="1:5" ht="12.75">
      <c r="A2189" s="35" t="s">
        <v>56</v>
      </c>
      <c r="E2189" s="39" t="s">
        <v>4797</v>
      </c>
    </row>
    <row r="2190" spans="1:5" ht="25.5">
      <c r="A2190" s="35" t="s">
        <v>58</v>
      </c>
      <c r="E2190" s="40" t="s">
        <v>4126</v>
      </c>
    </row>
    <row r="2191" spans="1:5" ht="12.75">
      <c r="A2191" t="s">
        <v>59</v>
      </c>
      <c r="E2191" s="39" t="s">
        <v>5</v>
      </c>
    </row>
    <row r="2192" spans="1:16" ht="12.75">
      <c r="A2192" t="s">
        <v>50</v>
      </c>
      <c s="34" t="s">
        <v>4798</v>
      </c>
      <c s="34" t="s">
        <v>4799</v>
      </c>
      <c s="35" t="s">
        <v>5</v>
      </c>
      <c s="6" t="s">
        <v>4800</v>
      </c>
      <c s="36" t="s">
        <v>65</v>
      </c>
      <c s="37">
        <v>2</v>
      </c>
      <c s="36">
        <v>0</v>
      </c>
      <c s="36">
        <f>ROUND(G2192*H2192,6)</f>
      </c>
      <c r="L2192" s="38">
        <v>0</v>
      </c>
      <c s="32">
        <f>ROUND(ROUND(L2192,2)*ROUND(G2192,3),2)</f>
      </c>
      <c s="36" t="s">
        <v>68</v>
      </c>
      <c>
        <f>(M2192*21)/100</f>
      </c>
      <c t="s">
        <v>28</v>
      </c>
    </row>
    <row r="2193" spans="1:5" ht="12.75">
      <c r="A2193" s="35" t="s">
        <v>56</v>
      </c>
      <c r="E2193" s="39" t="s">
        <v>4800</v>
      </c>
    </row>
    <row r="2194" spans="1:5" ht="25.5">
      <c r="A2194" s="35" t="s">
        <v>58</v>
      </c>
      <c r="E2194" s="40" t="s">
        <v>4129</v>
      </c>
    </row>
    <row r="2195" spans="1:5" ht="12.75">
      <c r="A2195" t="s">
        <v>59</v>
      </c>
      <c r="E2195" s="39" t="s">
        <v>5</v>
      </c>
    </row>
    <row r="2196" spans="1:16" ht="12.75">
      <c r="A2196" t="s">
        <v>50</v>
      </c>
      <c s="34" t="s">
        <v>4801</v>
      </c>
      <c s="34" t="s">
        <v>4802</v>
      </c>
      <c s="35" t="s">
        <v>5</v>
      </c>
      <c s="6" t="s">
        <v>4803</v>
      </c>
      <c s="36" t="s">
        <v>65</v>
      </c>
      <c s="37">
        <v>2</v>
      </c>
      <c s="36">
        <v>0</v>
      </c>
      <c s="36">
        <f>ROUND(G2196*H2196,6)</f>
      </c>
      <c r="L2196" s="38">
        <v>0</v>
      </c>
      <c s="32">
        <f>ROUND(ROUND(L2196,2)*ROUND(G2196,3),2)</f>
      </c>
      <c s="36" t="s">
        <v>68</v>
      </c>
      <c>
        <f>(M2196*21)/100</f>
      </c>
      <c t="s">
        <v>28</v>
      </c>
    </row>
    <row r="2197" spans="1:5" ht="12.75">
      <c r="A2197" s="35" t="s">
        <v>56</v>
      </c>
      <c r="E2197" s="39" t="s">
        <v>4803</v>
      </c>
    </row>
    <row r="2198" spans="1:5" ht="25.5">
      <c r="A2198" s="35" t="s">
        <v>58</v>
      </c>
      <c r="E2198" s="40" t="s">
        <v>4132</v>
      </c>
    </row>
    <row r="2199" spans="1:5" ht="12.75">
      <c r="A2199" t="s">
        <v>59</v>
      </c>
      <c r="E2199" s="39" t="s">
        <v>5</v>
      </c>
    </row>
    <row r="2200" spans="1:16" ht="12.75">
      <c r="A2200" t="s">
        <v>50</v>
      </c>
      <c s="34" t="s">
        <v>4804</v>
      </c>
      <c s="34" t="s">
        <v>4805</v>
      </c>
      <c s="35" t="s">
        <v>5</v>
      </c>
      <c s="6" t="s">
        <v>4806</v>
      </c>
      <c s="36" t="s">
        <v>65</v>
      </c>
      <c s="37">
        <v>2</v>
      </c>
      <c s="36">
        <v>0</v>
      </c>
      <c s="36">
        <f>ROUND(G2200*H2200,6)</f>
      </c>
      <c r="L2200" s="38">
        <v>0</v>
      </c>
      <c s="32">
        <f>ROUND(ROUND(L2200,2)*ROUND(G2200,3),2)</f>
      </c>
      <c s="36" t="s">
        <v>68</v>
      </c>
      <c>
        <f>(M2200*21)/100</f>
      </c>
      <c t="s">
        <v>28</v>
      </c>
    </row>
    <row r="2201" spans="1:5" ht="12.75">
      <c r="A2201" s="35" t="s">
        <v>56</v>
      </c>
      <c r="E2201" s="39" t="s">
        <v>4806</v>
      </c>
    </row>
    <row r="2202" spans="1:5" ht="25.5">
      <c r="A2202" s="35" t="s">
        <v>58</v>
      </c>
      <c r="E2202" s="40" t="s">
        <v>4135</v>
      </c>
    </row>
    <row r="2203" spans="1:5" ht="12.75">
      <c r="A2203" t="s">
        <v>59</v>
      </c>
      <c r="E2203" s="39" t="s">
        <v>5</v>
      </c>
    </row>
    <row r="2204" spans="1:16" ht="12.75">
      <c r="A2204" t="s">
        <v>50</v>
      </c>
      <c s="34" t="s">
        <v>4807</v>
      </c>
      <c s="34" t="s">
        <v>4808</v>
      </c>
      <c s="35" t="s">
        <v>5</v>
      </c>
      <c s="6" t="s">
        <v>4809</v>
      </c>
      <c s="36" t="s">
        <v>65</v>
      </c>
      <c s="37">
        <v>2</v>
      </c>
      <c s="36">
        <v>0</v>
      </c>
      <c s="36">
        <f>ROUND(G2204*H2204,6)</f>
      </c>
      <c r="L2204" s="38">
        <v>0</v>
      </c>
      <c s="32">
        <f>ROUND(ROUND(L2204,2)*ROUND(G2204,3),2)</f>
      </c>
      <c s="36" t="s">
        <v>68</v>
      </c>
      <c>
        <f>(M2204*21)/100</f>
      </c>
      <c t="s">
        <v>28</v>
      </c>
    </row>
    <row r="2205" spans="1:5" ht="12.75">
      <c r="A2205" s="35" t="s">
        <v>56</v>
      </c>
      <c r="E2205" s="39" t="s">
        <v>4809</v>
      </c>
    </row>
    <row r="2206" spans="1:5" ht="25.5">
      <c r="A2206" s="35" t="s">
        <v>58</v>
      </c>
      <c r="E2206" s="40" t="s">
        <v>4138</v>
      </c>
    </row>
    <row r="2207" spans="1:5" ht="12.75">
      <c r="A2207" t="s">
        <v>59</v>
      </c>
      <c r="E2207" s="39" t="s">
        <v>5</v>
      </c>
    </row>
    <row r="2208" spans="1:16" ht="12.75">
      <c r="A2208" t="s">
        <v>50</v>
      </c>
      <c s="34" t="s">
        <v>4810</v>
      </c>
      <c s="34" t="s">
        <v>4811</v>
      </c>
      <c s="35" t="s">
        <v>5</v>
      </c>
      <c s="6" t="s">
        <v>4812</v>
      </c>
      <c s="36" t="s">
        <v>65</v>
      </c>
      <c s="37">
        <v>5</v>
      </c>
      <c s="36">
        <v>0</v>
      </c>
      <c s="36">
        <f>ROUND(G2208*H2208,6)</f>
      </c>
      <c r="L2208" s="38">
        <v>0</v>
      </c>
      <c s="32">
        <f>ROUND(ROUND(L2208,2)*ROUND(G2208,3),2)</f>
      </c>
      <c s="36" t="s">
        <v>68</v>
      </c>
      <c>
        <f>(M2208*21)/100</f>
      </c>
      <c t="s">
        <v>28</v>
      </c>
    </row>
    <row r="2209" spans="1:5" ht="12.75">
      <c r="A2209" s="35" t="s">
        <v>56</v>
      </c>
      <c r="E2209" s="39" t="s">
        <v>4812</v>
      </c>
    </row>
    <row r="2210" spans="1:5" ht="25.5">
      <c r="A2210" s="35" t="s">
        <v>58</v>
      </c>
      <c r="E2210" s="40" t="s">
        <v>4141</v>
      </c>
    </row>
    <row r="2211" spans="1:5" ht="12.75">
      <c r="A2211" t="s">
        <v>59</v>
      </c>
      <c r="E2211" s="39" t="s">
        <v>5</v>
      </c>
    </row>
    <row r="2212" spans="1:16" ht="12.75">
      <c r="A2212" t="s">
        <v>50</v>
      </c>
      <c s="34" t="s">
        <v>4813</v>
      </c>
      <c s="34" t="s">
        <v>4814</v>
      </c>
      <c s="35" t="s">
        <v>5</v>
      </c>
      <c s="6" t="s">
        <v>4815</v>
      </c>
      <c s="36" t="s">
        <v>65</v>
      </c>
      <c s="37">
        <v>1</v>
      </c>
      <c s="36">
        <v>0</v>
      </c>
      <c s="36">
        <f>ROUND(G2212*H2212,6)</f>
      </c>
      <c r="L2212" s="38">
        <v>0</v>
      </c>
      <c s="32">
        <f>ROUND(ROUND(L2212,2)*ROUND(G2212,3),2)</f>
      </c>
      <c s="36" t="s">
        <v>68</v>
      </c>
      <c>
        <f>(M2212*21)/100</f>
      </c>
      <c t="s">
        <v>28</v>
      </c>
    </row>
    <row r="2213" spans="1:5" ht="12.75">
      <c r="A2213" s="35" t="s">
        <v>56</v>
      </c>
      <c r="E2213" s="39" t="s">
        <v>4815</v>
      </c>
    </row>
    <row r="2214" spans="1:5" ht="25.5">
      <c r="A2214" s="35" t="s">
        <v>58</v>
      </c>
      <c r="E2214" s="40" t="s">
        <v>4144</v>
      </c>
    </row>
    <row r="2215" spans="1:5" ht="12.75">
      <c r="A2215" t="s">
        <v>59</v>
      </c>
      <c r="E2215" s="39" t="s">
        <v>5</v>
      </c>
    </row>
    <row r="2216" spans="1:16" ht="12.75">
      <c r="A2216" t="s">
        <v>50</v>
      </c>
      <c s="34" t="s">
        <v>4816</v>
      </c>
      <c s="34" t="s">
        <v>4817</v>
      </c>
      <c s="35" t="s">
        <v>5</v>
      </c>
      <c s="6" t="s">
        <v>4818</v>
      </c>
      <c s="36" t="s">
        <v>65</v>
      </c>
      <c s="37">
        <v>1</v>
      </c>
      <c s="36">
        <v>0</v>
      </c>
      <c s="36">
        <f>ROUND(G2216*H2216,6)</f>
      </c>
      <c r="L2216" s="38">
        <v>0</v>
      </c>
      <c s="32">
        <f>ROUND(ROUND(L2216,2)*ROUND(G2216,3),2)</f>
      </c>
      <c s="36" t="s">
        <v>68</v>
      </c>
      <c>
        <f>(M2216*21)/100</f>
      </c>
      <c t="s">
        <v>28</v>
      </c>
    </row>
    <row r="2217" spans="1:5" ht="12.75">
      <c r="A2217" s="35" t="s">
        <v>56</v>
      </c>
      <c r="E2217" s="39" t="s">
        <v>4818</v>
      </c>
    </row>
    <row r="2218" spans="1:5" ht="25.5">
      <c r="A2218" s="35" t="s">
        <v>58</v>
      </c>
      <c r="E2218" s="40" t="s">
        <v>4147</v>
      </c>
    </row>
    <row r="2219" spans="1:5" ht="12.75">
      <c r="A2219" t="s">
        <v>59</v>
      </c>
      <c r="E2219" s="39" t="s">
        <v>5</v>
      </c>
    </row>
    <row r="2220" spans="1:16" ht="12.75">
      <c r="A2220" t="s">
        <v>50</v>
      </c>
      <c s="34" t="s">
        <v>4819</v>
      </c>
      <c s="34" t="s">
        <v>4820</v>
      </c>
      <c s="35" t="s">
        <v>5</v>
      </c>
      <c s="6" t="s">
        <v>4821</v>
      </c>
      <c s="36" t="s">
        <v>65</v>
      </c>
      <c s="37">
        <v>2</v>
      </c>
      <c s="36">
        <v>0</v>
      </c>
      <c s="36">
        <f>ROUND(G2220*H2220,6)</f>
      </c>
      <c r="L2220" s="38">
        <v>0</v>
      </c>
      <c s="32">
        <f>ROUND(ROUND(L2220,2)*ROUND(G2220,3),2)</f>
      </c>
      <c s="36" t="s">
        <v>68</v>
      </c>
      <c>
        <f>(M2220*21)/100</f>
      </c>
      <c t="s">
        <v>28</v>
      </c>
    </row>
    <row r="2221" spans="1:5" ht="12.75">
      <c r="A2221" s="35" t="s">
        <v>56</v>
      </c>
      <c r="E2221" s="39" t="s">
        <v>4821</v>
      </c>
    </row>
    <row r="2222" spans="1:5" ht="25.5">
      <c r="A2222" s="35" t="s">
        <v>58</v>
      </c>
      <c r="E2222" s="40" t="s">
        <v>4150</v>
      </c>
    </row>
    <row r="2223" spans="1:5" ht="12.75">
      <c r="A2223" t="s">
        <v>59</v>
      </c>
      <c r="E2223" s="39" t="s">
        <v>5</v>
      </c>
    </row>
    <row r="2224" spans="1:16" ht="12.75">
      <c r="A2224" t="s">
        <v>50</v>
      </c>
      <c s="34" t="s">
        <v>4822</v>
      </c>
      <c s="34" t="s">
        <v>4823</v>
      </c>
      <c s="35" t="s">
        <v>5</v>
      </c>
      <c s="6" t="s">
        <v>4824</v>
      </c>
      <c s="36" t="s">
        <v>65</v>
      </c>
      <c s="37">
        <v>4</v>
      </c>
      <c s="36">
        <v>0</v>
      </c>
      <c s="36">
        <f>ROUND(G2224*H2224,6)</f>
      </c>
      <c r="L2224" s="38">
        <v>0</v>
      </c>
      <c s="32">
        <f>ROUND(ROUND(L2224,2)*ROUND(G2224,3),2)</f>
      </c>
      <c s="36" t="s">
        <v>68</v>
      </c>
      <c>
        <f>(M2224*21)/100</f>
      </c>
      <c t="s">
        <v>28</v>
      </c>
    </row>
    <row r="2225" spans="1:5" ht="12.75">
      <c r="A2225" s="35" t="s">
        <v>56</v>
      </c>
      <c r="E2225" s="39" t="s">
        <v>4824</v>
      </c>
    </row>
    <row r="2226" spans="1:5" ht="25.5">
      <c r="A2226" s="35" t="s">
        <v>58</v>
      </c>
      <c r="E2226" s="40" t="s">
        <v>4153</v>
      </c>
    </row>
    <row r="2227" spans="1:5" ht="12.75">
      <c r="A2227" t="s">
        <v>59</v>
      </c>
      <c r="E2227" s="39" t="s">
        <v>5</v>
      </c>
    </row>
    <row r="2228" spans="1:16" ht="12.75">
      <c r="A2228" t="s">
        <v>50</v>
      </c>
      <c s="34" t="s">
        <v>4825</v>
      </c>
      <c s="34" t="s">
        <v>4826</v>
      </c>
      <c s="35" t="s">
        <v>5</v>
      </c>
      <c s="6" t="s">
        <v>4827</v>
      </c>
      <c s="36" t="s">
        <v>65</v>
      </c>
      <c s="37">
        <v>1</v>
      </c>
      <c s="36">
        <v>0</v>
      </c>
      <c s="36">
        <f>ROUND(G2228*H2228,6)</f>
      </c>
      <c r="L2228" s="38">
        <v>0</v>
      </c>
      <c s="32">
        <f>ROUND(ROUND(L2228,2)*ROUND(G2228,3),2)</f>
      </c>
      <c s="36" t="s">
        <v>68</v>
      </c>
      <c>
        <f>(M2228*21)/100</f>
      </c>
      <c t="s">
        <v>28</v>
      </c>
    </row>
    <row r="2229" spans="1:5" ht="12.75">
      <c r="A2229" s="35" t="s">
        <v>56</v>
      </c>
      <c r="E2229" s="39" t="s">
        <v>4827</v>
      </c>
    </row>
    <row r="2230" spans="1:5" ht="25.5">
      <c r="A2230" s="35" t="s">
        <v>58</v>
      </c>
      <c r="E2230" s="40" t="s">
        <v>4156</v>
      </c>
    </row>
    <row r="2231" spans="1:5" ht="12.75">
      <c r="A2231" t="s">
        <v>59</v>
      </c>
      <c r="E2231" s="39" t="s">
        <v>5</v>
      </c>
    </row>
    <row r="2232" spans="1:16" ht="12.75">
      <c r="A2232" t="s">
        <v>50</v>
      </c>
      <c s="34" t="s">
        <v>4828</v>
      </c>
      <c s="34" t="s">
        <v>4829</v>
      </c>
      <c s="35" t="s">
        <v>5</v>
      </c>
      <c s="6" t="s">
        <v>4830</v>
      </c>
      <c s="36" t="s">
        <v>65</v>
      </c>
      <c s="37">
        <v>4</v>
      </c>
      <c s="36">
        <v>0</v>
      </c>
      <c s="36">
        <f>ROUND(G2232*H2232,6)</f>
      </c>
      <c r="L2232" s="38">
        <v>0</v>
      </c>
      <c s="32">
        <f>ROUND(ROUND(L2232,2)*ROUND(G2232,3),2)</f>
      </c>
      <c s="36" t="s">
        <v>68</v>
      </c>
      <c>
        <f>(M2232*21)/100</f>
      </c>
      <c t="s">
        <v>28</v>
      </c>
    </row>
    <row r="2233" spans="1:5" ht="12.75">
      <c r="A2233" s="35" t="s">
        <v>56</v>
      </c>
      <c r="E2233" s="39" t="s">
        <v>4830</v>
      </c>
    </row>
    <row r="2234" spans="1:5" ht="25.5">
      <c r="A2234" s="35" t="s">
        <v>58</v>
      </c>
      <c r="E2234" s="40" t="s">
        <v>4159</v>
      </c>
    </row>
    <row r="2235" spans="1:5" ht="12.75">
      <c r="A2235" t="s">
        <v>59</v>
      </c>
      <c r="E2235" s="39" t="s">
        <v>5</v>
      </c>
    </row>
    <row r="2236" spans="1:16" ht="12.75">
      <c r="A2236" t="s">
        <v>50</v>
      </c>
      <c s="34" t="s">
        <v>4831</v>
      </c>
      <c s="34" t="s">
        <v>4832</v>
      </c>
      <c s="35" t="s">
        <v>5</v>
      </c>
      <c s="6" t="s">
        <v>4833</v>
      </c>
      <c s="36" t="s">
        <v>65</v>
      </c>
      <c s="37">
        <v>1</v>
      </c>
      <c s="36">
        <v>0</v>
      </c>
      <c s="36">
        <f>ROUND(G2236*H2236,6)</f>
      </c>
      <c r="L2236" s="38">
        <v>0</v>
      </c>
      <c s="32">
        <f>ROUND(ROUND(L2236,2)*ROUND(G2236,3),2)</f>
      </c>
      <c s="36" t="s">
        <v>68</v>
      </c>
      <c>
        <f>(M2236*21)/100</f>
      </c>
      <c t="s">
        <v>28</v>
      </c>
    </row>
    <row r="2237" spans="1:5" ht="12.75">
      <c r="A2237" s="35" t="s">
        <v>56</v>
      </c>
      <c r="E2237" s="39" t="s">
        <v>4833</v>
      </c>
    </row>
    <row r="2238" spans="1:5" ht="25.5">
      <c r="A2238" s="35" t="s">
        <v>58</v>
      </c>
      <c r="E2238" s="40" t="s">
        <v>4162</v>
      </c>
    </row>
    <row r="2239" spans="1:5" ht="12.75">
      <c r="A2239" t="s">
        <v>59</v>
      </c>
      <c r="E2239" s="39" t="s">
        <v>5</v>
      </c>
    </row>
    <row r="2240" spans="1:16" ht="12.75">
      <c r="A2240" t="s">
        <v>50</v>
      </c>
      <c s="34" t="s">
        <v>4834</v>
      </c>
      <c s="34" t="s">
        <v>4835</v>
      </c>
      <c s="35" t="s">
        <v>5</v>
      </c>
      <c s="6" t="s">
        <v>4836</v>
      </c>
      <c s="36" t="s">
        <v>65</v>
      </c>
      <c s="37">
        <v>1</v>
      </c>
      <c s="36">
        <v>0</v>
      </c>
      <c s="36">
        <f>ROUND(G2240*H2240,6)</f>
      </c>
      <c r="L2240" s="38">
        <v>0</v>
      </c>
      <c s="32">
        <f>ROUND(ROUND(L2240,2)*ROUND(G2240,3),2)</f>
      </c>
      <c s="36" t="s">
        <v>68</v>
      </c>
      <c>
        <f>(M2240*21)/100</f>
      </c>
      <c t="s">
        <v>28</v>
      </c>
    </row>
    <row r="2241" spans="1:5" ht="12.75">
      <c r="A2241" s="35" t="s">
        <v>56</v>
      </c>
      <c r="E2241" s="39" t="s">
        <v>4836</v>
      </c>
    </row>
    <row r="2242" spans="1:5" ht="25.5">
      <c r="A2242" s="35" t="s">
        <v>58</v>
      </c>
      <c r="E2242" s="40" t="s">
        <v>4165</v>
      </c>
    </row>
    <row r="2243" spans="1:5" ht="12.75">
      <c r="A2243" t="s">
        <v>59</v>
      </c>
      <c r="E2243" s="39" t="s">
        <v>5</v>
      </c>
    </row>
    <row r="2244" spans="1:16" ht="12.75">
      <c r="A2244" t="s">
        <v>50</v>
      </c>
      <c s="34" t="s">
        <v>4837</v>
      </c>
      <c s="34" t="s">
        <v>4838</v>
      </c>
      <c s="35" t="s">
        <v>5</v>
      </c>
      <c s="6" t="s">
        <v>4839</v>
      </c>
      <c s="36" t="s">
        <v>65</v>
      </c>
      <c s="37">
        <v>1</v>
      </c>
      <c s="36">
        <v>0</v>
      </c>
      <c s="36">
        <f>ROUND(G2244*H2244,6)</f>
      </c>
      <c r="L2244" s="38">
        <v>0</v>
      </c>
      <c s="32">
        <f>ROUND(ROUND(L2244,2)*ROUND(G2244,3),2)</f>
      </c>
      <c s="36" t="s">
        <v>68</v>
      </c>
      <c>
        <f>(M2244*21)/100</f>
      </c>
      <c t="s">
        <v>28</v>
      </c>
    </row>
    <row r="2245" spans="1:5" ht="12.75">
      <c r="A2245" s="35" t="s">
        <v>56</v>
      </c>
      <c r="E2245" s="39" t="s">
        <v>4839</v>
      </c>
    </row>
    <row r="2246" spans="1:5" ht="25.5">
      <c r="A2246" s="35" t="s">
        <v>58</v>
      </c>
      <c r="E2246" s="40" t="s">
        <v>4168</v>
      </c>
    </row>
    <row r="2247" spans="1:5" ht="12.75">
      <c r="A2247" t="s">
        <v>59</v>
      </c>
      <c r="E2247" s="39" t="s">
        <v>5</v>
      </c>
    </row>
    <row r="2248" spans="1:16" ht="12.75">
      <c r="A2248" t="s">
        <v>50</v>
      </c>
      <c s="34" t="s">
        <v>4840</v>
      </c>
      <c s="34" t="s">
        <v>4841</v>
      </c>
      <c s="35" t="s">
        <v>5</v>
      </c>
      <c s="6" t="s">
        <v>4842</v>
      </c>
      <c s="36" t="s">
        <v>65</v>
      </c>
      <c s="37">
        <v>1</v>
      </c>
      <c s="36">
        <v>0</v>
      </c>
      <c s="36">
        <f>ROUND(G2248*H2248,6)</f>
      </c>
      <c r="L2248" s="38">
        <v>0</v>
      </c>
      <c s="32">
        <f>ROUND(ROUND(L2248,2)*ROUND(G2248,3),2)</f>
      </c>
      <c s="36" t="s">
        <v>68</v>
      </c>
      <c>
        <f>(M2248*21)/100</f>
      </c>
      <c t="s">
        <v>28</v>
      </c>
    </row>
    <row r="2249" spans="1:5" ht="12.75">
      <c r="A2249" s="35" t="s">
        <v>56</v>
      </c>
      <c r="E2249" s="39" t="s">
        <v>4842</v>
      </c>
    </row>
    <row r="2250" spans="1:5" ht="25.5">
      <c r="A2250" s="35" t="s">
        <v>58</v>
      </c>
      <c r="E2250" s="40" t="s">
        <v>4171</v>
      </c>
    </row>
    <row r="2251" spans="1:5" ht="12.75">
      <c r="A2251" t="s">
        <v>59</v>
      </c>
      <c r="E2251" s="39" t="s">
        <v>5</v>
      </c>
    </row>
    <row r="2252" spans="1:16" ht="12.75">
      <c r="A2252" t="s">
        <v>50</v>
      </c>
      <c s="34" t="s">
        <v>4843</v>
      </c>
      <c s="34" t="s">
        <v>4844</v>
      </c>
      <c s="35" t="s">
        <v>5</v>
      </c>
      <c s="6" t="s">
        <v>4845</v>
      </c>
      <c s="36" t="s">
        <v>65</v>
      </c>
      <c s="37">
        <v>1</v>
      </c>
      <c s="36">
        <v>0</v>
      </c>
      <c s="36">
        <f>ROUND(G2252*H2252,6)</f>
      </c>
      <c r="L2252" s="38">
        <v>0</v>
      </c>
      <c s="32">
        <f>ROUND(ROUND(L2252,2)*ROUND(G2252,3),2)</f>
      </c>
      <c s="36" t="s">
        <v>68</v>
      </c>
      <c>
        <f>(M2252*21)/100</f>
      </c>
      <c t="s">
        <v>28</v>
      </c>
    </row>
    <row r="2253" spans="1:5" ht="12.75">
      <c r="A2253" s="35" t="s">
        <v>56</v>
      </c>
      <c r="E2253" s="39" t="s">
        <v>4845</v>
      </c>
    </row>
    <row r="2254" spans="1:5" ht="25.5">
      <c r="A2254" s="35" t="s">
        <v>58</v>
      </c>
      <c r="E2254" s="40" t="s">
        <v>4174</v>
      </c>
    </row>
    <row r="2255" spans="1:5" ht="12.75">
      <c r="A2255" t="s">
        <v>59</v>
      </c>
      <c r="E2255" s="39" t="s">
        <v>5</v>
      </c>
    </row>
    <row r="2256" spans="1:16" ht="12.75">
      <c r="A2256" t="s">
        <v>50</v>
      </c>
      <c s="34" t="s">
        <v>4846</v>
      </c>
      <c s="34" t="s">
        <v>4847</v>
      </c>
      <c s="35" t="s">
        <v>5</v>
      </c>
      <c s="6" t="s">
        <v>4848</v>
      </c>
      <c s="36" t="s">
        <v>65</v>
      </c>
      <c s="37">
        <v>9</v>
      </c>
      <c s="36">
        <v>0</v>
      </c>
      <c s="36">
        <f>ROUND(G2256*H2256,6)</f>
      </c>
      <c r="L2256" s="38">
        <v>0</v>
      </c>
      <c s="32">
        <f>ROUND(ROUND(L2256,2)*ROUND(G2256,3),2)</f>
      </c>
      <c s="36" t="s">
        <v>68</v>
      </c>
      <c>
        <f>(M2256*21)/100</f>
      </c>
      <c t="s">
        <v>28</v>
      </c>
    </row>
    <row r="2257" spans="1:5" ht="12.75">
      <c r="A2257" s="35" t="s">
        <v>56</v>
      </c>
      <c r="E2257" s="39" t="s">
        <v>4848</v>
      </c>
    </row>
    <row r="2258" spans="1:5" ht="25.5">
      <c r="A2258" s="35" t="s">
        <v>58</v>
      </c>
      <c r="E2258" s="40" t="s">
        <v>4177</v>
      </c>
    </row>
    <row r="2259" spans="1:5" ht="12.75">
      <c r="A2259" t="s">
        <v>59</v>
      </c>
      <c r="E2259" s="39" t="s">
        <v>5</v>
      </c>
    </row>
    <row r="2260" spans="1:16" ht="12.75">
      <c r="A2260" t="s">
        <v>50</v>
      </c>
      <c s="34" t="s">
        <v>4849</v>
      </c>
      <c s="34" t="s">
        <v>4850</v>
      </c>
      <c s="35" t="s">
        <v>5</v>
      </c>
      <c s="6" t="s">
        <v>4851</v>
      </c>
      <c s="36" t="s">
        <v>65</v>
      </c>
      <c s="37">
        <v>1</v>
      </c>
      <c s="36">
        <v>0</v>
      </c>
      <c s="36">
        <f>ROUND(G2260*H2260,6)</f>
      </c>
      <c r="L2260" s="38">
        <v>0</v>
      </c>
      <c s="32">
        <f>ROUND(ROUND(L2260,2)*ROUND(G2260,3),2)</f>
      </c>
      <c s="36" t="s">
        <v>68</v>
      </c>
      <c>
        <f>(M2260*21)/100</f>
      </c>
      <c t="s">
        <v>28</v>
      </c>
    </row>
    <row r="2261" spans="1:5" ht="12.75">
      <c r="A2261" s="35" t="s">
        <v>56</v>
      </c>
      <c r="E2261" s="39" t="s">
        <v>4851</v>
      </c>
    </row>
    <row r="2262" spans="1:5" ht="25.5">
      <c r="A2262" s="35" t="s">
        <v>58</v>
      </c>
      <c r="E2262" s="40" t="s">
        <v>4180</v>
      </c>
    </row>
    <row r="2263" spans="1:5" ht="12.75">
      <c r="A2263" t="s">
        <v>59</v>
      </c>
      <c r="E2263" s="39" t="s">
        <v>5</v>
      </c>
    </row>
    <row r="2264" spans="1:16" ht="12.75">
      <c r="A2264" t="s">
        <v>50</v>
      </c>
      <c s="34" t="s">
        <v>4852</v>
      </c>
      <c s="34" t="s">
        <v>4853</v>
      </c>
      <c s="35" t="s">
        <v>5</v>
      </c>
      <c s="6" t="s">
        <v>4854</v>
      </c>
      <c s="36" t="s">
        <v>65</v>
      </c>
      <c s="37">
        <v>1</v>
      </c>
      <c s="36">
        <v>0</v>
      </c>
      <c s="36">
        <f>ROUND(G2264*H2264,6)</f>
      </c>
      <c r="L2264" s="38">
        <v>0</v>
      </c>
      <c s="32">
        <f>ROUND(ROUND(L2264,2)*ROUND(G2264,3),2)</f>
      </c>
      <c s="36" t="s">
        <v>68</v>
      </c>
      <c>
        <f>(M2264*21)/100</f>
      </c>
      <c t="s">
        <v>28</v>
      </c>
    </row>
    <row r="2265" spans="1:5" ht="12.75">
      <c r="A2265" s="35" t="s">
        <v>56</v>
      </c>
      <c r="E2265" s="39" t="s">
        <v>4854</v>
      </c>
    </row>
    <row r="2266" spans="1:5" ht="25.5">
      <c r="A2266" s="35" t="s">
        <v>58</v>
      </c>
      <c r="E2266" s="40" t="s">
        <v>4183</v>
      </c>
    </row>
    <row r="2267" spans="1:5" ht="12.75">
      <c r="A2267" t="s">
        <v>59</v>
      </c>
      <c r="E2267" s="39" t="s">
        <v>5</v>
      </c>
    </row>
    <row r="2268" spans="1:16" ht="12.75">
      <c r="A2268" t="s">
        <v>50</v>
      </c>
      <c s="34" t="s">
        <v>4855</v>
      </c>
      <c s="34" t="s">
        <v>4856</v>
      </c>
      <c s="35" t="s">
        <v>5</v>
      </c>
      <c s="6" t="s">
        <v>4857</v>
      </c>
      <c s="36" t="s">
        <v>65</v>
      </c>
      <c s="37">
        <v>1</v>
      </c>
      <c s="36">
        <v>0</v>
      </c>
      <c s="36">
        <f>ROUND(G2268*H2268,6)</f>
      </c>
      <c r="L2268" s="38">
        <v>0</v>
      </c>
      <c s="32">
        <f>ROUND(ROUND(L2268,2)*ROUND(G2268,3),2)</f>
      </c>
      <c s="36" t="s">
        <v>68</v>
      </c>
      <c>
        <f>(M2268*21)/100</f>
      </c>
      <c t="s">
        <v>28</v>
      </c>
    </row>
    <row r="2269" spans="1:5" ht="12.75">
      <c r="A2269" s="35" t="s">
        <v>56</v>
      </c>
      <c r="E2269" s="39" t="s">
        <v>4857</v>
      </c>
    </row>
    <row r="2270" spans="1:5" ht="25.5">
      <c r="A2270" s="35" t="s">
        <v>58</v>
      </c>
      <c r="E2270" s="40" t="s">
        <v>4186</v>
      </c>
    </row>
    <row r="2271" spans="1:5" ht="12.75">
      <c r="A2271" t="s">
        <v>59</v>
      </c>
      <c r="E2271" s="39" t="s">
        <v>5</v>
      </c>
    </row>
    <row r="2272" spans="1:16" ht="12.75">
      <c r="A2272" t="s">
        <v>50</v>
      </c>
      <c s="34" t="s">
        <v>4858</v>
      </c>
      <c s="34" t="s">
        <v>4859</v>
      </c>
      <c s="35" t="s">
        <v>5</v>
      </c>
      <c s="6" t="s">
        <v>4860</v>
      </c>
      <c s="36" t="s">
        <v>65</v>
      </c>
      <c s="37">
        <v>1</v>
      </c>
      <c s="36">
        <v>0</v>
      </c>
      <c s="36">
        <f>ROUND(G2272*H2272,6)</f>
      </c>
      <c r="L2272" s="38">
        <v>0</v>
      </c>
      <c s="32">
        <f>ROUND(ROUND(L2272,2)*ROUND(G2272,3),2)</f>
      </c>
      <c s="36" t="s">
        <v>68</v>
      </c>
      <c>
        <f>(M2272*21)/100</f>
      </c>
      <c t="s">
        <v>28</v>
      </c>
    </row>
    <row r="2273" spans="1:5" ht="12.75">
      <c r="A2273" s="35" t="s">
        <v>56</v>
      </c>
      <c r="E2273" s="39" t="s">
        <v>4860</v>
      </c>
    </row>
    <row r="2274" spans="1:5" ht="25.5">
      <c r="A2274" s="35" t="s">
        <v>58</v>
      </c>
      <c r="E2274" s="40" t="s">
        <v>4189</v>
      </c>
    </row>
    <row r="2275" spans="1:5" ht="12.75">
      <c r="A2275" t="s">
        <v>59</v>
      </c>
      <c r="E2275" s="39" t="s">
        <v>5</v>
      </c>
    </row>
    <row r="2276" spans="1:16" ht="12.75">
      <c r="A2276" t="s">
        <v>50</v>
      </c>
      <c s="34" t="s">
        <v>4861</v>
      </c>
      <c s="34" t="s">
        <v>4862</v>
      </c>
      <c s="35" t="s">
        <v>5</v>
      </c>
      <c s="6" t="s">
        <v>4863</v>
      </c>
      <c s="36" t="s">
        <v>65</v>
      </c>
      <c s="37">
        <v>1</v>
      </c>
      <c s="36">
        <v>0</v>
      </c>
      <c s="36">
        <f>ROUND(G2276*H2276,6)</f>
      </c>
      <c r="L2276" s="38">
        <v>0</v>
      </c>
      <c s="32">
        <f>ROUND(ROUND(L2276,2)*ROUND(G2276,3),2)</f>
      </c>
      <c s="36" t="s">
        <v>68</v>
      </c>
      <c>
        <f>(M2276*21)/100</f>
      </c>
      <c t="s">
        <v>28</v>
      </c>
    </row>
    <row r="2277" spans="1:5" ht="12.75">
      <c r="A2277" s="35" t="s">
        <v>56</v>
      </c>
      <c r="E2277" s="39" t="s">
        <v>4863</v>
      </c>
    </row>
    <row r="2278" spans="1:5" ht="25.5">
      <c r="A2278" s="35" t="s">
        <v>58</v>
      </c>
      <c r="E2278" s="40" t="s">
        <v>4192</v>
      </c>
    </row>
    <row r="2279" spans="1:5" ht="12.75">
      <c r="A2279" t="s">
        <v>59</v>
      </c>
      <c r="E2279" s="39" t="s">
        <v>5</v>
      </c>
    </row>
    <row r="2280" spans="1:16" ht="12.75">
      <c r="A2280" t="s">
        <v>50</v>
      </c>
      <c s="34" t="s">
        <v>4864</v>
      </c>
      <c s="34" t="s">
        <v>4865</v>
      </c>
      <c s="35" t="s">
        <v>5</v>
      </c>
      <c s="6" t="s">
        <v>4866</v>
      </c>
      <c s="36" t="s">
        <v>65</v>
      </c>
      <c s="37">
        <v>8</v>
      </c>
      <c s="36">
        <v>0</v>
      </c>
      <c s="36">
        <f>ROUND(G2280*H2280,6)</f>
      </c>
      <c r="L2280" s="38">
        <v>0</v>
      </c>
      <c s="32">
        <f>ROUND(ROUND(L2280,2)*ROUND(G2280,3),2)</f>
      </c>
      <c s="36" t="s">
        <v>68</v>
      </c>
      <c>
        <f>(M2280*21)/100</f>
      </c>
      <c t="s">
        <v>28</v>
      </c>
    </row>
    <row r="2281" spans="1:5" ht="12.75">
      <c r="A2281" s="35" t="s">
        <v>56</v>
      </c>
      <c r="E2281" s="39" t="s">
        <v>4866</v>
      </c>
    </row>
    <row r="2282" spans="1:5" ht="25.5">
      <c r="A2282" s="35" t="s">
        <v>58</v>
      </c>
      <c r="E2282" s="40" t="s">
        <v>4195</v>
      </c>
    </row>
    <row r="2283" spans="1:5" ht="12.75">
      <c r="A2283" t="s">
        <v>59</v>
      </c>
      <c r="E2283" s="39" t="s">
        <v>5</v>
      </c>
    </row>
    <row r="2284" spans="1:16" ht="12.75">
      <c r="A2284" t="s">
        <v>50</v>
      </c>
      <c s="34" t="s">
        <v>4867</v>
      </c>
      <c s="34" t="s">
        <v>4868</v>
      </c>
      <c s="35" t="s">
        <v>5</v>
      </c>
      <c s="6" t="s">
        <v>4869</v>
      </c>
      <c s="36" t="s">
        <v>65</v>
      </c>
      <c s="37">
        <v>7</v>
      </c>
      <c s="36">
        <v>0</v>
      </c>
      <c s="36">
        <f>ROUND(G2284*H2284,6)</f>
      </c>
      <c r="L2284" s="38">
        <v>0</v>
      </c>
      <c s="32">
        <f>ROUND(ROUND(L2284,2)*ROUND(G2284,3),2)</f>
      </c>
      <c s="36" t="s">
        <v>68</v>
      </c>
      <c>
        <f>(M2284*21)/100</f>
      </c>
      <c t="s">
        <v>28</v>
      </c>
    </row>
    <row r="2285" spans="1:5" ht="12.75">
      <c r="A2285" s="35" t="s">
        <v>56</v>
      </c>
      <c r="E2285" s="39" t="s">
        <v>4869</v>
      </c>
    </row>
    <row r="2286" spans="1:5" ht="25.5">
      <c r="A2286" s="35" t="s">
        <v>58</v>
      </c>
      <c r="E2286" s="40" t="s">
        <v>4198</v>
      </c>
    </row>
    <row r="2287" spans="1:5" ht="12.75">
      <c r="A2287" t="s">
        <v>59</v>
      </c>
      <c r="E2287" s="39" t="s">
        <v>5</v>
      </c>
    </row>
    <row r="2288" spans="1:16" ht="12.75">
      <c r="A2288" t="s">
        <v>50</v>
      </c>
      <c s="34" t="s">
        <v>4870</v>
      </c>
      <c s="34" t="s">
        <v>4871</v>
      </c>
      <c s="35" t="s">
        <v>5</v>
      </c>
      <c s="6" t="s">
        <v>4872</v>
      </c>
      <c s="36" t="s">
        <v>65</v>
      </c>
      <c s="37">
        <v>4</v>
      </c>
      <c s="36">
        <v>0</v>
      </c>
      <c s="36">
        <f>ROUND(G2288*H2288,6)</f>
      </c>
      <c r="L2288" s="38">
        <v>0</v>
      </c>
      <c s="32">
        <f>ROUND(ROUND(L2288,2)*ROUND(G2288,3),2)</f>
      </c>
      <c s="36" t="s">
        <v>68</v>
      </c>
      <c>
        <f>(M2288*21)/100</f>
      </c>
      <c t="s">
        <v>28</v>
      </c>
    </row>
    <row r="2289" spans="1:5" ht="12.75">
      <c r="A2289" s="35" t="s">
        <v>56</v>
      </c>
      <c r="E2289" s="39" t="s">
        <v>4872</v>
      </c>
    </row>
    <row r="2290" spans="1:5" ht="25.5">
      <c r="A2290" s="35" t="s">
        <v>58</v>
      </c>
      <c r="E2290" s="40" t="s">
        <v>4201</v>
      </c>
    </row>
    <row r="2291" spans="1:5" ht="12.75">
      <c r="A2291" t="s">
        <v>59</v>
      </c>
      <c r="E2291" s="39" t="s">
        <v>5</v>
      </c>
    </row>
    <row r="2292" spans="1:16" ht="12.75">
      <c r="A2292" t="s">
        <v>50</v>
      </c>
      <c s="34" t="s">
        <v>4873</v>
      </c>
      <c s="34" t="s">
        <v>4874</v>
      </c>
      <c s="35" t="s">
        <v>5</v>
      </c>
      <c s="6" t="s">
        <v>4875</v>
      </c>
      <c s="36" t="s">
        <v>65</v>
      </c>
      <c s="37">
        <v>4</v>
      </c>
      <c s="36">
        <v>0</v>
      </c>
      <c s="36">
        <f>ROUND(G2292*H2292,6)</f>
      </c>
      <c r="L2292" s="38">
        <v>0</v>
      </c>
      <c s="32">
        <f>ROUND(ROUND(L2292,2)*ROUND(G2292,3),2)</f>
      </c>
      <c s="36" t="s">
        <v>68</v>
      </c>
      <c>
        <f>(M2292*21)/100</f>
      </c>
      <c t="s">
        <v>28</v>
      </c>
    </row>
    <row r="2293" spans="1:5" ht="12.75">
      <c r="A2293" s="35" t="s">
        <v>56</v>
      </c>
      <c r="E2293" s="39" t="s">
        <v>4875</v>
      </c>
    </row>
    <row r="2294" spans="1:5" ht="25.5">
      <c r="A2294" s="35" t="s">
        <v>58</v>
      </c>
      <c r="E2294" s="40" t="s">
        <v>4204</v>
      </c>
    </row>
    <row r="2295" spans="1:5" ht="12.75">
      <c r="A2295" t="s">
        <v>59</v>
      </c>
      <c r="E2295" s="39" t="s">
        <v>5</v>
      </c>
    </row>
    <row r="2296" spans="1:16" ht="12.75">
      <c r="A2296" t="s">
        <v>50</v>
      </c>
      <c s="34" t="s">
        <v>4876</v>
      </c>
      <c s="34" t="s">
        <v>4877</v>
      </c>
      <c s="35" t="s">
        <v>5</v>
      </c>
      <c s="6" t="s">
        <v>4878</v>
      </c>
      <c s="36" t="s">
        <v>65</v>
      </c>
      <c s="37">
        <v>1</v>
      </c>
      <c s="36">
        <v>0</v>
      </c>
      <c s="36">
        <f>ROUND(G2296*H2296,6)</f>
      </c>
      <c r="L2296" s="38">
        <v>0</v>
      </c>
      <c s="32">
        <f>ROUND(ROUND(L2296,2)*ROUND(G2296,3),2)</f>
      </c>
      <c s="36" t="s">
        <v>68</v>
      </c>
      <c>
        <f>(M2296*21)/100</f>
      </c>
      <c t="s">
        <v>28</v>
      </c>
    </row>
    <row r="2297" spans="1:5" ht="12.75">
      <c r="A2297" s="35" t="s">
        <v>56</v>
      </c>
      <c r="E2297" s="39" t="s">
        <v>4878</v>
      </c>
    </row>
    <row r="2298" spans="1:5" ht="25.5">
      <c r="A2298" s="35" t="s">
        <v>58</v>
      </c>
      <c r="E2298" s="40" t="s">
        <v>4207</v>
      </c>
    </row>
    <row r="2299" spans="1:5" ht="12.75">
      <c r="A2299" t="s">
        <v>59</v>
      </c>
      <c r="E2299" s="39" t="s">
        <v>5</v>
      </c>
    </row>
    <row r="2300" spans="1:16" ht="12.75">
      <c r="A2300" t="s">
        <v>50</v>
      </c>
      <c s="34" t="s">
        <v>4879</v>
      </c>
      <c s="34" t="s">
        <v>4880</v>
      </c>
      <c s="35" t="s">
        <v>5</v>
      </c>
      <c s="6" t="s">
        <v>4881</v>
      </c>
      <c s="36" t="s">
        <v>65</v>
      </c>
      <c s="37">
        <v>6</v>
      </c>
      <c s="36">
        <v>0</v>
      </c>
      <c s="36">
        <f>ROUND(G2300*H2300,6)</f>
      </c>
      <c r="L2300" s="38">
        <v>0</v>
      </c>
      <c s="32">
        <f>ROUND(ROUND(L2300,2)*ROUND(G2300,3),2)</f>
      </c>
      <c s="36" t="s">
        <v>68</v>
      </c>
      <c>
        <f>(M2300*21)/100</f>
      </c>
      <c t="s">
        <v>28</v>
      </c>
    </row>
    <row r="2301" spans="1:5" ht="12.75">
      <c r="A2301" s="35" t="s">
        <v>56</v>
      </c>
      <c r="E2301" s="39" t="s">
        <v>4881</v>
      </c>
    </row>
    <row r="2302" spans="1:5" ht="25.5">
      <c r="A2302" s="35" t="s">
        <v>58</v>
      </c>
      <c r="E2302" s="40" t="s">
        <v>4213</v>
      </c>
    </row>
    <row r="2303" spans="1:5" ht="12.75">
      <c r="A2303" t="s">
        <v>59</v>
      </c>
      <c r="E2303" s="39" t="s">
        <v>5</v>
      </c>
    </row>
    <row r="2304" spans="1:16" ht="12.75">
      <c r="A2304" t="s">
        <v>50</v>
      </c>
      <c s="34" t="s">
        <v>4882</v>
      </c>
      <c s="34" t="s">
        <v>4883</v>
      </c>
      <c s="35" t="s">
        <v>5</v>
      </c>
      <c s="6" t="s">
        <v>4884</v>
      </c>
      <c s="36" t="s">
        <v>65</v>
      </c>
      <c s="37">
        <v>1</v>
      </c>
      <c s="36">
        <v>0</v>
      </c>
      <c s="36">
        <f>ROUND(G2304*H2304,6)</f>
      </c>
      <c r="L2304" s="38">
        <v>0</v>
      </c>
      <c s="32">
        <f>ROUND(ROUND(L2304,2)*ROUND(G2304,3),2)</f>
      </c>
      <c s="36" t="s">
        <v>68</v>
      </c>
      <c>
        <f>(M2304*21)/100</f>
      </c>
      <c t="s">
        <v>28</v>
      </c>
    </row>
    <row r="2305" spans="1:5" ht="12.75">
      <c r="A2305" s="35" t="s">
        <v>56</v>
      </c>
      <c r="E2305" s="39" t="s">
        <v>4884</v>
      </c>
    </row>
    <row r="2306" spans="1:5" ht="25.5">
      <c r="A2306" s="35" t="s">
        <v>58</v>
      </c>
      <c r="E2306" s="40" t="s">
        <v>4216</v>
      </c>
    </row>
    <row r="2307" spans="1:5" ht="12.75">
      <c r="A2307" t="s">
        <v>59</v>
      </c>
      <c r="E2307" s="39" t="s">
        <v>5</v>
      </c>
    </row>
    <row r="2308" spans="1:16" ht="12.75">
      <c r="A2308" t="s">
        <v>50</v>
      </c>
      <c s="34" t="s">
        <v>4885</v>
      </c>
      <c s="34" t="s">
        <v>4886</v>
      </c>
      <c s="35" t="s">
        <v>5</v>
      </c>
      <c s="6" t="s">
        <v>4887</v>
      </c>
      <c s="36" t="s">
        <v>65</v>
      </c>
      <c s="37">
        <v>1</v>
      </c>
      <c s="36">
        <v>0</v>
      </c>
      <c s="36">
        <f>ROUND(G2308*H2308,6)</f>
      </c>
      <c r="L2308" s="38">
        <v>0</v>
      </c>
      <c s="32">
        <f>ROUND(ROUND(L2308,2)*ROUND(G2308,3),2)</f>
      </c>
      <c s="36" t="s">
        <v>68</v>
      </c>
      <c>
        <f>(M2308*21)/100</f>
      </c>
      <c t="s">
        <v>28</v>
      </c>
    </row>
    <row r="2309" spans="1:5" ht="12.75">
      <c r="A2309" s="35" t="s">
        <v>56</v>
      </c>
      <c r="E2309" s="39" t="s">
        <v>4887</v>
      </c>
    </row>
    <row r="2310" spans="1:5" ht="25.5">
      <c r="A2310" s="35" t="s">
        <v>58</v>
      </c>
      <c r="E2310" s="40" t="s">
        <v>4219</v>
      </c>
    </row>
    <row r="2311" spans="1:5" ht="12.75">
      <c r="A2311" t="s">
        <v>59</v>
      </c>
      <c r="E2311" s="39" t="s">
        <v>5</v>
      </c>
    </row>
    <row r="2312" spans="1:16" ht="12.75">
      <c r="A2312" t="s">
        <v>50</v>
      </c>
      <c s="34" t="s">
        <v>4888</v>
      </c>
      <c s="34" t="s">
        <v>4889</v>
      </c>
      <c s="35" t="s">
        <v>5</v>
      </c>
      <c s="6" t="s">
        <v>4890</v>
      </c>
      <c s="36" t="s">
        <v>65</v>
      </c>
      <c s="37">
        <v>1</v>
      </c>
      <c s="36">
        <v>0</v>
      </c>
      <c s="36">
        <f>ROUND(G2312*H2312,6)</f>
      </c>
      <c r="L2312" s="38">
        <v>0</v>
      </c>
      <c s="32">
        <f>ROUND(ROUND(L2312,2)*ROUND(G2312,3),2)</f>
      </c>
      <c s="36" t="s">
        <v>68</v>
      </c>
      <c>
        <f>(M2312*21)/100</f>
      </c>
      <c t="s">
        <v>28</v>
      </c>
    </row>
    <row r="2313" spans="1:5" ht="12.75">
      <c r="A2313" s="35" t="s">
        <v>56</v>
      </c>
      <c r="E2313" s="39" t="s">
        <v>4890</v>
      </c>
    </row>
    <row r="2314" spans="1:5" ht="25.5">
      <c r="A2314" s="35" t="s">
        <v>58</v>
      </c>
      <c r="E2314" s="40" t="s">
        <v>4222</v>
      </c>
    </row>
    <row r="2315" spans="1:5" ht="12.75">
      <c r="A2315" t="s">
        <v>59</v>
      </c>
      <c r="E2315" s="39" t="s">
        <v>5</v>
      </c>
    </row>
    <row r="2316" spans="1:16" ht="12.75">
      <c r="A2316" t="s">
        <v>50</v>
      </c>
      <c s="34" t="s">
        <v>4891</v>
      </c>
      <c s="34" t="s">
        <v>4892</v>
      </c>
      <c s="35" t="s">
        <v>5</v>
      </c>
      <c s="6" t="s">
        <v>4893</v>
      </c>
      <c s="36" t="s">
        <v>65</v>
      </c>
      <c s="37">
        <v>1</v>
      </c>
      <c s="36">
        <v>0</v>
      </c>
      <c s="36">
        <f>ROUND(G2316*H2316,6)</f>
      </c>
      <c r="L2316" s="38">
        <v>0</v>
      </c>
      <c s="32">
        <f>ROUND(ROUND(L2316,2)*ROUND(G2316,3),2)</f>
      </c>
      <c s="36" t="s">
        <v>68</v>
      </c>
      <c>
        <f>(M2316*21)/100</f>
      </c>
      <c t="s">
        <v>28</v>
      </c>
    </row>
    <row r="2317" spans="1:5" ht="12.75">
      <c r="A2317" s="35" t="s">
        <v>56</v>
      </c>
      <c r="E2317" s="39" t="s">
        <v>4893</v>
      </c>
    </row>
    <row r="2318" spans="1:5" ht="25.5">
      <c r="A2318" s="35" t="s">
        <v>58</v>
      </c>
      <c r="E2318" s="40" t="s">
        <v>4225</v>
      </c>
    </row>
    <row r="2319" spans="1:5" ht="12.75">
      <c r="A2319" t="s">
        <v>59</v>
      </c>
      <c r="E2319" s="39" t="s">
        <v>5</v>
      </c>
    </row>
    <row r="2320" spans="1:16" ht="12.75">
      <c r="A2320" t="s">
        <v>50</v>
      </c>
      <c s="34" t="s">
        <v>4894</v>
      </c>
      <c s="34" t="s">
        <v>4895</v>
      </c>
      <c s="35" t="s">
        <v>5</v>
      </c>
      <c s="6" t="s">
        <v>4896</v>
      </c>
      <c s="36" t="s">
        <v>65</v>
      </c>
      <c s="37">
        <v>1</v>
      </c>
      <c s="36">
        <v>0</v>
      </c>
      <c s="36">
        <f>ROUND(G2320*H2320,6)</f>
      </c>
      <c r="L2320" s="38">
        <v>0</v>
      </c>
      <c s="32">
        <f>ROUND(ROUND(L2320,2)*ROUND(G2320,3),2)</f>
      </c>
      <c s="36" t="s">
        <v>68</v>
      </c>
      <c>
        <f>(M2320*21)/100</f>
      </c>
      <c t="s">
        <v>28</v>
      </c>
    </row>
    <row r="2321" spans="1:5" ht="12.75">
      <c r="A2321" s="35" t="s">
        <v>56</v>
      </c>
      <c r="E2321" s="39" t="s">
        <v>4896</v>
      </c>
    </row>
    <row r="2322" spans="1:5" ht="25.5">
      <c r="A2322" s="35" t="s">
        <v>58</v>
      </c>
      <c r="E2322" s="40" t="s">
        <v>4228</v>
      </c>
    </row>
    <row r="2323" spans="1:5" ht="12.75">
      <c r="A2323" t="s">
        <v>59</v>
      </c>
      <c r="E2323" s="39" t="s">
        <v>5</v>
      </c>
    </row>
    <row r="2324" spans="1:16" ht="12.75">
      <c r="A2324" t="s">
        <v>50</v>
      </c>
      <c s="34" t="s">
        <v>4897</v>
      </c>
      <c s="34" t="s">
        <v>4898</v>
      </c>
      <c s="35" t="s">
        <v>5</v>
      </c>
      <c s="6" t="s">
        <v>4899</v>
      </c>
      <c s="36" t="s">
        <v>65</v>
      </c>
      <c s="37">
        <v>2</v>
      </c>
      <c s="36">
        <v>0</v>
      </c>
      <c s="36">
        <f>ROUND(G2324*H2324,6)</f>
      </c>
      <c r="L2324" s="38">
        <v>0</v>
      </c>
      <c s="32">
        <f>ROUND(ROUND(L2324,2)*ROUND(G2324,3),2)</f>
      </c>
      <c s="36" t="s">
        <v>68</v>
      </c>
      <c>
        <f>(M2324*21)/100</f>
      </c>
      <c t="s">
        <v>28</v>
      </c>
    </row>
    <row r="2325" spans="1:5" ht="12.75">
      <c r="A2325" s="35" t="s">
        <v>56</v>
      </c>
      <c r="E2325" s="39" t="s">
        <v>4899</v>
      </c>
    </row>
    <row r="2326" spans="1:5" ht="25.5">
      <c r="A2326" s="35" t="s">
        <v>58</v>
      </c>
      <c r="E2326" s="40" t="s">
        <v>4231</v>
      </c>
    </row>
    <row r="2327" spans="1:5" ht="12.75">
      <c r="A2327" t="s">
        <v>59</v>
      </c>
      <c r="E2327" s="39" t="s">
        <v>5</v>
      </c>
    </row>
    <row r="2328" spans="1:16" ht="12.75">
      <c r="A2328" t="s">
        <v>50</v>
      </c>
      <c s="34" t="s">
        <v>4900</v>
      </c>
      <c s="34" t="s">
        <v>4901</v>
      </c>
      <c s="35" t="s">
        <v>5</v>
      </c>
      <c s="6" t="s">
        <v>4902</v>
      </c>
      <c s="36" t="s">
        <v>65</v>
      </c>
      <c s="37">
        <v>1</v>
      </c>
      <c s="36">
        <v>0</v>
      </c>
      <c s="36">
        <f>ROUND(G2328*H2328,6)</f>
      </c>
      <c r="L2328" s="38">
        <v>0</v>
      </c>
      <c s="32">
        <f>ROUND(ROUND(L2328,2)*ROUND(G2328,3),2)</f>
      </c>
      <c s="36" t="s">
        <v>68</v>
      </c>
      <c>
        <f>(M2328*21)/100</f>
      </c>
      <c t="s">
        <v>28</v>
      </c>
    </row>
    <row r="2329" spans="1:5" ht="12.75">
      <c r="A2329" s="35" t="s">
        <v>56</v>
      </c>
      <c r="E2329" s="39" t="s">
        <v>4902</v>
      </c>
    </row>
    <row r="2330" spans="1:5" ht="25.5">
      <c r="A2330" s="35" t="s">
        <v>58</v>
      </c>
      <c r="E2330" s="40" t="s">
        <v>4234</v>
      </c>
    </row>
    <row r="2331" spans="1:5" ht="12.75">
      <c r="A2331" t="s">
        <v>59</v>
      </c>
      <c r="E2331" s="39" t="s">
        <v>5</v>
      </c>
    </row>
    <row r="2332" spans="1:16" ht="12.75">
      <c r="A2332" t="s">
        <v>50</v>
      </c>
      <c s="34" t="s">
        <v>4903</v>
      </c>
      <c s="34" t="s">
        <v>4904</v>
      </c>
      <c s="35" t="s">
        <v>5</v>
      </c>
      <c s="6" t="s">
        <v>4905</v>
      </c>
      <c s="36" t="s">
        <v>65</v>
      </c>
      <c s="37">
        <v>1</v>
      </c>
      <c s="36">
        <v>0</v>
      </c>
      <c s="36">
        <f>ROUND(G2332*H2332,6)</f>
      </c>
      <c r="L2332" s="38">
        <v>0</v>
      </c>
      <c s="32">
        <f>ROUND(ROUND(L2332,2)*ROUND(G2332,3),2)</f>
      </c>
      <c s="36" t="s">
        <v>68</v>
      </c>
      <c>
        <f>(M2332*21)/100</f>
      </c>
      <c t="s">
        <v>28</v>
      </c>
    </row>
    <row r="2333" spans="1:5" ht="12.75">
      <c r="A2333" s="35" t="s">
        <v>56</v>
      </c>
      <c r="E2333" s="39" t="s">
        <v>4905</v>
      </c>
    </row>
    <row r="2334" spans="1:5" ht="25.5">
      <c r="A2334" s="35" t="s">
        <v>58</v>
      </c>
      <c r="E2334" s="40" t="s">
        <v>4237</v>
      </c>
    </row>
    <row r="2335" spans="1:5" ht="12.75">
      <c r="A2335" t="s">
        <v>59</v>
      </c>
      <c r="E2335" s="39" t="s">
        <v>5</v>
      </c>
    </row>
    <row r="2336" spans="1:16" ht="12.75">
      <c r="A2336" t="s">
        <v>50</v>
      </c>
      <c s="34" t="s">
        <v>4906</v>
      </c>
      <c s="34" t="s">
        <v>4907</v>
      </c>
      <c s="35" t="s">
        <v>5</v>
      </c>
      <c s="6" t="s">
        <v>4908</v>
      </c>
      <c s="36" t="s">
        <v>65</v>
      </c>
      <c s="37">
        <v>2</v>
      </c>
      <c s="36">
        <v>0</v>
      </c>
      <c s="36">
        <f>ROUND(G2336*H2336,6)</f>
      </c>
      <c r="L2336" s="38">
        <v>0</v>
      </c>
      <c s="32">
        <f>ROUND(ROUND(L2336,2)*ROUND(G2336,3),2)</f>
      </c>
      <c s="36" t="s">
        <v>68</v>
      </c>
      <c>
        <f>(M2336*21)/100</f>
      </c>
      <c t="s">
        <v>28</v>
      </c>
    </row>
    <row r="2337" spans="1:5" ht="12.75">
      <c r="A2337" s="35" t="s">
        <v>56</v>
      </c>
      <c r="E2337" s="39" t="s">
        <v>4908</v>
      </c>
    </row>
    <row r="2338" spans="1:5" ht="25.5">
      <c r="A2338" s="35" t="s">
        <v>58</v>
      </c>
      <c r="E2338" s="40" t="s">
        <v>4240</v>
      </c>
    </row>
    <row r="2339" spans="1:5" ht="12.75">
      <c r="A2339" t="s">
        <v>59</v>
      </c>
      <c r="E2339" s="39" t="s">
        <v>5</v>
      </c>
    </row>
    <row r="2340" spans="1:16" ht="12.75">
      <c r="A2340" t="s">
        <v>50</v>
      </c>
      <c s="34" t="s">
        <v>4909</v>
      </c>
      <c s="34" t="s">
        <v>4910</v>
      </c>
      <c s="35" t="s">
        <v>5</v>
      </c>
      <c s="6" t="s">
        <v>4911</v>
      </c>
      <c s="36" t="s">
        <v>65</v>
      </c>
      <c s="37">
        <v>1</v>
      </c>
      <c s="36">
        <v>0</v>
      </c>
      <c s="36">
        <f>ROUND(G2340*H2340,6)</f>
      </c>
      <c r="L2340" s="38">
        <v>0</v>
      </c>
      <c s="32">
        <f>ROUND(ROUND(L2340,2)*ROUND(G2340,3),2)</f>
      </c>
      <c s="36" t="s">
        <v>68</v>
      </c>
      <c>
        <f>(M2340*21)/100</f>
      </c>
      <c t="s">
        <v>28</v>
      </c>
    </row>
    <row r="2341" spans="1:5" ht="12.75">
      <c r="A2341" s="35" t="s">
        <v>56</v>
      </c>
      <c r="E2341" s="39" t="s">
        <v>4911</v>
      </c>
    </row>
    <row r="2342" spans="1:5" ht="25.5">
      <c r="A2342" s="35" t="s">
        <v>58</v>
      </c>
      <c r="E2342" s="40" t="s">
        <v>4243</v>
      </c>
    </row>
    <row r="2343" spans="1:5" ht="12.75">
      <c r="A2343" t="s">
        <v>59</v>
      </c>
      <c r="E2343" s="39" t="s">
        <v>5</v>
      </c>
    </row>
    <row r="2344" spans="1:16" ht="12.75">
      <c r="A2344" t="s">
        <v>50</v>
      </c>
      <c s="34" t="s">
        <v>4912</v>
      </c>
      <c s="34" t="s">
        <v>4913</v>
      </c>
      <c s="35" t="s">
        <v>5</v>
      </c>
      <c s="6" t="s">
        <v>4914</v>
      </c>
      <c s="36" t="s">
        <v>65</v>
      </c>
      <c s="37">
        <v>1</v>
      </c>
      <c s="36">
        <v>0</v>
      </c>
      <c s="36">
        <f>ROUND(G2344*H2344,6)</f>
      </c>
      <c r="L2344" s="38">
        <v>0</v>
      </c>
      <c s="32">
        <f>ROUND(ROUND(L2344,2)*ROUND(G2344,3),2)</f>
      </c>
      <c s="36" t="s">
        <v>68</v>
      </c>
      <c>
        <f>(M2344*21)/100</f>
      </c>
      <c t="s">
        <v>28</v>
      </c>
    </row>
    <row r="2345" spans="1:5" ht="12.75">
      <c r="A2345" s="35" t="s">
        <v>56</v>
      </c>
      <c r="E2345" s="39" t="s">
        <v>4914</v>
      </c>
    </row>
    <row r="2346" spans="1:5" ht="25.5">
      <c r="A2346" s="35" t="s">
        <v>58</v>
      </c>
      <c r="E2346" s="40" t="s">
        <v>4246</v>
      </c>
    </row>
    <row r="2347" spans="1:5" ht="12.75">
      <c r="A2347" t="s">
        <v>59</v>
      </c>
      <c r="E2347" s="39" t="s">
        <v>5</v>
      </c>
    </row>
    <row r="2348" spans="1:16" ht="12.75">
      <c r="A2348" t="s">
        <v>50</v>
      </c>
      <c s="34" t="s">
        <v>4915</v>
      </c>
      <c s="34" t="s">
        <v>4916</v>
      </c>
      <c s="35" t="s">
        <v>5</v>
      </c>
      <c s="6" t="s">
        <v>4917</v>
      </c>
      <c s="36" t="s">
        <v>65</v>
      </c>
      <c s="37">
        <v>2</v>
      </c>
      <c s="36">
        <v>0</v>
      </c>
      <c s="36">
        <f>ROUND(G2348*H2348,6)</f>
      </c>
      <c r="L2348" s="38">
        <v>0</v>
      </c>
      <c s="32">
        <f>ROUND(ROUND(L2348,2)*ROUND(G2348,3),2)</f>
      </c>
      <c s="36" t="s">
        <v>68</v>
      </c>
      <c>
        <f>(M2348*21)/100</f>
      </c>
      <c t="s">
        <v>28</v>
      </c>
    </row>
    <row r="2349" spans="1:5" ht="12.75">
      <c r="A2349" s="35" t="s">
        <v>56</v>
      </c>
      <c r="E2349" s="39" t="s">
        <v>4917</v>
      </c>
    </row>
    <row r="2350" spans="1:5" ht="25.5">
      <c r="A2350" s="35" t="s">
        <v>58</v>
      </c>
      <c r="E2350" s="40" t="s">
        <v>4249</v>
      </c>
    </row>
    <row r="2351" spans="1:5" ht="12.75">
      <c r="A2351" t="s">
        <v>59</v>
      </c>
      <c r="E2351" s="39" t="s">
        <v>5</v>
      </c>
    </row>
    <row r="2352" spans="1:16" ht="12.75">
      <c r="A2352" t="s">
        <v>50</v>
      </c>
      <c s="34" t="s">
        <v>4918</v>
      </c>
      <c s="34" t="s">
        <v>4919</v>
      </c>
      <c s="35" t="s">
        <v>5</v>
      </c>
      <c s="6" t="s">
        <v>4920</v>
      </c>
      <c s="36" t="s">
        <v>65</v>
      </c>
      <c s="37">
        <v>4</v>
      </c>
      <c s="36">
        <v>0</v>
      </c>
      <c s="36">
        <f>ROUND(G2352*H2352,6)</f>
      </c>
      <c r="L2352" s="38">
        <v>0</v>
      </c>
      <c s="32">
        <f>ROUND(ROUND(L2352,2)*ROUND(G2352,3),2)</f>
      </c>
      <c s="36" t="s">
        <v>68</v>
      </c>
      <c>
        <f>(M2352*21)/100</f>
      </c>
      <c t="s">
        <v>28</v>
      </c>
    </row>
    <row r="2353" spans="1:5" ht="12.75">
      <c r="A2353" s="35" t="s">
        <v>56</v>
      </c>
      <c r="E2353" s="39" t="s">
        <v>4920</v>
      </c>
    </row>
    <row r="2354" spans="1:5" ht="25.5">
      <c r="A2354" s="35" t="s">
        <v>58</v>
      </c>
      <c r="E2354" s="40" t="s">
        <v>4252</v>
      </c>
    </row>
    <row r="2355" spans="1:5" ht="12.75">
      <c r="A2355" t="s">
        <v>59</v>
      </c>
      <c r="E2355" s="39" t="s">
        <v>5</v>
      </c>
    </row>
    <row r="2356" spans="1:16" ht="12.75">
      <c r="A2356" t="s">
        <v>50</v>
      </c>
      <c s="34" t="s">
        <v>4921</v>
      </c>
      <c s="34" t="s">
        <v>4922</v>
      </c>
      <c s="35" t="s">
        <v>5</v>
      </c>
      <c s="6" t="s">
        <v>4923</v>
      </c>
      <c s="36" t="s">
        <v>65</v>
      </c>
      <c s="37">
        <v>1</v>
      </c>
      <c s="36">
        <v>0</v>
      </c>
      <c s="36">
        <f>ROUND(G2356*H2356,6)</f>
      </c>
      <c r="L2356" s="38">
        <v>0</v>
      </c>
      <c s="32">
        <f>ROUND(ROUND(L2356,2)*ROUND(G2356,3),2)</f>
      </c>
      <c s="36" t="s">
        <v>68</v>
      </c>
      <c>
        <f>(M2356*21)/100</f>
      </c>
      <c t="s">
        <v>28</v>
      </c>
    </row>
    <row r="2357" spans="1:5" ht="12.75">
      <c r="A2357" s="35" t="s">
        <v>56</v>
      </c>
      <c r="E2357" s="39" t="s">
        <v>4923</v>
      </c>
    </row>
    <row r="2358" spans="1:5" ht="25.5">
      <c r="A2358" s="35" t="s">
        <v>58</v>
      </c>
      <c r="E2358" s="40" t="s">
        <v>4255</v>
      </c>
    </row>
    <row r="2359" spans="1:5" ht="12.75">
      <c r="A2359" t="s">
        <v>59</v>
      </c>
      <c r="E2359" s="39" t="s">
        <v>5</v>
      </c>
    </row>
    <row r="2360" spans="1:16" ht="12.75">
      <c r="A2360" t="s">
        <v>50</v>
      </c>
      <c s="34" t="s">
        <v>4924</v>
      </c>
      <c s="34" t="s">
        <v>4925</v>
      </c>
      <c s="35" t="s">
        <v>5</v>
      </c>
      <c s="6" t="s">
        <v>4926</v>
      </c>
      <c s="36" t="s">
        <v>65</v>
      </c>
      <c s="37">
        <v>1</v>
      </c>
      <c s="36">
        <v>0</v>
      </c>
      <c s="36">
        <f>ROUND(G2360*H2360,6)</f>
      </c>
      <c r="L2360" s="38">
        <v>0</v>
      </c>
      <c s="32">
        <f>ROUND(ROUND(L2360,2)*ROUND(G2360,3),2)</f>
      </c>
      <c s="36" t="s">
        <v>68</v>
      </c>
      <c>
        <f>(M2360*21)/100</f>
      </c>
      <c t="s">
        <v>28</v>
      </c>
    </row>
    <row r="2361" spans="1:5" ht="12.75">
      <c r="A2361" s="35" t="s">
        <v>56</v>
      </c>
      <c r="E2361" s="39" t="s">
        <v>4926</v>
      </c>
    </row>
    <row r="2362" spans="1:5" ht="25.5">
      <c r="A2362" s="35" t="s">
        <v>58</v>
      </c>
      <c r="E2362" s="40" t="s">
        <v>4258</v>
      </c>
    </row>
    <row r="2363" spans="1:5" ht="12.75">
      <c r="A2363" t="s">
        <v>59</v>
      </c>
      <c r="E2363" s="39" t="s">
        <v>5</v>
      </c>
    </row>
    <row r="2364" spans="1:16" ht="12.75">
      <c r="A2364" t="s">
        <v>50</v>
      </c>
      <c s="34" t="s">
        <v>4927</v>
      </c>
      <c s="34" t="s">
        <v>4928</v>
      </c>
      <c s="35" t="s">
        <v>5</v>
      </c>
      <c s="6" t="s">
        <v>4929</v>
      </c>
      <c s="36" t="s">
        <v>65</v>
      </c>
      <c s="37">
        <v>1</v>
      </c>
      <c s="36">
        <v>0</v>
      </c>
      <c s="36">
        <f>ROUND(G2364*H2364,6)</f>
      </c>
      <c r="L2364" s="38">
        <v>0</v>
      </c>
      <c s="32">
        <f>ROUND(ROUND(L2364,2)*ROUND(G2364,3),2)</f>
      </c>
      <c s="36" t="s">
        <v>68</v>
      </c>
      <c>
        <f>(M2364*21)/100</f>
      </c>
      <c t="s">
        <v>28</v>
      </c>
    </row>
    <row r="2365" spans="1:5" ht="12.75">
      <c r="A2365" s="35" t="s">
        <v>56</v>
      </c>
      <c r="E2365" s="39" t="s">
        <v>4929</v>
      </c>
    </row>
    <row r="2366" spans="1:5" ht="25.5">
      <c r="A2366" s="35" t="s">
        <v>58</v>
      </c>
      <c r="E2366" s="40" t="s">
        <v>4261</v>
      </c>
    </row>
    <row r="2367" spans="1:5" ht="12.75">
      <c r="A2367" t="s">
        <v>59</v>
      </c>
      <c r="E2367" s="39" t="s">
        <v>5</v>
      </c>
    </row>
    <row r="2368" spans="1:16" ht="12.75">
      <c r="A2368" t="s">
        <v>50</v>
      </c>
      <c s="34" t="s">
        <v>4930</v>
      </c>
      <c s="34" t="s">
        <v>4931</v>
      </c>
      <c s="35" t="s">
        <v>5</v>
      </c>
      <c s="6" t="s">
        <v>4932</v>
      </c>
      <c s="36" t="s">
        <v>65</v>
      </c>
      <c s="37">
        <v>8</v>
      </c>
      <c s="36">
        <v>0</v>
      </c>
      <c s="36">
        <f>ROUND(G2368*H2368,6)</f>
      </c>
      <c r="L2368" s="38">
        <v>0</v>
      </c>
      <c s="32">
        <f>ROUND(ROUND(L2368,2)*ROUND(G2368,3),2)</f>
      </c>
      <c s="36" t="s">
        <v>68</v>
      </c>
      <c>
        <f>(M2368*21)/100</f>
      </c>
      <c t="s">
        <v>28</v>
      </c>
    </row>
    <row r="2369" spans="1:5" ht="12.75">
      <c r="A2369" s="35" t="s">
        <v>56</v>
      </c>
      <c r="E2369" s="39" t="s">
        <v>4932</v>
      </c>
    </row>
    <row r="2370" spans="1:5" ht="25.5">
      <c r="A2370" s="35" t="s">
        <v>58</v>
      </c>
      <c r="E2370" s="40" t="s">
        <v>4264</v>
      </c>
    </row>
    <row r="2371" spans="1:5" ht="12.75">
      <c r="A2371" t="s">
        <v>59</v>
      </c>
      <c r="E2371" s="39" t="s">
        <v>5</v>
      </c>
    </row>
    <row r="2372" spans="1:16" ht="12.75">
      <c r="A2372" t="s">
        <v>50</v>
      </c>
      <c s="34" t="s">
        <v>4933</v>
      </c>
      <c s="34" t="s">
        <v>4934</v>
      </c>
      <c s="35" t="s">
        <v>5</v>
      </c>
      <c s="6" t="s">
        <v>4935</v>
      </c>
      <c s="36" t="s">
        <v>65</v>
      </c>
      <c s="37">
        <v>1</v>
      </c>
      <c s="36">
        <v>0</v>
      </c>
      <c s="36">
        <f>ROUND(G2372*H2372,6)</f>
      </c>
      <c r="L2372" s="38">
        <v>0</v>
      </c>
      <c s="32">
        <f>ROUND(ROUND(L2372,2)*ROUND(G2372,3),2)</f>
      </c>
      <c s="36" t="s">
        <v>68</v>
      </c>
      <c>
        <f>(M2372*21)/100</f>
      </c>
      <c t="s">
        <v>28</v>
      </c>
    </row>
    <row r="2373" spans="1:5" ht="12.75">
      <c r="A2373" s="35" t="s">
        <v>56</v>
      </c>
      <c r="E2373" s="39" t="s">
        <v>4935</v>
      </c>
    </row>
    <row r="2374" spans="1:5" ht="25.5">
      <c r="A2374" s="35" t="s">
        <v>58</v>
      </c>
      <c r="E2374" s="40" t="s">
        <v>4273</v>
      </c>
    </row>
    <row r="2375" spans="1:5" ht="12.75">
      <c r="A2375" t="s">
        <v>59</v>
      </c>
      <c r="E2375" s="39" t="s">
        <v>5</v>
      </c>
    </row>
    <row r="2376" spans="1:16" ht="12.75">
      <c r="A2376" t="s">
        <v>50</v>
      </c>
      <c s="34" t="s">
        <v>4936</v>
      </c>
      <c s="34" t="s">
        <v>4937</v>
      </c>
      <c s="35" t="s">
        <v>5</v>
      </c>
      <c s="6" t="s">
        <v>4938</v>
      </c>
      <c s="36" t="s">
        <v>65</v>
      </c>
      <c s="37">
        <v>1</v>
      </c>
      <c s="36">
        <v>0</v>
      </c>
      <c s="36">
        <f>ROUND(G2376*H2376,6)</f>
      </c>
      <c r="L2376" s="38">
        <v>0</v>
      </c>
      <c s="32">
        <f>ROUND(ROUND(L2376,2)*ROUND(G2376,3),2)</f>
      </c>
      <c s="36" t="s">
        <v>68</v>
      </c>
      <c>
        <f>(M2376*21)/100</f>
      </c>
      <c t="s">
        <v>28</v>
      </c>
    </row>
    <row r="2377" spans="1:5" ht="12.75">
      <c r="A2377" s="35" t="s">
        <v>56</v>
      </c>
      <c r="E2377" s="39" t="s">
        <v>4938</v>
      </c>
    </row>
    <row r="2378" spans="1:5" ht="25.5">
      <c r="A2378" s="35" t="s">
        <v>58</v>
      </c>
      <c r="E2378" s="40" t="s">
        <v>4276</v>
      </c>
    </row>
    <row r="2379" spans="1:5" ht="12.75">
      <c r="A2379" t="s">
        <v>59</v>
      </c>
      <c r="E2379" s="39" t="s">
        <v>5</v>
      </c>
    </row>
    <row r="2380" spans="1:16" ht="12.75">
      <c r="A2380" t="s">
        <v>50</v>
      </c>
      <c s="34" t="s">
        <v>4939</v>
      </c>
      <c s="34" t="s">
        <v>4940</v>
      </c>
      <c s="35" t="s">
        <v>5</v>
      </c>
      <c s="6" t="s">
        <v>4941</v>
      </c>
      <c s="36" t="s">
        <v>65</v>
      </c>
      <c s="37">
        <v>1</v>
      </c>
      <c s="36">
        <v>0</v>
      </c>
      <c s="36">
        <f>ROUND(G2380*H2380,6)</f>
      </c>
      <c r="L2380" s="38">
        <v>0</v>
      </c>
      <c s="32">
        <f>ROUND(ROUND(L2380,2)*ROUND(G2380,3),2)</f>
      </c>
      <c s="36" t="s">
        <v>68</v>
      </c>
      <c>
        <f>(M2380*21)/100</f>
      </c>
      <c t="s">
        <v>28</v>
      </c>
    </row>
    <row r="2381" spans="1:5" ht="12.75">
      <c r="A2381" s="35" t="s">
        <v>56</v>
      </c>
      <c r="E2381" s="39" t="s">
        <v>4941</v>
      </c>
    </row>
    <row r="2382" spans="1:5" ht="25.5">
      <c r="A2382" s="35" t="s">
        <v>58</v>
      </c>
      <c r="E2382" s="40" t="s">
        <v>4279</v>
      </c>
    </row>
    <row r="2383" spans="1:5" ht="12.75">
      <c r="A2383" t="s">
        <v>59</v>
      </c>
      <c r="E2383" s="39" t="s">
        <v>5</v>
      </c>
    </row>
    <row r="2384" spans="1:16" ht="12.75">
      <c r="A2384" t="s">
        <v>50</v>
      </c>
      <c s="34" t="s">
        <v>4942</v>
      </c>
      <c s="34" t="s">
        <v>4943</v>
      </c>
      <c s="35" t="s">
        <v>5</v>
      </c>
      <c s="6" t="s">
        <v>4944</v>
      </c>
      <c s="36" t="s">
        <v>65</v>
      </c>
      <c s="37">
        <v>3</v>
      </c>
      <c s="36">
        <v>0</v>
      </c>
      <c s="36">
        <f>ROUND(G2384*H2384,6)</f>
      </c>
      <c r="L2384" s="38">
        <v>0</v>
      </c>
      <c s="32">
        <f>ROUND(ROUND(L2384,2)*ROUND(G2384,3),2)</f>
      </c>
      <c s="36" t="s">
        <v>68</v>
      </c>
      <c>
        <f>(M2384*21)/100</f>
      </c>
      <c t="s">
        <v>28</v>
      </c>
    </row>
    <row r="2385" spans="1:5" ht="12.75">
      <c r="A2385" s="35" t="s">
        <v>56</v>
      </c>
      <c r="E2385" s="39" t="s">
        <v>4944</v>
      </c>
    </row>
    <row r="2386" spans="1:5" ht="25.5">
      <c r="A2386" s="35" t="s">
        <v>58</v>
      </c>
      <c r="E2386" s="40" t="s">
        <v>4282</v>
      </c>
    </row>
    <row r="2387" spans="1:5" ht="12.75">
      <c r="A2387" t="s">
        <v>59</v>
      </c>
      <c r="E2387" s="39" t="s">
        <v>5</v>
      </c>
    </row>
    <row r="2388" spans="1:16" ht="12.75">
      <c r="A2388" t="s">
        <v>50</v>
      </c>
      <c s="34" t="s">
        <v>4945</v>
      </c>
      <c s="34" t="s">
        <v>4946</v>
      </c>
      <c s="35" t="s">
        <v>5</v>
      </c>
      <c s="6" t="s">
        <v>4947</v>
      </c>
      <c s="36" t="s">
        <v>65</v>
      </c>
      <c s="37">
        <v>1</v>
      </c>
      <c s="36">
        <v>0</v>
      </c>
      <c s="36">
        <f>ROUND(G2388*H2388,6)</f>
      </c>
      <c r="L2388" s="38">
        <v>0</v>
      </c>
      <c s="32">
        <f>ROUND(ROUND(L2388,2)*ROUND(G2388,3),2)</f>
      </c>
      <c s="36" t="s">
        <v>68</v>
      </c>
      <c>
        <f>(M2388*21)/100</f>
      </c>
      <c t="s">
        <v>28</v>
      </c>
    </row>
    <row r="2389" spans="1:5" ht="12.75">
      <c r="A2389" s="35" t="s">
        <v>56</v>
      </c>
      <c r="E2389" s="39" t="s">
        <v>4947</v>
      </c>
    </row>
    <row r="2390" spans="1:5" ht="25.5">
      <c r="A2390" s="35" t="s">
        <v>58</v>
      </c>
      <c r="E2390" s="40" t="s">
        <v>4285</v>
      </c>
    </row>
    <row r="2391" spans="1:5" ht="12.75">
      <c r="A2391" t="s">
        <v>59</v>
      </c>
      <c r="E2391" s="39" t="s">
        <v>5</v>
      </c>
    </row>
    <row r="2392" spans="1:16" ht="12.75">
      <c r="A2392" t="s">
        <v>50</v>
      </c>
      <c s="34" t="s">
        <v>4948</v>
      </c>
      <c s="34" t="s">
        <v>4949</v>
      </c>
      <c s="35" t="s">
        <v>5</v>
      </c>
      <c s="6" t="s">
        <v>4950</v>
      </c>
      <c s="36" t="s">
        <v>65</v>
      </c>
      <c s="37">
        <v>2</v>
      </c>
      <c s="36">
        <v>0</v>
      </c>
      <c s="36">
        <f>ROUND(G2392*H2392,6)</f>
      </c>
      <c r="L2392" s="38">
        <v>0</v>
      </c>
      <c s="32">
        <f>ROUND(ROUND(L2392,2)*ROUND(G2392,3),2)</f>
      </c>
      <c s="36" t="s">
        <v>68</v>
      </c>
      <c>
        <f>(M2392*21)/100</f>
      </c>
      <c t="s">
        <v>28</v>
      </c>
    </row>
    <row r="2393" spans="1:5" ht="12.75">
      <c r="A2393" s="35" t="s">
        <v>56</v>
      </c>
      <c r="E2393" s="39" t="s">
        <v>4950</v>
      </c>
    </row>
    <row r="2394" spans="1:5" ht="25.5">
      <c r="A2394" s="35" t="s">
        <v>58</v>
      </c>
      <c r="E2394" s="40" t="s">
        <v>4288</v>
      </c>
    </row>
    <row r="2395" spans="1:5" ht="12.75">
      <c r="A2395" t="s">
        <v>59</v>
      </c>
      <c r="E2395" s="39" t="s">
        <v>5</v>
      </c>
    </row>
    <row r="2396" spans="1:16" ht="12.75">
      <c r="A2396" t="s">
        <v>50</v>
      </c>
      <c s="34" t="s">
        <v>4951</v>
      </c>
      <c s="34" t="s">
        <v>4952</v>
      </c>
      <c s="35" t="s">
        <v>5</v>
      </c>
      <c s="6" t="s">
        <v>4953</v>
      </c>
      <c s="36" t="s">
        <v>65</v>
      </c>
      <c s="37">
        <v>1</v>
      </c>
      <c s="36">
        <v>0</v>
      </c>
      <c s="36">
        <f>ROUND(G2396*H2396,6)</f>
      </c>
      <c r="L2396" s="38">
        <v>0</v>
      </c>
      <c s="32">
        <f>ROUND(ROUND(L2396,2)*ROUND(G2396,3),2)</f>
      </c>
      <c s="36" t="s">
        <v>68</v>
      </c>
      <c>
        <f>(M2396*21)/100</f>
      </c>
      <c t="s">
        <v>28</v>
      </c>
    </row>
    <row r="2397" spans="1:5" ht="12.75">
      <c r="A2397" s="35" t="s">
        <v>56</v>
      </c>
      <c r="E2397" s="39" t="s">
        <v>4953</v>
      </c>
    </row>
    <row r="2398" spans="1:5" ht="25.5">
      <c r="A2398" s="35" t="s">
        <v>58</v>
      </c>
      <c r="E2398" s="40" t="s">
        <v>4291</v>
      </c>
    </row>
    <row r="2399" spans="1:5" ht="12.75">
      <c r="A2399" t="s">
        <v>59</v>
      </c>
      <c r="E2399" s="39" t="s">
        <v>5</v>
      </c>
    </row>
    <row r="2400" spans="1:16" ht="12.75">
      <c r="A2400" t="s">
        <v>50</v>
      </c>
      <c s="34" t="s">
        <v>4954</v>
      </c>
      <c s="34" t="s">
        <v>4955</v>
      </c>
      <c s="35" t="s">
        <v>5</v>
      </c>
      <c s="6" t="s">
        <v>4956</v>
      </c>
      <c s="36" t="s">
        <v>65</v>
      </c>
      <c s="37">
        <v>1</v>
      </c>
      <c s="36">
        <v>0</v>
      </c>
      <c s="36">
        <f>ROUND(G2400*H2400,6)</f>
      </c>
      <c r="L2400" s="38">
        <v>0</v>
      </c>
      <c s="32">
        <f>ROUND(ROUND(L2400,2)*ROUND(G2400,3),2)</f>
      </c>
      <c s="36" t="s">
        <v>68</v>
      </c>
      <c>
        <f>(M2400*21)/100</f>
      </c>
      <c t="s">
        <v>28</v>
      </c>
    </row>
    <row r="2401" spans="1:5" ht="12.75">
      <c r="A2401" s="35" t="s">
        <v>56</v>
      </c>
      <c r="E2401" s="39" t="s">
        <v>4956</v>
      </c>
    </row>
    <row r="2402" spans="1:5" ht="25.5">
      <c r="A2402" s="35" t="s">
        <v>58</v>
      </c>
      <c r="E2402" s="40" t="s">
        <v>4294</v>
      </c>
    </row>
    <row r="2403" spans="1:5" ht="12.75">
      <c r="A2403" t="s">
        <v>59</v>
      </c>
      <c r="E2403" s="39" t="s">
        <v>5</v>
      </c>
    </row>
    <row r="2404" spans="1:16" ht="12.75">
      <c r="A2404" t="s">
        <v>50</v>
      </c>
      <c s="34" t="s">
        <v>4957</v>
      </c>
      <c s="34" t="s">
        <v>4958</v>
      </c>
      <c s="35" t="s">
        <v>5</v>
      </c>
      <c s="6" t="s">
        <v>4959</v>
      </c>
      <c s="36" t="s">
        <v>65</v>
      </c>
      <c s="37">
        <v>1</v>
      </c>
      <c s="36">
        <v>0</v>
      </c>
      <c s="36">
        <f>ROUND(G2404*H2404,6)</f>
      </c>
      <c r="L2404" s="38">
        <v>0</v>
      </c>
      <c s="32">
        <f>ROUND(ROUND(L2404,2)*ROUND(G2404,3),2)</f>
      </c>
      <c s="36" t="s">
        <v>68</v>
      </c>
      <c>
        <f>(M2404*21)/100</f>
      </c>
      <c t="s">
        <v>28</v>
      </c>
    </row>
    <row r="2405" spans="1:5" ht="12.75">
      <c r="A2405" s="35" t="s">
        <v>56</v>
      </c>
      <c r="E2405" s="39" t="s">
        <v>4959</v>
      </c>
    </row>
    <row r="2406" spans="1:5" ht="25.5">
      <c r="A2406" s="35" t="s">
        <v>58</v>
      </c>
      <c r="E2406" s="40" t="s">
        <v>4297</v>
      </c>
    </row>
    <row r="2407" spans="1:5" ht="12.75">
      <c r="A2407" t="s">
        <v>59</v>
      </c>
      <c r="E2407" s="39" t="s">
        <v>5</v>
      </c>
    </row>
    <row r="2408" spans="1:16" ht="12.75">
      <c r="A2408" t="s">
        <v>50</v>
      </c>
      <c s="34" t="s">
        <v>4960</v>
      </c>
      <c s="34" t="s">
        <v>4961</v>
      </c>
      <c s="35" t="s">
        <v>5</v>
      </c>
      <c s="6" t="s">
        <v>4962</v>
      </c>
      <c s="36" t="s">
        <v>65</v>
      </c>
      <c s="37">
        <v>1</v>
      </c>
      <c s="36">
        <v>0</v>
      </c>
      <c s="36">
        <f>ROUND(G2408*H2408,6)</f>
      </c>
      <c r="L2408" s="38">
        <v>0</v>
      </c>
      <c s="32">
        <f>ROUND(ROUND(L2408,2)*ROUND(G2408,3),2)</f>
      </c>
      <c s="36" t="s">
        <v>68</v>
      </c>
      <c>
        <f>(M2408*21)/100</f>
      </c>
      <c t="s">
        <v>28</v>
      </c>
    </row>
    <row r="2409" spans="1:5" ht="12.75">
      <c r="A2409" s="35" t="s">
        <v>56</v>
      </c>
      <c r="E2409" s="39" t="s">
        <v>4962</v>
      </c>
    </row>
    <row r="2410" spans="1:5" ht="25.5">
      <c r="A2410" s="35" t="s">
        <v>58</v>
      </c>
      <c r="E2410" s="40" t="s">
        <v>4300</v>
      </c>
    </row>
    <row r="2411" spans="1:5" ht="12.75">
      <c r="A2411" t="s">
        <v>59</v>
      </c>
      <c r="E2411" s="39" t="s">
        <v>5</v>
      </c>
    </row>
    <row r="2412" spans="1:16" ht="12.75">
      <c r="A2412" t="s">
        <v>50</v>
      </c>
      <c s="34" t="s">
        <v>4963</v>
      </c>
      <c s="34" t="s">
        <v>4964</v>
      </c>
      <c s="35" t="s">
        <v>5</v>
      </c>
      <c s="6" t="s">
        <v>4965</v>
      </c>
      <c s="36" t="s">
        <v>65</v>
      </c>
      <c s="37">
        <v>2</v>
      </c>
      <c s="36">
        <v>0</v>
      </c>
      <c s="36">
        <f>ROUND(G2412*H2412,6)</f>
      </c>
      <c r="L2412" s="38">
        <v>0</v>
      </c>
      <c s="32">
        <f>ROUND(ROUND(L2412,2)*ROUND(G2412,3),2)</f>
      </c>
      <c s="36" t="s">
        <v>68</v>
      </c>
      <c>
        <f>(M2412*21)/100</f>
      </c>
      <c t="s">
        <v>28</v>
      </c>
    </row>
    <row r="2413" spans="1:5" ht="12.75">
      <c r="A2413" s="35" t="s">
        <v>56</v>
      </c>
      <c r="E2413" s="39" t="s">
        <v>4965</v>
      </c>
    </row>
    <row r="2414" spans="1:5" ht="25.5">
      <c r="A2414" s="35" t="s">
        <v>58</v>
      </c>
      <c r="E2414" s="40" t="s">
        <v>4303</v>
      </c>
    </row>
    <row r="2415" spans="1:5" ht="12.75">
      <c r="A2415" t="s">
        <v>59</v>
      </c>
      <c r="E2415" s="39" t="s">
        <v>5</v>
      </c>
    </row>
    <row r="2416" spans="1:16" ht="12.75">
      <c r="A2416" t="s">
        <v>50</v>
      </c>
      <c s="34" t="s">
        <v>4966</v>
      </c>
      <c s="34" t="s">
        <v>4967</v>
      </c>
      <c s="35" t="s">
        <v>5</v>
      </c>
      <c s="6" t="s">
        <v>4968</v>
      </c>
      <c s="36" t="s">
        <v>65</v>
      </c>
      <c s="37">
        <v>1</v>
      </c>
      <c s="36">
        <v>0</v>
      </c>
      <c s="36">
        <f>ROUND(G2416*H2416,6)</f>
      </c>
      <c r="L2416" s="38">
        <v>0</v>
      </c>
      <c s="32">
        <f>ROUND(ROUND(L2416,2)*ROUND(G2416,3),2)</f>
      </c>
      <c s="36" t="s">
        <v>68</v>
      </c>
      <c>
        <f>(M2416*21)/100</f>
      </c>
      <c t="s">
        <v>28</v>
      </c>
    </row>
    <row r="2417" spans="1:5" ht="12.75">
      <c r="A2417" s="35" t="s">
        <v>56</v>
      </c>
      <c r="E2417" s="39" t="s">
        <v>4968</v>
      </c>
    </row>
    <row r="2418" spans="1:5" ht="25.5">
      <c r="A2418" s="35" t="s">
        <v>58</v>
      </c>
      <c r="E2418" s="40" t="s">
        <v>4306</v>
      </c>
    </row>
    <row r="2419" spans="1:5" ht="12.75">
      <c r="A2419" t="s">
        <v>59</v>
      </c>
      <c r="E2419" s="39" t="s">
        <v>5</v>
      </c>
    </row>
    <row r="2420" spans="1:16" ht="12.75">
      <c r="A2420" t="s">
        <v>50</v>
      </c>
      <c s="34" t="s">
        <v>4969</v>
      </c>
      <c s="34" t="s">
        <v>4970</v>
      </c>
      <c s="35" t="s">
        <v>5</v>
      </c>
      <c s="6" t="s">
        <v>4971</v>
      </c>
      <c s="36" t="s">
        <v>65</v>
      </c>
      <c s="37">
        <v>2</v>
      </c>
      <c s="36">
        <v>0</v>
      </c>
      <c s="36">
        <f>ROUND(G2420*H2420,6)</f>
      </c>
      <c r="L2420" s="38">
        <v>0</v>
      </c>
      <c s="32">
        <f>ROUND(ROUND(L2420,2)*ROUND(G2420,3),2)</f>
      </c>
      <c s="36" t="s">
        <v>68</v>
      </c>
      <c>
        <f>(M2420*21)/100</f>
      </c>
      <c t="s">
        <v>28</v>
      </c>
    </row>
    <row r="2421" spans="1:5" ht="12.75">
      <c r="A2421" s="35" t="s">
        <v>56</v>
      </c>
      <c r="E2421" s="39" t="s">
        <v>4971</v>
      </c>
    </row>
    <row r="2422" spans="1:5" ht="25.5">
      <c r="A2422" s="35" t="s">
        <v>58</v>
      </c>
      <c r="E2422" s="40" t="s">
        <v>4309</v>
      </c>
    </row>
    <row r="2423" spans="1:5" ht="12.75">
      <c r="A2423" t="s">
        <v>59</v>
      </c>
      <c r="E2423" s="39" t="s">
        <v>5</v>
      </c>
    </row>
    <row r="2424" spans="1:16" ht="12.75">
      <c r="A2424" t="s">
        <v>50</v>
      </c>
      <c s="34" t="s">
        <v>4972</v>
      </c>
      <c s="34" t="s">
        <v>4973</v>
      </c>
      <c s="35" t="s">
        <v>5</v>
      </c>
      <c s="6" t="s">
        <v>4974</v>
      </c>
      <c s="36" t="s">
        <v>65</v>
      </c>
      <c s="37">
        <v>2</v>
      </c>
      <c s="36">
        <v>0</v>
      </c>
      <c s="36">
        <f>ROUND(G2424*H2424,6)</f>
      </c>
      <c r="L2424" s="38">
        <v>0</v>
      </c>
      <c s="32">
        <f>ROUND(ROUND(L2424,2)*ROUND(G2424,3),2)</f>
      </c>
      <c s="36" t="s">
        <v>68</v>
      </c>
      <c>
        <f>(M2424*21)/100</f>
      </c>
      <c t="s">
        <v>28</v>
      </c>
    </row>
    <row r="2425" spans="1:5" ht="12.75">
      <c r="A2425" s="35" t="s">
        <v>56</v>
      </c>
      <c r="E2425" s="39" t="s">
        <v>4974</v>
      </c>
    </row>
    <row r="2426" spans="1:5" ht="25.5">
      <c r="A2426" s="35" t="s">
        <v>58</v>
      </c>
      <c r="E2426" s="40" t="s">
        <v>4312</v>
      </c>
    </row>
    <row r="2427" spans="1:5" ht="12.75">
      <c r="A2427" t="s">
        <v>59</v>
      </c>
      <c r="E2427" s="39" t="s">
        <v>5</v>
      </c>
    </row>
    <row r="2428" spans="1:16" ht="12.75">
      <c r="A2428" t="s">
        <v>50</v>
      </c>
      <c s="34" t="s">
        <v>4975</v>
      </c>
      <c s="34" t="s">
        <v>4976</v>
      </c>
      <c s="35" t="s">
        <v>5</v>
      </c>
      <c s="6" t="s">
        <v>4977</v>
      </c>
      <c s="36" t="s">
        <v>65</v>
      </c>
      <c s="37">
        <v>1</v>
      </c>
      <c s="36">
        <v>0</v>
      </c>
      <c s="36">
        <f>ROUND(G2428*H2428,6)</f>
      </c>
      <c r="L2428" s="38">
        <v>0</v>
      </c>
      <c s="32">
        <f>ROUND(ROUND(L2428,2)*ROUND(G2428,3),2)</f>
      </c>
      <c s="36" t="s">
        <v>68</v>
      </c>
      <c>
        <f>(M2428*21)/100</f>
      </c>
      <c t="s">
        <v>28</v>
      </c>
    </row>
    <row r="2429" spans="1:5" ht="12.75">
      <c r="A2429" s="35" t="s">
        <v>56</v>
      </c>
      <c r="E2429" s="39" t="s">
        <v>4977</v>
      </c>
    </row>
    <row r="2430" spans="1:5" ht="25.5">
      <c r="A2430" s="35" t="s">
        <v>58</v>
      </c>
      <c r="E2430" s="40" t="s">
        <v>4315</v>
      </c>
    </row>
    <row r="2431" spans="1:5" ht="12.75">
      <c r="A2431" t="s">
        <v>59</v>
      </c>
      <c r="E2431" s="39" t="s">
        <v>5</v>
      </c>
    </row>
    <row r="2432" spans="1:16" ht="12.75">
      <c r="A2432" t="s">
        <v>50</v>
      </c>
      <c s="34" t="s">
        <v>4978</v>
      </c>
      <c s="34" t="s">
        <v>4979</v>
      </c>
      <c s="35" t="s">
        <v>5</v>
      </c>
      <c s="6" t="s">
        <v>4980</v>
      </c>
      <c s="36" t="s">
        <v>65</v>
      </c>
      <c s="37">
        <v>1</v>
      </c>
      <c s="36">
        <v>0</v>
      </c>
      <c s="36">
        <f>ROUND(G2432*H2432,6)</f>
      </c>
      <c r="L2432" s="38">
        <v>0</v>
      </c>
      <c s="32">
        <f>ROUND(ROUND(L2432,2)*ROUND(G2432,3),2)</f>
      </c>
      <c s="36" t="s">
        <v>68</v>
      </c>
      <c>
        <f>(M2432*21)/100</f>
      </c>
      <c t="s">
        <v>28</v>
      </c>
    </row>
    <row r="2433" spans="1:5" ht="12.75">
      <c r="A2433" s="35" t="s">
        <v>56</v>
      </c>
      <c r="E2433" s="39" t="s">
        <v>4980</v>
      </c>
    </row>
    <row r="2434" spans="1:5" ht="25.5">
      <c r="A2434" s="35" t="s">
        <v>58</v>
      </c>
      <c r="E2434" s="40" t="s">
        <v>4324</v>
      </c>
    </row>
    <row r="2435" spans="1:5" ht="12.75">
      <c r="A2435" t="s">
        <v>59</v>
      </c>
      <c r="E2435" s="39" t="s">
        <v>5</v>
      </c>
    </row>
    <row r="2436" spans="1:16" ht="12.75">
      <c r="A2436" t="s">
        <v>50</v>
      </c>
      <c s="34" t="s">
        <v>4981</v>
      </c>
      <c s="34" t="s">
        <v>4982</v>
      </c>
      <c s="35" t="s">
        <v>5</v>
      </c>
      <c s="6" t="s">
        <v>4983</v>
      </c>
      <c s="36" t="s">
        <v>65</v>
      </c>
      <c s="37">
        <v>1</v>
      </c>
      <c s="36">
        <v>0</v>
      </c>
      <c s="36">
        <f>ROUND(G2436*H2436,6)</f>
      </c>
      <c r="L2436" s="38">
        <v>0</v>
      </c>
      <c s="32">
        <f>ROUND(ROUND(L2436,2)*ROUND(G2436,3),2)</f>
      </c>
      <c s="36" t="s">
        <v>68</v>
      </c>
      <c>
        <f>(M2436*21)/100</f>
      </c>
      <c t="s">
        <v>28</v>
      </c>
    </row>
    <row r="2437" spans="1:5" ht="12.75">
      <c r="A2437" s="35" t="s">
        <v>56</v>
      </c>
      <c r="E2437" s="39" t="s">
        <v>4983</v>
      </c>
    </row>
    <row r="2438" spans="1:5" ht="25.5">
      <c r="A2438" s="35" t="s">
        <v>58</v>
      </c>
      <c r="E2438" s="40" t="s">
        <v>4327</v>
      </c>
    </row>
    <row r="2439" spans="1:5" ht="12.75">
      <c r="A2439" t="s">
        <v>59</v>
      </c>
      <c r="E2439" s="39" t="s">
        <v>5</v>
      </c>
    </row>
    <row r="2440" spans="1:16" ht="12.75">
      <c r="A2440" t="s">
        <v>50</v>
      </c>
      <c s="34" t="s">
        <v>4984</v>
      </c>
      <c s="34" t="s">
        <v>4985</v>
      </c>
      <c s="35" t="s">
        <v>5</v>
      </c>
      <c s="6" t="s">
        <v>4986</v>
      </c>
      <c s="36" t="s">
        <v>65</v>
      </c>
      <c s="37">
        <v>1</v>
      </c>
      <c s="36">
        <v>0</v>
      </c>
      <c s="36">
        <f>ROUND(G2440*H2440,6)</f>
      </c>
      <c r="L2440" s="38">
        <v>0</v>
      </c>
      <c s="32">
        <f>ROUND(ROUND(L2440,2)*ROUND(G2440,3),2)</f>
      </c>
      <c s="36" t="s">
        <v>68</v>
      </c>
      <c>
        <f>(M2440*21)/100</f>
      </c>
      <c t="s">
        <v>28</v>
      </c>
    </row>
    <row r="2441" spans="1:5" ht="12.75">
      <c r="A2441" s="35" t="s">
        <v>56</v>
      </c>
      <c r="E2441" s="39" t="s">
        <v>4986</v>
      </c>
    </row>
    <row r="2442" spans="1:5" ht="25.5">
      <c r="A2442" s="35" t="s">
        <v>58</v>
      </c>
      <c r="E2442" s="40" t="s">
        <v>4330</v>
      </c>
    </row>
    <row r="2443" spans="1:5" ht="12.75">
      <c r="A2443" t="s">
        <v>59</v>
      </c>
      <c r="E2443" s="39" t="s">
        <v>5</v>
      </c>
    </row>
    <row r="2444" spans="1:16" ht="12.75">
      <c r="A2444" t="s">
        <v>50</v>
      </c>
      <c s="34" t="s">
        <v>4987</v>
      </c>
      <c s="34" t="s">
        <v>4988</v>
      </c>
      <c s="35" t="s">
        <v>5</v>
      </c>
      <c s="6" t="s">
        <v>4989</v>
      </c>
      <c s="36" t="s">
        <v>65</v>
      </c>
      <c s="37">
        <v>1</v>
      </c>
      <c s="36">
        <v>0</v>
      </c>
      <c s="36">
        <f>ROUND(G2444*H2444,6)</f>
      </c>
      <c r="L2444" s="38">
        <v>0</v>
      </c>
      <c s="32">
        <f>ROUND(ROUND(L2444,2)*ROUND(G2444,3),2)</f>
      </c>
      <c s="36" t="s">
        <v>68</v>
      </c>
      <c>
        <f>(M2444*21)/100</f>
      </c>
      <c t="s">
        <v>28</v>
      </c>
    </row>
    <row r="2445" spans="1:5" ht="12.75">
      <c r="A2445" s="35" t="s">
        <v>56</v>
      </c>
      <c r="E2445" s="39" t="s">
        <v>4989</v>
      </c>
    </row>
    <row r="2446" spans="1:5" ht="25.5">
      <c r="A2446" s="35" t="s">
        <v>58</v>
      </c>
      <c r="E2446" s="40" t="s">
        <v>4333</v>
      </c>
    </row>
    <row r="2447" spans="1:5" ht="12.75">
      <c r="A2447" t="s">
        <v>59</v>
      </c>
      <c r="E2447" s="39" t="s">
        <v>5</v>
      </c>
    </row>
    <row r="2448" spans="1:16" ht="12.75">
      <c r="A2448" t="s">
        <v>50</v>
      </c>
      <c s="34" t="s">
        <v>4990</v>
      </c>
      <c s="34" t="s">
        <v>4991</v>
      </c>
      <c s="35" t="s">
        <v>5</v>
      </c>
      <c s="6" t="s">
        <v>4992</v>
      </c>
      <c s="36" t="s">
        <v>65</v>
      </c>
      <c s="37">
        <v>1</v>
      </c>
      <c s="36">
        <v>0</v>
      </c>
      <c s="36">
        <f>ROUND(G2448*H2448,6)</f>
      </c>
      <c r="L2448" s="38">
        <v>0</v>
      </c>
      <c s="32">
        <f>ROUND(ROUND(L2448,2)*ROUND(G2448,3),2)</f>
      </c>
      <c s="36" t="s">
        <v>68</v>
      </c>
      <c>
        <f>(M2448*21)/100</f>
      </c>
      <c t="s">
        <v>28</v>
      </c>
    </row>
    <row r="2449" spans="1:5" ht="12.75">
      <c r="A2449" s="35" t="s">
        <v>56</v>
      </c>
      <c r="E2449" s="39" t="s">
        <v>4992</v>
      </c>
    </row>
    <row r="2450" spans="1:5" ht="25.5">
      <c r="A2450" s="35" t="s">
        <v>58</v>
      </c>
      <c r="E2450" s="40" t="s">
        <v>4336</v>
      </c>
    </row>
    <row r="2451" spans="1:5" ht="12.75">
      <c r="A2451" t="s">
        <v>59</v>
      </c>
      <c r="E2451" s="39" t="s">
        <v>5</v>
      </c>
    </row>
    <row r="2452" spans="1:16" ht="12.75">
      <c r="A2452" t="s">
        <v>50</v>
      </c>
      <c s="34" t="s">
        <v>4993</v>
      </c>
      <c s="34" t="s">
        <v>4994</v>
      </c>
      <c s="35" t="s">
        <v>5</v>
      </c>
      <c s="6" t="s">
        <v>4995</v>
      </c>
      <c s="36" t="s">
        <v>65</v>
      </c>
      <c s="37">
        <v>1</v>
      </c>
      <c s="36">
        <v>0</v>
      </c>
      <c s="36">
        <f>ROUND(G2452*H2452,6)</f>
      </c>
      <c r="L2452" s="38">
        <v>0</v>
      </c>
      <c s="32">
        <f>ROUND(ROUND(L2452,2)*ROUND(G2452,3),2)</f>
      </c>
      <c s="36" t="s">
        <v>68</v>
      </c>
      <c>
        <f>(M2452*21)/100</f>
      </c>
      <c t="s">
        <v>28</v>
      </c>
    </row>
    <row r="2453" spans="1:5" ht="12.75">
      <c r="A2453" s="35" t="s">
        <v>56</v>
      </c>
      <c r="E2453" s="39" t="s">
        <v>4995</v>
      </c>
    </row>
    <row r="2454" spans="1:5" ht="25.5">
      <c r="A2454" s="35" t="s">
        <v>58</v>
      </c>
      <c r="E2454" s="40" t="s">
        <v>4339</v>
      </c>
    </row>
    <row r="2455" spans="1:5" ht="12.75">
      <c r="A2455" t="s">
        <v>59</v>
      </c>
      <c r="E2455" s="39" t="s">
        <v>5</v>
      </c>
    </row>
    <row r="2456" spans="1:16" ht="12.75">
      <c r="A2456" t="s">
        <v>50</v>
      </c>
      <c s="34" t="s">
        <v>4996</v>
      </c>
      <c s="34" t="s">
        <v>4997</v>
      </c>
      <c s="35" t="s">
        <v>5</v>
      </c>
      <c s="6" t="s">
        <v>4998</v>
      </c>
      <c s="36" t="s">
        <v>65</v>
      </c>
      <c s="37">
        <v>1</v>
      </c>
      <c s="36">
        <v>0</v>
      </c>
      <c s="36">
        <f>ROUND(G2456*H2456,6)</f>
      </c>
      <c r="L2456" s="38">
        <v>0</v>
      </c>
      <c s="32">
        <f>ROUND(ROUND(L2456,2)*ROUND(G2456,3),2)</f>
      </c>
      <c s="36" t="s">
        <v>68</v>
      </c>
      <c>
        <f>(M2456*21)/100</f>
      </c>
      <c t="s">
        <v>28</v>
      </c>
    </row>
    <row r="2457" spans="1:5" ht="12.75">
      <c r="A2457" s="35" t="s">
        <v>56</v>
      </c>
      <c r="E2457" s="39" t="s">
        <v>4998</v>
      </c>
    </row>
    <row r="2458" spans="1:5" ht="25.5">
      <c r="A2458" s="35" t="s">
        <v>58</v>
      </c>
      <c r="E2458" s="40" t="s">
        <v>4342</v>
      </c>
    </row>
    <row r="2459" spans="1:5" ht="12.75">
      <c r="A2459" t="s">
        <v>59</v>
      </c>
      <c r="E2459" s="39" t="s">
        <v>5</v>
      </c>
    </row>
    <row r="2460" spans="1:16" ht="12.75">
      <c r="A2460" t="s">
        <v>50</v>
      </c>
      <c s="34" t="s">
        <v>4999</v>
      </c>
      <c s="34" t="s">
        <v>5000</v>
      </c>
      <c s="35" t="s">
        <v>5</v>
      </c>
      <c s="6" t="s">
        <v>5001</v>
      </c>
      <c s="36" t="s">
        <v>1659</v>
      </c>
      <c s="37">
        <v>22.87</v>
      </c>
      <c s="36">
        <v>0</v>
      </c>
      <c s="36">
        <f>ROUND(G2460*H2460,6)</f>
      </c>
      <c r="L2460" s="38">
        <v>0</v>
      </c>
      <c s="32">
        <f>ROUND(ROUND(L2460,2)*ROUND(G2460,3),2)</f>
      </c>
      <c s="36" t="s">
        <v>55</v>
      </c>
      <c>
        <f>(M2460*21)/100</f>
      </c>
      <c t="s">
        <v>28</v>
      </c>
    </row>
    <row r="2461" spans="1:5" ht="12.75">
      <c r="A2461" s="35" t="s">
        <v>56</v>
      </c>
      <c r="E2461" s="39" t="s">
        <v>5001</v>
      </c>
    </row>
    <row r="2462" spans="1:5" ht="76.5">
      <c r="A2462" s="35" t="s">
        <v>58</v>
      </c>
      <c r="E2462" s="40" t="s">
        <v>5002</v>
      </c>
    </row>
    <row r="2463" spans="1:5" ht="12.75">
      <c r="A2463" t="s">
        <v>59</v>
      </c>
      <c r="E2463" s="39" t="s">
        <v>5</v>
      </c>
    </row>
    <row r="2464" spans="1:16" ht="12.75">
      <c r="A2464" t="s">
        <v>50</v>
      </c>
      <c s="34" t="s">
        <v>5003</v>
      </c>
      <c s="34" t="s">
        <v>5004</v>
      </c>
      <c s="35" t="s">
        <v>5</v>
      </c>
      <c s="6" t="s">
        <v>5005</v>
      </c>
      <c s="36" t="s">
        <v>174</v>
      </c>
      <c s="37">
        <v>143.22</v>
      </c>
      <c s="36">
        <v>0</v>
      </c>
      <c s="36">
        <f>ROUND(G2464*H2464,6)</f>
      </c>
      <c r="L2464" s="38">
        <v>0</v>
      </c>
      <c s="32">
        <f>ROUND(ROUND(L2464,2)*ROUND(G2464,3),2)</f>
      </c>
      <c s="36" t="s">
        <v>55</v>
      </c>
      <c>
        <f>(M2464*21)/100</f>
      </c>
      <c t="s">
        <v>28</v>
      </c>
    </row>
    <row r="2465" spans="1:5" ht="12.75">
      <c r="A2465" s="35" t="s">
        <v>56</v>
      </c>
      <c r="E2465" s="39" t="s">
        <v>5005</v>
      </c>
    </row>
    <row r="2466" spans="1:5" ht="127.5">
      <c r="A2466" s="35" t="s">
        <v>58</v>
      </c>
      <c r="E2466" s="40" t="s">
        <v>5006</v>
      </c>
    </row>
    <row r="2467" spans="1:5" ht="12.75">
      <c r="A2467" t="s">
        <v>59</v>
      </c>
      <c r="E2467" s="39" t="s">
        <v>5</v>
      </c>
    </row>
    <row r="2468" spans="1:16" ht="25.5">
      <c r="A2468" t="s">
        <v>50</v>
      </c>
      <c s="34" t="s">
        <v>5007</v>
      </c>
      <c s="34" t="s">
        <v>5008</v>
      </c>
      <c s="35" t="s">
        <v>5</v>
      </c>
      <c s="6" t="s">
        <v>5009</v>
      </c>
      <c s="36" t="s">
        <v>1659</v>
      </c>
      <c s="37">
        <v>6.143</v>
      </c>
      <c s="36">
        <v>0</v>
      </c>
      <c s="36">
        <f>ROUND(G2468*H2468,6)</f>
      </c>
      <c r="L2468" s="38">
        <v>0</v>
      </c>
      <c s="32">
        <f>ROUND(ROUND(L2468,2)*ROUND(G2468,3),2)</f>
      </c>
      <c s="36" t="s">
        <v>68</v>
      </c>
      <c>
        <f>(M2468*21)/100</f>
      </c>
      <c t="s">
        <v>28</v>
      </c>
    </row>
    <row r="2469" spans="1:5" ht="25.5">
      <c r="A2469" s="35" t="s">
        <v>56</v>
      </c>
      <c r="E2469" s="39" t="s">
        <v>5009</v>
      </c>
    </row>
    <row r="2470" spans="1:5" ht="102">
      <c r="A2470" s="35" t="s">
        <v>58</v>
      </c>
      <c r="E2470" s="40" t="s">
        <v>5010</v>
      </c>
    </row>
    <row r="2471" spans="1:5" ht="12.75">
      <c r="A2471" t="s">
        <v>59</v>
      </c>
      <c r="E2471" s="39" t="s">
        <v>5</v>
      </c>
    </row>
    <row r="2472" spans="1:16" ht="25.5">
      <c r="A2472" t="s">
        <v>50</v>
      </c>
      <c s="34" t="s">
        <v>5011</v>
      </c>
      <c s="34" t="s">
        <v>5012</v>
      </c>
      <c s="35" t="s">
        <v>5</v>
      </c>
      <c s="6" t="s">
        <v>5013</v>
      </c>
      <c s="36" t="s">
        <v>1659</v>
      </c>
      <c s="37">
        <v>32.143</v>
      </c>
      <c s="36">
        <v>0</v>
      </c>
      <c s="36">
        <f>ROUND(G2472*H2472,6)</f>
      </c>
      <c r="L2472" s="38">
        <v>0</v>
      </c>
      <c s="32">
        <f>ROUND(ROUND(L2472,2)*ROUND(G2472,3),2)</f>
      </c>
      <c s="36" t="s">
        <v>68</v>
      </c>
      <c>
        <f>(M2472*21)/100</f>
      </c>
      <c t="s">
        <v>28</v>
      </c>
    </row>
    <row r="2473" spans="1:5" ht="25.5">
      <c r="A2473" s="35" t="s">
        <v>56</v>
      </c>
      <c r="E2473" s="39" t="s">
        <v>5013</v>
      </c>
    </row>
    <row r="2474" spans="1:5" ht="102">
      <c r="A2474" s="35" t="s">
        <v>58</v>
      </c>
      <c r="E2474" s="40" t="s">
        <v>5014</v>
      </c>
    </row>
    <row r="2475" spans="1:5" ht="12.75">
      <c r="A2475" t="s">
        <v>59</v>
      </c>
      <c r="E2475" s="39" t="s">
        <v>5</v>
      </c>
    </row>
    <row r="2476" spans="1:16" ht="12.75">
      <c r="A2476" t="s">
        <v>50</v>
      </c>
      <c s="34" t="s">
        <v>5015</v>
      </c>
      <c s="34" t="s">
        <v>5016</v>
      </c>
      <c s="35" t="s">
        <v>5</v>
      </c>
      <c s="6" t="s">
        <v>5017</v>
      </c>
      <c s="36" t="s">
        <v>1659</v>
      </c>
      <c s="37">
        <v>5.512</v>
      </c>
      <c s="36">
        <v>0</v>
      </c>
      <c s="36">
        <f>ROUND(G2476*H2476,6)</f>
      </c>
      <c r="L2476" s="38">
        <v>0</v>
      </c>
      <c s="32">
        <f>ROUND(ROUND(L2476,2)*ROUND(G2476,3),2)</f>
      </c>
      <c s="36" t="s">
        <v>55</v>
      </c>
      <c>
        <f>(M2476*21)/100</f>
      </c>
      <c t="s">
        <v>28</v>
      </c>
    </row>
    <row r="2477" spans="1:5" ht="12.75">
      <c r="A2477" s="35" t="s">
        <v>56</v>
      </c>
      <c r="E2477" s="39" t="s">
        <v>5017</v>
      </c>
    </row>
    <row r="2478" spans="1:5" ht="25.5">
      <c r="A2478" s="35" t="s">
        <v>58</v>
      </c>
      <c r="E2478" s="40" t="s">
        <v>5018</v>
      </c>
    </row>
    <row r="2479" spans="1:5" ht="12.75">
      <c r="A2479" t="s">
        <v>59</v>
      </c>
      <c r="E2479" s="39" t="s">
        <v>5</v>
      </c>
    </row>
    <row r="2480" spans="1:16" ht="12.75">
      <c r="A2480" t="s">
        <v>50</v>
      </c>
      <c s="34" t="s">
        <v>5019</v>
      </c>
      <c s="34" t="s">
        <v>5020</v>
      </c>
      <c s="35" t="s">
        <v>5</v>
      </c>
      <c s="6" t="s">
        <v>5021</v>
      </c>
      <c s="36" t="s">
        <v>1659</v>
      </c>
      <c s="37">
        <v>6.143</v>
      </c>
      <c s="36">
        <v>0</v>
      </c>
      <c s="36">
        <f>ROUND(G2480*H2480,6)</f>
      </c>
      <c r="L2480" s="38">
        <v>0</v>
      </c>
      <c s="32">
        <f>ROUND(ROUND(L2480,2)*ROUND(G2480,3),2)</f>
      </c>
      <c s="36" t="s">
        <v>55</v>
      </c>
      <c>
        <f>(M2480*21)/100</f>
      </c>
      <c t="s">
        <v>28</v>
      </c>
    </row>
    <row r="2481" spans="1:5" ht="12.75">
      <c r="A2481" s="35" t="s">
        <v>56</v>
      </c>
      <c r="E2481" s="39" t="s">
        <v>5021</v>
      </c>
    </row>
    <row r="2482" spans="1:5" ht="102">
      <c r="A2482" s="35" t="s">
        <v>58</v>
      </c>
      <c r="E2482" s="40" t="s">
        <v>5022</v>
      </c>
    </row>
    <row r="2483" spans="1:5" ht="12.75">
      <c r="A2483" t="s">
        <v>59</v>
      </c>
      <c r="E2483" s="39" t="s">
        <v>5</v>
      </c>
    </row>
    <row r="2484" spans="1:16" ht="12.75">
      <c r="A2484" t="s">
        <v>50</v>
      </c>
      <c s="34" t="s">
        <v>5023</v>
      </c>
      <c s="34" t="s">
        <v>5024</v>
      </c>
      <c s="35" t="s">
        <v>5</v>
      </c>
      <c s="6" t="s">
        <v>5025</v>
      </c>
      <c s="36" t="s">
        <v>1659</v>
      </c>
      <c s="37">
        <v>32.143</v>
      </c>
      <c s="36">
        <v>0</v>
      </c>
      <c s="36">
        <f>ROUND(G2484*H2484,6)</f>
      </c>
      <c r="L2484" s="38">
        <v>0</v>
      </c>
      <c s="32">
        <f>ROUND(ROUND(L2484,2)*ROUND(G2484,3),2)</f>
      </c>
      <c s="36" t="s">
        <v>55</v>
      </c>
      <c>
        <f>(M2484*21)/100</f>
      </c>
      <c t="s">
        <v>28</v>
      </c>
    </row>
    <row r="2485" spans="1:5" ht="12.75">
      <c r="A2485" s="35" t="s">
        <v>56</v>
      </c>
      <c r="E2485" s="39" t="s">
        <v>5025</v>
      </c>
    </row>
    <row r="2486" spans="1:5" ht="102">
      <c r="A2486" s="35" t="s">
        <v>58</v>
      </c>
      <c r="E2486" s="40" t="s">
        <v>5026</v>
      </c>
    </row>
    <row r="2487" spans="1:5" ht="12.75">
      <c r="A2487" t="s">
        <v>59</v>
      </c>
      <c r="E2487" s="39" t="s">
        <v>5</v>
      </c>
    </row>
    <row r="2488" spans="1:16" ht="12.75">
      <c r="A2488" t="s">
        <v>50</v>
      </c>
      <c s="34" t="s">
        <v>5027</v>
      </c>
      <c s="34" t="s">
        <v>5028</v>
      </c>
      <c s="35" t="s">
        <v>5</v>
      </c>
      <c s="6" t="s">
        <v>5029</v>
      </c>
      <c s="36" t="s">
        <v>1659</v>
      </c>
      <c s="37">
        <v>8.67</v>
      </c>
      <c s="36">
        <v>0</v>
      </c>
      <c s="36">
        <f>ROUND(G2488*H2488,6)</f>
      </c>
      <c r="L2488" s="38">
        <v>0</v>
      </c>
      <c s="32">
        <f>ROUND(ROUND(L2488,2)*ROUND(G2488,3),2)</f>
      </c>
      <c s="36" t="s">
        <v>55</v>
      </c>
      <c>
        <f>(M2488*21)/100</f>
      </c>
      <c t="s">
        <v>28</v>
      </c>
    </row>
    <row r="2489" spans="1:5" ht="12.75">
      <c r="A2489" s="35" t="s">
        <v>56</v>
      </c>
      <c r="E2489" s="39" t="s">
        <v>5029</v>
      </c>
    </row>
    <row r="2490" spans="1:5" ht="25.5">
      <c r="A2490" s="35" t="s">
        <v>58</v>
      </c>
      <c r="E2490" s="40" t="s">
        <v>5030</v>
      </c>
    </row>
    <row r="2491" spans="1:5" ht="12.75">
      <c r="A2491" t="s">
        <v>59</v>
      </c>
      <c r="E2491" s="39" t="s">
        <v>5</v>
      </c>
    </row>
    <row r="2492" spans="1:16" ht="25.5">
      <c r="A2492" t="s">
        <v>50</v>
      </c>
      <c s="34" t="s">
        <v>5031</v>
      </c>
      <c s="34" t="s">
        <v>5032</v>
      </c>
      <c s="35" t="s">
        <v>5</v>
      </c>
      <c s="6" t="s">
        <v>5033</v>
      </c>
      <c s="36" t="s">
        <v>1659</v>
      </c>
      <c s="37">
        <v>108.33</v>
      </c>
      <c s="36">
        <v>0</v>
      </c>
      <c s="36">
        <f>ROUND(G2492*H2492,6)</f>
      </c>
      <c r="L2492" s="38">
        <v>0</v>
      </c>
      <c s="32">
        <f>ROUND(ROUND(L2492,2)*ROUND(G2492,3),2)</f>
      </c>
      <c s="36" t="s">
        <v>55</v>
      </c>
      <c>
        <f>(M2492*21)/100</f>
      </c>
      <c t="s">
        <v>28</v>
      </c>
    </row>
    <row r="2493" spans="1:5" ht="25.5">
      <c r="A2493" s="35" t="s">
        <v>56</v>
      </c>
      <c r="E2493" s="39" t="s">
        <v>5033</v>
      </c>
    </row>
    <row r="2494" spans="1:5" ht="318.75">
      <c r="A2494" s="35" t="s">
        <v>58</v>
      </c>
      <c r="E2494" s="40" t="s">
        <v>5034</v>
      </c>
    </row>
    <row r="2495" spans="1:5" ht="12.75">
      <c r="A2495" t="s">
        <v>59</v>
      </c>
      <c r="E2495" s="39" t="s">
        <v>5</v>
      </c>
    </row>
    <row r="2496" spans="1:16" ht="25.5">
      <c r="A2496" t="s">
        <v>50</v>
      </c>
      <c s="34" t="s">
        <v>5035</v>
      </c>
      <c s="34" t="s">
        <v>5036</v>
      </c>
      <c s="35" t="s">
        <v>5</v>
      </c>
      <c s="6" t="s">
        <v>5037</v>
      </c>
      <c s="36" t="s">
        <v>1659</v>
      </c>
      <c s="37">
        <v>7.511</v>
      </c>
      <c s="36">
        <v>0</v>
      </c>
      <c s="36">
        <f>ROUND(G2496*H2496,6)</f>
      </c>
      <c r="L2496" s="38">
        <v>0</v>
      </c>
      <c s="32">
        <f>ROUND(ROUND(L2496,2)*ROUND(G2496,3),2)</f>
      </c>
      <c s="36" t="s">
        <v>55</v>
      </c>
      <c>
        <f>(M2496*21)/100</f>
      </c>
      <c t="s">
        <v>28</v>
      </c>
    </row>
    <row r="2497" spans="1:5" ht="25.5">
      <c r="A2497" s="35" t="s">
        <v>56</v>
      </c>
      <c r="E2497" s="39" t="s">
        <v>5037</v>
      </c>
    </row>
    <row r="2498" spans="1:5" ht="89.25">
      <c r="A2498" s="35" t="s">
        <v>58</v>
      </c>
      <c r="E2498" s="40" t="s">
        <v>5038</v>
      </c>
    </row>
    <row r="2499" spans="1:5" ht="12.75">
      <c r="A2499" t="s">
        <v>59</v>
      </c>
      <c r="E2499" s="39" t="s">
        <v>5</v>
      </c>
    </row>
    <row r="2500" spans="1:16" ht="25.5">
      <c r="A2500" t="s">
        <v>50</v>
      </c>
      <c s="34" t="s">
        <v>5039</v>
      </c>
      <c s="34" t="s">
        <v>5040</v>
      </c>
      <c s="35" t="s">
        <v>5</v>
      </c>
      <c s="6" t="s">
        <v>5041</v>
      </c>
      <c s="36" t="s">
        <v>1659</v>
      </c>
      <c s="37">
        <v>4.54</v>
      </c>
      <c s="36">
        <v>0</v>
      </c>
      <c s="36">
        <f>ROUND(G2500*H2500,6)</f>
      </c>
      <c r="L2500" s="38">
        <v>0</v>
      </c>
      <c s="32">
        <f>ROUND(ROUND(L2500,2)*ROUND(G2500,3),2)</f>
      </c>
      <c s="36" t="s">
        <v>55</v>
      </c>
      <c>
        <f>(M2500*21)/100</f>
      </c>
      <c t="s">
        <v>28</v>
      </c>
    </row>
    <row r="2501" spans="1:5" ht="25.5">
      <c r="A2501" s="35" t="s">
        <v>56</v>
      </c>
      <c r="E2501" s="39" t="s">
        <v>5041</v>
      </c>
    </row>
    <row r="2502" spans="1:5" ht="25.5">
      <c r="A2502" s="35" t="s">
        <v>58</v>
      </c>
      <c r="E2502" s="40" t="s">
        <v>5042</v>
      </c>
    </row>
    <row r="2503" spans="1:5" ht="12.75">
      <c r="A2503" t="s">
        <v>59</v>
      </c>
      <c r="E2503" s="39" t="s">
        <v>5</v>
      </c>
    </row>
    <row r="2504" spans="1:16" ht="12.75">
      <c r="A2504" t="s">
        <v>50</v>
      </c>
      <c s="34" t="s">
        <v>5043</v>
      </c>
      <c s="34" t="s">
        <v>5044</v>
      </c>
      <c s="35" t="s">
        <v>5</v>
      </c>
      <c s="6" t="s">
        <v>5045</v>
      </c>
      <c s="36" t="s">
        <v>65</v>
      </c>
      <c s="37">
        <v>5</v>
      </c>
      <c s="36">
        <v>0</v>
      </c>
      <c s="36">
        <f>ROUND(G2504*H2504,6)</f>
      </c>
      <c r="L2504" s="38">
        <v>0</v>
      </c>
      <c s="32">
        <f>ROUND(ROUND(L2504,2)*ROUND(G2504,3),2)</f>
      </c>
      <c s="36" t="s">
        <v>55</v>
      </c>
      <c>
        <f>(M2504*21)/100</f>
      </c>
      <c t="s">
        <v>28</v>
      </c>
    </row>
    <row r="2505" spans="1:5" ht="12.75">
      <c r="A2505" s="35" t="s">
        <v>56</v>
      </c>
      <c r="E2505" s="39" t="s">
        <v>5045</v>
      </c>
    </row>
    <row r="2506" spans="1:5" ht="63.75">
      <c r="A2506" s="35" t="s">
        <v>58</v>
      </c>
      <c r="E2506" s="40" t="s">
        <v>5046</v>
      </c>
    </row>
    <row r="2507" spans="1:5" ht="12.75">
      <c r="A2507" t="s">
        <v>59</v>
      </c>
      <c r="E2507" s="39" t="s">
        <v>5</v>
      </c>
    </row>
    <row r="2508" spans="1:16" ht="12.75">
      <c r="A2508" t="s">
        <v>50</v>
      </c>
      <c s="34" t="s">
        <v>5047</v>
      </c>
      <c s="34" t="s">
        <v>5048</v>
      </c>
      <c s="35" t="s">
        <v>5</v>
      </c>
      <c s="6" t="s">
        <v>5049</v>
      </c>
      <c s="36" t="s">
        <v>65</v>
      </c>
      <c s="37">
        <v>2</v>
      </c>
      <c s="36">
        <v>0</v>
      </c>
      <c s="36">
        <f>ROUND(G2508*H2508,6)</f>
      </c>
      <c r="L2508" s="38">
        <v>0</v>
      </c>
      <c s="32">
        <f>ROUND(ROUND(L2508,2)*ROUND(G2508,3),2)</f>
      </c>
      <c s="36" t="s">
        <v>55</v>
      </c>
      <c>
        <f>(M2508*21)/100</f>
      </c>
      <c t="s">
        <v>28</v>
      </c>
    </row>
    <row r="2509" spans="1:5" ht="12.75">
      <c r="A2509" s="35" t="s">
        <v>56</v>
      </c>
      <c r="E2509" s="39" t="s">
        <v>5049</v>
      </c>
    </row>
    <row r="2510" spans="1:5" ht="25.5">
      <c r="A2510" s="35" t="s">
        <v>58</v>
      </c>
      <c r="E2510" s="40" t="s">
        <v>5050</v>
      </c>
    </row>
    <row r="2511" spans="1:5" ht="12.75">
      <c r="A2511" t="s">
        <v>59</v>
      </c>
      <c r="E2511" s="39" t="s">
        <v>5</v>
      </c>
    </row>
    <row r="2512" spans="1:16" ht="12.75">
      <c r="A2512" t="s">
        <v>50</v>
      </c>
      <c s="34" t="s">
        <v>5051</v>
      </c>
      <c s="34" t="s">
        <v>5052</v>
      </c>
      <c s="35" t="s">
        <v>5</v>
      </c>
      <c s="6" t="s">
        <v>5053</v>
      </c>
      <c s="36" t="s">
        <v>65</v>
      </c>
      <c s="37">
        <v>2</v>
      </c>
      <c s="36">
        <v>0</v>
      </c>
      <c s="36">
        <f>ROUND(G2512*H2512,6)</f>
      </c>
      <c r="L2512" s="38">
        <v>0</v>
      </c>
      <c s="32">
        <f>ROUND(ROUND(L2512,2)*ROUND(G2512,3),2)</f>
      </c>
      <c s="36" t="s">
        <v>55</v>
      </c>
      <c>
        <f>(M2512*21)/100</f>
      </c>
      <c t="s">
        <v>28</v>
      </c>
    </row>
    <row r="2513" spans="1:5" ht="12.75">
      <c r="A2513" s="35" t="s">
        <v>56</v>
      </c>
      <c r="E2513" s="39" t="s">
        <v>5053</v>
      </c>
    </row>
    <row r="2514" spans="1:5" ht="25.5">
      <c r="A2514" s="35" t="s">
        <v>58</v>
      </c>
      <c r="E2514" s="40" t="s">
        <v>5054</v>
      </c>
    </row>
    <row r="2515" spans="1:5" ht="12.75">
      <c r="A2515" t="s">
        <v>59</v>
      </c>
      <c r="E2515" s="39" t="s">
        <v>5</v>
      </c>
    </row>
    <row r="2516" spans="1:16" ht="12.75">
      <c r="A2516" t="s">
        <v>50</v>
      </c>
      <c s="34" t="s">
        <v>5055</v>
      </c>
      <c s="34" t="s">
        <v>5056</v>
      </c>
      <c s="35" t="s">
        <v>5</v>
      </c>
      <c s="6" t="s">
        <v>5057</v>
      </c>
      <c s="36" t="s">
        <v>65</v>
      </c>
      <c s="37">
        <v>140</v>
      </c>
      <c s="36">
        <v>0</v>
      </c>
      <c s="36">
        <f>ROUND(G2516*H2516,6)</f>
      </c>
      <c r="L2516" s="38">
        <v>0</v>
      </c>
      <c s="32">
        <f>ROUND(ROUND(L2516,2)*ROUND(G2516,3),2)</f>
      </c>
      <c s="36" t="s">
        <v>68</v>
      </c>
      <c>
        <f>(M2516*21)/100</f>
      </c>
      <c t="s">
        <v>28</v>
      </c>
    </row>
    <row r="2517" spans="1:5" ht="12.75">
      <c r="A2517" s="35" t="s">
        <v>56</v>
      </c>
      <c r="E2517" s="39" t="s">
        <v>5057</v>
      </c>
    </row>
    <row r="2518" spans="1:5" ht="38.25">
      <c r="A2518" s="35" t="s">
        <v>58</v>
      </c>
      <c r="E2518" s="40" t="s">
        <v>5058</v>
      </c>
    </row>
    <row r="2519" spans="1:5" ht="12.75">
      <c r="A2519" t="s">
        <v>59</v>
      </c>
      <c r="E2519" s="39" t="s">
        <v>5</v>
      </c>
    </row>
    <row r="2520" spans="1:16" ht="12.75">
      <c r="A2520" t="s">
        <v>50</v>
      </c>
      <c s="34" t="s">
        <v>5059</v>
      </c>
      <c s="34" t="s">
        <v>5060</v>
      </c>
      <c s="35" t="s">
        <v>5</v>
      </c>
      <c s="6" t="s">
        <v>5061</v>
      </c>
      <c s="36" t="s">
        <v>1659</v>
      </c>
      <c s="37">
        <v>1.058</v>
      </c>
      <c s="36">
        <v>0</v>
      </c>
      <c s="36">
        <f>ROUND(G2520*H2520,6)</f>
      </c>
      <c r="L2520" s="38">
        <v>0</v>
      </c>
      <c s="32">
        <f>ROUND(ROUND(L2520,2)*ROUND(G2520,3),2)</f>
      </c>
      <c s="36" t="s">
        <v>68</v>
      </c>
      <c>
        <f>(M2520*21)/100</f>
      </c>
      <c t="s">
        <v>28</v>
      </c>
    </row>
    <row r="2521" spans="1:5" ht="12.75">
      <c r="A2521" s="35" t="s">
        <v>56</v>
      </c>
      <c r="E2521" s="39" t="s">
        <v>5061</v>
      </c>
    </row>
    <row r="2522" spans="1:5" ht="25.5">
      <c r="A2522" s="35" t="s">
        <v>58</v>
      </c>
      <c r="E2522" s="40" t="s">
        <v>5062</v>
      </c>
    </row>
    <row r="2523" spans="1:5" ht="12.75">
      <c r="A2523" t="s">
        <v>59</v>
      </c>
      <c r="E2523" s="39" t="s">
        <v>5</v>
      </c>
    </row>
    <row r="2524" spans="1:16" ht="12.75">
      <c r="A2524" t="s">
        <v>50</v>
      </c>
      <c s="34" t="s">
        <v>5063</v>
      </c>
      <c s="34" t="s">
        <v>5064</v>
      </c>
      <c s="35" t="s">
        <v>5</v>
      </c>
      <c s="6" t="s">
        <v>5065</v>
      </c>
      <c s="36" t="s">
        <v>1659</v>
      </c>
      <c s="37">
        <v>2.385</v>
      </c>
      <c s="36">
        <v>0</v>
      </c>
      <c s="36">
        <f>ROUND(G2524*H2524,6)</f>
      </c>
      <c r="L2524" s="38">
        <v>0</v>
      </c>
      <c s="32">
        <f>ROUND(ROUND(L2524,2)*ROUND(G2524,3),2)</f>
      </c>
      <c s="36" t="s">
        <v>68</v>
      </c>
      <c>
        <f>(M2524*21)/100</f>
      </c>
      <c t="s">
        <v>28</v>
      </c>
    </row>
    <row r="2525" spans="1:5" ht="12.75">
      <c r="A2525" s="35" t="s">
        <v>56</v>
      </c>
      <c r="E2525" s="39" t="s">
        <v>5065</v>
      </c>
    </row>
    <row r="2526" spans="1:5" ht="25.5">
      <c r="A2526" s="35" t="s">
        <v>58</v>
      </c>
      <c r="E2526" s="40" t="s">
        <v>5066</v>
      </c>
    </row>
    <row r="2527" spans="1:5" ht="12.75">
      <c r="A2527" t="s">
        <v>59</v>
      </c>
      <c r="E2527" s="39" t="s">
        <v>5</v>
      </c>
    </row>
    <row r="2528" spans="1:16" ht="12.75">
      <c r="A2528" t="s">
        <v>50</v>
      </c>
      <c s="34" t="s">
        <v>5067</v>
      </c>
      <c s="34" t="s">
        <v>5068</v>
      </c>
      <c s="35" t="s">
        <v>5</v>
      </c>
      <c s="6" t="s">
        <v>5069</v>
      </c>
      <c s="36" t="s">
        <v>1659</v>
      </c>
      <c s="37">
        <v>4.68</v>
      </c>
      <c s="36">
        <v>0</v>
      </c>
      <c s="36">
        <f>ROUND(G2528*H2528,6)</f>
      </c>
      <c r="L2528" s="38">
        <v>0</v>
      </c>
      <c s="32">
        <f>ROUND(ROUND(L2528,2)*ROUND(G2528,3),2)</f>
      </c>
      <c s="36" t="s">
        <v>68</v>
      </c>
      <c>
        <f>(M2528*21)/100</f>
      </c>
      <c t="s">
        <v>28</v>
      </c>
    </row>
    <row r="2529" spans="1:5" ht="12.75">
      <c r="A2529" s="35" t="s">
        <v>56</v>
      </c>
      <c r="E2529" s="39" t="s">
        <v>5069</v>
      </c>
    </row>
    <row r="2530" spans="1:5" ht="25.5">
      <c r="A2530" s="35" t="s">
        <v>58</v>
      </c>
      <c r="E2530" s="40" t="s">
        <v>5070</v>
      </c>
    </row>
    <row r="2531" spans="1:5" ht="12.75">
      <c r="A2531" t="s">
        <v>59</v>
      </c>
      <c r="E2531" s="39" t="s">
        <v>5</v>
      </c>
    </row>
    <row r="2532" spans="1:16" ht="12.75">
      <c r="A2532" t="s">
        <v>50</v>
      </c>
      <c s="34" t="s">
        <v>5071</v>
      </c>
      <c s="34" t="s">
        <v>5072</v>
      </c>
      <c s="35" t="s">
        <v>5</v>
      </c>
      <c s="6" t="s">
        <v>5073</v>
      </c>
      <c s="36" t="s">
        <v>65</v>
      </c>
      <c s="37">
        <v>1</v>
      </c>
      <c s="36">
        <v>0</v>
      </c>
      <c s="36">
        <f>ROUND(G2532*H2532,6)</f>
      </c>
      <c r="L2532" s="38">
        <v>0</v>
      </c>
      <c s="32">
        <f>ROUND(ROUND(L2532,2)*ROUND(G2532,3),2)</f>
      </c>
      <c s="36" t="s">
        <v>68</v>
      </c>
      <c>
        <f>(M2532*21)/100</f>
      </c>
      <c t="s">
        <v>28</v>
      </c>
    </row>
    <row r="2533" spans="1:5" ht="12.75">
      <c r="A2533" s="35" t="s">
        <v>56</v>
      </c>
      <c r="E2533" s="39" t="s">
        <v>5073</v>
      </c>
    </row>
    <row r="2534" spans="1:5" ht="38.25">
      <c r="A2534" s="35" t="s">
        <v>58</v>
      </c>
      <c r="E2534" s="40" t="s">
        <v>5074</v>
      </c>
    </row>
    <row r="2535" spans="1:5" ht="12.75">
      <c r="A2535" t="s">
        <v>59</v>
      </c>
      <c r="E2535" s="39" t="s">
        <v>5</v>
      </c>
    </row>
    <row r="2536" spans="1:16" ht="12.75">
      <c r="A2536" t="s">
        <v>50</v>
      </c>
      <c s="34" t="s">
        <v>5075</v>
      </c>
      <c s="34" t="s">
        <v>5076</v>
      </c>
      <c s="35" t="s">
        <v>5</v>
      </c>
      <c s="6" t="s">
        <v>5077</v>
      </c>
      <c s="36" t="s">
        <v>1659</v>
      </c>
      <c s="37">
        <v>2.7</v>
      </c>
      <c s="36">
        <v>0</v>
      </c>
      <c s="36">
        <f>ROUND(G2536*H2536,6)</f>
      </c>
      <c r="L2536" s="38">
        <v>0</v>
      </c>
      <c s="32">
        <f>ROUND(ROUND(L2536,2)*ROUND(G2536,3),2)</f>
      </c>
      <c s="36" t="s">
        <v>68</v>
      </c>
      <c>
        <f>(M2536*21)/100</f>
      </c>
      <c t="s">
        <v>28</v>
      </c>
    </row>
    <row r="2537" spans="1:5" ht="12.75">
      <c r="A2537" s="35" t="s">
        <v>56</v>
      </c>
      <c r="E2537" s="39" t="s">
        <v>5077</v>
      </c>
    </row>
    <row r="2538" spans="1:5" ht="25.5">
      <c r="A2538" s="35" t="s">
        <v>58</v>
      </c>
      <c r="E2538" s="40" t="s">
        <v>5078</v>
      </c>
    </row>
    <row r="2539" spans="1:5" ht="12.75">
      <c r="A2539" t="s">
        <v>59</v>
      </c>
      <c r="E2539" s="39" t="s">
        <v>5</v>
      </c>
    </row>
    <row r="2540" spans="1:16" ht="12.75">
      <c r="A2540" t="s">
        <v>50</v>
      </c>
      <c s="34" t="s">
        <v>5079</v>
      </c>
      <c s="34" t="s">
        <v>5080</v>
      </c>
      <c s="35" t="s">
        <v>5</v>
      </c>
      <c s="6" t="s">
        <v>5081</v>
      </c>
      <c s="36" t="s">
        <v>1659</v>
      </c>
      <c s="37">
        <v>8.518</v>
      </c>
      <c s="36">
        <v>0</v>
      </c>
      <c s="36">
        <f>ROUND(G2540*H2540,6)</f>
      </c>
      <c r="L2540" s="38">
        <v>0</v>
      </c>
      <c s="32">
        <f>ROUND(ROUND(L2540,2)*ROUND(G2540,3),2)</f>
      </c>
      <c s="36" t="s">
        <v>68</v>
      </c>
      <c>
        <f>(M2540*21)/100</f>
      </c>
      <c t="s">
        <v>28</v>
      </c>
    </row>
    <row r="2541" spans="1:5" ht="12.75">
      <c r="A2541" s="35" t="s">
        <v>56</v>
      </c>
      <c r="E2541" s="39" t="s">
        <v>5081</v>
      </c>
    </row>
    <row r="2542" spans="1:5" ht="25.5">
      <c r="A2542" s="35" t="s">
        <v>58</v>
      </c>
      <c r="E2542" s="40" t="s">
        <v>5082</v>
      </c>
    </row>
    <row r="2543" spans="1:5" ht="12.75">
      <c r="A2543" t="s">
        <v>59</v>
      </c>
      <c r="E2543" s="39" t="s">
        <v>5</v>
      </c>
    </row>
    <row r="2544" spans="1:16" ht="12.75">
      <c r="A2544" t="s">
        <v>50</v>
      </c>
      <c s="34" t="s">
        <v>5083</v>
      </c>
      <c s="34" t="s">
        <v>5084</v>
      </c>
      <c s="35" t="s">
        <v>5</v>
      </c>
      <c s="6" t="s">
        <v>5085</v>
      </c>
      <c s="36" t="s">
        <v>65</v>
      </c>
      <c s="37">
        <v>1</v>
      </c>
      <c s="36">
        <v>0</v>
      </c>
      <c s="36">
        <f>ROUND(G2544*H2544,6)</f>
      </c>
      <c r="L2544" s="38">
        <v>0</v>
      </c>
      <c s="32">
        <f>ROUND(ROUND(L2544,2)*ROUND(G2544,3),2)</f>
      </c>
      <c s="36" t="s">
        <v>68</v>
      </c>
      <c>
        <f>(M2544*21)/100</f>
      </c>
      <c t="s">
        <v>28</v>
      </c>
    </row>
    <row r="2545" spans="1:5" ht="12.75">
      <c r="A2545" s="35" t="s">
        <v>56</v>
      </c>
      <c r="E2545" s="39" t="s">
        <v>5085</v>
      </c>
    </row>
    <row r="2546" spans="1:5" ht="38.25">
      <c r="A2546" s="35" t="s">
        <v>58</v>
      </c>
      <c r="E2546" s="40" t="s">
        <v>5086</v>
      </c>
    </row>
    <row r="2547" spans="1:5" ht="12.75">
      <c r="A2547" t="s">
        <v>59</v>
      </c>
      <c r="E2547" s="39" t="s">
        <v>5</v>
      </c>
    </row>
    <row r="2548" spans="1:16" ht="12.75">
      <c r="A2548" t="s">
        <v>50</v>
      </c>
      <c s="34" t="s">
        <v>5087</v>
      </c>
      <c s="34" t="s">
        <v>5088</v>
      </c>
      <c s="35" t="s">
        <v>5</v>
      </c>
      <c s="6" t="s">
        <v>5089</v>
      </c>
      <c s="36" t="s">
        <v>1659</v>
      </c>
      <c s="37">
        <v>18.945</v>
      </c>
      <c s="36">
        <v>0</v>
      </c>
      <c s="36">
        <f>ROUND(G2548*H2548,6)</f>
      </c>
      <c r="L2548" s="38">
        <v>0</v>
      </c>
      <c s="32">
        <f>ROUND(ROUND(L2548,2)*ROUND(G2548,3),2)</f>
      </c>
      <c s="36" t="s">
        <v>68</v>
      </c>
      <c>
        <f>(M2548*21)/100</f>
      </c>
      <c t="s">
        <v>28</v>
      </c>
    </row>
    <row r="2549" spans="1:5" ht="12.75">
      <c r="A2549" s="35" t="s">
        <v>56</v>
      </c>
      <c r="E2549" s="39" t="s">
        <v>5089</v>
      </c>
    </row>
    <row r="2550" spans="1:5" ht="25.5">
      <c r="A2550" s="35" t="s">
        <v>58</v>
      </c>
      <c r="E2550" s="40" t="s">
        <v>5090</v>
      </c>
    </row>
    <row r="2551" spans="1:5" ht="12.75">
      <c r="A2551" t="s">
        <v>59</v>
      </c>
      <c r="E2551" s="39" t="s">
        <v>5</v>
      </c>
    </row>
    <row r="2552" spans="1:16" ht="12.75">
      <c r="A2552" t="s">
        <v>50</v>
      </c>
      <c s="34" t="s">
        <v>5091</v>
      </c>
      <c s="34" t="s">
        <v>5092</v>
      </c>
      <c s="35" t="s">
        <v>5</v>
      </c>
      <c s="6" t="s">
        <v>5093</v>
      </c>
      <c s="36" t="s">
        <v>65</v>
      </c>
      <c s="37">
        <v>1</v>
      </c>
      <c s="36">
        <v>0</v>
      </c>
      <c s="36">
        <f>ROUND(G2552*H2552,6)</f>
      </c>
      <c r="L2552" s="38">
        <v>0</v>
      </c>
      <c s="32">
        <f>ROUND(ROUND(L2552,2)*ROUND(G2552,3),2)</f>
      </c>
      <c s="36" t="s">
        <v>68</v>
      </c>
      <c>
        <f>(M2552*21)/100</f>
      </c>
      <c t="s">
        <v>28</v>
      </c>
    </row>
    <row r="2553" spans="1:5" ht="12.75">
      <c r="A2553" s="35" t="s">
        <v>56</v>
      </c>
      <c r="E2553" s="39" t="s">
        <v>5093</v>
      </c>
    </row>
    <row r="2554" spans="1:5" ht="38.25">
      <c r="A2554" s="35" t="s">
        <v>58</v>
      </c>
      <c r="E2554" s="40" t="s">
        <v>5094</v>
      </c>
    </row>
    <row r="2555" spans="1:5" ht="12.75">
      <c r="A2555" t="s">
        <v>59</v>
      </c>
      <c r="E2555" s="39" t="s">
        <v>5</v>
      </c>
    </row>
    <row r="2556" spans="1:16" ht="12.75">
      <c r="A2556" t="s">
        <v>50</v>
      </c>
      <c s="34" t="s">
        <v>5095</v>
      </c>
      <c s="34" t="s">
        <v>5096</v>
      </c>
      <c s="35" t="s">
        <v>5</v>
      </c>
      <c s="6" t="s">
        <v>5097</v>
      </c>
      <c s="36" t="s">
        <v>65</v>
      </c>
      <c s="37">
        <v>1</v>
      </c>
      <c s="36">
        <v>0</v>
      </c>
      <c s="36">
        <f>ROUND(G2556*H2556,6)</f>
      </c>
      <c r="L2556" s="38">
        <v>0</v>
      </c>
      <c s="32">
        <f>ROUND(ROUND(L2556,2)*ROUND(G2556,3),2)</f>
      </c>
      <c s="36" t="s">
        <v>68</v>
      </c>
      <c>
        <f>(M2556*21)/100</f>
      </c>
      <c t="s">
        <v>28</v>
      </c>
    </row>
    <row r="2557" spans="1:5" ht="12.75">
      <c r="A2557" s="35" t="s">
        <v>56</v>
      </c>
      <c r="E2557" s="39" t="s">
        <v>5097</v>
      </c>
    </row>
    <row r="2558" spans="1:5" ht="25.5">
      <c r="A2558" s="35" t="s">
        <v>58</v>
      </c>
      <c r="E2558" s="40" t="s">
        <v>5098</v>
      </c>
    </row>
    <row r="2559" spans="1:5" ht="12.75">
      <c r="A2559" t="s">
        <v>59</v>
      </c>
      <c r="E2559" s="39" t="s">
        <v>5</v>
      </c>
    </row>
    <row r="2560" spans="1:16" ht="12.75">
      <c r="A2560" t="s">
        <v>50</v>
      </c>
      <c s="34" t="s">
        <v>5099</v>
      </c>
      <c s="34" t="s">
        <v>5100</v>
      </c>
      <c s="35" t="s">
        <v>5</v>
      </c>
      <c s="6" t="s">
        <v>5101</v>
      </c>
      <c s="36" t="s">
        <v>65</v>
      </c>
      <c s="37">
        <v>1</v>
      </c>
      <c s="36">
        <v>0</v>
      </c>
      <c s="36">
        <f>ROUND(G2560*H2560,6)</f>
      </c>
      <c r="L2560" s="38">
        <v>0</v>
      </c>
      <c s="32">
        <f>ROUND(ROUND(L2560,2)*ROUND(G2560,3),2)</f>
      </c>
      <c s="36" t="s">
        <v>68</v>
      </c>
      <c>
        <f>(M2560*21)/100</f>
      </c>
      <c t="s">
        <v>28</v>
      </c>
    </row>
    <row r="2561" spans="1:5" ht="12.75">
      <c r="A2561" s="35" t="s">
        <v>56</v>
      </c>
      <c r="E2561" s="39" t="s">
        <v>5101</v>
      </c>
    </row>
    <row r="2562" spans="1:5" ht="25.5">
      <c r="A2562" s="35" t="s">
        <v>58</v>
      </c>
      <c r="E2562" s="40" t="s">
        <v>5102</v>
      </c>
    </row>
    <row r="2563" spans="1:5" ht="12.75">
      <c r="A2563" t="s">
        <v>59</v>
      </c>
      <c r="E2563" s="39" t="s">
        <v>5</v>
      </c>
    </row>
    <row r="2564" spans="1:16" ht="12.75">
      <c r="A2564" t="s">
        <v>50</v>
      </c>
      <c s="34" t="s">
        <v>5103</v>
      </c>
      <c s="34" t="s">
        <v>5104</v>
      </c>
      <c s="35" t="s">
        <v>5</v>
      </c>
      <c s="6" t="s">
        <v>5105</v>
      </c>
      <c s="36" t="s">
        <v>65</v>
      </c>
      <c s="37">
        <v>4</v>
      </c>
      <c s="36">
        <v>0</v>
      </c>
      <c s="36">
        <f>ROUND(G2564*H2564,6)</f>
      </c>
      <c r="L2564" s="38">
        <v>0</v>
      </c>
      <c s="32">
        <f>ROUND(ROUND(L2564,2)*ROUND(G2564,3),2)</f>
      </c>
      <c s="36" t="s">
        <v>68</v>
      </c>
      <c>
        <f>(M2564*21)/100</f>
      </c>
      <c t="s">
        <v>28</v>
      </c>
    </row>
    <row r="2565" spans="1:5" ht="12.75">
      <c r="A2565" s="35" t="s">
        <v>56</v>
      </c>
      <c r="E2565" s="39" t="s">
        <v>5105</v>
      </c>
    </row>
    <row r="2566" spans="1:5" ht="38.25">
      <c r="A2566" s="35" t="s">
        <v>58</v>
      </c>
      <c r="E2566" s="40" t="s">
        <v>5106</v>
      </c>
    </row>
    <row r="2567" spans="1:5" ht="12.75">
      <c r="A2567" t="s">
        <v>59</v>
      </c>
      <c r="E2567" s="39" t="s">
        <v>5</v>
      </c>
    </row>
    <row r="2568" spans="1:16" ht="12.75">
      <c r="A2568" t="s">
        <v>50</v>
      </c>
      <c s="34" t="s">
        <v>5107</v>
      </c>
      <c s="34" t="s">
        <v>5108</v>
      </c>
      <c s="35" t="s">
        <v>5</v>
      </c>
      <c s="6" t="s">
        <v>5109</v>
      </c>
      <c s="36" t="s">
        <v>65</v>
      </c>
      <c s="37">
        <v>11</v>
      </c>
      <c s="36">
        <v>0</v>
      </c>
      <c s="36">
        <f>ROUND(G2568*H2568,6)</f>
      </c>
      <c r="L2568" s="38">
        <v>0</v>
      </c>
      <c s="32">
        <f>ROUND(ROUND(L2568,2)*ROUND(G2568,3),2)</f>
      </c>
      <c s="36" t="s">
        <v>68</v>
      </c>
      <c>
        <f>(M2568*21)/100</f>
      </c>
      <c t="s">
        <v>28</v>
      </c>
    </row>
    <row r="2569" spans="1:5" ht="12.75">
      <c r="A2569" s="35" t="s">
        <v>56</v>
      </c>
      <c r="E2569" s="39" t="s">
        <v>5109</v>
      </c>
    </row>
    <row r="2570" spans="1:5" ht="38.25">
      <c r="A2570" s="35" t="s">
        <v>58</v>
      </c>
      <c r="E2570" s="40" t="s">
        <v>5110</v>
      </c>
    </row>
    <row r="2571" spans="1:5" ht="12.75">
      <c r="A2571" t="s">
        <v>59</v>
      </c>
      <c r="E2571" s="39" t="s">
        <v>5</v>
      </c>
    </row>
    <row r="2572" spans="1:16" ht="25.5">
      <c r="A2572" t="s">
        <v>50</v>
      </c>
      <c s="34" t="s">
        <v>5111</v>
      </c>
      <c s="34" t="s">
        <v>5112</v>
      </c>
      <c s="35" t="s">
        <v>5</v>
      </c>
      <c s="6" t="s">
        <v>5113</v>
      </c>
      <c s="36" t="s">
        <v>65</v>
      </c>
      <c s="37">
        <v>1</v>
      </c>
      <c s="36">
        <v>0</v>
      </c>
      <c s="36">
        <f>ROUND(G2572*H2572,6)</f>
      </c>
      <c r="L2572" s="38">
        <v>0</v>
      </c>
      <c s="32">
        <f>ROUND(ROUND(L2572,2)*ROUND(G2572,3),2)</f>
      </c>
      <c s="36" t="s">
        <v>68</v>
      </c>
      <c>
        <f>(M2572*21)/100</f>
      </c>
      <c t="s">
        <v>28</v>
      </c>
    </row>
    <row r="2573" spans="1:5" ht="25.5">
      <c r="A2573" s="35" t="s">
        <v>56</v>
      </c>
      <c r="E2573" s="39" t="s">
        <v>5113</v>
      </c>
    </row>
    <row r="2574" spans="1:5" ht="25.5">
      <c r="A2574" s="35" t="s">
        <v>58</v>
      </c>
      <c r="E2574" s="40" t="s">
        <v>5114</v>
      </c>
    </row>
    <row r="2575" spans="1:5" ht="12.75">
      <c r="A2575" t="s">
        <v>59</v>
      </c>
      <c r="E2575" s="39" t="s">
        <v>5</v>
      </c>
    </row>
    <row r="2576" spans="1:16" ht="25.5">
      <c r="A2576" t="s">
        <v>50</v>
      </c>
      <c s="34" t="s">
        <v>5115</v>
      </c>
      <c s="34" t="s">
        <v>5116</v>
      </c>
      <c s="35" t="s">
        <v>5</v>
      </c>
      <c s="6" t="s">
        <v>5117</v>
      </c>
      <c s="36" t="s">
        <v>65</v>
      </c>
      <c s="37">
        <v>1</v>
      </c>
      <c s="36">
        <v>0</v>
      </c>
      <c s="36">
        <f>ROUND(G2576*H2576,6)</f>
      </c>
      <c r="L2576" s="38">
        <v>0</v>
      </c>
      <c s="32">
        <f>ROUND(ROUND(L2576,2)*ROUND(G2576,3),2)</f>
      </c>
      <c s="36" t="s">
        <v>68</v>
      </c>
      <c>
        <f>(M2576*21)/100</f>
      </c>
      <c t="s">
        <v>28</v>
      </c>
    </row>
    <row r="2577" spans="1:5" ht="25.5">
      <c r="A2577" s="35" t="s">
        <v>56</v>
      </c>
      <c r="E2577" s="39" t="s">
        <v>5117</v>
      </c>
    </row>
    <row r="2578" spans="1:5" ht="25.5">
      <c r="A2578" s="35" t="s">
        <v>58</v>
      </c>
      <c r="E2578" s="40" t="s">
        <v>5118</v>
      </c>
    </row>
    <row r="2579" spans="1:5" ht="12.75">
      <c r="A2579" t="s">
        <v>59</v>
      </c>
      <c r="E2579" s="39" t="s">
        <v>5</v>
      </c>
    </row>
    <row r="2580" spans="1:16" ht="12.75">
      <c r="A2580" t="s">
        <v>50</v>
      </c>
      <c s="34" t="s">
        <v>5119</v>
      </c>
      <c s="34" t="s">
        <v>5120</v>
      </c>
      <c s="35" t="s">
        <v>5</v>
      </c>
      <c s="6" t="s">
        <v>5121</v>
      </c>
      <c s="36" t="s">
        <v>65</v>
      </c>
      <c s="37">
        <v>1</v>
      </c>
      <c s="36">
        <v>0</v>
      </c>
      <c s="36">
        <f>ROUND(G2580*H2580,6)</f>
      </c>
      <c r="L2580" s="38">
        <v>0</v>
      </c>
      <c s="32">
        <f>ROUND(ROUND(L2580,2)*ROUND(G2580,3),2)</f>
      </c>
      <c s="36" t="s">
        <v>68</v>
      </c>
      <c>
        <f>(M2580*21)/100</f>
      </c>
      <c t="s">
        <v>28</v>
      </c>
    </row>
    <row r="2581" spans="1:5" ht="12.75">
      <c r="A2581" s="35" t="s">
        <v>56</v>
      </c>
      <c r="E2581" s="39" t="s">
        <v>5121</v>
      </c>
    </row>
    <row r="2582" spans="1:5" ht="25.5">
      <c r="A2582" s="35" t="s">
        <v>58</v>
      </c>
      <c r="E2582" s="40" t="s">
        <v>4267</v>
      </c>
    </row>
    <row r="2583" spans="1:5" ht="12.75">
      <c r="A2583" t="s">
        <v>59</v>
      </c>
      <c r="E2583" s="39" t="s">
        <v>5</v>
      </c>
    </row>
    <row r="2584" spans="1:16" ht="12.75">
      <c r="A2584" t="s">
        <v>50</v>
      </c>
      <c s="34" t="s">
        <v>5122</v>
      </c>
      <c s="34" t="s">
        <v>5123</v>
      </c>
      <c s="35" t="s">
        <v>5</v>
      </c>
      <c s="6" t="s">
        <v>5124</v>
      </c>
      <c s="36" t="s">
        <v>65</v>
      </c>
      <c s="37">
        <v>1</v>
      </c>
      <c s="36">
        <v>0</v>
      </c>
      <c s="36">
        <f>ROUND(G2584*H2584,6)</f>
      </c>
      <c r="L2584" s="38">
        <v>0</v>
      </c>
      <c s="32">
        <f>ROUND(ROUND(L2584,2)*ROUND(G2584,3),2)</f>
      </c>
      <c s="36" t="s">
        <v>68</v>
      </c>
      <c>
        <f>(M2584*21)/100</f>
      </c>
      <c t="s">
        <v>28</v>
      </c>
    </row>
    <row r="2585" spans="1:5" ht="12.75">
      <c r="A2585" s="35" t="s">
        <v>56</v>
      </c>
      <c r="E2585" s="39" t="s">
        <v>5124</v>
      </c>
    </row>
    <row r="2586" spans="1:5" ht="25.5">
      <c r="A2586" s="35" t="s">
        <v>58</v>
      </c>
      <c r="E2586" s="40" t="s">
        <v>4270</v>
      </c>
    </row>
    <row r="2587" spans="1:5" ht="12.75">
      <c r="A2587" t="s">
        <v>59</v>
      </c>
      <c r="E2587" s="39" t="s">
        <v>5</v>
      </c>
    </row>
    <row r="2588" spans="1:16" ht="25.5">
      <c r="A2588" t="s">
        <v>50</v>
      </c>
      <c s="34" t="s">
        <v>5125</v>
      </c>
      <c s="34" t="s">
        <v>5126</v>
      </c>
      <c s="35" t="s">
        <v>5</v>
      </c>
      <c s="6" t="s">
        <v>5127</v>
      </c>
      <c s="36" t="s">
        <v>65</v>
      </c>
      <c s="37">
        <v>1</v>
      </c>
      <c s="36">
        <v>0</v>
      </c>
      <c s="36">
        <f>ROUND(G2588*H2588,6)</f>
      </c>
      <c r="L2588" s="38">
        <v>0</v>
      </c>
      <c s="32">
        <f>ROUND(ROUND(L2588,2)*ROUND(G2588,3),2)</f>
      </c>
      <c s="36" t="s">
        <v>68</v>
      </c>
      <c>
        <f>(M2588*21)/100</f>
      </c>
      <c t="s">
        <v>28</v>
      </c>
    </row>
    <row r="2589" spans="1:5" ht="25.5">
      <c r="A2589" s="35" t="s">
        <v>56</v>
      </c>
      <c r="E2589" s="39" t="s">
        <v>5127</v>
      </c>
    </row>
    <row r="2590" spans="1:5" ht="25.5">
      <c r="A2590" s="35" t="s">
        <v>58</v>
      </c>
      <c r="E2590" s="40" t="s">
        <v>5128</v>
      </c>
    </row>
    <row r="2591" spans="1:5" ht="12.75">
      <c r="A2591" t="s">
        <v>59</v>
      </c>
      <c r="E2591" s="39" t="s">
        <v>5</v>
      </c>
    </row>
    <row r="2592" spans="1:16" ht="12.75">
      <c r="A2592" t="s">
        <v>50</v>
      </c>
      <c s="34" t="s">
        <v>5129</v>
      </c>
      <c s="34" t="s">
        <v>5130</v>
      </c>
      <c s="35" t="s">
        <v>5</v>
      </c>
      <c s="6" t="s">
        <v>5131</v>
      </c>
      <c s="36" t="s">
        <v>65</v>
      </c>
      <c s="37">
        <v>1</v>
      </c>
      <c s="36">
        <v>0</v>
      </c>
      <c s="36">
        <f>ROUND(G2592*H2592,6)</f>
      </c>
      <c r="L2592" s="38">
        <v>0</v>
      </c>
      <c s="32">
        <f>ROUND(ROUND(L2592,2)*ROUND(G2592,3),2)</f>
      </c>
      <c s="36" t="s">
        <v>68</v>
      </c>
      <c>
        <f>(M2592*21)/100</f>
      </c>
      <c t="s">
        <v>28</v>
      </c>
    </row>
    <row r="2593" spans="1:5" ht="12.75">
      <c r="A2593" s="35" t="s">
        <v>56</v>
      </c>
      <c r="E2593" s="39" t="s">
        <v>5131</v>
      </c>
    </row>
    <row r="2594" spans="1:5" ht="38.25">
      <c r="A2594" s="35" t="s">
        <v>58</v>
      </c>
      <c r="E2594" s="40" t="s">
        <v>5132</v>
      </c>
    </row>
    <row r="2595" spans="1:5" ht="12.75">
      <c r="A2595" t="s">
        <v>59</v>
      </c>
      <c r="E2595" s="39" t="s">
        <v>5</v>
      </c>
    </row>
    <row r="2596" spans="1:16" ht="12.75">
      <c r="A2596" t="s">
        <v>50</v>
      </c>
      <c s="34" t="s">
        <v>5133</v>
      </c>
      <c s="34" t="s">
        <v>5134</v>
      </c>
      <c s="35" t="s">
        <v>5</v>
      </c>
      <c s="6" t="s">
        <v>5135</v>
      </c>
      <c s="36" t="s">
        <v>65</v>
      </c>
      <c s="37">
        <v>1</v>
      </c>
      <c s="36">
        <v>0</v>
      </c>
      <c s="36">
        <f>ROUND(G2596*H2596,6)</f>
      </c>
      <c r="L2596" s="38">
        <v>0</v>
      </c>
      <c s="32">
        <f>ROUND(ROUND(L2596,2)*ROUND(G2596,3),2)</f>
      </c>
      <c s="36" t="s">
        <v>68</v>
      </c>
      <c>
        <f>(M2596*21)/100</f>
      </c>
      <c t="s">
        <v>28</v>
      </c>
    </row>
    <row r="2597" spans="1:5" ht="12.75">
      <c r="A2597" s="35" t="s">
        <v>56</v>
      </c>
      <c r="E2597" s="39" t="s">
        <v>5135</v>
      </c>
    </row>
    <row r="2598" spans="1:5" ht="38.25">
      <c r="A2598" s="35" t="s">
        <v>58</v>
      </c>
      <c r="E2598" s="40" t="s">
        <v>5136</v>
      </c>
    </row>
    <row r="2599" spans="1:5" ht="12.75">
      <c r="A2599" t="s">
        <v>59</v>
      </c>
      <c r="E2599" s="39" t="s">
        <v>5</v>
      </c>
    </row>
    <row r="2600" spans="1:16" ht="12.75">
      <c r="A2600" t="s">
        <v>50</v>
      </c>
      <c s="34" t="s">
        <v>5137</v>
      </c>
      <c s="34" t="s">
        <v>5138</v>
      </c>
      <c s="35" t="s">
        <v>5</v>
      </c>
      <c s="6" t="s">
        <v>5139</v>
      </c>
      <c s="36" t="s">
        <v>65</v>
      </c>
      <c s="37">
        <v>2</v>
      </c>
      <c s="36">
        <v>0</v>
      </c>
      <c s="36">
        <f>ROUND(G2600*H2600,6)</f>
      </c>
      <c r="L2600" s="38">
        <v>0</v>
      </c>
      <c s="32">
        <f>ROUND(ROUND(L2600,2)*ROUND(G2600,3),2)</f>
      </c>
      <c s="36" t="s">
        <v>68</v>
      </c>
      <c>
        <f>(M2600*21)/100</f>
      </c>
      <c t="s">
        <v>28</v>
      </c>
    </row>
    <row r="2601" spans="1:5" ht="12.75">
      <c r="A2601" s="35" t="s">
        <v>56</v>
      </c>
      <c r="E2601" s="39" t="s">
        <v>5139</v>
      </c>
    </row>
    <row r="2602" spans="1:5" ht="38.25">
      <c r="A2602" s="35" t="s">
        <v>58</v>
      </c>
      <c r="E2602" s="40" t="s">
        <v>5140</v>
      </c>
    </row>
    <row r="2603" spans="1:5" ht="12.75">
      <c r="A2603" t="s">
        <v>59</v>
      </c>
      <c r="E2603" s="39" t="s">
        <v>5</v>
      </c>
    </row>
    <row r="2604" spans="1:16" ht="12.75">
      <c r="A2604" t="s">
        <v>50</v>
      </c>
      <c s="34" t="s">
        <v>5141</v>
      </c>
      <c s="34" t="s">
        <v>5142</v>
      </c>
      <c s="35" t="s">
        <v>5</v>
      </c>
      <c s="6" t="s">
        <v>5143</v>
      </c>
      <c s="36" t="s">
        <v>65</v>
      </c>
      <c s="37">
        <v>1</v>
      </c>
      <c s="36">
        <v>0</v>
      </c>
      <c s="36">
        <f>ROUND(G2604*H2604,6)</f>
      </c>
      <c r="L2604" s="38">
        <v>0</v>
      </c>
      <c s="32">
        <f>ROUND(ROUND(L2604,2)*ROUND(G2604,3),2)</f>
      </c>
      <c s="36" t="s">
        <v>68</v>
      </c>
      <c>
        <f>(M2604*21)/100</f>
      </c>
      <c t="s">
        <v>28</v>
      </c>
    </row>
    <row r="2605" spans="1:5" ht="12.75">
      <c r="A2605" s="35" t="s">
        <v>56</v>
      </c>
      <c r="E2605" s="39" t="s">
        <v>5143</v>
      </c>
    </row>
    <row r="2606" spans="1:5" ht="38.25">
      <c r="A2606" s="35" t="s">
        <v>58</v>
      </c>
      <c r="E2606" s="40" t="s">
        <v>5144</v>
      </c>
    </row>
    <row r="2607" spans="1:5" ht="12.75">
      <c r="A2607" t="s">
        <v>59</v>
      </c>
      <c r="E2607" s="39" t="s">
        <v>5</v>
      </c>
    </row>
    <row r="2608" spans="1:16" ht="12.75">
      <c r="A2608" t="s">
        <v>50</v>
      </c>
      <c s="34" t="s">
        <v>5145</v>
      </c>
      <c s="34" t="s">
        <v>5146</v>
      </c>
      <c s="35" t="s">
        <v>5</v>
      </c>
      <c s="6" t="s">
        <v>5147</v>
      </c>
      <c s="36" t="s">
        <v>65</v>
      </c>
      <c s="37">
        <v>1</v>
      </c>
      <c s="36">
        <v>0</v>
      </c>
      <c s="36">
        <f>ROUND(G2608*H2608,6)</f>
      </c>
      <c r="L2608" s="38">
        <v>0</v>
      </c>
      <c s="32">
        <f>ROUND(ROUND(L2608,2)*ROUND(G2608,3),2)</f>
      </c>
      <c s="36" t="s">
        <v>68</v>
      </c>
      <c>
        <f>(M2608*21)/100</f>
      </c>
      <c t="s">
        <v>28</v>
      </c>
    </row>
    <row r="2609" spans="1:5" ht="12.75">
      <c r="A2609" s="35" t="s">
        <v>56</v>
      </c>
      <c r="E2609" s="39" t="s">
        <v>5147</v>
      </c>
    </row>
    <row r="2610" spans="1:5" ht="38.25">
      <c r="A2610" s="35" t="s">
        <v>58</v>
      </c>
      <c r="E2610" s="40" t="s">
        <v>5148</v>
      </c>
    </row>
    <row r="2611" spans="1:5" ht="12.75">
      <c r="A2611" t="s">
        <v>59</v>
      </c>
      <c r="E2611" s="39" t="s">
        <v>5</v>
      </c>
    </row>
    <row r="2612" spans="1:16" ht="12.75">
      <c r="A2612" t="s">
        <v>50</v>
      </c>
      <c s="34" t="s">
        <v>5149</v>
      </c>
      <c s="34" t="s">
        <v>5150</v>
      </c>
      <c s="35" t="s">
        <v>5</v>
      </c>
      <c s="6" t="s">
        <v>5151</v>
      </c>
      <c s="36" t="s">
        <v>65</v>
      </c>
      <c s="37">
        <v>1</v>
      </c>
      <c s="36">
        <v>0</v>
      </c>
      <c s="36">
        <f>ROUND(G2612*H2612,6)</f>
      </c>
      <c r="L2612" s="38">
        <v>0</v>
      </c>
      <c s="32">
        <f>ROUND(ROUND(L2612,2)*ROUND(G2612,3),2)</f>
      </c>
      <c s="36" t="s">
        <v>68</v>
      </c>
      <c>
        <f>(M2612*21)/100</f>
      </c>
      <c t="s">
        <v>28</v>
      </c>
    </row>
    <row r="2613" spans="1:5" ht="12.75">
      <c r="A2613" s="35" t="s">
        <v>56</v>
      </c>
      <c r="E2613" s="39" t="s">
        <v>5151</v>
      </c>
    </row>
    <row r="2614" spans="1:5" ht="38.25">
      <c r="A2614" s="35" t="s">
        <v>58</v>
      </c>
      <c r="E2614" s="40" t="s">
        <v>5152</v>
      </c>
    </row>
    <row r="2615" spans="1:5" ht="12.75">
      <c r="A2615" t="s">
        <v>59</v>
      </c>
      <c r="E2615" s="39" t="s">
        <v>5</v>
      </c>
    </row>
    <row r="2616" spans="1:16" ht="12.75">
      <c r="A2616" t="s">
        <v>50</v>
      </c>
      <c s="34" t="s">
        <v>5153</v>
      </c>
      <c s="34" t="s">
        <v>5154</v>
      </c>
      <c s="35" t="s">
        <v>5</v>
      </c>
      <c s="6" t="s">
        <v>5155</v>
      </c>
      <c s="36" t="s">
        <v>65</v>
      </c>
      <c s="37">
        <v>1</v>
      </c>
      <c s="36">
        <v>0</v>
      </c>
      <c s="36">
        <f>ROUND(G2616*H2616,6)</f>
      </c>
      <c r="L2616" s="38">
        <v>0</v>
      </c>
      <c s="32">
        <f>ROUND(ROUND(L2616,2)*ROUND(G2616,3),2)</f>
      </c>
      <c s="36" t="s">
        <v>68</v>
      </c>
      <c>
        <f>(M2616*21)/100</f>
      </c>
      <c t="s">
        <v>28</v>
      </c>
    </row>
    <row r="2617" spans="1:5" ht="12.75">
      <c r="A2617" s="35" t="s">
        <v>56</v>
      </c>
      <c r="E2617" s="39" t="s">
        <v>5155</v>
      </c>
    </row>
    <row r="2618" spans="1:5" ht="38.25">
      <c r="A2618" s="35" t="s">
        <v>58</v>
      </c>
      <c r="E2618" s="40" t="s">
        <v>5156</v>
      </c>
    </row>
    <row r="2619" spans="1:5" ht="12.75">
      <c r="A2619" t="s">
        <v>59</v>
      </c>
      <c r="E2619" s="39" t="s">
        <v>5</v>
      </c>
    </row>
    <row r="2620" spans="1:16" ht="12.75">
      <c r="A2620" t="s">
        <v>50</v>
      </c>
      <c s="34" t="s">
        <v>5157</v>
      </c>
      <c s="34" t="s">
        <v>5158</v>
      </c>
      <c s="35" t="s">
        <v>5</v>
      </c>
      <c s="6" t="s">
        <v>5159</v>
      </c>
      <c s="36" t="s">
        <v>65</v>
      </c>
      <c s="37">
        <v>1</v>
      </c>
      <c s="36">
        <v>0</v>
      </c>
      <c s="36">
        <f>ROUND(G2620*H2620,6)</f>
      </c>
      <c r="L2620" s="38">
        <v>0</v>
      </c>
      <c s="32">
        <f>ROUND(ROUND(L2620,2)*ROUND(G2620,3),2)</f>
      </c>
      <c s="36" t="s">
        <v>68</v>
      </c>
      <c>
        <f>(M2620*21)/100</f>
      </c>
      <c t="s">
        <v>28</v>
      </c>
    </row>
    <row r="2621" spans="1:5" ht="12.75">
      <c r="A2621" s="35" t="s">
        <v>56</v>
      </c>
      <c r="E2621" s="39" t="s">
        <v>5159</v>
      </c>
    </row>
    <row r="2622" spans="1:5" ht="38.25">
      <c r="A2622" s="35" t="s">
        <v>58</v>
      </c>
      <c r="E2622" s="40" t="s">
        <v>5160</v>
      </c>
    </row>
    <row r="2623" spans="1:5" ht="12.75">
      <c r="A2623" t="s">
        <v>59</v>
      </c>
      <c r="E2623" s="39" t="s">
        <v>5</v>
      </c>
    </row>
    <row r="2624" spans="1:16" ht="12.75">
      <c r="A2624" t="s">
        <v>50</v>
      </c>
      <c s="34" t="s">
        <v>5161</v>
      </c>
      <c s="34" t="s">
        <v>5162</v>
      </c>
      <c s="35" t="s">
        <v>5</v>
      </c>
      <c s="6" t="s">
        <v>5163</v>
      </c>
      <c s="36" t="s">
        <v>65</v>
      </c>
      <c s="37">
        <v>1</v>
      </c>
      <c s="36">
        <v>0</v>
      </c>
      <c s="36">
        <f>ROUND(G2624*H2624,6)</f>
      </c>
      <c r="L2624" s="38">
        <v>0</v>
      </c>
      <c s="32">
        <f>ROUND(ROUND(L2624,2)*ROUND(G2624,3),2)</f>
      </c>
      <c s="36" t="s">
        <v>68</v>
      </c>
      <c>
        <f>(M2624*21)/100</f>
      </c>
      <c t="s">
        <v>28</v>
      </c>
    </row>
    <row r="2625" spans="1:5" ht="12.75">
      <c r="A2625" s="35" t="s">
        <v>56</v>
      </c>
      <c r="E2625" s="39" t="s">
        <v>5163</v>
      </c>
    </row>
    <row r="2626" spans="1:5" ht="38.25">
      <c r="A2626" s="35" t="s">
        <v>58</v>
      </c>
      <c r="E2626" s="40" t="s">
        <v>5164</v>
      </c>
    </row>
    <row r="2627" spans="1:5" ht="12.75">
      <c r="A2627" t="s">
        <v>59</v>
      </c>
      <c r="E2627" s="39" t="s">
        <v>5</v>
      </c>
    </row>
    <row r="2628" spans="1:16" ht="12.75">
      <c r="A2628" t="s">
        <v>50</v>
      </c>
      <c s="34" t="s">
        <v>5165</v>
      </c>
      <c s="34" t="s">
        <v>5166</v>
      </c>
      <c s="35" t="s">
        <v>5</v>
      </c>
      <c s="6" t="s">
        <v>5167</v>
      </c>
      <c s="36" t="s">
        <v>65</v>
      </c>
      <c s="37">
        <v>1</v>
      </c>
      <c s="36">
        <v>0</v>
      </c>
      <c s="36">
        <f>ROUND(G2628*H2628,6)</f>
      </c>
      <c r="L2628" s="38">
        <v>0</v>
      </c>
      <c s="32">
        <f>ROUND(ROUND(L2628,2)*ROUND(G2628,3),2)</f>
      </c>
      <c s="36" t="s">
        <v>68</v>
      </c>
      <c>
        <f>(M2628*21)/100</f>
      </c>
      <c t="s">
        <v>28</v>
      </c>
    </row>
    <row r="2629" spans="1:5" ht="12.75">
      <c r="A2629" s="35" t="s">
        <v>56</v>
      </c>
      <c r="E2629" s="39" t="s">
        <v>5167</v>
      </c>
    </row>
    <row r="2630" spans="1:5" ht="38.25">
      <c r="A2630" s="35" t="s">
        <v>58</v>
      </c>
      <c r="E2630" s="40" t="s">
        <v>5168</v>
      </c>
    </row>
    <row r="2631" spans="1:5" ht="12.75">
      <c r="A2631" t="s">
        <v>59</v>
      </c>
      <c r="E2631" s="39" t="s">
        <v>5</v>
      </c>
    </row>
    <row r="2632" spans="1:16" ht="12.75">
      <c r="A2632" t="s">
        <v>50</v>
      </c>
      <c s="34" t="s">
        <v>5169</v>
      </c>
      <c s="34" t="s">
        <v>5170</v>
      </c>
      <c s="35" t="s">
        <v>5</v>
      </c>
      <c s="6" t="s">
        <v>5171</v>
      </c>
      <c s="36" t="s">
        <v>65</v>
      </c>
      <c s="37">
        <v>3</v>
      </c>
      <c s="36">
        <v>0</v>
      </c>
      <c s="36">
        <f>ROUND(G2632*H2632,6)</f>
      </c>
      <c r="L2632" s="38">
        <v>0</v>
      </c>
      <c s="32">
        <f>ROUND(ROUND(L2632,2)*ROUND(G2632,3),2)</f>
      </c>
      <c s="36" t="s">
        <v>68</v>
      </c>
      <c>
        <f>(M2632*21)/100</f>
      </c>
      <c t="s">
        <v>28</v>
      </c>
    </row>
    <row r="2633" spans="1:5" ht="12.75">
      <c r="A2633" s="35" t="s">
        <v>56</v>
      </c>
      <c r="E2633" s="39" t="s">
        <v>5171</v>
      </c>
    </row>
    <row r="2634" spans="1:5" ht="38.25">
      <c r="A2634" s="35" t="s">
        <v>58</v>
      </c>
      <c r="E2634" s="40" t="s">
        <v>5172</v>
      </c>
    </row>
    <row r="2635" spans="1:5" ht="12.75">
      <c r="A2635" t="s">
        <v>59</v>
      </c>
      <c r="E2635" s="39" t="s">
        <v>5</v>
      </c>
    </row>
    <row r="2636" spans="1:16" ht="12.75">
      <c r="A2636" t="s">
        <v>50</v>
      </c>
      <c s="34" t="s">
        <v>5173</v>
      </c>
      <c s="34" t="s">
        <v>5174</v>
      </c>
      <c s="35" t="s">
        <v>5</v>
      </c>
      <c s="6" t="s">
        <v>5175</v>
      </c>
      <c s="36" t="s">
        <v>65</v>
      </c>
      <c s="37">
        <v>2</v>
      </c>
      <c s="36">
        <v>0</v>
      </c>
      <c s="36">
        <f>ROUND(G2636*H2636,6)</f>
      </c>
      <c r="L2636" s="38">
        <v>0</v>
      </c>
      <c s="32">
        <f>ROUND(ROUND(L2636,2)*ROUND(G2636,3),2)</f>
      </c>
      <c s="36" t="s">
        <v>68</v>
      </c>
      <c>
        <f>(M2636*21)/100</f>
      </c>
      <c t="s">
        <v>28</v>
      </c>
    </row>
    <row r="2637" spans="1:5" ht="12.75">
      <c r="A2637" s="35" t="s">
        <v>56</v>
      </c>
      <c r="E2637" s="39" t="s">
        <v>5175</v>
      </c>
    </row>
    <row r="2638" spans="1:5" ht="38.25">
      <c r="A2638" s="35" t="s">
        <v>58</v>
      </c>
      <c r="E2638" s="40" t="s">
        <v>5176</v>
      </c>
    </row>
    <row r="2639" spans="1:5" ht="12.75">
      <c r="A2639" t="s">
        <v>59</v>
      </c>
      <c r="E2639" s="39" t="s">
        <v>5</v>
      </c>
    </row>
    <row r="2640" spans="1:16" ht="12.75">
      <c r="A2640" t="s">
        <v>50</v>
      </c>
      <c s="34" t="s">
        <v>5177</v>
      </c>
      <c s="34" t="s">
        <v>5178</v>
      </c>
      <c s="35" t="s">
        <v>5</v>
      </c>
      <c s="6" t="s">
        <v>5179</v>
      </c>
      <c s="36" t="s">
        <v>65</v>
      </c>
      <c s="37">
        <v>1</v>
      </c>
      <c s="36">
        <v>0</v>
      </c>
      <c s="36">
        <f>ROUND(G2640*H2640,6)</f>
      </c>
      <c r="L2640" s="38">
        <v>0</v>
      </c>
      <c s="32">
        <f>ROUND(ROUND(L2640,2)*ROUND(G2640,3),2)</f>
      </c>
      <c s="36" t="s">
        <v>68</v>
      </c>
      <c>
        <f>(M2640*21)/100</f>
      </c>
      <c t="s">
        <v>28</v>
      </c>
    </row>
    <row r="2641" spans="1:5" ht="12.75">
      <c r="A2641" s="35" t="s">
        <v>56</v>
      </c>
      <c r="E2641" s="39" t="s">
        <v>5179</v>
      </c>
    </row>
    <row r="2642" spans="1:5" ht="38.25">
      <c r="A2642" s="35" t="s">
        <v>58</v>
      </c>
      <c r="E2642" s="40" t="s">
        <v>5180</v>
      </c>
    </row>
    <row r="2643" spans="1:5" ht="12.75">
      <c r="A2643" t="s">
        <v>59</v>
      </c>
      <c r="E2643" s="39" t="s">
        <v>5</v>
      </c>
    </row>
    <row r="2644" spans="1:16" ht="12.75">
      <c r="A2644" t="s">
        <v>50</v>
      </c>
      <c s="34" t="s">
        <v>5181</v>
      </c>
      <c s="34" t="s">
        <v>5182</v>
      </c>
      <c s="35" t="s">
        <v>5</v>
      </c>
      <c s="6" t="s">
        <v>5183</v>
      </c>
      <c s="36" t="s">
        <v>65</v>
      </c>
      <c s="37">
        <v>1</v>
      </c>
      <c s="36">
        <v>0</v>
      </c>
      <c s="36">
        <f>ROUND(G2644*H2644,6)</f>
      </c>
      <c r="L2644" s="38">
        <v>0</v>
      </c>
      <c s="32">
        <f>ROUND(ROUND(L2644,2)*ROUND(G2644,3),2)</f>
      </c>
      <c s="36" t="s">
        <v>68</v>
      </c>
      <c>
        <f>(M2644*21)/100</f>
      </c>
      <c t="s">
        <v>28</v>
      </c>
    </row>
    <row r="2645" spans="1:5" ht="12.75">
      <c r="A2645" s="35" t="s">
        <v>56</v>
      </c>
      <c r="E2645" s="39" t="s">
        <v>5183</v>
      </c>
    </row>
    <row r="2646" spans="1:5" ht="38.25">
      <c r="A2646" s="35" t="s">
        <v>58</v>
      </c>
      <c r="E2646" s="40" t="s">
        <v>5184</v>
      </c>
    </row>
    <row r="2647" spans="1:5" ht="12.75">
      <c r="A2647" t="s">
        <v>59</v>
      </c>
      <c r="E2647" s="39" t="s">
        <v>5</v>
      </c>
    </row>
    <row r="2648" spans="1:16" ht="12.75">
      <c r="A2648" t="s">
        <v>50</v>
      </c>
      <c s="34" t="s">
        <v>5185</v>
      </c>
      <c s="34" t="s">
        <v>5186</v>
      </c>
      <c s="35" t="s">
        <v>5</v>
      </c>
      <c s="6" t="s">
        <v>5187</v>
      </c>
      <c s="36" t="s">
        <v>65</v>
      </c>
      <c s="37">
        <v>2</v>
      </c>
      <c s="36">
        <v>0</v>
      </c>
      <c s="36">
        <f>ROUND(G2648*H2648,6)</f>
      </c>
      <c r="L2648" s="38">
        <v>0</v>
      </c>
      <c s="32">
        <f>ROUND(ROUND(L2648,2)*ROUND(G2648,3),2)</f>
      </c>
      <c s="36" t="s">
        <v>68</v>
      </c>
      <c>
        <f>(M2648*21)/100</f>
      </c>
      <c t="s">
        <v>28</v>
      </c>
    </row>
    <row r="2649" spans="1:5" ht="12.75">
      <c r="A2649" s="35" t="s">
        <v>56</v>
      </c>
      <c r="E2649" s="39" t="s">
        <v>5187</v>
      </c>
    </row>
    <row r="2650" spans="1:5" ht="38.25">
      <c r="A2650" s="35" t="s">
        <v>58</v>
      </c>
      <c r="E2650" s="40" t="s">
        <v>5188</v>
      </c>
    </row>
    <row r="2651" spans="1:5" ht="12.75">
      <c r="A2651" t="s">
        <v>59</v>
      </c>
      <c r="E2651" s="39" t="s">
        <v>5</v>
      </c>
    </row>
    <row r="2652" spans="1:16" ht="12.75">
      <c r="A2652" t="s">
        <v>50</v>
      </c>
      <c s="34" t="s">
        <v>5189</v>
      </c>
      <c s="34" t="s">
        <v>5190</v>
      </c>
      <c s="35" t="s">
        <v>5</v>
      </c>
      <c s="6" t="s">
        <v>5191</v>
      </c>
      <c s="36" t="s">
        <v>65</v>
      </c>
      <c s="37">
        <v>2</v>
      </c>
      <c s="36">
        <v>0</v>
      </c>
      <c s="36">
        <f>ROUND(G2652*H2652,6)</f>
      </c>
      <c r="L2652" s="38">
        <v>0</v>
      </c>
      <c s="32">
        <f>ROUND(ROUND(L2652,2)*ROUND(G2652,3),2)</f>
      </c>
      <c s="36" t="s">
        <v>68</v>
      </c>
      <c>
        <f>(M2652*21)/100</f>
      </c>
      <c t="s">
        <v>28</v>
      </c>
    </row>
    <row r="2653" spans="1:5" ht="12.75">
      <c r="A2653" s="35" t="s">
        <v>56</v>
      </c>
      <c r="E2653" s="39" t="s">
        <v>5191</v>
      </c>
    </row>
    <row r="2654" spans="1:5" ht="38.25">
      <c r="A2654" s="35" t="s">
        <v>58</v>
      </c>
      <c r="E2654" s="40" t="s">
        <v>5192</v>
      </c>
    </row>
    <row r="2655" spans="1:5" ht="12.75">
      <c r="A2655" t="s">
        <v>59</v>
      </c>
      <c r="E2655" s="39" t="s">
        <v>5</v>
      </c>
    </row>
    <row r="2656" spans="1:16" ht="12.75">
      <c r="A2656" t="s">
        <v>50</v>
      </c>
      <c s="34" t="s">
        <v>5193</v>
      </c>
      <c s="34" t="s">
        <v>5194</v>
      </c>
      <c s="35" t="s">
        <v>5</v>
      </c>
      <c s="6" t="s">
        <v>5195</v>
      </c>
      <c s="36" t="s">
        <v>65</v>
      </c>
      <c s="37">
        <v>1</v>
      </c>
      <c s="36">
        <v>0</v>
      </c>
      <c s="36">
        <f>ROUND(G2656*H2656,6)</f>
      </c>
      <c r="L2656" s="38">
        <v>0</v>
      </c>
      <c s="32">
        <f>ROUND(ROUND(L2656,2)*ROUND(G2656,3),2)</f>
      </c>
      <c s="36" t="s">
        <v>68</v>
      </c>
      <c>
        <f>(M2656*21)/100</f>
      </c>
      <c t="s">
        <v>28</v>
      </c>
    </row>
    <row r="2657" spans="1:5" ht="12.75">
      <c r="A2657" s="35" t="s">
        <v>56</v>
      </c>
      <c r="E2657" s="39" t="s">
        <v>5195</v>
      </c>
    </row>
    <row r="2658" spans="1:5" ht="38.25">
      <c r="A2658" s="35" t="s">
        <v>58</v>
      </c>
      <c r="E2658" s="40" t="s">
        <v>5196</v>
      </c>
    </row>
    <row r="2659" spans="1:5" ht="12.75">
      <c r="A2659" t="s">
        <v>59</v>
      </c>
      <c r="E2659" s="39" t="s">
        <v>5</v>
      </c>
    </row>
    <row r="2660" spans="1:16" ht="12.75">
      <c r="A2660" t="s">
        <v>50</v>
      </c>
      <c s="34" t="s">
        <v>5197</v>
      </c>
      <c s="34" t="s">
        <v>5198</v>
      </c>
      <c s="35" t="s">
        <v>5</v>
      </c>
      <c s="6" t="s">
        <v>5199</v>
      </c>
      <c s="36" t="s">
        <v>65</v>
      </c>
      <c s="37">
        <v>1</v>
      </c>
      <c s="36">
        <v>0</v>
      </c>
      <c s="36">
        <f>ROUND(G2660*H2660,6)</f>
      </c>
      <c r="L2660" s="38">
        <v>0</v>
      </c>
      <c s="32">
        <f>ROUND(ROUND(L2660,2)*ROUND(G2660,3),2)</f>
      </c>
      <c s="36" t="s">
        <v>68</v>
      </c>
      <c>
        <f>(M2660*21)/100</f>
      </c>
      <c t="s">
        <v>28</v>
      </c>
    </row>
    <row r="2661" spans="1:5" ht="12.75">
      <c r="A2661" s="35" t="s">
        <v>56</v>
      </c>
      <c r="E2661" s="39" t="s">
        <v>5199</v>
      </c>
    </row>
    <row r="2662" spans="1:5" ht="38.25">
      <c r="A2662" s="35" t="s">
        <v>58</v>
      </c>
      <c r="E2662" s="40" t="s">
        <v>5200</v>
      </c>
    </row>
    <row r="2663" spans="1:5" ht="12.75">
      <c r="A2663" t="s">
        <v>59</v>
      </c>
      <c r="E2663" s="39" t="s">
        <v>5</v>
      </c>
    </row>
    <row r="2664" spans="1:16" ht="12.75">
      <c r="A2664" t="s">
        <v>50</v>
      </c>
      <c s="34" t="s">
        <v>5201</v>
      </c>
      <c s="34" t="s">
        <v>5202</v>
      </c>
      <c s="35" t="s">
        <v>5</v>
      </c>
      <c s="6" t="s">
        <v>5203</v>
      </c>
      <c s="36" t="s">
        <v>65</v>
      </c>
      <c s="37">
        <v>2</v>
      </c>
      <c s="36">
        <v>0</v>
      </c>
      <c s="36">
        <f>ROUND(G2664*H2664,6)</f>
      </c>
      <c r="L2664" s="38">
        <v>0</v>
      </c>
      <c s="32">
        <f>ROUND(ROUND(L2664,2)*ROUND(G2664,3),2)</f>
      </c>
      <c s="36" t="s">
        <v>68</v>
      </c>
      <c>
        <f>(M2664*21)/100</f>
      </c>
      <c t="s">
        <v>28</v>
      </c>
    </row>
    <row r="2665" spans="1:5" ht="12.75">
      <c r="A2665" s="35" t="s">
        <v>56</v>
      </c>
      <c r="E2665" s="39" t="s">
        <v>5203</v>
      </c>
    </row>
    <row r="2666" spans="1:5" ht="38.25">
      <c r="A2666" s="35" t="s">
        <v>58</v>
      </c>
      <c r="E2666" s="40" t="s">
        <v>5204</v>
      </c>
    </row>
    <row r="2667" spans="1:5" ht="12.75">
      <c r="A2667" t="s">
        <v>59</v>
      </c>
      <c r="E2667" s="39" t="s">
        <v>5</v>
      </c>
    </row>
    <row r="2668" spans="1:16" ht="12.75">
      <c r="A2668" t="s">
        <v>50</v>
      </c>
      <c s="34" t="s">
        <v>5205</v>
      </c>
      <c s="34" t="s">
        <v>5206</v>
      </c>
      <c s="35" t="s">
        <v>5</v>
      </c>
      <c s="6" t="s">
        <v>5207</v>
      </c>
      <c s="36" t="s">
        <v>65</v>
      </c>
      <c s="37">
        <v>1</v>
      </c>
      <c s="36">
        <v>0</v>
      </c>
      <c s="36">
        <f>ROUND(G2668*H2668,6)</f>
      </c>
      <c r="L2668" s="38">
        <v>0</v>
      </c>
      <c s="32">
        <f>ROUND(ROUND(L2668,2)*ROUND(G2668,3),2)</f>
      </c>
      <c s="36" t="s">
        <v>68</v>
      </c>
      <c>
        <f>(M2668*21)/100</f>
      </c>
      <c t="s">
        <v>28</v>
      </c>
    </row>
    <row r="2669" spans="1:5" ht="12.75">
      <c r="A2669" s="35" t="s">
        <v>56</v>
      </c>
      <c r="E2669" s="39" t="s">
        <v>5207</v>
      </c>
    </row>
    <row r="2670" spans="1:5" ht="38.25">
      <c r="A2670" s="35" t="s">
        <v>58</v>
      </c>
      <c r="E2670" s="40" t="s">
        <v>5208</v>
      </c>
    </row>
    <row r="2671" spans="1:5" ht="12.75">
      <c r="A2671" t="s">
        <v>59</v>
      </c>
      <c r="E2671" s="39" t="s">
        <v>5</v>
      </c>
    </row>
    <row r="2672" spans="1:16" ht="12.75">
      <c r="A2672" t="s">
        <v>50</v>
      </c>
      <c s="34" t="s">
        <v>5209</v>
      </c>
      <c s="34" t="s">
        <v>5210</v>
      </c>
      <c s="35" t="s">
        <v>5</v>
      </c>
      <c s="6" t="s">
        <v>5211</v>
      </c>
      <c s="36" t="s">
        <v>65</v>
      </c>
      <c s="37">
        <v>1</v>
      </c>
      <c s="36">
        <v>0</v>
      </c>
      <c s="36">
        <f>ROUND(G2672*H2672,6)</f>
      </c>
      <c r="L2672" s="38">
        <v>0</v>
      </c>
      <c s="32">
        <f>ROUND(ROUND(L2672,2)*ROUND(G2672,3),2)</f>
      </c>
      <c s="36" t="s">
        <v>68</v>
      </c>
      <c>
        <f>(M2672*21)/100</f>
      </c>
      <c t="s">
        <v>28</v>
      </c>
    </row>
    <row r="2673" spans="1:5" ht="12.75">
      <c r="A2673" s="35" t="s">
        <v>56</v>
      </c>
      <c r="E2673" s="39" t="s">
        <v>5211</v>
      </c>
    </row>
    <row r="2674" spans="1:5" ht="38.25">
      <c r="A2674" s="35" t="s">
        <v>58</v>
      </c>
      <c r="E2674" s="40" t="s">
        <v>5212</v>
      </c>
    </row>
    <row r="2675" spans="1:5" ht="12.75">
      <c r="A2675" t="s">
        <v>59</v>
      </c>
      <c r="E2675" s="39" t="s">
        <v>5</v>
      </c>
    </row>
    <row r="2676" spans="1:16" ht="12.75">
      <c r="A2676" t="s">
        <v>50</v>
      </c>
      <c s="34" t="s">
        <v>5213</v>
      </c>
      <c s="34" t="s">
        <v>5214</v>
      </c>
      <c s="35" t="s">
        <v>5</v>
      </c>
      <c s="6" t="s">
        <v>5215</v>
      </c>
      <c s="36" t="s">
        <v>65</v>
      </c>
      <c s="37">
        <v>1</v>
      </c>
      <c s="36">
        <v>0</v>
      </c>
      <c s="36">
        <f>ROUND(G2676*H2676,6)</f>
      </c>
      <c r="L2676" s="38">
        <v>0</v>
      </c>
      <c s="32">
        <f>ROUND(ROUND(L2676,2)*ROUND(G2676,3),2)</f>
      </c>
      <c s="36" t="s">
        <v>68</v>
      </c>
      <c>
        <f>(M2676*21)/100</f>
      </c>
      <c t="s">
        <v>28</v>
      </c>
    </row>
    <row r="2677" spans="1:5" ht="12.75">
      <c r="A2677" s="35" t="s">
        <v>56</v>
      </c>
      <c r="E2677" s="39" t="s">
        <v>5215</v>
      </c>
    </row>
    <row r="2678" spans="1:5" ht="38.25">
      <c r="A2678" s="35" t="s">
        <v>58</v>
      </c>
      <c r="E2678" s="40" t="s">
        <v>5216</v>
      </c>
    </row>
    <row r="2679" spans="1:5" ht="12.75">
      <c r="A2679" t="s">
        <v>59</v>
      </c>
      <c r="E2679" s="39" t="s">
        <v>5</v>
      </c>
    </row>
    <row r="2680" spans="1:16" ht="12.75">
      <c r="A2680" t="s">
        <v>50</v>
      </c>
      <c s="34" t="s">
        <v>5217</v>
      </c>
      <c s="34" t="s">
        <v>5218</v>
      </c>
      <c s="35" t="s">
        <v>5</v>
      </c>
      <c s="6" t="s">
        <v>5219</v>
      </c>
      <c s="36" t="s">
        <v>65</v>
      </c>
      <c s="37">
        <v>1</v>
      </c>
      <c s="36">
        <v>0</v>
      </c>
      <c s="36">
        <f>ROUND(G2680*H2680,6)</f>
      </c>
      <c r="L2680" s="38">
        <v>0</v>
      </c>
      <c s="32">
        <f>ROUND(ROUND(L2680,2)*ROUND(G2680,3),2)</f>
      </c>
      <c s="36" t="s">
        <v>68</v>
      </c>
      <c>
        <f>(M2680*21)/100</f>
      </c>
      <c t="s">
        <v>28</v>
      </c>
    </row>
    <row r="2681" spans="1:5" ht="12.75">
      <c r="A2681" s="35" t="s">
        <v>56</v>
      </c>
      <c r="E2681" s="39" t="s">
        <v>5219</v>
      </c>
    </row>
    <row r="2682" spans="1:5" ht="38.25">
      <c r="A2682" s="35" t="s">
        <v>58</v>
      </c>
      <c r="E2682" s="40" t="s">
        <v>5220</v>
      </c>
    </row>
    <row r="2683" spans="1:5" ht="12.75">
      <c r="A2683" t="s">
        <v>59</v>
      </c>
      <c r="E2683" s="39" t="s">
        <v>5</v>
      </c>
    </row>
    <row r="2684" spans="1:16" ht="12.75">
      <c r="A2684" t="s">
        <v>50</v>
      </c>
      <c s="34" t="s">
        <v>5221</v>
      </c>
      <c s="34" t="s">
        <v>5222</v>
      </c>
      <c s="35" t="s">
        <v>5</v>
      </c>
      <c s="6" t="s">
        <v>5223</v>
      </c>
      <c s="36" t="s">
        <v>65</v>
      </c>
      <c s="37">
        <v>2</v>
      </c>
      <c s="36">
        <v>0</v>
      </c>
      <c s="36">
        <f>ROUND(G2684*H2684,6)</f>
      </c>
      <c r="L2684" s="38">
        <v>0</v>
      </c>
      <c s="32">
        <f>ROUND(ROUND(L2684,2)*ROUND(G2684,3),2)</f>
      </c>
      <c s="36" t="s">
        <v>68</v>
      </c>
      <c>
        <f>(M2684*21)/100</f>
      </c>
      <c t="s">
        <v>28</v>
      </c>
    </row>
    <row r="2685" spans="1:5" ht="12.75">
      <c r="A2685" s="35" t="s">
        <v>56</v>
      </c>
      <c r="E2685" s="39" t="s">
        <v>5223</v>
      </c>
    </row>
    <row r="2686" spans="1:5" ht="38.25">
      <c r="A2686" s="35" t="s">
        <v>58</v>
      </c>
      <c r="E2686" s="40" t="s">
        <v>5224</v>
      </c>
    </row>
    <row r="2687" spans="1:5" ht="12.75">
      <c r="A2687" t="s">
        <v>59</v>
      </c>
      <c r="E2687" s="39" t="s">
        <v>5</v>
      </c>
    </row>
    <row r="2688" spans="1:16" ht="12.75">
      <c r="A2688" t="s">
        <v>50</v>
      </c>
      <c s="34" t="s">
        <v>5225</v>
      </c>
      <c s="34" t="s">
        <v>5226</v>
      </c>
      <c s="35" t="s">
        <v>5</v>
      </c>
      <c s="6" t="s">
        <v>5227</v>
      </c>
      <c s="36" t="s">
        <v>65</v>
      </c>
      <c s="37">
        <v>1</v>
      </c>
      <c s="36">
        <v>0</v>
      </c>
      <c s="36">
        <f>ROUND(G2688*H2688,6)</f>
      </c>
      <c r="L2688" s="38">
        <v>0</v>
      </c>
      <c s="32">
        <f>ROUND(ROUND(L2688,2)*ROUND(G2688,3),2)</f>
      </c>
      <c s="36" t="s">
        <v>68</v>
      </c>
      <c>
        <f>(M2688*21)/100</f>
      </c>
      <c t="s">
        <v>28</v>
      </c>
    </row>
    <row r="2689" spans="1:5" ht="12.75">
      <c r="A2689" s="35" t="s">
        <v>56</v>
      </c>
      <c r="E2689" s="39" t="s">
        <v>5227</v>
      </c>
    </row>
    <row r="2690" spans="1:5" ht="38.25">
      <c r="A2690" s="35" t="s">
        <v>58</v>
      </c>
      <c r="E2690" s="40" t="s">
        <v>5228</v>
      </c>
    </row>
    <row r="2691" spans="1:5" ht="12.75">
      <c r="A2691" t="s">
        <v>59</v>
      </c>
      <c r="E2691" s="39" t="s">
        <v>5</v>
      </c>
    </row>
    <row r="2692" spans="1:16" ht="12.75">
      <c r="A2692" t="s">
        <v>50</v>
      </c>
      <c s="34" t="s">
        <v>5229</v>
      </c>
      <c s="34" t="s">
        <v>5230</v>
      </c>
      <c s="35" t="s">
        <v>5</v>
      </c>
      <c s="6" t="s">
        <v>5231</v>
      </c>
      <c s="36" t="s">
        <v>65</v>
      </c>
      <c s="37">
        <v>2</v>
      </c>
      <c s="36">
        <v>0</v>
      </c>
      <c s="36">
        <f>ROUND(G2692*H2692,6)</f>
      </c>
      <c r="L2692" s="38">
        <v>0</v>
      </c>
      <c s="32">
        <f>ROUND(ROUND(L2692,2)*ROUND(G2692,3),2)</f>
      </c>
      <c s="36" t="s">
        <v>68</v>
      </c>
      <c>
        <f>(M2692*21)/100</f>
      </c>
      <c t="s">
        <v>28</v>
      </c>
    </row>
    <row r="2693" spans="1:5" ht="12.75">
      <c r="A2693" s="35" t="s">
        <v>56</v>
      </c>
      <c r="E2693" s="39" t="s">
        <v>5231</v>
      </c>
    </row>
    <row r="2694" spans="1:5" ht="38.25">
      <c r="A2694" s="35" t="s">
        <v>58</v>
      </c>
      <c r="E2694" s="40" t="s">
        <v>5232</v>
      </c>
    </row>
    <row r="2695" spans="1:5" ht="12.75">
      <c r="A2695" t="s">
        <v>59</v>
      </c>
      <c r="E2695" s="39" t="s">
        <v>5</v>
      </c>
    </row>
    <row r="2696" spans="1:16" ht="12.75">
      <c r="A2696" t="s">
        <v>50</v>
      </c>
      <c s="34" t="s">
        <v>5233</v>
      </c>
      <c s="34" t="s">
        <v>5234</v>
      </c>
      <c s="35" t="s">
        <v>5</v>
      </c>
      <c s="6" t="s">
        <v>5235</v>
      </c>
      <c s="36" t="s">
        <v>65</v>
      </c>
      <c s="37">
        <v>1</v>
      </c>
      <c s="36">
        <v>0</v>
      </c>
      <c s="36">
        <f>ROUND(G2696*H2696,6)</f>
      </c>
      <c r="L2696" s="38">
        <v>0</v>
      </c>
      <c s="32">
        <f>ROUND(ROUND(L2696,2)*ROUND(G2696,3),2)</f>
      </c>
      <c s="36" t="s">
        <v>68</v>
      </c>
      <c>
        <f>(M2696*21)/100</f>
      </c>
      <c t="s">
        <v>28</v>
      </c>
    </row>
    <row r="2697" spans="1:5" ht="12.75">
      <c r="A2697" s="35" t="s">
        <v>56</v>
      </c>
      <c r="E2697" s="39" t="s">
        <v>5235</v>
      </c>
    </row>
    <row r="2698" spans="1:5" ht="38.25">
      <c r="A2698" s="35" t="s">
        <v>58</v>
      </c>
      <c r="E2698" s="40" t="s">
        <v>5236</v>
      </c>
    </row>
    <row r="2699" spans="1:5" ht="12.75">
      <c r="A2699" t="s">
        <v>59</v>
      </c>
      <c r="E2699" s="39" t="s">
        <v>5</v>
      </c>
    </row>
    <row r="2700" spans="1:16" ht="12.75">
      <c r="A2700" t="s">
        <v>50</v>
      </c>
      <c s="34" t="s">
        <v>5237</v>
      </c>
      <c s="34" t="s">
        <v>5238</v>
      </c>
      <c s="35" t="s">
        <v>5</v>
      </c>
      <c s="6" t="s">
        <v>5239</v>
      </c>
      <c s="36" t="s">
        <v>65</v>
      </c>
      <c s="37">
        <v>5</v>
      </c>
      <c s="36">
        <v>0</v>
      </c>
      <c s="36">
        <f>ROUND(G2700*H2700,6)</f>
      </c>
      <c r="L2700" s="38">
        <v>0</v>
      </c>
      <c s="32">
        <f>ROUND(ROUND(L2700,2)*ROUND(G2700,3),2)</f>
      </c>
      <c s="36" t="s">
        <v>68</v>
      </c>
      <c>
        <f>(M2700*21)/100</f>
      </c>
      <c t="s">
        <v>28</v>
      </c>
    </row>
    <row r="2701" spans="1:5" ht="12.75">
      <c r="A2701" s="35" t="s">
        <v>56</v>
      </c>
      <c r="E2701" s="39" t="s">
        <v>5239</v>
      </c>
    </row>
    <row r="2702" spans="1:5" ht="38.25">
      <c r="A2702" s="35" t="s">
        <v>58</v>
      </c>
      <c r="E2702" s="40" t="s">
        <v>5240</v>
      </c>
    </row>
    <row r="2703" spans="1:5" ht="12.75">
      <c r="A2703" t="s">
        <v>59</v>
      </c>
      <c r="E2703" s="39" t="s">
        <v>5</v>
      </c>
    </row>
    <row r="2704" spans="1:16" ht="12.75">
      <c r="A2704" t="s">
        <v>50</v>
      </c>
      <c s="34" t="s">
        <v>5241</v>
      </c>
      <c s="34" t="s">
        <v>5242</v>
      </c>
      <c s="35" t="s">
        <v>5</v>
      </c>
      <c s="6" t="s">
        <v>5243</v>
      </c>
      <c s="36" t="s">
        <v>65</v>
      </c>
      <c s="37">
        <v>1</v>
      </c>
      <c s="36">
        <v>0</v>
      </c>
      <c s="36">
        <f>ROUND(G2704*H2704,6)</f>
      </c>
      <c r="L2704" s="38">
        <v>0</v>
      </c>
      <c s="32">
        <f>ROUND(ROUND(L2704,2)*ROUND(G2704,3),2)</f>
      </c>
      <c s="36" t="s">
        <v>68</v>
      </c>
      <c>
        <f>(M2704*21)/100</f>
      </c>
      <c t="s">
        <v>28</v>
      </c>
    </row>
    <row r="2705" spans="1:5" ht="12.75">
      <c r="A2705" s="35" t="s">
        <v>56</v>
      </c>
      <c r="E2705" s="39" t="s">
        <v>5243</v>
      </c>
    </row>
    <row r="2706" spans="1:5" ht="38.25">
      <c r="A2706" s="35" t="s">
        <v>58</v>
      </c>
      <c r="E2706" s="40" t="s">
        <v>5244</v>
      </c>
    </row>
    <row r="2707" spans="1:5" ht="12.75">
      <c r="A2707" t="s">
        <v>59</v>
      </c>
      <c r="E2707" s="39" t="s">
        <v>5</v>
      </c>
    </row>
    <row r="2708" spans="1:16" ht="12.75">
      <c r="A2708" t="s">
        <v>50</v>
      </c>
      <c s="34" t="s">
        <v>5245</v>
      </c>
      <c s="34" t="s">
        <v>5246</v>
      </c>
      <c s="35" t="s">
        <v>5</v>
      </c>
      <c s="6" t="s">
        <v>5247</v>
      </c>
      <c s="36" t="s">
        <v>65</v>
      </c>
      <c s="37">
        <v>1</v>
      </c>
      <c s="36">
        <v>0</v>
      </c>
      <c s="36">
        <f>ROUND(G2708*H2708,6)</f>
      </c>
      <c r="L2708" s="38">
        <v>0</v>
      </c>
      <c s="32">
        <f>ROUND(ROUND(L2708,2)*ROUND(G2708,3),2)</f>
      </c>
      <c s="36" t="s">
        <v>68</v>
      </c>
      <c>
        <f>(M2708*21)/100</f>
      </c>
      <c t="s">
        <v>28</v>
      </c>
    </row>
    <row r="2709" spans="1:5" ht="12.75">
      <c r="A2709" s="35" t="s">
        <v>56</v>
      </c>
      <c r="E2709" s="39" t="s">
        <v>5247</v>
      </c>
    </row>
    <row r="2710" spans="1:5" ht="38.25">
      <c r="A2710" s="35" t="s">
        <v>58</v>
      </c>
      <c r="E2710" s="40" t="s">
        <v>5248</v>
      </c>
    </row>
    <row r="2711" spans="1:5" ht="12.75">
      <c r="A2711" t="s">
        <v>59</v>
      </c>
      <c r="E2711" s="39" t="s">
        <v>5</v>
      </c>
    </row>
    <row r="2712" spans="1:16" ht="12.75">
      <c r="A2712" t="s">
        <v>50</v>
      </c>
      <c s="34" t="s">
        <v>5249</v>
      </c>
      <c s="34" t="s">
        <v>5250</v>
      </c>
      <c s="35" t="s">
        <v>5</v>
      </c>
      <c s="6" t="s">
        <v>5251</v>
      </c>
      <c s="36" t="s">
        <v>65</v>
      </c>
      <c s="37">
        <v>1</v>
      </c>
      <c s="36">
        <v>0</v>
      </c>
      <c s="36">
        <f>ROUND(G2712*H2712,6)</f>
      </c>
      <c r="L2712" s="38">
        <v>0</v>
      </c>
      <c s="32">
        <f>ROUND(ROUND(L2712,2)*ROUND(G2712,3),2)</f>
      </c>
      <c s="36" t="s">
        <v>68</v>
      </c>
      <c>
        <f>(M2712*21)/100</f>
      </c>
      <c t="s">
        <v>28</v>
      </c>
    </row>
    <row r="2713" spans="1:5" ht="12.75">
      <c r="A2713" s="35" t="s">
        <v>56</v>
      </c>
      <c r="E2713" s="39" t="s">
        <v>5251</v>
      </c>
    </row>
    <row r="2714" spans="1:5" ht="38.25">
      <c r="A2714" s="35" t="s">
        <v>58</v>
      </c>
      <c r="E2714" s="40" t="s">
        <v>5252</v>
      </c>
    </row>
    <row r="2715" spans="1:5" ht="12.75">
      <c r="A2715" t="s">
        <v>59</v>
      </c>
      <c r="E2715" s="39" t="s">
        <v>5</v>
      </c>
    </row>
    <row r="2716" spans="1:16" ht="12.75">
      <c r="A2716" t="s">
        <v>50</v>
      </c>
      <c s="34" t="s">
        <v>5253</v>
      </c>
      <c s="34" t="s">
        <v>5254</v>
      </c>
      <c s="35" t="s">
        <v>5</v>
      </c>
      <c s="6" t="s">
        <v>5255</v>
      </c>
      <c s="36" t="s">
        <v>65</v>
      </c>
      <c s="37">
        <v>2</v>
      </c>
      <c s="36">
        <v>0</v>
      </c>
      <c s="36">
        <f>ROUND(G2716*H2716,6)</f>
      </c>
      <c r="L2716" s="38">
        <v>0</v>
      </c>
      <c s="32">
        <f>ROUND(ROUND(L2716,2)*ROUND(G2716,3),2)</f>
      </c>
      <c s="36" t="s">
        <v>68</v>
      </c>
      <c>
        <f>(M2716*21)/100</f>
      </c>
      <c t="s">
        <v>28</v>
      </c>
    </row>
    <row r="2717" spans="1:5" ht="12.75">
      <c r="A2717" s="35" t="s">
        <v>56</v>
      </c>
      <c r="E2717" s="39" t="s">
        <v>5255</v>
      </c>
    </row>
    <row r="2718" spans="1:5" ht="38.25">
      <c r="A2718" s="35" t="s">
        <v>58</v>
      </c>
      <c r="E2718" s="40" t="s">
        <v>5256</v>
      </c>
    </row>
    <row r="2719" spans="1:5" ht="12.75">
      <c r="A2719" t="s">
        <v>59</v>
      </c>
      <c r="E2719" s="39" t="s">
        <v>5</v>
      </c>
    </row>
    <row r="2720" spans="1:16" ht="12.75">
      <c r="A2720" t="s">
        <v>50</v>
      </c>
      <c s="34" t="s">
        <v>5257</v>
      </c>
      <c s="34" t="s">
        <v>5258</v>
      </c>
      <c s="35" t="s">
        <v>5</v>
      </c>
      <c s="6" t="s">
        <v>5259</v>
      </c>
      <c s="36" t="s">
        <v>65</v>
      </c>
      <c s="37">
        <v>2</v>
      </c>
      <c s="36">
        <v>0</v>
      </c>
      <c s="36">
        <f>ROUND(G2720*H2720,6)</f>
      </c>
      <c r="L2720" s="38">
        <v>0</v>
      </c>
      <c s="32">
        <f>ROUND(ROUND(L2720,2)*ROUND(G2720,3),2)</f>
      </c>
      <c s="36" t="s">
        <v>68</v>
      </c>
      <c>
        <f>(M2720*21)/100</f>
      </c>
      <c t="s">
        <v>28</v>
      </c>
    </row>
    <row r="2721" spans="1:5" ht="12.75">
      <c r="A2721" s="35" t="s">
        <v>56</v>
      </c>
      <c r="E2721" s="39" t="s">
        <v>5259</v>
      </c>
    </row>
    <row r="2722" spans="1:5" ht="38.25">
      <c r="A2722" s="35" t="s">
        <v>58</v>
      </c>
      <c r="E2722" s="40" t="s">
        <v>5260</v>
      </c>
    </row>
    <row r="2723" spans="1:5" ht="12.75">
      <c r="A2723" t="s">
        <v>59</v>
      </c>
      <c r="E2723" s="39" t="s">
        <v>5</v>
      </c>
    </row>
    <row r="2724" spans="1:16" ht="12.75">
      <c r="A2724" t="s">
        <v>50</v>
      </c>
      <c s="34" t="s">
        <v>5261</v>
      </c>
      <c s="34" t="s">
        <v>5262</v>
      </c>
      <c s="35" t="s">
        <v>5</v>
      </c>
      <c s="6" t="s">
        <v>5263</v>
      </c>
      <c s="36" t="s">
        <v>65</v>
      </c>
      <c s="37">
        <v>12</v>
      </c>
      <c s="36">
        <v>0</v>
      </c>
      <c s="36">
        <f>ROUND(G2724*H2724,6)</f>
      </c>
      <c r="L2724" s="38">
        <v>0</v>
      </c>
      <c s="32">
        <f>ROUND(ROUND(L2724,2)*ROUND(G2724,3),2)</f>
      </c>
      <c s="36" t="s">
        <v>68</v>
      </c>
      <c>
        <f>(M2724*21)/100</f>
      </c>
      <c t="s">
        <v>28</v>
      </c>
    </row>
    <row r="2725" spans="1:5" ht="12.75">
      <c r="A2725" s="35" t="s">
        <v>56</v>
      </c>
      <c r="E2725" s="39" t="s">
        <v>5263</v>
      </c>
    </row>
    <row r="2726" spans="1:5" ht="38.25">
      <c r="A2726" s="35" t="s">
        <v>58</v>
      </c>
      <c r="E2726" s="40" t="s">
        <v>5264</v>
      </c>
    </row>
    <row r="2727" spans="1:5" ht="12.75">
      <c r="A2727" t="s">
        <v>59</v>
      </c>
      <c r="E2727" s="39" t="s">
        <v>5</v>
      </c>
    </row>
    <row r="2728" spans="1:16" ht="12.75">
      <c r="A2728" t="s">
        <v>50</v>
      </c>
      <c s="34" t="s">
        <v>5265</v>
      </c>
      <c s="34" t="s">
        <v>5266</v>
      </c>
      <c s="35" t="s">
        <v>5</v>
      </c>
      <c s="6" t="s">
        <v>5267</v>
      </c>
      <c s="36" t="s">
        <v>65</v>
      </c>
      <c s="37">
        <v>3</v>
      </c>
      <c s="36">
        <v>0</v>
      </c>
      <c s="36">
        <f>ROUND(G2728*H2728,6)</f>
      </c>
      <c r="L2728" s="38">
        <v>0</v>
      </c>
      <c s="32">
        <f>ROUND(ROUND(L2728,2)*ROUND(G2728,3),2)</f>
      </c>
      <c s="36" t="s">
        <v>68</v>
      </c>
      <c>
        <f>(M2728*21)/100</f>
      </c>
      <c t="s">
        <v>28</v>
      </c>
    </row>
    <row r="2729" spans="1:5" ht="12.75">
      <c r="A2729" s="35" t="s">
        <v>56</v>
      </c>
      <c r="E2729" s="39" t="s">
        <v>5267</v>
      </c>
    </row>
    <row r="2730" spans="1:5" ht="38.25">
      <c r="A2730" s="35" t="s">
        <v>58</v>
      </c>
      <c r="E2730" s="40" t="s">
        <v>5268</v>
      </c>
    </row>
    <row r="2731" spans="1:5" ht="12.75">
      <c r="A2731" t="s">
        <v>59</v>
      </c>
      <c r="E2731" s="39" t="s">
        <v>5</v>
      </c>
    </row>
    <row r="2732" spans="1:16" ht="12.75">
      <c r="A2732" t="s">
        <v>50</v>
      </c>
      <c s="34" t="s">
        <v>5269</v>
      </c>
      <c s="34" t="s">
        <v>5270</v>
      </c>
      <c s="35" t="s">
        <v>5</v>
      </c>
      <c s="6" t="s">
        <v>5271</v>
      </c>
      <c s="36" t="s">
        <v>65</v>
      </c>
      <c s="37">
        <v>1</v>
      </c>
      <c s="36">
        <v>0</v>
      </c>
      <c s="36">
        <f>ROUND(G2732*H2732,6)</f>
      </c>
      <c r="L2732" s="38">
        <v>0</v>
      </c>
      <c s="32">
        <f>ROUND(ROUND(L2732,2)*ROUND(G2732,3),2)</f>
      </c>
      <c s="36" t="s">
        <v>68</v>
      </c>
      <c>
        <f>(M2732*21)/100</f>
      </c>
      <c t="s">
        <v>28</v>
      </c>
    </row>
    <row r="2733" spans="1:5" ht="12.75">
      <c r="A2733" s="35" t="s">
        <v>56</v>
      </c>
      <c r="E2733" s="39" t="s">
        <v>5271</v>
      </c>
    </row>
    <row r="2734" spans="1:5" ht="38.25">
      <c r="A2734" s="35" t="s">
        <v>58</v>
      </c>
      <c r="E2734" s="40" t="s">
        <v>5272</v>
      </c>
    </row>
    <row r="2735" spans="1:5" ht="12.75">
      <c r="A2735" t="s">
        <v>59</v>
      </c>
      <c r="E2735" s="39" t="s">
        <v>5</v>
      </c>
    </row>
    <row r="2736" spans="1:16" ht="12.75">
      <c r="A2736" t="s">
        <v>50</v>
      </c>
      <c s="34" t="s">
        <v>5273</v>
      </c>
      <c s="34" t="s">
        <v>5274</v>
      </c>
      <c s="35" t="s">
        <v>5</v>
      </c>
      <c s="6" t="s">
        <v>5275</v>
      </c>
      <c s="36" t="s">
        <v>65</v>
      </c>
      <c s="37">
        <v>1</v>
      </c>
      <c s="36">
        <v>0</v>
      </c>
      <c s="36">
        <f>ROUND(G2736*H2736,6)</f>
      </c>
      <c r="L2736" s="38">
        <v>0</v>
      </c>
      <c s="32">
        <f>ROUND(ROUND(L2736,2)*ROUND(G2736,3),2)</f>
      </c>
      <c s="36" t="s">
        <v>68</v>
      </c>
      <c>
        <f>(M2736*21)/100</f>
      </c>
      <c t="s">
        <v>28</v>
      </c>
    </row>
    <row r="2737" spans="1:5" ht="12.75">
      <c r="A2737" s="35" t="s">
        <v>56</v>
      </c>
      <c r="E2737" s="39" t="s">
        <v>5275</v>
      </c>
    </row>
    <row r="2738" spans="1:5" ht="38.25">
      <c r="A2738" s="35" t="s">
        <v>58</v>
      </c>
      <c r="E2738" s="40" t="s">
        <v>5276</v>
      </c>
    </row>
    <row r="2739" spans="1:5" ht="12.75">
      <c r="A2739" t="s">
        <v>59</v>
      </c>
      <c r="E2739" s="39" t="s">
        <v>5</v>
      </c>
    </row>
    <row r="2740" spans="1:16" ht="12.75">
      <c r="A2740" t="s">
        <v>50</v>
      </c>
      <c s="34" t="s">
        <v>5277</v>
      </c>
      <c s="34" t="s">
        <v>5278</v>
      </c>
      <c s="35" t="s">
        <v>5</v>
      </c>
      <c s="6" t="s">
        <v>5279</v>
      </c>
      <c s="36" t="s">
        <v>65</v>
      </c>
      <c s="37">
        <v>2</v>
      </c>
      <c s="36">
        <v>0</v>
      </c>
      <c s="36">
        <f>ROUND(G2740*H2740,6)</f>
      </c>
      <c r="L2740" s="38">
        <v>0</v>
      </c>
      <c s="32">
        <f>ROUND(ROUND(L2740,2)*ROUND(G2740,3),2)</f>
      </c>
      <c s="36" t="s">
        <v>68</v>
      </c>
      <c>
        <f>(M2740*21)/100</f>
      </c>
      <c t="s">
        <v>28</v>
      </c>
    </row>
    <row r="2741" spans="1:5" ht="12.75">
      <c r="A2741" s="35" t="s">
        <v>56</v>
      </c>
      <c r="E2741" s="39" t="s">
        <v>5279</v>
      </c>
    </row>
    <row r="2742" spans="1:5" ht="38.25">
      <c r="A2742" s="35" t="s">
        <v>58</v>
      </c>
      <c r="E2742" s="40" t="s">
        <v>5280</v>
      </c>
    </row>
    <row r="2743" spans="1:5" ht="12.75">
      <c r="A2743" t="s">
        <v>59</v>
      </c>
      <c r="E2743" s="39" t="s">
        <v>5</v>
      </c>
    </row>
    <row r="2744" spans="1:16" ht="12.75">
      <c r="A2744" t="s">
        <v>50</v>
      </c>
      <c s="34" t="s">
        <v>5281</v>
      </c>
      <c s="34" t="s">
        <v>5282</v>
      </c>
      <c s="35" t="s">
        <v>5</v>
      </c>
      <c s="6" t="s">
        <v>5283</v>
      </c>
      <c s="36" t="s">
        <v>65</v>
      </c>
      <c s="37">
        <v>1</v>
      </c>
      <c s="36">
        <v>0</v>
      </c>
      <c s="36">
        <f>ROUND(G2744*H2744,6)</f>
      </c>
      <c r="L2744" s="38">
        <v>0</v>
      </c>
      <c s="32">
        <f>ROUND(ROUND(L2744,2)*ROUND(G2744,3),2)</f>
      </c>
      <c s="36" t="s">
        <v>68</v>
      </c>
      <c>
        <f>(M2744*21)/100</f>
      </c>
      <c t="s">
        <v>28</v>
      </c>
    </row>
    <row r="2745" spans="1:5" ht="12.75">
      <c r="A2745" s="35" t="s">
        <v>56</v>
      </c>
      <c r="E2745" s="39" t="s">
        <v>5283</v>
      </c>
    </row>
    <row r="2746" spans="1:5" ht="38.25">
      <c r="A2746" s="35" t="s">
        <v>58</v>
      </c>
      <c r="E2746" s="40" t="s">
        <v>5284</v>
      </c>
    </row>
    <row r="2747" spans="1:5" ht="12.75">
      <c r="A2747" t="s">
        <v>59</v>
      </c>
      <c r="E2747" s="39" t="s">
        <v>5</v>
      </c>
    </row>
    <row r="2748" spans="1:16" ht="12.75">
      <c r="A2748" t="s">
        <v>50</v>
      </c>
      <c s="34" t="s">
        <v>5285</v>
      </c>
      <c s="34" t="s">
        <v>5286</v>
      </c>
      <c s="35" t="s">
        <v>5</v>
      </c>
      <c s="6" t="s">
        <v>5287</v>
      </c>
      <c s="36" t="s">
        <v>65</v>
      </c>
      <c s="37">
        <v>1</v>
      </c>
      <c s="36">
        <v>0</v>
      </c>
      <c s="36">
        <f>ROUND(G2748*H2748,6)</f>
      </c>
      <c r="L2748" s="38">
        <v>0</v>
      </c>
      <c s="32">
        <f>ROUND(ROUND(L2748,2)*ROUND(G2748,3),2)</f>
      </c>
      <c s="36" t="s">
        <v>68</v>
      </c>
      <c>
        <f>(M2748*21)/100</f>
      </c>
      <c t="s">
        <v>28</v>
      </c>
    </row>
    <row r="2749" spans="1:5" ht="12.75">
      <c r="A2749" s="35" t="s">
        <v>56</v>
      </c>
      <c r="E2749" s="39" t="s">
        <v>5287</v>
      </c>
    </row>
    <row r="2750" spans="1:5" ht="38.25">
      <c r="A2750" s="35" t="s">
        <v>58</v>
      </c>
      <c r="E2750" s="40" t="s">
        <v>5288</v>
      </c>
    </row>
    <row r="2751" spans="1:5" ht="12.75">
      <c r="A2751" t="s">
        <v>59</v>
      </c>
      <c r="E2751" s="39" t="s">
        <v>5</v>
      </c>
    </row>
    <row r="2752" spans="1:16" ht="12.75">
      <c r="A2752" t="s">
        <v>50</v>
      </c>
      <c s="34" t="s">
        <v>5289</v>
      </c>
      <c s="34" t="s">
        <v>5290</v>
      </c>
      <c s="35" t="s">
        <v>5</v>
      </c>
      <c s="6" t="s">
        <v>5291</v>
      </c>
      <c s="36" t="s">
        <v>65</v>
      </c>
      <c s="37">
        <v>2</v>
      </c>
      <c s="36">
        <v>0</v>
      </c>
      <c s="36">
        <f>ROUND(G2752*H2752,6)</f>
      </c>
      <c r="L2752" s="38">
        <v>0</v>
      </c>
      <c s="32">
        <f>ROUND(ROUND(L2752,2)*ROUND(G2752,3),2)</f>
      </c>
      <c s="36" t="s">
        <v>68</v>
      </c>
      <c>
        <f>(M2752*21)/100</f>
      </c>
      <c t="s">
        <v>28</v>
      </c>
    </row>
    <row r="2753" spans="1:5" ht="12.75">
      <c r="A2753" s="35" t="s">
        <v>56</v>
      </c>
      <c r="E2753" s="39" t="s">
        <v>5291</v>
      </c>
    </row>
    <row r="2754" spans="1:5" ht="38.25">
      <c r="A2754" s="35" t="s">
        <v>58</v>
      </c>
      <c r="E2754" s="40" t="s">
        <v>5292</v>
      </c>
    </row>
    <row r="2755" spans="1:5" ht="12.75">
      <c r="A2755" t="s">
        <v>59</v>
      </c>
      <c r="E2755" s="39" t="s">
        <v>5</v>
      </c>
    </row>
    <row r="2756" spans="1:16" ht="12.75">
      <c r="A2756" t="s">
        <v>50</v>
      </c>
      <c s="34" t="s">
        <v>5293</v>
      </c>
      <c s="34" t="s">
        <v>5294</v>
      </c>
      <c s="35" t="s">
        <v>5</v>
      </c>
      <c s="6" t="s">
        <v>5295</v>
      </c>
      <c s="36" t="s">
        <v>65</v>
      </c>
      <c s="37">
        <v>1</v>
      </c>
      <c s="36">
        <v>0</v>
      </c>
      <c s="36">
        <f>ROUND(G2756*H2756,6)</f>
      </c>
      <c r="L2756" s="38">
        <v>0</v>
      </c>
      <c s="32">
        <f>ROUND(ROUND(L2756,2)*ROUND(G2756,3),2)</f>
      </c>
      <c s="36" t="s">
        <v>68</v>
      </c>
      <c>
        <f>(M2756*21)/100</f>
      </c>
      <c t="s">
        <v>28</v>
      </c>
    </row>
    <row r="2757" spans="1:5" ht="12.75">
      <c r="A2757" s="35" t="s">
        <v>56</v>
      </c>
      <c r="E2757" s="39" t="s">
        <v>5295</v>
      </c>
    </row>
    <row r="2758" spans="1:5" ht="38.25">
      <c r="A2758" s="35" t="s">
        <v>58</v>
      </c>
      <c r="E2758" s="40" t="s">
        <v>5296</v>
      </c>
    </row>
    <row r="2759" spans="1:5" ht="12.75">
      <c r="A2759" t="s">
        <v>59</v>
      </c>
      <c r="E2759" s="39" t="s">
        <v>5</v>
      </c>
    </row>
    <row r="2760" spans="1:16" ht="12.75">
      <c r="A2760" t="s">
        <v>50</v>
      </c>
      <c s="34" t="s">
        <v>5297</v>
      </c>
      <c s="34" t="s">
        <v>5298</v>
      </c>
      <c s="35" t="s">
        <v>5</v>
      </c>
      <c s="6" t="s">
        <v>5299</v>
      </c>
      <c s="36" t="s">
        <v>65</v>
      </c>
      <c s="37">
        <v>1</v>
      </c>
      <c s="36">
        <v>0</v>
      </c>
      <c s="36">
        <f>ROUND(G2760*H2760,6)</f>
      </c>
      <c r="L2760" s="38">
        <v>0</v>
      </c>
      <c s="32">
        <f>ROUND(ROUND(L2760,2)*ROUND(G2760,3),2)</f>
      </c>
      <c s="36" t="s">
        <v>68</v>
      </c>
      <c>
        <f>(M2760*21)/100</f>
      </c>
      <c t="s">
        <v>28</v>
      </c>
    </row>
    <row r="2761" spans="1:5" ht="12.75">
      <c r="A2761" s="35" t="s">
        <v>56</v>
      </c>
      <c r="E2761" s="39" t="s">
        <v>5299</v>
      </c>
    </row>
    <row r="2762" spans="1:5" ht="38.25">
      <c r="A2762" s="35" t="s">
        <v>58</v>
      </c>
      <c r="E2762" s="40" t="s">
        <v>5300</v>
      </c>
    </row>
    <row r="2763" spans="1:5" ht="12.75">
      <c r="A2763" t="s">
        <v>59</v>
      </c>
      <c r="E2763" s="39" t="s">
        <v>5</v>
      </c>
    </row>
    <row r="2764" spans="1:16" ht="12.75">
      <c r="A2764" t="s">
        <v>50</v>
      </c>
      <c s="34" t="s">
        <v>5301</v>
      </c>
      <c s="34" t="s">
        <v>5302</v>
      </c>
      <c s="35" t="s">
        <v>5</v>
      </c>
      <c s="6" t="s">
        <v>5303</v>
      </c>
      <c s="36" t="s">
        <v>65</v>
      </c>
      <c s="37">
        <v>1</v>
      </c>
      <c s="36">
        <v>0</v>
      </c>
      <c s="36">
        <f>ROUND(G2764*H2764,6)</f>
      </c>
      <c r="L2764" s="38">
        <v>0</v>
      </c>
      <c s="32">
        <f>ROUND(ROUND(L2764,2)*ROUND(G2764,3),2)</f>
      </c>
      <c s="36" t="s">
        <v>68</v>
      </c>
      <c>
        <f>(M2764*21)/100</f>
      </c>
      <c t="s">
        <v>28</v>
      </c>
    </row>
    <row r="2765" spans="1:5" ht="12.75">
      <c r="A2765" s="35" t="s">
        <v>56</v>
      </c>
      <c r="E2765" s="39" t="s">
        <v>5303</v>
      </c>
    </row>
    <row r="2766" spans="1:5" ht="38.25">
      <c r="A2766" s="35" t="s">
        <v>58</v>
      </c>
      <c r="E2766" s="40" t="s">
        <v>5304</v>
      </c>
    </row>
    <row r="2767" spans="1:5" ht="12.75">
      <c r="A2767" t="s">
        <v>59</v>
      </c>
      <c r="E2767" s="39" t="s">
        <v>5</v>
      </c>
    </row>
    <row r="2768" spans="1:16" ht="12.75">
      <c r="A2768" t="s">
        <v>50</v>
      </c>
      <c s="34" t="s">
        <v>5305</v>
      </c>
      <c s="34" t="s">
        <v>5306</v>
      </c>
      <c s="35" t="s">
        <v>5</v>
      </c>
      <c s="6" t="s">
        <v>5307</v>
      </c>
      <c s="36" t="s">
        <v>65</v>
      </c>
      <c s="37">
        <v>1</v>
      </c>
      <c s="36">
        <v>0</v>
      </c>
      <c s="36">
        <f>ROUND(G2768*H2768,6)</f>
      </c>
      <c r="L2768" s="38">
        <v>0</v>
      </c>
      <c s="32">
        <f>ROUND(ROUND(L2768,2)*ROUND(G2768,3),2)</f>
      </c>
      <c s="36" t="s">
        <v>68</v>
      </c>
      <c>
        <f>(M2768*21)/100</f>
      </c>
      <c t="s">
        <v>28</v>
      </c>
    </row>
    <row r="2769" spans="1:5" ht="12.75">
      <c r="A2769" s="35" t="s">
        <v>56</v>
      </c>
      <c r="E2769" s="39" t="s">
        <v>5307</v>
      </c>
    </row>
    <row r="2770" spans="1:5" ht="38.25">
      <c r="A2770" s="35" t="s">
        <v>58</v>
      </c>
      <c r="E2770" s="40" t="s">
        <v>5308</v>
      </c>
    </row>
    <row r="2771" spans="1:5" ht="12.75">
      <c r="A2771" t="s">
        <v>59</v>
      </c>
      <c r="E2771" s="39" t="s">
        <v>5</v>
      </c>
    </row>
    <row r="2772" spans="1:16" ht="12.75">
      <c r="A2772" t="s">
        <v>50</v>
      </c>
      <c s="34" t="s">
        <v>5309</v>
      </c>
      <c s="34" t="s">
        <v>5310</v>
      </c>
      <c s="35" t="s">
        <v>5</v>
      </c>
      <c s="6" t="s">
        <v>5311</v>
      </c>
      <c s="36" t="s">
        <v>65</v>
      </c>
      <c s="37">
        <v>2</v>
      </c>
      <c s="36">
        <v>0</v>
      </c>
      <c s="36">
        <f>ROUND(G2772*H2772,6)</f>
      </c>
      <c r="L2772" s="38">
        <v>0</v>
      </c>
      <c s="32">
        <f>ROUND(ROUND(L2772,2)*ROUND(G2772,3),2)</f>
      </c>
      <c s="36" t="s">
        <v>68</v>
      </c>
      <c>
        <f>(M2772*21)/100</f>
      </c>
      <c t="s">
        <v>28</v>
      </c>
    </row>
    <row r="2773" spans="1:5" ht="12.75">
      <c r="A2773" s="35" t="s">
        <v>56</v>
      </c>
      <c r="E2773" s="39" t="s">
        <v>5311</v>
      </c>
    </row>
    <row r="2774" spans="1:5" ht="38.25">
      <c r="A2774" s="35" t="s">
        <v>58</v>
      </c>
      <c r="E2774" s="40" t="s">
        <v>5312</v>
      </c>
    </row>
    <row r="2775" spans="1:5" ht="12.75">
      <c r="A2775" t="s">
        <v>59</v>
      </c>
      <c r="E2775" s="39" t="s">
        <v>5</v>
      </c>
    </row>
    <row r="2776" spans="1:16" ht="12.75">
      <c r="A2776" t="s">
        <v>50</v>
      </c>
      <c s="34" t="s">
        <v>5313</v>
      </c>
      <c s="34" t="s">
        <v>5314</v>
      </c>
      <c s="35" t="s">
        <v>5</v>
      </c>
      <c s="6" t="s">
        <v>5315</v>
      </c>
      <c s="36" t="s">
        <v>65</v>
      </c>
      <c s="37">
        <v>1</v>
      </c>
      <c s="36">
        <v>0</v>
      </c>
      <c s="36">
        <f>ROUND(G2776*H2776,6)</f>
      </c>
      <c r="L2776" s="38">
        <v>0</v>
      </c>
      <c s="32">
        <f>ROUND(ROUND(L2776,2)*ROUND(G2776,3),2)</f>
      </c>
      <c s="36" t="s">
        <v>68</v>
      </c>
      <c>
        <f>(M2776*21)/100</f>
      </c>
      <c t="s">
        <v>28</v>
      </c>
    </row>
    <row r="2777" spans="1:5" ht="12.75">
      <c r="A2777" s="35" t="s">
        <v>56</v>
      </c>
      <c r="E2777" s="39" t="s">
        <v>5315</v>
      </c>
    </row>
    <row r="2778" spans="1:5" ht="38.25">
      <c r="A2778" s="35" t="s">
        <v>58</v>
      </c>
      <c r="E2778" s="40" t="s">
        <v>5316</v>
      </c>
    </row>
    <row r="2779" spans="1:5" ht="12.75">
      <c r="A2779" t="s">
        <v>59</v>
      </c>
      <c r="E2779" s="39" t="s">
        <v>5</v>
      </c>
    </row>
    <row r="2780" spans="1:16" ht="12.75">
      <c r="A2780" t="s">
        <v>50</v>
      </c>
      <c s="34" t="s">
        <v>5317</v>
      </c>
      <c s="34" t="s">
        <v>5318</v>
      </c>
      <c s="35" t="s">
        <v>5</v>
      </c>
      <c s="6" t="s">
        <v>5319</v>
      </c>
      <c s="36" t="s">
        <v>65</v>
      </c>
      <c s="37">
        <v>1</v>
      </c>
      <c s="36">
        <v>0</v>
      </c>
      <c s="36">
        <f>ROUND(G2780*H2780,6)</f>
      </c>
      <c r="L2780" s="38">
        <v>0</v>
      </c>
      <c s="32">
        <f>ROUND(ROUND(L2780,2)*ROUND(G2780,3),2)</f>
      </c>
      <c s="36" t="s">
        <v>68</v>
      </c>
      <c>
        <f>(M2780*21)/100</f>
      </c>
      <c t="s">
        <v>28</v>
      </c>
    </row>
    <row r="2781" spans="1:5" ht="12.75">
      <c r="A2781" s="35" t="s">
        <v>56</v>
      </c>
      <c r="E2781" s="39" t="s">
        <v>5319</v>
      </c>
    </row>
    <row r="2782" spans="1:5" ht="38.25">
      <c r="A2782" s="35" t="s">
        <v>58</v>
      </c>
      <c r="E2782" s="40" t="s">
        <v>5320</v>
      </c>
    </row>
    <row r="2783" spans="1:5" ht="12.75">
      <c r="A2783" t="s">
        <v>59</v>
      </c>
      <c r="E2783" s="39" t="s">
        <v>5</v>
      </c>
    </row>
    <row r="2784" spans="1:16" ht="12.75">
      <c r="A2784" t="s">
        <v>50</v>
      </c>
      <c s="34" t="s">
        <v>5321</v>
      </c>
      <c s="34" t="s">
        <v>5322</v>
      </c>
      <c s="35" t="s">
        <v>5</v>
      </c>
      <c s="6" t="s">
        <v>5323</v>
      </c>
      <c s="36" t="s">
        <v>65</v>
      </c>
      <c s="37">
        <v>1</v>
      </c>
      <c s="36">
        <v>0</v>
      </c>
      <c s="36">
        <f>ROUND(G2784*H2784,6)</f>
      </c>
      <c r="L2784" s="38">
        <v>0</v>
      </c>
      <c s="32">
        <f>ROUND(ROUND(L2784,2)*ROUND(G2784,3),2)</f>
      </c>
      <c s="36" t="s">
        <v>68</v>
      </c>
      <c>
        <f>(M2784*21)/100</f>
      </c>
      <c t="s">
        <v>28</v>
      </c>
    </row>
    <row r="2785" spans="1:5" ht="12.75">
      <c r="A2785" s="35" t="s">
        <v>56</v>
      </c>
      <c r="E2785" s="39" t="s">
        <v>5323</v>
      </c>
    </row>
    <row r="2786" spans="1:5" ht="38.25">
      <c r="A2786" s="35" t="s">
        <v>58</v>
      </c>
      <c r="E2786" s="40" t="s">
        <v>5324</v>
      </c>
    </row>
    <row r="2787" spans="1:5" ht="12.75">
      <c r="A2787" t="s">
        <v>59</v>
      </c>
      <c r="E2787" s="39" t="s">
        <v>5</v>
      </c>
    </row>
    <row r="2788" spans="1:16" ht="12.75">
      <c r="A2788" t="s">
        <v>50</v>
      </c>
      <c s="34" t="s">
        <v>5325</v>
      </c>
      <c s="34" t="s">
        <v>5326</v>
      </c>
      <c s="35" t="s">
        <v>5</v>
      </c>
      <c s="6" t="s">
        <v>5327</v>
      </c>
      <c s="36" t="s">
        <v>65</v>
      </c>
      <c s="37">
        <v>4</v>
      </c>
      <c s="36">
        <v>0</v>
      </c>
      <c s="36">
        <f>ROUND(G2788*H2788,6)</f>
      </c>
      <c r="L2788" s="38">
        <v>0</v>
      </c>
      <c s="32">
        <f>ROUND(ROUND(L2788,2)*ROUND(G2788,3),2)</f>
      </c>
      <c s="36" t="s">
        <v>68</v>
      </c>
      <c>
        <f>(M2788*21)/100</f>
      </c>
      <c t="s">
        <v>28</v>
      </c>
    </row>
    <row r="2789" spans="1:5" ht="12.75">
      <c r="A2789" s="35" t="s">
        <v>56</v>
      </c>
      <c r="E2789" s="39" t="s">
        <v>5327</v>
      </c>
    </row>
    <row r="2790" spans="1:5" ht="38.25">
      <c r="A2790" s="35" t="s">
        <v>58</v>
      </c>
      <c r="E2790" s="40" t="s">
        <v>5328</v>
      </c>
    </row>
    <row r="2791" spans="1:5" ht="12.75">
      <c r="A2791" t="s">
        <v>59</v>
      </c>
      <c r="E2791" s="39" t="s">
        <v>5</v>
      </c>
    </row>
    <row r="2792" spans="1:16" ht="12.75">
      <c r="A2792" t="s">
        <v>50</v>
      </c>
      <c s="34" t="s">
        <v>5329</v>
      </c>
      <c s="34" t="s">
        <v>5330</v>
      </c>
      <c s="35" t="s">
        <v>5</v>
      </c>
      <c s="6" t="s">
        <v>5331</v>
      </c>
      <c s="36" t="s">
        <v>65</v>
      </c>
      <c s="37">
        <v>1</v>
      </c>
      <c s="36">
        <v>0</v>
      </c>
      <c s="36">
        <f>ROUND(G2792*H2792,6)</f>
      </c>
      <c r="L2792" s="38">
        <v>0</v>
      </c>
      <c s="32">
        <f>ROUND(ROUND(L2792,2)*ROUND(G2792,3),2)</f>
      </c>
      <c s="36" t="s">
        <v>68</v>
      </c>
      <c>
        <f>(M2792*21)/100</f>
      </c>
      <c t="s">
        <v>28</v>
      </c>
    </row>
    <row r="2793" spans="1:5" ht="12.75">
      <c r="A2793" s="35" t="s">
        <v>56</v>
      </c>
      <c r="E2793" s="39" t="s">
        <v>5331</v>
      </c>
    </row>
    <row r="2794" spans="1:5" ht="38.25">
      <c r="A2794" s="35" t="s">
        <v>58</v>
      </c>
      <c r="E2794" s="40" t="s">
        <v>5332</v>
      </c>
    </row>
    <row r="2795" spans="1:5" ht="12.75">
      <c r="A2795" t="s">
        <v>59</v>
      </c>
      <c r="E2795" s="39" t="s">
        <v>5</v>
      </c>
    </row>
    <row r="2796" spans="1:16" ht="12.75">
      <c r="A2796" t="s">
        <v>50</v>
      </c>
      <c s="34" t="s">
        <v>5333</v>
      </c>
      <c s="34" t="s">
        <v>5334</v>
      </c>
      <c s="35" t="s">
        <v>5</v>
      </c>
      <c s="6" t="s">
        <v>5335</v>
      </c>
      <c s="36" t="s">
        <v>65</v>
      </c>
      <c s="37">
        <v>1</v>
      </c>
      <c s="36">
        <v>0</v>
      </c>
      <c s="36">
        <f>ROUND(G2796*H2796,6)</f>
      </c>
      <c r="L2796" s="38">
        <v>0</v>
      </c>
      <c s="32">
        <f>ROUND(ROUND(L2796,2)*ROUND(G2796,3),2)</f>
      </c>
      <c s="36" t="s">
        <v>68</v>
      </c>
      <c>
        <f>(M2796*21)/100</f>
      </c>
      <c t="s">
        <v>28</v>
      </c>
    </row>
    <row r="2797" spans="1:5" ht="12.75">
      <c r="A2797" s="35" t="s">
        <v>56</v>
      </c>
      <c r="E2797" s="39" t="s">
        <v>5335</v>
      </c>
    </row>
    <row r="2798" spans="1:5" ht="38.25">
      <c r="A2798" s="35" t="s">
        <v>58</v>
      </c>
      <c r="E2798" s="40" t="s">
        <v>5336</v>
      </c>
    </row>
    <row r="2799" spans="1:5" ht="12.75">
      <c r="A2799" t="s">
        <v>59</v>
      </c>
      <c r="E2799" s="39" t="s">
        <v>5</v>
      </c>
    </row>
    <row r="2800" spans="1:16" ht="12.75">
      <c r="A2800" t="s">
        <v>50</v>
      </c>
      <c s="34" t="s">
        <v>5337</v>
      </c>
      <c s="34" t="s">
        <v>5338</v>
      </c>
      <c s="35" t="s">
        <v>5</v>
      </c>
      <c s="6" t="s">
        <v>5339</v>
      </c>
      <c s="36" t="s">
        <v>65</v>
      </c>
      <c s="37">
        <v>1</v>
      </c>
      <c s="36">
        <v>0</v>
      </c>
      <c s="36">
        <f>ROUND(G2800*H2800,6)</f>
      </c>
      <c r="L2800" s="38">
        <v>0</v>
      </c>
      <c s="32">
        <f>ROUND(ROUND(L2800,2)*ROUND(G2800,3),2)</f>
      </c>
      <c s="36" t="s">
        <v>68</v>
      </c>
      <c>
        <f>(M2800*21)/100</f>
      </c>
      <c t="s">
        <v>28</v>
      </c>
    </row>
    <row r="2801" spans="1:5" ht="12.75">
      <c r="A2801" s="35" t="s">
        <v>56</v>
      </c>
      <c r="E2801" s="39" t="s">
        <v>5339</v>
      </c>
    </row>
    <row r="2802" spans="1:5" ht="38.25">
      <c r="A2802" s="35" t="s">
        <v>58</v>
      </c>
      <c r="E2802" s="40" t="s">
        <v>5340</v>
      </c>
    </row>
    <row r="2803" spans="1:5" ht="12.75">
      <c r="A2803" t="s">
        <v>59</v>
      </c>
      <c r="E2803" s="39" t="s">
        <v>5</v>
      </c>
    </row>
    <row r="2804" spans="1:16" ht="12.75">
      <c r="A2804" t="s">
        <v>50</v>
      </c>
      <c s="34" t="s">
        <v>5341</v>
      </c>
      <c s="34" t="s">
        <v>5342</v>
      </c>
      <c s="35" t="s">
        <v>5</v>
      </c>
      <c s="6" t="s">
        <v>5343</v>
      </c>
      <c s="36" t="s">
        <v>65</v>
      </c>
      <c s="37">
        <v>1</v>
      </c>
      <c s="36">
        <v>0</v>
      </c>
      <c s="36">
        <f>ROUND(G2804*H2804,6)</f>
      </c>
      <c r="L2804" s="38">
        <v>0</v>
      </c>
      <c s="32">
        <f>ROUND(ROUND(L2804,2)*ROUND(G2804,3),2)</f>
      </c>
      <c s="36" t="s">
        <v>68</v>
      </c>
      <c>
        <f>(M2804*21)/100</f>
      </c>
      <c t="s">
        <v>28</v>
      </c>
    </row>
    <row r="2805" spans="1:5" ht="12.75">
      <c r="A2805" s="35" t="s">
        <v>56</v>
      </c>
      <c r="E2805" s="39" t="s">
        <v>5343</v>
      </c>
    </row>
    <row r="2806" spans="1:5" ht="38.25">
      <c r="A2806" s="35" t="s">
        <v>58</v>
      </c>
      <c r="E2806" s="40" t="s">
        <v>5344</v>
      </c>
    </row>
    <row r="2807" spans="1:5" ht="12.75">
      <c r="A2807" t="s">
        <v>59</v>
      </c>
      <c r="E2807" s="39" t="s">
        <v>5</v>
      </c>
    </row>
    <row r="2808" spans="1:16" ht="12.75">
      <c r="A2808" t="s">
        <v>50</v>
      </c>
      <c s="34" t="s">
        <v>5345</v>
      </c>
      <c s="34" t="s">
        <v>5346</v>
      </c>
      <c s="35" t="s">
        <v>5</v>
      </c>
      <c s="6" t="s">
        <v>5347</v>
      </c>
      <c s="36" t="s">
        <v>65</v>
      </c>
      <c s="37">
        <v>1</v>
      </c>
      <c s="36">
        <v>0</v>
      </c>
      <c s="36">
        <f>ROUND(G2808*H2808,6)</f>
      </c>
      <c r="L2808" s="38">
        <v>0</v>
      </c>
      <c s="32">
        <f>ROUND(ROUND(L2808,2)*ROUND(G2808,3),2)</f>
      </c>
      <c s="36" t="s">
        <v>68</v>
      </c>
      <c>
        <f>(M2808*21)/100</f>
      </c>
      <c t="s">
        <v>28</v>
      </c>
    </row>
    <row r="2809" spans="1:5" ht="12.75">
      <c r="A2809" s="35" t="s">
        <v>56</v>
      </c>
      <c r="E2809" s="39" t="s">
        <v>5347</v>
      </c>
    </row>
    <row r="2810" spans="1:5" ht="38.25">
      <c r="A2810" s="35" t="s">
        <v>58</v>
      </c>
      <c r="E2810" s="40" t="s">
        <v>5348</v>
      </c>
    </row>
    <row r="2811" spans="1:5" ht="12.75">
      <c r="A2811" t="s">
        <v>59</v>
      </c>
      <c r="E2811" s="39" t="s">
        <v>5</v>
      </c>
    </row>
    <row r="2812" spans="1:16" ht="12.75">
      <c r="A2812" t="s">
        <v>50</v>
      </c>
      <c s="34" t="s">
        <v>5349</v>
      </c>
      <c s="34" t="s">
        <v>5350</v>
      </c>
      <c s="35" t="s">
        <v>5</v>
      </c>
      <c s="6" t="s">
        <v>5351</v>
      </c>
      <c s="36" t="s">
        <v>65</v>
      </c>
      <c s="37">
        <v>1</v>
      </c>
      <c s="36">
        <v>0</v>
      </c>
      <c s="36">
        <f>ROUND(G2812*H2812,6)</f>
      </c>
      <c r="L2812" s="38">
        <v>0</v>
      </c>
      <c s="32">
        <f>ROUND(ROUND(L2812,2)*ROUND(G2812,3),2)</f>
      </c>
      <c s="36" t="s">
        <v>68</v>
      </c>
      <c>
        <f>(M2812*21)/100</f>
      </c>
      <c t="s">
        <v>28</v>
      </c>
    </row>
    <row r="2813" spans="1:5" ht="12.75">
      <c r="A2813" s="35" t="s">
        <v>56</v>
      </c>
      <c r="E2813" s="39" t="s">
        <v>5351</v>
      </c>
    </row>
    <row r="2814" spans="1:5" ht="38.25">
      <c r="A2814" s="35" t="s">
        <v>58</v>
      </c>
      <c r="E2814" s="40" t="s">
        <v>5352</v>
      </c>
    </row>
    <row r="2815" spans="1:5" ht="12.75">
      <c r="A2815" t="s">
        <v>59</v>
      </c>
      <c r="E2815" s="39" t="s">
        <v>5</v>
      </c>
    </row>
    <row r="2816" spans="1:16" ht="12.75">
      <c r="A2816" t="s">
        <v>50</v>
      </c>
      <c s="34" t="s">
        <v>5353</v>
      </c>
      <c s="34" t="s">
        <v>5354</v>
      </c>
      <c s="35" t="s">
        <v>5</v>
      </c>
      <c s="6" t="s">
        <v>5355</v>
      </c>
      <c s="36" t="s">
        <v>65</v>
      </c>
      <c s="37">
        <v>1</v>
      </c>
      <c s="36">
        <v>0</v>
      </c>
      <c s="36">
        <f>ROUND(G2816*H2816,6)</f>
      </c>
      <c r="L2816" s="38">
        <v>0</v>
      </c>
      <c s="32">
        <f>ROUND(ROUND(L2816,2)*ROUND(G2816,3),2)</f>
      </c>
      <c s="36" t="s">
        <v>68</v>
      </c>
      <c>
        <f>(M2816*21)/100</f>
      </c>
      <c t="s">
        <v>28</v>
      </c>
    </row>
    <row r="2817" spans="1:5" ht="12.75">
      <c r="A2817" s="35" t="s">
        <v>56</v>
      </c>
      <c r="E2817" s="39" t="s">
        <v>5355</v>
      </c>
    </row>
    <row r="2818" spans="1:5" ht="38.25">
      <c r="A2818" s="35" t="s">
        <v>58</v>
      </c>
      <c r="E2818" s="40" t="s">
        <v>5356</v>
      </c>
    </row>
    <row r="2819" spans="1:5" ht="12.75">
      <c r="A2819" t="s">
        <v>59</v>
      </c>
      <c r="E2819" s="39" t="s">
        <v>5</v>
      </c>
    </row>
    <row r="2820" spans="1:16" ht="12.75">
      <c r="A2820" t="s">
        <v>50</v>
      </c>
      <c s="34" t="s">
        <v>5357</v>
      </c>
      <c s="34" t="s">
        <v>5358</v>
      </c>
      <c s="35" t="s">
        <v>5</v>
      </c>
      <c s="6" t="s">
        <v>5359</v>
      </c>
      <c s="36" t="s">
        <v>65</v>
      </c>
      <c s="37">
        <v>1</v>
      </c>
      <c s="36">
        <v>0</v>
      </c>
      <c s="36">
        <f>ROUND(G2820*H2820,6)</f>
      </c>
      <c r="L2820" s="38">
        <v>0</v>
      </c>
      <c s="32">
        <f>ROUND(ROUND(L2820,2)*ROUND(G2820,3),2)</f>
      </c>
      <c s="36" t="s">
        <v>68</v>
      </c>
      <c>
        <f>(M2820*21)/100</f>
      </c>
      <c t="s">
        <v>28</v>
      </c>
    </row>
    <row r="2821" spans="1:5" ht="12.75">
      <c r="A2821" s="35" t="s">
        <v>56</v>
      </c>
      <c r="E2821" s="39" t="s">
        <v>5359</v>
      </c>
    </row>
    <row r="2822" spans="1:5" ht="38.25">
      <c r="A2822" s="35" t="s">
        <v>58</v>
      </c>
      <c r="E2822" s="40" t="s">
        <v>5360</v>
      </c>
    </row>
    <row r="2823" spans="1:5" ht="12.75">
      <c r="A2823" t="s">
        <v>59</v>
      </c>
      <c r="E2823" s="39" t="s">
        <v>5</v>
      </c>
    </row>
    <row r="2824" spans="1:16" ht="12.75">
      <c r="A2824" t="s">
        <v>50</v>
      </c>
      <c s="34" t="s">
        <v>5361</v>
      </c>
      <c s="34" t="s">
        <v>5362</v>
      </c>
      <c s="35" t="s">
        <v>5</v>
      </c>
      <c s="6" t="s">
        <v>5363</v>
      </c>
      <c s="36" t="s">
        <v>65</v>
      </c>
      <c s="37">
        <v>1</v>
      </c>
      <c s="36">
        <v>0</v>
      </c>
      <c s="36">
        <f>ROUND(G2824*H2824,6)</f>
      </c>
      <c r="L2824" s="38">
        <v>0</v>
      </c>
      <c s="32">
        <f>ROUND(ROUND(L2824,2)*ROUND(G2824,3),2)</f>
      </c>
      <c s="36" t="s">
        <v>68</v>
      </c>
      <c>
        <f>(M2824*21)/100</f>
      </c>
      <c t="s">
        <v>28</v>
      </c>
    </row>
    <row r="2825" spans="1:5" ht="12.75">
      <c r="A2825" s="35" t="s">
        <v>56</v>
      </c>
      <c r="E2825" s="39" t="s">
        <v>5363</v>
      </c>
    </row>
    <row r="2826" spans="1:5" ht="38.25">
      <c r="A2826" s="35" t="s">
        <v>58</v>
      </c>
      <c r="E2826" s="40" t="s">
        <v>5364</v>
      </c>
    </row>
    <row r="2827" spans="1:5" ht="12.75">
      <c r="A2827" t="s">
        <v>59</v>
      </c>
      <c r="E2827" s="39" t="s">
        <v>5</v>
      </c>
    </row>
    <row r="2828" spans="1:16" ht="12.75">
      <c r="A2828" t="s">
        <v>50</v>
      </c>
      <c s="34" t="s">
        <v>5365</v>
      </c>
      <c s="34" t="s">
        <v>5366</v>
      </c>
      <c s="35" t="s">
        <v>5</v>
      </c>
      <c s="6" t="s">
        <v>5367</v>
      </c>
      <c s="36" t="s">
        <v>65</v>
      </c>
      <c s="37">
        <v>1</v>
      </c>
      <c s="36">
        <v>0</v>
      </c>
      <c s="36">
        <f>ROUND(G2828*H2828,6)</f>
      </c>
      <c r="L2828" s="38">
        <v>0</v>
      </c>
      <c s="32">
        <f>ROUND(ROUND(L2828,2)*ROUND(G2828,3),2)</f>
      </c>
      <c s="36" t="s">
        <v>68</v>
      </c>
      <c>
        <f>(M2828*21)/100</f>
      </c>
      <c t="s">
        <v>28</v>
      </c>
    </row>
    <row r="2829" spans="1:5" ht="12.75">
      <c r="A2829" s="35" t="s">
        <v>56</v>
      </c>
      <c r="E2829" s="39" t="s">
        <v>5367</v>
      </c>
    </row>
    <row r="2830" spans="1:5" ht="38.25">
      <c r="A2830" s="35" t="s">
        <v>58</v>
      </c>
      <c r="E2830" s="40" t="s">
        <v>5368</v>
      </c>
    </row>
    <row r="2831" spans="1:5" ht="12.75">
      <c r="A2831" t="s">
        <v>59</v>
      </c>
      <c r="E2831" s="39" t="s">
        <v>5</v>
      </c>
    </row>
    <row r="2832" spans="1:16" ht="12.75">
      <c r="A2832" t="s">
        <v>50</v>
      </c>
      <c s="34" t="s">
        <v>5369</v>
      </c>
      <c s="34" t="s">
        <v>5370</v>
      </c>
      <c s="35" t="s">
        <v>5</v>
      </c>
      <c s="6" t="s">
        <v>5371</v>
      </c>
      <c s="36" t="s">
        <v>65</v>
      </c>
      <c s="37">
        <v>1</v>
      </c>
      <c s="36">
        <v>0</v>
      </c>
      <c s="36">
        <f>ROUND(G2832*H2832,6)</f>
      </c>
      <c r="L2832" s="38">
        <v>0</v>
      </c>
      <c s="32">
        <f>ROUND(ROUND(L2832,2)*ROUND(G2832,3),2)</f>
      </c>
      <c s="36" t="s">
        <v>68</v>
      </c>
      <c>
        <f>(M2832*21)/100</f>
      </c>
      <c t="s">
        <v>28</v>
      </c>
    </row>
    <row r="2833" spans="1:5" ht="12.75">
      <c r="A2833" s="35" t="s">
        <v>56</v>
      </c>
      <c r="E2833" s="39" t="s">
        <v>5371</v>
      </c>
    </row>
    <row r="2834" spans="1:5" ht="38.25">
      <c r="A2834" s="35" t="s">
        <v>58</v>
      </c>
      <c r="E2834" s="40" t="s">
        <v>5372</v>
      </c>
    </row>
    <row r="2835" spans="1:5" ht="12.75">
      <c r="A2835" t="s">
        <v>59</v>
      </c>
      <c r="E2835" s="39" t="s">
        <v>5</v>
      </c>
    </row>
    <row r="2836" spans="1:16" ht="12.75">
      <c r="A2836" t="s">
        <v>50</v>
      </c>
      <c s="34" t="s">
        <v>5373</v>
      </c>
      <c s="34" t="s">
        <v>5374</v>
      </c>
      <c s="35" t="s">
        <v>5</v>
      </c>
      <c s="6" t="s">
        <v>5375</v>
      </c>
      <c s="36" t="s">
        <v>65</v>
      </c>
      <c s="37">
        <v>1</v>
      </c>
      <c s="36">
        <v>0</v>
      </c>
      <c s="36">
        <f>ROUND(G2836*H2836,6)</f>
      </c>
      <c r="L2836" s="38">
        <v>0</v>
      </c>
      <c s="32">
        <f>ROUND(ROUND(L2836,2)*ROUND(G2836,3),2)</f>
      </c>
      <c s="36" t="s">
        <v>68</v>
      </c>
      <c>
        <f>(M2836*21)/100</f>
      </c>
      <c t="s">
        <v>28</v>
      </c>
    </row>
    <row r="2837" spans="1:5" ht="12.75">
      <c r="A2837" s="35" t="s">
        <v>56</v>
      </c>
      <c r="E2837" s="39" t="s">
        <v>5375</v>
      </c>
    </row>
    <row r="2838" spans="1:5" ht="38.25">
      <c r="A2838" s="35" t="s">
        <v>58</v>
      </c>
      <c r="E2838" s="40" t="s">
        <v>5376</v>
      </c>
    </row>
    <row r="2839" spans="1:5" ht="12.75">
      <c r="A2839" t="s">
        <v>59</v>
      </c>
      <c r="E2839" s="39" t="s">
        <v>5</v>
      </c>
    </row>
    <row r="2840" spans="1:16" ht="12.75">
      <c r="A2840" t="s">
        <v>50</v>
      </c>
      <c s="34" t="s">
        <v>5377</v>
      </c>
      <c s="34" t="s">
        <v>5378</v>
      </c>
      <c s="35" t="s">
        <v>5</v>
      </c>
      <c s="6" t="s">
        <v>5379</v>
      </c>
      <c s="36" t="s">
        <v>65</v>
      </c>
      <c s="37">
        <v>1</v>
      </c>
      <c s="36">
        <v>0</v>
      </c>
      <c s="36">
        <f>ROUND(G2840*H2840,6)</f>
      </c>
      <c r="L2840" s="38">
        <v>0</v>
      </c>
      <c s="32">
        <f>ROUND(ROUND(L2840,2)*ROUND(G2840,3),2)</f>
      </c>
      <c s="36" t="s">
        <v>68</v>
      </c>
      <c>
        <f>(M2840*21)/100</f>
      </c>
      <c t="s">
        <v>28</v>
      </c>
    </row>
    <row r="2841" spans="1:5" ht="12.75">
      <c r="A2841" s="35" t="s">
        <v>56</v>
      </c>
      <c r="E2841" s="39" t="s">
        <v>5379</v>
      </c>
    </row>
    <row r="2842" spans="1:5" ht="38.25">
      <c r="A2842" s="35" t="s">
        <v>58</v>
      </c>
      <c r="E2842" s="40" t="s">
        <v>5380</v>
      </c>
    </row>
    <row r="2843" spans="1:5" ht="12.75">
      <c r="A2843" t="s">
        <v>59</v>
      </c>
      <c r="E2843" s="39" t="s">
        <v>5</v>
      </c>
    </row>
    <row r="2844" spans="1:16" ht="12.75">
      <c r="A2844" t="s">
        <v>50</v>
      </c>
      <c s="34" t="s">
        <v>5381</v>
      </c>
      <c s="34" t="s">
        <v>5382</v>
      </c>
      <c s="35" t="s">
        <v>5</v>
      </c>
      <c s="6" t="s">
        <v>5383</v>
      </c>
      <c s="36" t="s">
        <v>65</v>
      </c>
      <c s="37">
        <v>4</v>
      </c>
      <c s="36">
        <v>0</v>
      </c>
      <c s="36">
        <f>ROUND(G2844*H2844,6)</f>
      </c>
      <c r="L2844" s="38">
        <v>0</v>
      </c>
      <c s="32">
        <f>ROUND(ROUND(L2844,2)*ROUND(G2844,3),2)</f>
      </c>
      <c s="36" t="s">
        <v>68</v>
      </c>
      <c>
        <f>(M2844*21)/100</f>
      </c>
      <c t="s">
        <v>28</v>
      </c>
    </row>
    <row r="2845" spans="1:5" ht="12.75">
      <c r="A2845" s="35" t="s">
        <v>56</v>
      </c>
      <c r="E2845" s="39" t="s">
        <v>5383</v>
      </c>
    </row>
    <row r="2846" spans="1:5" ht="38.25">
      <c r="A2846" s="35" t="s">
        <v>58</v>
      </c>
      <c r="E2846" s="40" t="s">
        <v>5384</v>
      </c>
    </row>
    <row r="2847" spans="1:5" ht="12.75">
      <c r="A2847" t="s">
        <v>59</v>
      </c>
      <c r="E2847" s="39" t="s">
        <v>5</v>
      </c>
    </row>
    <row r="2848" spans="1:16" ht="12.75">
      <c r="A2848" t="s">
        <v>50</v>
      </c>
      <c s="34" t="s">
        <v>5385</v>
      </c>
      <c s="34" t="s">
        <v>5386</v>
      </c>
      <c s="35" t="s">
        <v>5</v>
      </c>
      <c s="6" t="s">
        <v>5387</v>
      </c>
      <c s="36" t="s">
        <v>65</v>
      </c>
      <c s="37">
        <v>1</v>
      </c>
      <c s="36">
        <v>0</v>
      </c>
      <c s="36">
        <f>ROUND(G2848*H2848,6)</f>
      </c>
      <c r="L2848" s="38">
        <v>0</v>
      </c>
      <c s="32">
        <f>ROUND(ROUND(L2848,2)*ROUND(G2848,3),2)</f>
      </c>
      <c s="36" t="s">
        <v>68</v>
      </c>
      <c>
        <f>(M2848*21)/100</f>
      </c>
      <c t="s">
        <v>28</v>
      </c>
    </row>
    <row r="2849" spans="1:5" ht="12.75">
      <c r="A2849" s="35" t="s">
        <v>56</v>
      </c>
      <c r="E2849" s="39" t="s">
        <v>5387</v>
      </c>
    </row>
    <row r="2850" spans="1:5" ht="38.25">
      <c r="A2850" s="35" t="s">
        <v>58</v>
      </c>
      <c r="E2850" s="40" t="s">
        <v>5388</v>
      </c>
    </row>
    <row r="2851" spans="1:5" ht="12.75">
      <c r="A2851" t="s">
        <v>59</v>
      </c>
      <c r="E2851" s="39" t="s">
        <v>5</v>
      </c>
    </row>
    <row r="2852" spans="1:16" ht="12.75">
      <c r="A2852" t="s">
        <v>50</v>
      </c>
      <c s="34" t="s">
        <v>5389</v>
      </c>
      <c s="34" t="s">
        <v>5390</v>
      </c>
      <c s="35" t="s">
        <v>5</v>
      </c>
      <c s="6" t="s">
        <v>5391</v>
      </c>
      <c s="36" t="s">
        <v>65</v>
      </c>
      <c s="37">
        <v>1</v>
      </c>
      <c s="36">
        <v>0</v>
      </c>
      <c s="36">
        <f>ROUND(G2852*H2852,6)</f>
      </c>
      <c r="L2852" s="38">
        <v>0</v>
      </c>
      <c s="32">
        <f>ROUND(ROUND(L2852,2)*ROUND(G2852,3),2)</f>
      </c>
      <c s="36" t="s">
        <v>68</v>
      </c>
      <c>
        <f>(M2852*21)/100</f>
      </c>
      <c t="s">
        <v>28</v>
      </c>
    </row>
    <row r="2853" spans="1:5" ht="12.75">
      <c r="A2853" s="35" t="s">
        <v>56</v>
      </c>
      <c r="E2853" s="39" t="s">
        <v>5391</v>
      </c>
    </row>
    <row r="2854" spans="1:5" ht="38.25">
      <c r="A2854" s="35" t="s">
        <v>58</v>
      </c>
      <c r="E2854" s="40" t="s">
        <v>5392</v>
      </c>
    </row>
    <row r="2855" spans="1:5" ht="12.75">
      <c r="A2855" t="s">
        <v>59</v>
      </c>
      <c r="E2855" s="39" t="s">
        <v>5</v>
      </c>
    </row>
    <row r="2856" spans="1:16" ht="12.75">
      <c r="A2856" t="s">
        <v>50</v>
      </c>
      <c s="34" t="s">
        <v>3753</v>
      </c>
      <c s="34" t="s">
        <v>5393</v>
      </c>
      <c s="35" t="s">
        <v>5</v>
      </c>
      <c s="6" t="s">
        <v>5394</v>
      </c>
      <c s="36" t="s">
        <v>65</v>
      </c>
      <c s="37">
        <v>1</v>
      </c>
      <c s="36">
        <v>0</v>
      </c>
      <c s="36">
        <f>ROUND(G2856*H2856,6)</f>
      </c>
      <c r="L2856" s="38">
        <v>0</v>
      </c>
      <c s="32">
        <f>ROUND(ROUND(L2856,2)*ROUND(G2856,3),2)</f>
      </c>
      <c s="36" t="s">
        <v>68</v>
      </c>
      <c>
        <f>(M2856*21)/100</f>
      </c>
      <c t="s">
        <v>28</v>
      </c>
    </row>
    <row r="2857" spans="1:5" ht="12.75">
      <c r="A2857" s="35" t="s">
        <v>56</v>
      </c>
      <c r="E2857" s="39" t="s">
        <v>5394</v>
      </c>
    </row>
    <row r="2858" spans="1:5" ht="38.25">
      <c r="A2858" s="35" t="s">
        <v>58</v>
      </c>
      <c r="E2858" s="40" t="s">
        <v>5395</v>
      </c>
    </row>
    <row r="2859" spans="1:5" ht="12.75">
      <c r="A2859" t="s">
        <v>59</v>
      </c>
      <c r="E2859" s="39" t="s">
        <v>5</v>
      </c>
    </row>
    <row r="2860" spans="1:16" ht="12.75">
      <c r="A2860" t="s">
        <v>50</v>
      </c>
      <c s="34" t="s">
        <v>5396</v>
      </c>
      <c s="34" t="s">
        <v>5397</v>
      </c>
      <c s="35" t="s">
        <v>5</v>
      </c>
      <c s="6" t="s">
        <v>5398</v>
      </c>
      <c s="36" t="s">
        <v>65</v>
      </c>
      <c s="37">
        <v>1</v>
      </c>
      <c s="36">
        <v>0</v>
      </c>
      <c s="36">
        <f>ROUND(G2860*H2860,6)</f>
      </c>
      <c r="L2860" s="38">
        <v>0</v>
      </c>
      <c s="32">
        <f>ROUND(ROUND(L2860,2)*ROUND(G2860,3),2)</f>
      </c>
      <c s="36" t="s">
        <v>68</v>
      </c>
      <c>
        <f>(M2860*21)/100</f>
      </c>
      <c t="s">
        <v>28</v>
      </c>
    </row>
    <row r="2861" spans="1:5" ht="12.75">
      <c r="A2861" s="35" t="s">
        <v>56</v>
      </c>
      <c r="E2861" s="39" t="s">
        <v>5398</v>
      </c>
    </row>
    <row r="2862" spans="1:5" ht="38.25">
      <c r="A2862" s="35" t="s">
        <v>58</v>
      </c>
      <c r="E2862" s="40" t="s">
        <v>5399</v>
      </c>
    </row>
    <row r="2863" spans="1:5" ht="12.75">
      <c r="A2863" t="s">
        <v>59</v>
      </c>
      <c r="E2863" s="39" t="s">
        <v>5</v>
      </c>
    </row>
    <row r="2864" spans="1:16" ht="12.75">
      <c r="A2864" t="s">
        <v>50</v>
      </c>
      <c s="34" t="s">
        <v>3791</v>
      </c>
      <c s="34" t="s">
        <v>5400</v>
      </c>
      <c s="35" t="s">
        <v>5</v>
      </c>
      <c s="6" t="s">
        <v>5401</v>
      </c>
      <c s="36" t="s">
        <v>65</v>
      </c>
      <c s="37">
        <v>1</v>
      </c>
      <c s="36">
        <v>0</v>
      </c>
      <c s="36">
        <f>ROUND(G2864*H2864,6)</f>
      </c>
      <c r="L2864" s="38">
        <v>0</v>
      </c>
      <c s="32">
        <f>ROUND(ROUND(L2864,2)*ROUND(G2864,3),2)</f>
      </c>
      <c s="36" t="s">
        <v>68</v>
      </c>
      <c>
        <f>(M2864*21)/100</f>
      </c>
      <c t="s">
        <v>28</v>
      </c>
    </row>
    <row r="2865" spans="1:5" ht="12.75">
      <c r="A2865" s="35" t="s">
        <v>56</v>
      </c>
      <c r="E2865" s="39" t="s">
        <v>5401</v>
      </c>
    </row>
    <row r="2866" spans="1:5" ht="38.25">
      <c r="A2866" s="35" t="s">
        <v>58</v>
      </c>
      <c r="E2866" s="40" t="s">
        <v>5402</v>
      </c>
    </row>
    <row r="2867" spans="1:5" ht="12.75">
      <c r="A2867" t="s">
        <v>59</v>
      </c>
      <c r="E2867" s="39" t="s">
        <v>5</v>
      </c>
    </row>
    <row r="2868" spans="1:16" ht="12.75">
      <c r="A2868" t="s">
        <v>50</v>
      </c>
      <c s="34" t="s">
        <v>5403</v>
      </c>
      <c s="34" t="s">
        <v>5404</v>
      </c>
      <c s="35" t="s">
        <v>5</v>
      </c>
      <c s="6" t="s">
        <v>5405</v>
      </c>
      <c s="36" t="s">
        <v>65</v>
      </c>
      <c s="37">
        <v>2</v>
      </c>
      <c s="36">
        <v>0</v>
      </c>
      <c s="36">
        <f>ROUND(G2868*H2868,6)</f>
      </c>
      <c r="L2868" s="38">
        <v>0</v>
      </c>
      <c s="32">
        <f>ROUND(ROUND(L2868,2)*ROUND(G2868,3),2)</f>
      </c>
      <c s="36" t="s">
        <v>68</v>
      </c>
      <c>
        <f>(M2868*21)/100</f>
      </c>
      <c t="s">
        <v>28</v>
      </c>
    </row>
    <row r="2869" spans="1:5" ht="12.75">
      <c r="A2869" s="35" t="s">
        <v>56</v>
      </c>
      <c r="E2869" s="39" t="s">
        <v>5405</v>
      </c>
    </row>
    <row r="2870" spans="1:5" ht="38.25">
      <c r="A2870" s="35" t="s">
        <v>58</v>
      </c>
      <c r="E2870" s="40" t="s">
        <v>5406</v>
      </c>
    </row>
    <row r="2871" spans="1:5" ht="12.75">
      <c r="A2871" t="s">
        <v>59</v>
      </c>
      <c r="E2871" s="39" t="s">
        <v>5</v>
      </c>
    </row>
    <row r="2872" spans="1:16" ht="12.75">
      <c r="A2872" t="s">
        <v>50</v>
      </c>
      <c s="34" t="s">
        <v>5407</v>
      </c>
      <c s="34" t="s">
        <v>5408</v>
      </c>
      <c s="35" t="s">
        <v>5</v>
      </c>
      <c s="6" t="s">
        <v>5409</v>
      </c>
      <c s="36" t="s">
        <v>65</v>
      </c>
      <c s="37">
        <v>1</v>
      </c>
      <c s="36">
        <v>0</v>
      </c>
      <c s="36">
        <f>ROUND(G2872*H2872,6)</f>
      </c>
      <c r="L2872" s="38">
        <v>0</v>
      </c>
      <c s="32">
        <f>ROUND(ROUND(L2872,2)*ROUND(G2872,3),2)</f>
      </c>
      <c s="36" t="s">
        <v>68</v>
      </c>
      <c>
        <f>(M2872*21)/100</f>
      </c>
      <c t="s">
        <v>28</v>
      </c>
    </row>
    <row r="2873" spans="1:5" ht="12.75">
      <c r="A2873" s="35" t="s">
        <v>56</v>
      </c>
      <c r="E2873" s="39" t="s">
        <v>5409</v>
      </c>
    </row>
    <row r="2874" spans="1:5" ht="38.25">
      <c r="A2874" s="35" t="s">
        <v>58</v>
      </c>
      <c r="E2874" s="40" t="s">
        <v>5410</v>
      </c>
    </row>
    <row r="2875" spans="1:5" ht="12.75">
      <c r="A2875" t="s">
        <v>59</v>
      </c>
      <c r="E2875" s="39" t="s">
        <v>5</v>
      </c>
    </row>
    <row r="2876" spans="1:16" ht="12.75">
      <c r="A2876" t="s">
        <v>50</v>
      </c>
      <c s="34" t="s">
        <v>5411</v>
      </c>
      <c s="34" t="s">
        <v>5412</v>
      </c>
      <c s="35" t="s">
        <v>5</v>
      </c>
      <c s="6" t="s">
        <v>5413</v>
      </c>
      <c s="36" t="s">
        <v>65</v>
      </c>
      <c s="37">
        <v>1</v>
      </c>
      <c s="36">
        <v>0</v>
      </c>
      <c s="36">
        <f>ROUND(G2876*H2876,6)</f>
      </c>
      <c r="L2876" s="38">
        <v>0</v>
      </c>
      <c s="32">
        <f>ROUND(ROUND(L2876,2)*ROUND(G2876,3),2)</f>
      </c>
      <c s="36" t="s">
        <v>68</v>
      </c>
      <c>
        <f>(M2876*21)/100</f>
      </c>
      <c t="s">
        <v>28</v>
      </c>
    </row>
    <row r="2877" spans="1:5" ht="12.75">
      <c r="A2877" s="35" t="s">
        <v>56</v>
      </c>
      <c r="E2877" s="39" t="s">
        <v>5413</v>
      </c>
    </row>
    <row r="2878" spans="1:5" ht="38.25">
      <c r="A2878" s="35" t="s">
        <v>58</v>
      </c>
      <c r="E2878" s="40" t="s">
        <v>5414</v>
      </c>
    </row>
    <row r="2879" spans="1:5" ht="12.75">
      <c r="A2879" t="s">
        <v>59</v>
      </c>
      <c r="E2879" s="39" t="s">
        <v>5</v>
      </c>
    </row>
    <row r="2880" spans="1:16" ht="12.75">
      <c r="A2880" t="s">
        <v>50</v>
      </c>
      <c s="34" t="s">
        <v>5415</v>
      </c>
      <c s="34" t="s">
        <v>5416</v>
      </c>
      <c s="35" t="s">
        <v>5</v>
      </c>
      <c s="6" t="s">
        <v>5417</v>
      </c>
      <c s="36" t="s">
        <v>65</v>
      </c>
      <c s="37">
        <v>1</v>
      </c>
      <c s="36">
        <v>0</v>
      </c>
      <c s="36">
        <f>ROUND(G2880*H2880,6)</f>
      </c>
      <c r="L2880" s="38">
        <v>0</v>
      </c>
      <c s="32">
        <f>ROUND(ROUND(L2880,2)*ROUND(G2880,3),2)</f>
      </c>
      <c s="36" t="s">
        <v>68</v>
      </c>
      <c>
        <f>(M2880*21)/100</f>
      </c>
      <c t="s">
        <v>28</v>
      </c>
    </row>
    <row r="2881" spans="1:5" ht="12.75">
      <c r="A2881" s="35" t="s">
        <v>56</v>
      </c>
      <c r="E2881" s="39" t="s">
        <v>5417</v>
      </c>
    </row>
    <row r="2882" spans="1:5" ht="38.25">
      <c r="A2882" s="35" t="s">
        <v>58</v>
      </c>
      <c r="E2882" s="40" t="s">
        <v>5418</v>
      </c>
    </row>
    <row r="2883" spans="1:5" ht="12.75">
      <c r="A2883" t="s">
        <v>59</v>
      </c>
      <c r="E2883" s="39" t="s">
        <v>5</v>
      </c>
    </row>
    <row r="2884" spans="1:16" ht="12.75">
      <c r="A2884" t="s">
        <v>50</v>
      </c>
      <c s="34" t="s">
        <v>5419</v>
      </c>
      <c s="34" t="s">
        <v>5420</v>
      </c>
      <c s="35" t="s">
        <v>5</v>
      </c>
      <c s="6" t="s">
        <v>5421</v>
      </c>
      <c s="36" t="s">
        <v>65</v>
      </c>
      <c s="37">
        <v>2</v>
      </c>
      <c s="36">
        <v>0</v>
      </c>
      <c s="36">
        <f>ROUND(G2884*H2884,6)</f>
      </c>
      <c r="L2884" s="38">
        <v>0</v>
      </c>
      <c s="32">
        <f>ROUND(ROUND(L2884,2)*ROUND(G2884,3),2)</f>
      </c>
      <c s="36" t="s">
        <v>68</v>
      </c>
      <c>
        <f>(M2884*21)/100</f>
      </c>
      <c t="s">
        <v>28</v>
      </c>
    </row>
    <row r="2885" spans="1:5" ht="12.75">
      <c r="A2885" s="35" t="s">
        <v>56</v>
      </c>
      <c r="E2885" s="39" t="s">
        <v>5421</v>
      </c>
    </row>
    <row r="2886" spans="1:5" ht="38.25">
      <c r="A2886" s="35" t="s">
        <v>58</v>
      </c>
      <c r="E2886" s="40" t="s">
        <v>5422</v>
      </c>
    </row>
    <row r="2887" spans="1:5" ht="12.75">
      <c r="A2887" t="s">
        <v>59</v>
      </c>
      <c r="E2887" s="39" t="s">
        <v>5</v>
      </c>
    </row>
    <row r="2888" spans="1:16" ht="12.75">
      <c r="A2888" t="s">
        <v>50</v>
      </c>
      <c s="34" t="s">
        <v>5423</v>
      </c>
      <c s="34" t="s">
        <v>5424</v>
      </c>
      <c s="35" t="s">
        <v>5</v>
      </c>
      <c s="6" t="s">
        <v>5425</v>
      </c>
      <c s="36" t="s">
        <v>65</v>
      </c>
      <c s="37">
        <v>2</v>
      </c>
      <c s="36">
        <v>0</v>
      </c>
      <c s="36">
        <f>ROUND(G2888*H2888,6)</f>
      </c>
      <c r="L2888" s="38">
        <v>0</v>
      </c>
      <c s="32">
        <f>ROUND(ROUND(L2888,2)*ROUND(G2888,3),2)</f>
      </c>
      <c s="36" t="s">
        <v>68</v>
      </c>
      <c>
        <f>(M2888*21)/100</f>
      </c>
      <c t="s">
        <v>28</v>
      </c>
    </row>
    <row r="2889" spans="1:5" ht="12.75">
      <c r="A2889" s="35" t="s">
        <v>56</v>
      </c>
      <c r="E2889" s="39" t="s">
        <v>5425</v>
      </c>
    </row>
    <row r="2890" spans="1:5" ht="38.25">
      <c r="A2890" s="35" t="s">
        <v>58</v>
      </c>
      <c r="E2890" s="40" t="s">
        <v>5426</v>
      </c>
    </row>
    <row r="2891" spans="1:5" ht="12.75">
      <c r="A2891" t="s">
        <v>59</v>
      </c>
      <c r="E2891" s="39" t="s">
        <v>5</v>
      </c>
    </row>
    <row r="2892" spans="1:16" ht="12.75">
      <c r="A2892" t="s">
        <v>50</v>
      </c>
      <c s="34" t="s">
        <v>5427</v>
      </c>
      <c s="34" t="s">
        <v>5428</v>
      </c>
      <c s="35" t="s">
        <v>5</v>
      </c>
      <c s="6" t="s">
        <v>5429</v>
      </c>
      <c s="36" t="s">
        <v>65</v>
      </c>
      <c s="37">
        <v>1</v>
      </c>
      <c s="36">
        <v>0</v>
      </c>
      <c s="36">
        <f>ROUND(G2892*H2892,6)</f>
      </c>
      <c r="L2892" s="38">
        <v>0</v>
      </c>
      <c s="32">
        <f>ROUND(ROUND(L2892,2)*ROUND(G2892,3),2)</f>
      </c>
      <c s="36" t="s">
        <v>68</v>
      </c>
      <c>
        <f>(M2892*21)/100</f>
      </c>
      <c t="s">
        <v>28</v>
      </c>
    </row>
    <row r="2893" spans="1:5" ht="12.75">
      <c r="A2893" s="35" t="s">
        <v>56</v>
      </c>
      <c r="E2893" s="39" t="s">
        <v>5429</v>
      </c>
    </row>
    <row r="2894" spans="1:5" ht="38.25">
      <c r="A2894" s="35" t="s">
        <v>58</v>
      </c>
      <c r="E2894" s="40" t="s">
        <v>5430</v>
      </c>
    </row>
    <row r="2895" spans="1:5" ht="12.75">
      <c r="A2895" t="s">
        <v>59</v>
      </c>
      <c r="E2895" s="39" t="s">
        <v>5</v>
      </c>
    </row>
    <row r="2896" spans="1:16" ht="12.75">
      <c r="A2896" t="s">
        <v>50</v>
      </c>
      <c s="34" t="s">
        <v>1823</v>
      </c>
      <c s="34" t="s">
        <v>5431</v>
      </c>
      <c s="35" t="s">
        <v>5</v>
      </c>
      <c s="6" t="s">
        <v>5432</v>
      </c>
      <c s="36" t="s">
        <v>65</v>
      </c>
      <c s="37">
        <v>1</v>
      </c>
      <c s="36">
        <v>0</v>
      </c>
      <c s="36">
        <f>ROUND(G2896*H2896,6)</f>
      </c>
      <c r="L2896" s="38">
        <v>0</v>
      </c>
      <c s="32">
        <f>ROUND(ROUND(L2896,2)*ROUND(G2896,3),2)</f>
      </c>
      <c s="36" t="s">
        <v>68</v>
      </c>
      <c>
        <f>(M2896*21)/100</f>
      </c>
      <c t="s">
        <v>28</v>
      </c>
    </row>
    <row r="2897" spans="1:5" ht="12.75">
      <c r="A2897" s="35" t="s">
        <v>56</v>
      </c>
      <c r="E2897" s="39" t="s">
        <v>5432</v>
      </c>
    </row>
    <row r="2898" spans="1:5" ht="38.25">
      <c r="A2898" s="35" t="s">
        <v>58</v>
      </c>
      <c r="E2898" s="40" t="s">
        <v>5433</v>
      </c>
    </row>
    <row r="2899" spans="1:5" ht="12.75">
      <c r="A2899" t="s">
        <v>59</v>
      </c>
      <c r="E2899" s="39" t="s">
        <v>5</v>
      </c>
    </row>
    <row r="2900" spans="1:16" ht="12.75">
      <c r="A2900" t="s">
        <v>50</v>
      </c>
      <c s="34" t="s">
        <v>3819</v>
      </c>
      <c s="34" t="s">
        <v>5434</v>
      </c>
      <c s="35" t="s">
        <v>5</v>
      </c>
      <c s="6" t="s">
        <v>5435</v>
      </c>
      <c s="36" t="s">
        <v>65</v>
      </c>
      <c s="37">
        <v>2</v>
      </c>
      <c s="36">
        <v>0</v>
      </c>
      <c s="36">
        <f>ROUND(G2900*H2900,6)</f>
      </c>
      <c r="L2900" s="38">
        <v>0</v>
      </c>
      <c s="32">
        <f>ROUND(ROUND(L2900,2)*ROUND(G2900,3),2)</f>
      </c>
      <c s="36" t="s">
        <v>68</v>
      </c>
      <c>
        <f>(M2900*21)/100</f>
      </c>
      <c t="s">
        <v>28</v>
      </c>
    </row>
    <row r="2901" spans="1:5" ht="12.75">
      <c r="A2901" s="35" t="s">
        <v>56</v>
      </c>
      <c r="E2901" s="39" t="s">
        <v>5435</v>
      </c>
    </row>
    <row r="2902" spans="1:5" ht="38.25">
      <c r="A2902" s="35" t="s">
        <v>58</v>
      </c>
      <c r="E2902" s="40" t="s">
        <v>5436</v>
      </c>
    </row>
    <row r="2903" spans="1:5" ht="12.75">
      <c r="A2903" t="s">
        <v>59</v>
      </c>
      <c r="E2903" s="39" t="s">
        <v>5</v>
      </c>
    </row>
    <row r="2904" spans="1:16" ht="12.75">
      <c r="A2904" t="s">
        <v>50</v>
      </c>
      <c s="34" t="s">
        <v>5437</v>
      </c>
      <c s="34" t="s">
        <v>5438</v>
      </c>
      <c s="35" t="s">
        <v>5</v>
      </c>
      <c s="6" t="s">
        <v>5439</v>
      </c>
      <c s="36" t="s">
        <v>65</v>
      </c>
      <c s="37">
        <v>2</v>
      </c>
      <c s="36">
        <v>0</v>
      </c>
      <c s="36">
        <f>ROUND(G2904*H2904,6)</f>
      </c>
      <c r="L2904" s="38">
        <v>0</v>
      </c>
      <c s="32">
        <f>ROUND(ROUND(L2904,2)*ROUND(G2904,3),2)</f>
      </c>
      <c s="36" t="s">
        <v>68</v>
      </c>
      <c>
        <f>(M2904*21)/100</f>
      </c>
      <c t="s">
        <v>28</v>
      </c>
    </row>
    <row r="2905" spans="1:5" ht="12.75">
      <c r="A2905" s="35" t="s">
        <v>56</v>
      </c>
      <c r="E2905" s="39" t="s">
        <v>5439</v>
      </c>
    </row>
    <row r="2906" spans="1:5" ht="38.25">
      <c r="A2906" s="35" t="s">
        <v>58</v>
      </c>
      <c r="E2906" s="40" t="s">
        <v>5440</v>
      </c>
    </row>
    <row r="2907" spans="1:5" ht="12.75">
      <c r="A2907" t="s">
        <v>59</v>
      </c>
      <c r="E2907" s="39" t="s">
        <v>5</v>
      </c>
    </row>
    <row r="2908" spans="1:16" ht="12.75">
      <c r="A2908" t="s">
        <v>50</v>
      </c>
      <c s="34" t="s">
        <v>5441</v>
      </c>
      <c s="34" t="s">
        <v>5442</v>
      </c>
      <c s="35" t="s">
        <v>5</v>
      </c>
      <c s="6" t="s">
        <v>5443</v>
      </c>
      <c s="36" t="s">
        <v>65</v>
      </c>
      <c s="37">
        <v>1</v>
      </c>
      <c s="36">
        <v>0</v>
      </c>
      <c s="36">
        <f>ROUND(G2908*H2908,6)</f>
      </c>
      <c r="L2908" s="38">
        <v>0</v>
      </c>
      <c s="32">
        <f>ROUND(ROUND(L2908,2)*ROUND(G2908,3),2)</f>
      </c>
      <c s="36" t="s">
        <v>68</v>
      </c>
      <c>
        <f>(M2908*21)/100</f>
      </c>
      <c t="s">
        <v>28</v>
      </c>
    </row>
    <row r="2909" spans="1:5" ht="12.75">
      <c r="A2909" s="35" t="s">
        <v>56</v>
      </c>
      <c r="E2909" s="39" t="s">
        <v>5443</v>
      </c>
    </row>
    <row r="2910" spans="1:5" ht="38.25">
      <c r="A2910" s="35" t="s">
        <v>58</v>
      </c>
      <c r="E2910" s="40" t="s">
        <v>5444</v>
      </c>
    </row>
    <row r="2911" spans="1:5" ht="12.75">
      <c r="A2911" t="s">
        <v>59</v>
      </c>
      <c r="E2911" s="39" t="s">
        <v>5</v>
      </c>
    </row>
    <row r="2912" spans="1:16" ht="12.75">
      <c r="A2912" t="s">
        <v>50</v>
      </c>
      <c s="34" t="s">
        <v>1827</v>
      </c>
      <c s="34" t="s">
        <v>5445</v>
      </c>
      <c s="35" t="s">
        <v>5</v>
      </c>
      <c s="6" t="s">
        <v>5446</v>
      </c>
      <c s="36" t="s">
        <v>65</v>
      </c>
      <c s="37">
        <v>3</v>
      </c>
      <c s="36">
        <v>0</v>
      </c>
      <c s="36">
        <f>ROUND(G2912*H2912,6)</f>
      </c>
      <c r="L2912" s="38">
        <v>0</v>
      </c>
      <c s="32">
        <f>ROUND(ROUND(L2912,2)*ROUND(G2912,3),2)</f>
      </c>
      <c s="36" t="s">
        <v>68</v>
      </c>
      <c>
        <f>(M2912*21)/100</f>
      </c>
      <c t="s">
        <v>28</v>
      </c>
    </row>
    <row r="2913" spans="1:5" ht="12.75">
      <c r="A2913" s="35" t="s">
        <v>56</v>
      </c>
      <c r="E2913" s="39" t="s">
        <v>5446</v>
      </c>
    </row>
    <row r="2914" spans="1:5" ht="38.25">
      <c r="A2914" s="35" t="s">
        <v>58</v>
      </c>
      <c r="E2914" s="40" t="s">
        <v>5447</v>
      </c>
    </row>
    <row r="2915" spans="1:5" ht="12.75">
      <c r="A2915" t="s">
        <v>59</v>
      </c>
      <c r="E2915" s="39" t="s">
        <v>5</v>
      </c>
    </row>
    <row r="2916" spans="1:16" ht="12.75">
      <c r="A2916" t="s">
        <v>50</v>
      </c>
      <c s="34" t="s">
        <v>1861</v>
      </c>
      <c s="34" t="s">
        <v>5448</v>
      </c>
      <c s="35" t="s">
        <v>5</v>
      </c>
      <c s="6" t="s">
        <v>5449</v>
      </c>
      <c s="36" t="s">
        <v>65</v>
      </c>
      <c s="37">
        <v>11</v>
      </c>
      <c s="36">
        <v>0</v>
      </c>
      <c s="36">
        <f>ROUND(G2916*H2916,6)</f>
      </c>
      <c r="L2916" s="38">
        <v>0</v>
      </c>
      <c s="32">
        <f>ROUND(ROUND(L2916,2)*ROUND(G2916,3),2)</f>
      </c>
      <c s="36" t="s">
        <v>68</v>
      </c>
      <c>
        <f>(M2916*21)/100</f>
      </c>
      <c t="s">
        <v>28</v>
      </c>
    </row>
    <row r="2917" spans="1:5" ht="12.75">
      <c r="A2917" s="35" t="s">
        <v>56</v>
      </c>
      <c r="E2917" s="39" t="s">
        <v>5449</v>
      </c>
    </row>
    <row r="2918" spans="1:5" ht="38.25">
      <c r="A2918" s="35" t="s">
        <v>58</v>
      </c>
      <c r="E2918" s="40" t="s">
        <v>5450</v>
      </c>
    </row>
    <row r="2919" spans="1:5" ht="12.75">
      <c r="A2919" t="s">
        <v>59</v>
      </c>
      <c r="E2919" s="39" t="s">
        <v>5</v>
      </c>
    </row>
    <row r="2920" spans="1:16" ht="12.75">
      <c r="A2920" t="s">
        <v>50</v>
      </c>
      <c s="34" t="s">
        <v>5451</v>
      </c>
      <c s="34" t="s">
        <v>5452</v>
      </c>
      <c s="35" t="s">
        <v>5</v>
      </c>
      <c s="6" t="s">
        <v>5453</v>
      </c>
      <c s="36" t="s">
        <v>65</v>
      </c>
      <c s="37">
        <v>1</v>
      </c>
      <c s="36">
        <v>0</v>
      </c>
      <c s="36">
        <f>ROUND(G2920*H2920,6)</f>
      </c>
      <c r="L2920" s="38">
        <v>0</v>
      </c>
      <c s="32">
        <f>ROUND(ROUND(L2920,2)*ROUND(G2920,3),2)</f>
      </c>
      <c s="36" t="s">
        <v>68</v>
      </c>
      <c>
        <f>(M2920*21)/100</f>
      </c>
      <c t="s">
        <v>28</v>
      </c>
    </row>
    <row r="2921" spans="1:5" ht="12.75">
      <c r="A2921" s="35" t="s">
        <v>56</v>
      </c>
      <c r="E2921" s="39" t="s">
        <v>5453</v>
      </c>
    </row>
    <row r="2922" spans="1:5" ht="38.25">
      <c r="A2922" s="35" t="s">
        <v>58</v>
      </c>
      <c r="E2922" s="40" t="s">
        <v>5454</v>
      </c>
    </row>
    <row r="2923" spans="1:5" ht="12.75">
      <c r="A2923" t="s">
        <v>59</v>
      </c>
      <c r="E2923" s="39" t="s">
        <v>5</v>
      </c>
    </row>
    <row r="2924" spans="1:16" ht="12.75">
      <c r="A2924" t="s">
        <v>50</v>
      </c>
      <c s="34" t="s">
        <v>5455</v>
      </c>
      <c s="34" t="s">
        <v>5456</v>
      </c>
      <c s="35" t="s">
        <v>5</v>
      </c>
      <c s="6" t="s">
        <v>5457</v>
      </c>
      <c s="36" t="s">
        <v>65</v>
      </c>
      <c s="37">
        <v>1</v>
      </c>
      <c s="36">
        <v>0</v>
      </c>
      <c s="36">
        <f>ROUND(G2924*H2924,6)</f>
      </c>
      <c r="L2924" s="38">
        <v>0</v>
      </c>
      <c s="32">
        <f>ROUND(ROUND(L2924,2)*ROUND(G2924,3),2)</f>
      </c>
      <c s="36" t="s">
        <v>68</v>
      </c>
      <c>
        <f>(M2924*21)/100</f>
      </c>
      <c t="s">
        <v>28</v>
      </c>
    </row>
    <row r="2925" spans="1:5" ht="12.75">
      <c r="A2925" s="35" t="s">
        <v>56</v>
      </c>
      <c r="E2925" s="39" t="s">
        <v>5457</v>
      </c>
    </row>
    <row r="2926" spans="1:5" ht="38.25">
      <c r="A2926" s="35" t="s">
        <v>58</v>
      </c>
      <c r="E2926" s="40" t="s">
        <v>5458</v>
      </c>
    </row>
    <row r="2927" spans="1:5" ht="12.75">
      <c r="A2927" t="s">
        <v>59</v>
      </c>
      <c r="E2927" s="39" t="s">
        <v>5</v>
      </c>
    </row>
    <row r="2928" spans="1:16" ht="12.75">
      <c r="A2928" t="s">
        <v>50</v>
      </c>
      <c s="34" t="s">
        <v>5459</v>
      </c>
      <c s="34" t="s">
        <v>5460</v>
      </c>
      <c s="35" t="s">
        <v>5</v>
      </c>
      <c s="6" t="s">
        <v>5461</v>
      </c>
      <c s="36" t="s">
        <v>65</v>
      </c>
      <c s="37">
        <v>11</v>
      </c>
      <c s="36">
        <v>0</v>
      </c>
      <c s="36">
        <f>ROUND(G2928*H2928,6)</f>
      </c>
      <c r="L2928" s="38">
        <v>0</v>
      </c>
      <c s="32">
        <f>ROUND(ROUND(L2928,2)*ROUND(G2928,3),2)</f>
      </c>
      <c s="36" t="s">
        <v>68</v>
      </c>
      <c>
        <f>(M2928*21)/100</f>
      </c>
      <c t="s">
        <v>28</v>
      </c>
    </row>
    <row r="2929" spans="1:5" ht="12.75">
      <c r="A2929" s="35" t="s">
        <v>56</v>
      </c>
      <c r="E2929" s="39" t="s">
        <v>5461</v>
      </c>
    </row>
    <row r="2930" spans="1:5" ht="38.25">
      <c r="A2930" s="35" t="s">
        <v>58</v>
      </c>
      <c r="E2930" s="40" t="s">
        <v>5462</v>
      </c>
    </row>
    <row r="2931" spans="1:5" ht="12.75">
      <c r="A2931" t="s">
        <v>59</v>
      </c>
      <c r="E2931" s="39" t="s">
        <v>5</v>
      </c>
    </row>
    <row r="2932" spans="1:16" ht="12.75">
      <c r="A2932" t="s">
        <v>50</v>
      </c>
      <c s="34" t="s">
        <v>5463</v>
      </c>
      <c s="34" t="s">
        <v>5464</v>
      </c>
      <c s="35" t="s">
        <v>5</v>
      </c>
      <c s="6" t="s">
        <v>5465</v>
      </c>
      <c s="36" t="s">
        <v>65</v>
      </c>
      <c s="37">
        <v>4</v>
      </c>
      <c s="36">
        <v>0</v>
      </c>
      <c s="36">
        <f>ROUND(G2932*H2932,6)</f>
      </c>
      <c r="L2932" s="38">
        <v>0</v>
      </c>
      <c s="32">
        <f>ROUND(ROUND(L2932,2)*ROUND(G2932,3),2)</f>
      </c>
      <c s="36" t="s">
        <v>68</v>
      </c>
      <c>
        <f>(M2932*21)/100</f>
      </c>
      <c t="s">
        <v>28</v>
      </c>
    </row>
    <row r="2933" spans="1:5" ht="12.75">
      <c r="A2933" s="35" t="s">
        <v>56</v>
      </c>
      <c r="E2933" s="39" t="s">
        <v>5465</v>
      </c>
    </row>
    <row r="2934" spans="1:5" ht="38.25">
      <c r="A2934" s="35" t="s">
        <v>58</v>
      </c>
      <c r="E2934" s="40" t="s">
        <v>5466</v>
      </c>
    </row>
    <row r="2935" spans="1:5" ht="12.75">
      <c r="A2935" t="s">
        <v>59</v>
      </c>
      <c r="E2935" s="39" t="s">
        <v>5</v>
      </c>
    </row>
    <row r="2936" spans="1:16" ht="12.75">
      <c r="A2936" t="s">
        <v>50</v>
      </c>
      <c s="34" t="s">
        <v>5467</v>
      </c>
      <c s="34" t="s">
        <v>5468</v>
      </c>
      <c s="35" t="s">
        <v>5</v>
      </c>
      <c s="6" t="s">
        <v>5469</v>
      </c>
      <c s="36" t="s">
        <v>65</v>
      </c>
      <c s="37">
        <v>2</v>
      </c>
      <c s="36">
        <v>0</v>
      </c>
      <c s="36">
        <f>ROUND(G2936*H2936,6)</f>
      </c>
      <c r="L2936" s="38">
        <v>0</v>
      </c>
      <c s="32">
        <f>ROUND(ROUND(L2936,2)*ROUND(G2936,3),2)</f>
      </c>
      <c s="36" t="s">
        <v>68</v>
      </c>
      <c>
        <f>(M2936*21)/100</f>
      </c>
      <c t="s">
        <v>28</v>
      </c>
    </row>
    <row r="2937" spans="1:5" ht="12.75">
      <c r="A2937" s="35" t="s">
        <v>56</v>
      </c>
      <c r="E2937" s="39" t="s">
        <v>5469</v>
      </c>
    </row>
    <row r="2938" spans="1:5" ht="38.25">
      <c r="A2938" s="35" t="s">
        <v>58</v>
      </c>
      <c r="E2938" s="40" t="s">
        <v>5470</v>
      </c>
    </row>
    <row r="2939" spans="1:5" ht="12.75">
      <c r="A2939" t="s">
        <v>59</v>
      </c>
      <c r="E2939" s="39" t="s">
        <v>5</v>
      </c>
    </row>
    <row r="2940" spans="1:16" ht="12.75">
      <c r="A2940" t="s">
        <v>50</v>
      </c>
      <c s="34" t="s">
        <v>5471</v>
      </c>
      <c s="34" t="s">
        <v>5472</v>
      </c>
      <c s="35" t="s">
        <v>5</v>
      </c>
      <c s="6" t="s">
        <v>5473</v>
      </c>
      <c s="36" t="s">
        <v>65</v>
      </c>
      <c s="37">
        <v>1</v>
      </c>
      <c s="36">
        <v>0</v>
      </c>
      <c s="36">
        <f>ROUND(G2940*H2940,6)</f>
      </c>
      <c r="L2940" s="38">
        <v>0</v>
      </c>
      <c s="32">
        <f>ROUND(ROUND(L2940,2)*ROUND(G2940,3),2)</f>
      </c>
      <c s="36" t="s">
        <v>68</v>
      </c>
      <c>
        <f>(M2940*21)/100</f>
      </c>
      <c t="s">
        <v>28</v>
      </c>
    </row>
    <row r="2941" spans="1:5" ht="12.75">
      <c r="A2941" s="35" t="s">
        <v>56</v>
      </c>
      <c r="E2941" s="39" t="s">
        <v>5473</v>
      </c>
    </row>
    <row r="2942" spans="1:5" ht="38.25">
      <c r="A2942" s="35" t="s">
        <v>58</v>
      </c>
      <c r="E2942" s="40" t="s">
        <v>5474</v>
      </c>
    </row>
    <row r="2943" spans="1:5" ht="12.75">
      <c r="A2943" t="s">
        <v>59</v>
      </c>
      <c r="E2943" s="39" t="s">
        <v>5</v>
      </c>
    </row>
    <row r="2944" spans="1:16" ht="12.75">
      <c r="A2944" t="s">
        <v>50</v>
      </c>
      <c s="34" t="s">
        <v>1948</v>
      </c>
      <c s="34" t="s">
        <v>5475</v>
      </c>
      <c s="35" t="s">
        <v>5</v>
      </c>
      <c s="6" t="s">
        <v>5476</v>
      </c>
      <c s="36" t="s">
        <v>65</v>
      </c>
      <c s="37">
        <v>1</v>
      </c>
      <c s="36">
        <v>0</v>
      </c>
      <c s="36">
        <f>ROUND(G2944*H2944,6)</f>
      </c>
      <c r="L2944" s="38">
        <v>0</v>
      </c>
      <c s="32">
        <f>ROUND(ROUND(L2944,2)*ROUND(G2944,3),2)</f>
      </c>
      <c s="36" t="s">
        <v>68</v>
      </c>
      <c>
        <f>(M2944*21)/100</f>
      </c>
      <c t="s">
        <v>28</v>
      </c>
    </row>
    <row r="2945" spans="1:5" ht="12.75">
      <c r="A2945" s="35" t="s">
        <v>56</v>
      </c>
      <c r="E2945" s="39" t="s">
        <v>5476</v>
      </c>
    </row>
    <row r="2946" spans="1:5" ht="38.25">
      <c r="A2946" s="35" t="s">
        <v>58</v>
      </c>
      <c r="E2946" s="40" t="s">
        <v>5477</v>
      </c>
    </row>
    <row r="2947" spans="1:5" ht="12.75">
      <c r="A2947" t="s">
        <v>59</v>
      </c>
      <c r="E2947" s="39" t="s">
        <v>5</v>
      </c>
    </row>
    <row r="2948" spans="1:16" ht="12.75">
      <c r="A2948" t="s">
        <v>50</v>
      </c>
      <c s="34" t="s">
        <v>5478</v>
      </c>
      <c s="34" t="s">
        <v>5479</v>
      </c>
      <c s="35" t="s">
        <v>5</v>
      </c>
      <c s="6" t="s">
        <v>5480</v>
      </c>
      <c s="36" t="s">
        <v>65</v>
      </c>
      <c s="37">
        <v>7</v>
      </c>
      <c s="36">
        <v>0</v>
      </c>
      <c s="36">
        <f>ROUND(G2948*H2948,6)</f>
      </c>
      <c r="L2948" s="38">
        <v>0</v>
      </c>
      <c s="32">
        <f>ROUND(ROUND(L2948,2)*ROUND(G2948,3),2)</f>
      </c>
      <c s="36" t="s">
        <v>68</v>
      </c>
      <c>
        <f>(M2948*21)/100</f>
      </c>
      <c t="s">
        <v>28</v>
      </c>
    </row>
    <row r="2949" spans="1:5" ht="12.75">
      <c r="A2949" s="35" t="s">
        <v>56</v>
      </c>
      <c r="E2949" s="39" t="s">
        <v>5480</v>
      </c>
    </row>
    <row r="2950" spans="1:5" ht="38.25">
      <c r="A2950" s="35" t="s">
        <v>58</v>
      </c>
      <c r="E2950" s="40" t="s">
        <v>5481</v>
      </c>
    </row>
    <row r="2951" spans="1:5" ht="12.75">
      <c r="A2951" t="s">
        <v>59</v>
      </c>
      <c r="E2951" s="39" t="s">
        <v>5</v>
      </c>
    </row>
    <row r="2952" spans="1:16" ht="12.75">
      <c r="A2952" t="s">
        <v>50</v>
      </c>
      <c s="34" t="s">
        <v>2086</v>
      </c>
      <c s="34" t="s">
        <v>5482</v>
      </c>
      <c s="35" t="s">
        <v>5</v>
      </c>
      <c s="6" t="s">
        <v>5483</v>
      </c>
      <c s="36" t="s">
        <v>65</v>
      </c>
      <c s="37">
        <v>1</v>
      </c>
      <c s="36">
        <v>0</v>
      </c>
      <c s="36">
        <f>ROUND(G2952*H2952,6)</f>
      </c>
      <c r="L2952" s="38">
        <v>0</v>
      </c>
      <c s="32">
        <f>ROUND(ROUND(L2952,2)*ROUND(G2952,3),2)</f>
      </c>
      <c s="36" t="s">
        <v>68</v>
      </c>
      <c>
        <f>(M2952*21)/100</f>
      </c>
      <c t="s">
        <v>28</v>
      </c>
    </row>
    <row r="2953" spans="1:5" ht="12.75">
      <c r="A2953" s="35" t="s">
        <v>56</v>
      </c>
      <c r="E2953" s="39" t="s">
        <v>5483</v>
      </c>
    </row>
    <row r="2954" spans="1:5" ht="38.25">
      <c r="A2954" s="35" t="s">
        <v>58</v>
      </c>
      <c r="E2954" s="40" t="s">
        <v>5484</v>
      </c>
    </row>
    <row r="2955" spans="1:5" ht="12.75">
      <c r="A2955" t="s">
        <v>59</v>
      </c>
      <c r="E2955" s="39" t="s">
        <v>5</v>
      </c>
    </row>
    <row r="2956" spans="1:16" ht="12.75">
      <c r="A2956" t="s">
        <v>50</v>
      </c>
      <c s="34" t="s">
        <v>5485</v>
      </c>
      <c s="34" t="s">
        <v>5486</v>
      </c>
      <c s="35" t="s">
        <v>5</v>
      </c>
      <c s="6" t="s">
        <v>5487</v>
      </c>
      <c s="36" t="s">
        <v>65</v>
      </c>
      <c s="37">
        <v>6</v>
      </c>
      <c s="36">
        <v>0</v>
      </c>
      <c s="36">
        <f>ROUND(G2956*H2956,6)</f>
      </c>
      <c r="L2956" s="38">
        <v>0</v>
      </c>
      <c s="32">
        <f>ROUND(ROUND(L2956,2)*ROUND(G2956,3),2)</f>
      </c>
      <c s="36" t="s">
        <v>68</v>
      </c>
      <c>
        <f>(M2956*21)/100</f>
      </c>
      <c t="s">
        <v>28</v>
      </c>
    </row>
    <row r="2957" spans="1:5" ht="12.75">
      <c r="A2957" s="35" t="s">
        <v>56</v>
      </c>
      <c r="E2957" s="39" t="s">
        <v>5487</v>
      </c>
    </row>
    <row r="2958" spans="1:5" ht="38.25">
      <c r="A2958" s="35" t="s">
        <v>58</v>
      </c>
      <c r="E2958" s="40" t="s">
        <v>5488</v>
      </c>
    </row>
    <row r="2959" spans="1:5" ht="12.75">
      <c r="A2959" t="s">
        <v>59</v>
      </c>
      <c r="E2959" s="39" t="s">
        <v>5</v>
      </c>
    </row>
    <row r="2960" spans="1:16" ht="12.75">
      <c r="A2960" t="s">
        <v>50</v>
      </c>
      <c s="34" t="s">
        <v>5489</v>
      </c>
      <c s="34" t="s">
        <v>5490</v>
      </c>
      <c s="35" t="s">
        <v>5</v>
      </c>
      <c s="6" t="s">
        <v>5491</v>
      </c>
      <c s="36" t="s">
        <v>65</v>
      </c>
      <c s="37">
        <v>2</v>
      </c>
      <c s="36">
        <v>0</v>
      </c>
      <c s="36">
        <f>ROUND(G2960*H2960,6)</f>
      </c>
      <c r="L2960" s="38">
        <v>0</v>
      </c>
      <c s="32">
        <f>ROUND(ROUND(L2960,2)*ROUND(G2960,3),2)</f>
      </c>
      <c s="36" t="s">
        <v>68</v>
      </c>
      <c>
        <f>(M2960*21)/100</f>
      </c>
      <c t="s">
        <v>28</v>
      </c>
    </row>
    <row r="2961" spans="1:5" ht="12.75">
      <c r="A2961" s="35" t="s">
        <v>56</v>
      </c>
      <c r="E2961" s="39" t="s">
        <v>5491</v>
      </c>
    </row>
    <row r="2962" spans="1:5" ht="38.25">
      <c r="A2962" s="35" t="s">
        <v>58</v>
      </c>
      <c r="E2962" s="40" t="s">
        <v>5492</v>
      </c>
    </row>
    <row r="2963" spans="1:5" ht="12.75">
      <c r="A2963" t="s">
        <v>59</v>
      </c>
      <c r="E2963" s="39" t="s">
        <v>5</v>
      </c>
    </row>
    <row r="2964" spans="1:16" ht="12.75">
      <c r="A2964" t="s">
        <v>50</v>
      </c>
      <c s="34" t="s">
        <v>5493</v>
      </c>
      <c s="34" t="s">
        <v>5494</v>
      </c>
      <c s="35" t="s">
        <v>5</v>
      </c>
      <c s="6" t="s">
        <v>5495</v>
      </c>
      <c s="36" t="s">
        <v>65</v>
      </c>
      <c s="37">
        <v>4</v>
      </c>
      <c s="36">
        <v>0</v>
      </c>
      <c s="36">
        <f>ROUND(G2964*H2964,6)</f>
      </c>
      <c r="L2964" s="38">
        <v>0</v>
      </c>
      <c s="32">
        <f>ROUND(ROUND(L2964,2)*ROUND(G2964,3),2)</f>
      </c>
      <c s="36" t="s">
        <v>68</v>
      </c>
      <c>
        <f>(M2964*21)/100</f>
      </c>
      <c t="s">
        <v>28</v>
      </c>
    </row>
    <row r="2965" spans="1:5" ht="12.75">
      <c r="A2965" s="35" t="s">
        <v>56</v>
      </c>
      <c r="E2965" s="39" t="s">
        <v>5495</v>
      </c>
    </row>
    <row r="2966" spans="1:5" ht="38.25">
      <c r="A2966" s="35" t="s">
        <v>58</v>
      </c>
      <c r="E2966" s="40" t="s">
        <v>5496</v>
      </c>
    </row>
    <row r="2967" spans="1:5" ht="12.75">
      <c r="A2967" t="s">
        <v>59</v>
      </c>
      <c r="E2967" s="39" t="s">
        <v>5</v>
      </c>
    </row>
    <row r="2968" spans="1:16" ht="12.75">
      <c r="A2968" t="s">
        <v>50</v>
      </c>
      <c s="34" t="s">
        <v>5497</v>
      </c>
      <c s="34" t="s">
        <v>5498</v>
      </c>
      <c s="35" t="s">
        <v>5</v>
      </c>
      <c s="6" t="s">
        <v>5499</v>
      </c>
      <c s="36" t="s">
        <v>65</v>
      </c>
      <c s="37">
        <v>1</v>
      </c>
      <c s="36">
        <v>0</v>
      </c>
      <c s="36">
        <f>ROUND(G2968*H2968,6)</f>
      </c>
      <c r="L2968" s="38">
        <v>0</v>
      </c>
      <c s="32">
        <f>ROUND(ROUND(L2968,2)*ROUND(G2968,3),2)</f>
      </c>
      <c s="36" t="s">
        <v>68</v>
      </c>
      <c>
        <f>(M2968*21)/100</f>
      </c>
      <c t="s">
        <v>28</v>
      </c>
    </row>
    <row r="2969" spans="1:5" ht="12.75">
      <c r="A2969" s="35" t="s">
        <v>56</v>
      </c>
      <c r="E2969" s="39" t="s">
        <v>5499</v>
      </c>
    </row>
    <row r="2970" spans="1:5" ht="38.25">
      <c r="A2970" s="35" t="s">
        <v>58</v>
      </c>
      <c r="E2970" s="40" t="s">
        <v>5500</v>
      </c>
    </row>
    <row r="2971" spans="1:5" ht="12.75">
      <c r="A2971" t="s">
        <v>59</v>
      </c>
      <c r="E2971" s="39" t="s">
        <v>5</v>
      </c>
    </row>
    <row r="2972" spans="1:16" ht="12.75">
      <c r="A2972" t="s">
        <v>50</v>
      </c>
      <c s="34" t="s">
        <v>5501</v>
      </c>
      <c s="34" t="s">
        <v>5502</v>
      </c>
      <c s="35" t="s">
        <v>5</v>
      </c>
      <c s="6" t="s">
        <v>5503</v>
      </c>
      <c s="36" t="s">
        <v>65</v>
      </c>
      <c s="37">
        <v>1</v>
      </c>
      <c s="36">
        <v>0</v>
      </c>
      <c s="36">
        <f>ROUND(G2972*H2972,6)</f>
      </c>
      <c r="L2972" s="38">
        <v>0</v>
      </c>
      <c s="32">
        <f>ROUND(ROUND(L2972,2)*ROUND(G2972,3),2)</f>
      </c>
      <c s="36" t="s">
        <v>68</v>
      </c>
      <c>
        <f>(M2972*21)/100</f>
      </c>
      <c t="s">
        <v>28</v>
      </c>
    </row>
    <row r="2973" spans="1:5" ht="12.75">
      <c r="A2973" s="35" t="s">
        <v>56</v>
      </c>
      <c r="E2973" s="39" t="s">
        <v>5503</v>
      </c>
    </row>
    <row r="2974" spans="1:5" ht="38.25">
      <c r="A2974" s="35" t="s">
        <v>58</v>
      </c>
      <c r="E2974" s="40" t="s">
        <v>5504</v>
      </c>
    </row>
    <row r="2975" spans="1:5" ht="12.75">
      <c r="A2975" t="s">
        <v>59</v>
      </c>
      <c r="E2975" s="39" t="s">
        <v>5</v>
      </c>
    </row>
    <row r="2976" spans="1:16" ht="12.75">
      <c r="A2976" t="s">
        <v>50</v>
      </c>
      <c s="34" t="s">
        <v>2495</v>
      </c>
      <c s="34" t="s">
        <v>5505</v>
      </c>
      <c s="35" t="s">
        <v>5</v>
      </c>
      <c s="6" t="s">
        <v>5506</v>
      </c>
      <c s="36" t="s">
        <v>65</v>
      </c>
      <c s="37">
        <v>3</v>
      </c>
      <c s="36">
        <v>0</v>
      </c>
      <c s="36">
        <f>ROUND(G2976*H2976,6)</f>
      </c>
      <c r="L2976" s="38">
        <v>0</v>
      </c>
      <c s="32">
        <f>ROUND(ROUND(L2976,2)*ROUND(G2976,3),2)</f>
      </c>
      <c s="36" t="s">
        <v>68</v>
      </c>
      <c>
        <f>(M2976*21)/100</f>
      </c>
      <c t="s">
        <v>28</v>
      </c>
    </row>
    <row r="2977" spans="1:5" ht="12.75">
      <c r="A2977" s="35" t="s">
        <v>56</v>
      </c>
      <c r="E2977" s="39" t="s">
        <v>5506</v>
      </c>
    </row>
    <row r="2978" spans="1:5" ht="38.25">
      <c r="A2978" s="35" t="s">
        <v>58</v>
      </c>
      <c r="E2978" s="40" t="s">
        <v>5507</v>
      </c>
    </row>
    <row r="2979" spans="1:5" ht="12.75">
      <c r="A2979" t="s">
        <v>59</v>
      </c>
      <c r="E2979" s="39" t="s">
        <v>5</v>
      </c>
    </row>
    <row r="2980" spans="1:16" ht="12.75">
      <c r="A2980" t="s">
        <v>50</v>
      </c>
      <c s="34" t="s">
        <v>48</v>
      </c>
      <c s="34" t="s">
        <v>5508</v>
      </c>
      <c s="35" t="s">
        <v>5</v>
      </c>
      <c s="6" t="s">
        <v>5509</v>
      </c>
      <c s="36" t="s">
        <v>65</v>
      </c>
      <c s="37">
        <v>2</v>
      </c>
      <c s="36">
        <v>0</v>
      </c>
      <c s="36">
        <f>ROUND(G2980*H2980,6)</f>
      </c>
      <c r="L2980" s="38">
        <v>0</v>
      </c>
      <c s="32">
        <f>ROUND(ROUND(L2980,2)*ROUND(G2980,3),2)</f>
      </c>
      <c s="36" t="s">
        <v>68</v>
      </c>
      <c>
        <f>(M2980*21)/100</f>
      </c>
      <c t="s">
        <v>28</v>
      </c>
    </row>
    <row r="2981" spans="1:5" ht="12.75">
      <c r="A2981" s="35" t="s">
        <v>56</v>
      </c>
      <c r="E2981" s="39" t="s">
        <v>5509</v>
      </c>
    </row>
    <row r="2982" spans="1:5" ht="38.25">
      <c r="A2982" s="35" t="s">
        <v>58</v>
      </c>
      <c r="E2982" s="40" t="s">
        <v>5510</v>
      </c>
    </row>
    <row r="2983" spans="1:5" ht="12.75">
      <c r="A2983" t="s">
        <v>59</v>
      </c>
      <c r="E2983" s="39" t="s">
        <v>5</v>
      </c>
    </row>
    <row r="2984" spans="1:16" ht="12.75">
      <c r="A2984" t="s">
        <v>50</v>
      </c>
      <c s="34" t="s">
        <v>5511</v>
      </c>
      <c s="34" t="s">
        <v>5512</v>
      </c>
      <c s="35" t="s">
        <v>5</v>
      </c>
      <c s="6" t="s">
        <v>5513</v>
      </c>
      <c s="36" t="s">
        <v>65</v>
      </c>
      <c s="37">
        <v>1</v>
      </c>
      <c s="36">
        <v>0</v>
      </c>
      <c s="36">
        <f>ROUND(G2984*H2984,6)</f>
      </c>
      <c r="L2984" s="38">
        <v>0</v>
      </c>
      <c s="32">
        <f>ROUND(ROUND(L2984,2)*ROUND(G2984,3),2)</f>
      </c>
      <c s="36" t="s">
        <v>68</v>
      </c>
      <c>
        <f>(M2984*21)/100</f>
      </c>
      <c t="s">
        <v>28</v>
      </c>
    </row>
    <row r="2985" spans="1:5" ht="12.75">
      <c r="A2985" s="35" t="s">
        <v>56</v>
      </c>
      <c r="E2985" s="39" t="s">
        <v>5513</v>
      </c>
    </row>
    <row r="2986" spans="1:5" ht="38.25">
      <c r="A2986" s="35" t="s">
        <v>58</v>
      </c>
      <c r="E2986" s="40" t="s">
        <v>5514</v>
      </c>
    </row>
    <row r="2987" spans="1:5" ht="12.75">
      <c r="A2987" t="s">
        <v>59</v>
      </c>
      <c r="E2987" s="39" t="s">
        <v>5</v>
      </c>
    </row>
    <row r="2988" spans="1:16" ht="12.75">
      <c r="A2988" t="s">
        <v>50</v>
      </c>
      <c s="34" t="s">
        <v>5515</v>
      </c>
      <c s="34" t="s">
        <v>5516</v>
      </c>
      <c s="35" t="s">
        <v>5</v>
      </c>
      <c s="6" t="s">
        <v>5517</v>
      </c>
      <c s="36" t="s">
        <v>65</v>
      </c>
      <c s="37">
        <v>2</v>
      </c>
      <c s="36">
        <v>0</v>
      </c>
      <c s="36">
        <f>ROUND(G2988*H2988,6)</f>
      </c>
      <c r="L2988" s="38">
        <v>0</v>
      </c>
      <c s="32">
        <f>ROUND(ROUND(L2988,2)*ROUND(G2988,3),2)</f>
      </c>
      <c s="36" t="s">
        <v>68</v>
      </c>
      <c>
        <f>(M2988*21)/100</f>
      </c>
      <c t="s">
        <v>28</v>
      </c>
    </row>
    <row r="2989" spans="1:5" ht="12.75">
      <c r="A2989" s="35" t="s">
        <v>56</v>
      </c>
      <c r="E2989" s="39" t="s">
        <v>5517</v>
      </c>
    </row>
    <row r="2990" spans="1:5" ht="38.25">
      <c r="A2990" s="35" t="s">
        <v>58</v>
      </c>
      <c r="E2990" s="40" t="s">
        <v>5518</v>
      </c>
    </row>
    <row r="2991" spans="1:5" ht="12.75">
      <c r="A2991" t="s">
        <v>59</v>
      </c>
      <c r="E2991" s="39" t="s">
        <v>5</v>
      </c>
    </row>
    <row r="2992" spans="1:16" ht="12.75">
      <c r="A2992" t="s">
        <v>50</v>
      </c>
      <c s="34" t="s">
        <v>5519</v>
      </c>
      <c s="34" t="s">
        <v>5520</v>
      </c>
      <c s="35" t="s">
        <v>5</v>
      </c>
      <c s="6" t="s">
        <v>5521</v>
      </c>
      <c s="36" t="s">
        <v>65</v>
      </c>
      <c s="37">
        <v>4</v>
      </c>
      <c s="36">
        <v>0</v>
      </c>
      <c s="36">
        <f>ROUND(G2992*H2992,6)</f>
      </c>
      <c r="L2992" s="38">
        <v>0</v>
      </c>
      <c s="32">
        <f>ROUND(ROUND(L2992,2)*ROUND(G2992,3),2)</f>
      </c>
      <c s="36" t="s">
        <v>68</v>
      </c>
      <c>
        <f>(M2992*21)/100</f>
      </c>
      <c t="s">
        <v>28</v>
      </c>
    </row>
    <row r="2993" spans="1:5" ht="12.75">
      <c r="A2993" s="35" t="s">
        <v>56</v>
      </c>
      <c r="E2993" s="39" t="s">
        <v>5521</v>
      </c>
    </row>
    <row r="2994" spans="1:5" ht="38.25">
      <c r="A2994" s="35" t="s">
        <v>58</v>
      </c>
      <c r="E2994" s="40" t="s">
        <v>5522</v>
      </c>
    </row>
    <row r="2995" spans="1:5" ht="12.75">
      <c r="A2995" t="s">
        <v>59</v>
      </c>
      <c r="E2995" s="39" t="s">
        <v>5</v>
      </c>
    </row>
    <row r="2996" spans="1:16" ht="12.75">
      <c r="A2996" t="s">
        <v>50</v>
      </c>
      <c s="34" t="s">
        <v>5523</v>
      </c>
      <c s="34" t="s">
        <v>5524</v>
      </c>
      <c s="35" t="s">
        <v>5</v>
      </c>
      <c s="6" t="s">
        <v>5525</v>
      </c>
      <c s="36" t="s">
        <v>65</v>
      </c>
      <c s="37">
        <v>4</v>
      </c>
      <c s="36">
        <v>0</v>
      </c>
      <c s="36">
        <f>ROUND(G2996*H2996,6)</f>
      </c>
      <c r="L2996" s="38">
        <v>0</v>
      </c>
      <c s="32">
        <f>ROUND(ROUND(L2996,2)*ROUND(G2996,3),2)</f>
      </c>
      <c s="36" t="s">
        <v>68</v>
      </c>
      <c>
        <f>(M2996*21)/100</f>
      </c>
      <c t="s">
        <v>28</v>
      </c>
    </row>
    <row r="2997" spans="1:5" ht="12.75">
      <c r="A2997" s="35" t="s">
        <v>56</v>
      </c>
      <c r="E2997" s="39" t="s">
        <v>5525</v>
      </c>
    </row>
    <row r="2998" spans="1:5" ht="38.25">
      <c r="A2998" s="35" t="s">
        <v>58</v>
      </c>
      <c r="E2998" s="40" t="s">
        <v>5526</v>
      </c>
    </row>
    <row r="2999" spans="1:5" ht="12.75">
      <c r="A2999" t="s">
        <v>59</v>
      </c>
      <c r="E2999" s="39" t="s">
        <v>5</v>
      </c>
    </row>
    <row r="3000" spans="1:16" ht="12.75">
      <c r="A3000" t="s">
        <v>50</v>
      </c>
      <c s="34" t="s">
        <v>5527</v>
      </c>
      <c s="34" t="s">
        <v>5528</v>
      </c>
      <c s="35" t="s">
        <v>5</v>
      </c>
      <c s="6" t="s">
        <v>5529</v>
      </c>
      <c s="36" t="s">
        <v>65</v>
      </c>
      <c s="37">
        <v>2</v>
      </c>
      <c s="36">
        <v>0</v>
      </c>
      <c s="36">
        <f>ROUND(G3000*H3000,6)</f>
      </c>
      <c r="L3000" s="38">
        <v>0</v>
      </c>
      <c s="32">
        <f>ROUND(ROUND(L3000,2)*ROUND(G3000,3),2)</f>
      </c>
      <c s="36" t="s">
        <v>68</v>
      </c>
      <c>
        <f>(M3000*21)/100</f>
      </c>
      <c t="s">
        <v>28</v>
      </c>
    </row>
    <row r="3001" spans="1:5" ht="12.75">
      <c r="A3001" s="35" t="s">
        <v>56</v>
      </c>
      <c r="E3001" s="39" t="s">
        <v>5529</v>
      </c>
    </row>
    <row r="3002" spans="1:5" ht="38.25">
      <c r="A3002" s="35" t="s">
        <v>58</v>
      </c>
      <c r="E3002" s="40" t="s">
        <v>5530</v>
      </c>
    </row>
    <row r="3003" spans="1:5" ht="12.75">
      <c r="A3003" t="s">
        <v>59</v>
      </c>
      <c r="E3003" s="39" t="s">
        <v>5</v>
      </c>
    </row>
    <row r="3004" spans="1:16" ht="12.75">
      <c r="A3004" t="s">
        <v>50</v>
      </c>
      <c s="34" t="s">
        <v>5531</v>
      </c>
      <c s="34" t="s">
        <v>5532</v>
      </c>
      <c s="35" t="s">
        <v>5</v>
      </c>
      <c s="6" t="s">
        <v>5533</v>
      </c>
      <c s="36" t="s">
        <v>65</v>
      </c>
      <c s="37">
        <v>2</v>
      </c>
      <c s="36">
        <v>0</v>
      </c>
      <c s="36">
        <f>ROUND(G3004*H3004,6)</f>
      </c>
      <c r="L3004" s="38">
        <v>0</v>
      </c>
      <c s="32">
        <f>ROUND(ROUND(L3004,2)*ROUND(G3004,3),2)</f>
      </c>
      <c s="36" t="s">
        <v>68</v>
      </c>
      <c>
        <f>(M3004*21)/100</f>
      </c>
      <c t="s">
        <v>28</v>
      </c>
    </row>
    <row r="3005" spans="1:5" ht="12.75">
      <c r="A3005" s="35" t="s">
        <v>56</v>
      </c>
      <c r="E3005" s="39" t="s">
        <v>5533</v>
      </c>
    </row>
    <row r="3006" spans="1:5" ht="38.25">
      <c r="A3006" s="35" t="s">
        <v>58</v>
      </c>
      <c r="E3006" s="40" t="s">
        <v>5534</v>
      </c>
    </row>
    <row r="3007" spans="1:5" ht="12.75">
      <c r="A3007" t="s">
        <v>59</v>
      </c>
      <c r="E3007" s="39" t="s">
        <v>5</v>
      </c>
    </row>
    <row r="3008" spans="1:16" ht="12.75">
      <c r="A3008" t="s">
        <v>50</v>
      </c>
      <c s="34" t="s">
        <v>5535</v>
      </c>
      <c s="34" t="s">
        <v>5536</v>
      </c>
      <c s="35" t="s">
        <v>5</v>
      </c>
      <c s="6" t="s">
        <v>5537</v>
      </c>
      <c s="36" t="s">
        <v>65</v>
      </c>
      <c s="37">
        <v>2</v>
      </c>
      <c s="36">
        <v>0</v>
      </c>
      <c s="36">
        <f>ROUND(G3008*H3008,6)</f>
      </c>
      <c r="L3008" s="38">
        <v>0</v>
      </c>
      <c s="32">
        <f>ROUND(ROUND(L3008,2)*ROUND(G3008,3),2)</f>
      </c>
      <c s="36" t="s">
        <v>68</v>
      </c>
      <c>
        <f>(M3008*21)/100</f>
      </c>
      <c t="s">
        <v>28</v>
      </c>
    </row>
    <row r="3009" spans="1:5" ht="12.75">
      <c r="A3009" s="35" t="s">
        <v>56</v>
      </c>
      <c r="E3009" s="39" t="s">
        <v>5537</v>
      </c>
    </row>
    <row r="3010" spans="1:5" ht="38.25">
      <c r="A3010" s="35" t="s">
        <v>58</v>
      </c>
      <c r="E3010" s="40" t="s">
        <v>5538</v>
      </c>
    </row>
    <row r="3011" spans="1:5" ht="12.75">
      <c r="A3011" t="s">
        <v>59</v>
      </c>
      <c r="E3011" s="39" t="s">
        <v>5</v>
      </c>
    </row>
    <row r="3012" spans="1:16" ht="12.75">
      <c r="A3012" t="s">
        <v>50</v>
      </c>
      <c s="34" t="s">
        <v>5539</v>
      </c>
      <c s="34" t="s">
        <v>5540</v>
      </c>
      <c s="35" t="s">
        <v>5</v>
      </c>
      <c s="6" t="s">
        <v>5541</v>
      </c>
      <c s="36" t="s">
        <v>65</v>
      </c>
      <c s="37">
        <v>3</v>
      </c>
      <c s="36">
        <v>0</v>
      </c>
      <c s="36">
        <f>ROUND(G3012*H3012,6)</f>
      </c>
      <c r="L3012" s="38">
        <v>0</v>
      </c>
      <c s="32">
        <f>ROUND(ROUND(L3012,2)*ROUND(G3012,3),2)</f>
      </c>
      <c s="36" t="s">
        <v>68</v>
      </c>
      <c>
        <f>(M3012*21)/100</f>
      </c>
      <c t="s">
        <v>28</v>
      </c>
    </row>
    <row r="3013" spans="1:5" ht="12.75">
      <c r="A3013" s="35" t="s">
        <v>56</v>
      </c>
      <c r="E3013" s="39" t="s">
        <v>5541</v>
      </c>
    </row>
    <row r="3014" spans="1:5" ht="38.25">
      <c r="A3014" s="35" t="s">
        <v>58</v>
      </c>
      <c r="E3014" s="40" t="s">
        <v>5542</v>
      </c>
    </row>
    <row r="3015" spans="1:5" ht="12.75">
      <c r="A3015" t="s">
        <v>59</v>
      </c>
      <c r="E3015" s="39" t="s">
        <v>5</v>
      </c>
    </row>
    <row r="3016" spans="1:16" ht="12.75">
      <c r="A3016" t="s">
        <v>50</v>
      </c>
      <c s="34" t="s">
        <v>2325</v>
      </c>
      <c s="34" t="s">
        <v>5543</v>
      </c>
      <c s="35" t="s">
        <v>5</v>
      </c>
      <c s="6" t="s">
        <v>5544</v>
      </c>
      <c s="36" t="s">
        <v>65</v>
      </c>
      <c s="37">
        <v>2</v>
      </c>
      <c s="36">
        <v>0</v>
      </c>
      <c s="36">
        <f>ROUND(G3016*H3016,6)</f>
      </c>
      <c r="L3016" s="38">
        <v>0</v>
      </c>
      <c s="32">
        <f>ROUND(ROUND(L3016,2)*ROUND(G3016,3),2)</f>
      </c>
      <c s="36" t="s">
        <v>68</v>
      </c>
      <c>
        <f>(M3016*21)/100</f>
      </c>
      <c t="s">
        <v>28</v>
      </c>
    </row>
    <row r="3017" spans="1:5" ht="12.75">
      <c r="A3017" s="35" t="s">
        <v>56</v>
      </c>
      <c r="E3017" s="39" t="s">
        <v>5544</v>
      </c>
    </row>
    <row r="3018" spans="1:5" ht="38.25">
      <c r="A3018" s="35" t="s">
        <v>58</v>
      </c>
      <c r="E3018" s="40" t="s">
        <v>5545</v>
      </c>
    </row>
    <row r="3019" spans="1:5" ht="12.75">
      <c r="A3019" t="s">
        <v>59</v>
      </c>
      <c r="E3019" s="39" t="s">
        <v>5</v>
      </c>
    </row>
    <row r="3020" spans="1:16" ht="12.75">
      <c r="A3020" t="s">
        <v>50</v>
      </c>
      <c s="34" t="s">
        <v>5546</v>
      </c>
      <c s="34" t="s">
        <v>5547</v>
      </c>
      <c s="35" t="s">
        <v>5</v>
      </c>
      <c s="6" t="s">
        <v>5548</v>
      </c>
      <c s="36" t="s">
        <v>65</v>
      </c>
      <c s="37">
        <v>1</v>
      </c>
      <c s="36">
        <v>0</v>
      </c>
      <c s="36">
        <f>ROUND(G3020*H3020,6)</f>
      </c>
      <c r="L3020" s="38">
        <v>0</v>
      </c>
      <c s="32">
        <f>ROUND(ROUND(L3020,2)*ROUND(G3020,3),2)</f>
      </c>
      <c s="36" t="s">
        <v>68</v>
      </c>
      <c>
        <f>(M3020*21)/100</f>
      </c>
      <c t="s">
        <v>28</v>
      </c>
    </row>
    <row r="3021" spans="1:5" ht="12.75">
      <c r="A3021" s="35" t="s">
        <v>56</v>
      </c>
      <c r="E3021" s="39" t="s">
        <v>5548</v>
      </c>
    </row>
    <row r="3022" spans="1:5" ht="38.25">
      <c r="A3022" s="35" t="s">
        <v>58</v>
      </c>
      <c r="E3022" s="40" t="s">
        <v>5549</v>
      </c>
    </row>
    <row r="3023" spans="1:5" ht="12.75">
      <c r="A3023" t="s">
        <v>59</v>
      </c>
      <c r="E3023" s="39" t="s">
        <v>5</v>
      </c>
    </row>
    <row r="3024" spans="1:16" ht="12.75">
      <c r="A3024" t="s">
        <v>50</v>
      </c>
      <c s="34" t="s">
        <v>5550</v>
      </c>
      <c s="34" t="s">
        <v>5551</v>
      </c>
      <c s="35" t="s">
        <v>5</v>
      </c>
      <c s="6" t="s">
        <v>5552</v>
      </c>
      <c s="36" t="s">
        <v>65</v>
      </c>
      <c s="37">
        <v>1</v>
      </c>
      <c s="36">
        <v>0</v>
      </c>
      <c s="36">
        <f>ROUND(G3024*H3024,6)</f>
      </c>
      <c r="L3024" s="38">
        <v>0</v>
      </c>
      <c s="32">
        <f>ROUND(ROUND(L3024,2)*ROUND(G3024,3),2)</f>
      </c>
      <c s="36" t="s">
        <v>68</v>
      </c>
      <c>
        <f>(M3024*21)/100</f>
      </c>
      <c t="s">
        <v>28</v>
      </c>
    </row>
    <row r="3025" spans="1:5" ht="12.75">
      <c r="A3025" s="35" t="s">
        <v>56</v>
      </c>
      <c r="E3025" s="39" t="s">
        <v>5552</v>
      </c>
    </row>
    <row r="3026" spans="1:5" ht="38.25">
      <c r="A3026" s="35" t="s">
        <v>58</v>
      </c>
      <c r="E3026" s="40" t="s">
        <v>5553</v>
      </c>
    </row>
    <row r="3027" spans="1:5" ht="12.75">
      <c r="A3027" t="s">
        <v>59</v>
      </c>
      <c r="E3027" s="39" t="s">
        <v>5</v>
      </c>
    </row>
    <row r="3028" spans="1:16" ht="12.75">
      <c r="A3028" t="s">
        <v>50</v>
      </c>
      <c s="34" t="s">
        <v>5554</v>
      </c>
      <c s="34" t="s">
        <v>5555</v>
      </c>
      <c s="35" t="s">
        <v>5</v>
      </c>
      <c s="6" t="s">
        <v>5556</v>
      </c>
      <c s="36" t="s">
        <v>65</v>
      </c>
      <c s="37">
        <v>3</v>
      </c>
      <c s="36">
        <v>0</v>
      </c>
      <c s="36">
        <f>ROUND(G3028*H3028,6)</f>
      </c>
      <c r="L3028" s="38">
        <v>0</v>
      </c>
      <c s="32">
        <f>ROUND(ROUND(L3028,2)*ROUND(G3028,3),2)</f>
      </c>
      <c s="36" t="s">
        <v>68</v>
      </c>
      <c>
        <f>(M3028*21)/100</f>
      </c>
      <c t="s">
        <v>28</v>
      </c>
    </row>
    <row r="3029" spans="1:5" ht="12.75">
      <c r="A3029" s="35" t="s">
        <v>56</v>
      </c>
      <c r="E3029" s="39" t="s">
        <v>5556</v>
      </c>
    </row>
    <row r="3030" spans="1:5" ht="38.25">
      <c r="A3030" s="35" t="s">
        <v>58</v>
      </c>
      <c r="E3030" s="40" t="s">
        <v>5557</v>
      </c>
    </row>
    <row r="3031" spans="1:5" ht="12.75">
      <c r="A3031" t="s">
        <v>59</v>
      </c>
      <c r="E3031" s="39" t="s">
        <v>5</v>
      </c>
    </row>
    <row r="3032" spans="1:16" ht="12.75">
      <c r="A3032" t="s">
        <v>50</v>
      </c>
      <c s="34" t="s">
        <v>5558</v>
      </c>
      <c s="34" t="s">
        <v>5559</v>
      </c>
      <c s="35" t="s">
        <v>5</v>
      </c>
      <c s="6" t="s">
        <v>5560</v>
      </c>
      <c s="36" t="s">
        <v>65</v>
      </c>
      <c s="37">
        <v>1</v>
      </c>
      <c s="36">
        <v>0</v>
      </c>
      <c s="36">
        <f>ROUND(G3032*H3032,6)</f>
      </c>
      <c r="L3032" s="38">
        <v>0</v>
      </c>
      <c s="32">
        <f>ROUND(ROUND(L3032,2)*ROUND(G3032,3),2)</f>
      </c>
      <c s="36" t="s">
        <v>68</v>
      </c>
      <c>
        <f>(M3032*21)/100</f>
      </c>
      <c t="s">
        <v>28</v>
      </c>
    </row>
    <row r="3033" spans="1:5" ht="12.75">
      <c r="A3033" s="35" t="s">
        <v>56</v>
      </c>
      <c r="E3033" s="39" t="s">
        <v>5560</v>
      </c>
    </row>
    <row r="3034" spans="1:5" ht="38.25">
      <c r="A3034" s="35" t="s">
        <v>58</v>
      </c>
      <c r="E3034" s="40" t="s">
        <v>5561</v>
      </c>
    </row>
    <row r="3035" spans="1:5" ht="12.75">
      <c r="A3035" t="s">
        <v>59</v>
      </c>
      <c r="E3035" s="39" t="s">
        <v>5</v>
      </c>
    </row>
    <row r="3036" spans="1:16" ht="12.75">
      <c r="A3036" t="s">
        <v>50</v>
      </c>
      <c s="34" t="s">
        <v>5562</v>
      </c>
      <c s="34" t="s">
        <v>5563</v>
      </c>
      <c s="35" t="s">
        <v>5</v>
      </c>
      <c s="6" t="s">
        <v>5564</v>
      </c>
      <c s="36" t="s">
        <v>65</v>
      </c>
      <c s="37">
        <v>1</v>
      </c>
      <c s="36">
        <v>0</v>
      </c>
      <c s="36">
        <f>ROUND(G3036*H3036,6)</f>
      </c>
      <c r="L3036" s="38">
        <v>0</v>
      </c>
      <c s="32">
        <f>ROUND(ROUND(L3036,2)*ROUND(G3036,3),2)</f>
      </c>
      <c s="36" t="s">
        <v>68</v>
      </c>
      <c>
        <f>(M3036*21)/100</f>
      </c>
      <c t="s">
        <v>28</v>
      </c>
    </row>
    <row r="3037" spans="1:5" ht="12.75">
      <c r="A3037" s="35" t="s">
        <v>56</v>
      </c>
      <c r="E3037" s="39" t="s">
        <v>5564</v>
      </c>
    </row>
    <row r="3038" spans="1:5" ht="38.25">
      <c r="A3038" s="35" t="s">
        <v>58</v>
      </c>
      <c r="E3038" s="40" t="s">
        <v>5565</v>
      </c>
    </row>
    <row r="3039" spans="1:5" ht="12.75">
      <c r="A3039" t="s">
        <v>59</v>
      </c>
      <c r="E3039" s="39" t="s">
        <v>5</v>
      </c>
    </row>
    <row r="3040" spans="1:16" ht="12.75">
      <c r="A3040" t="s">
        <v>50</v>
      </c>
      <c s="34" t="s">
        <v>5566</v>
      </c>
      <c s="34" t="s">
        <v>5567</v>
      </c>
      <c s="35" t="s">
        <v>5</v>
      </c>
      <c s="6" t="s">
        <v>5568</v>
      </c>
      <c s="36" t="s">
        <v>65</v>
      </c>
      <c s="37">
        <v>1</v>
      </c>
      <c s="36">
        <v>0</v>
      </c>
      <c s="36">
        <f>ROUND(G3040*H3040,6)</f>
      </c>
      <c r="L3040" s="38">
        <v>0</v>
      </c>
      <c s="32">
        <f>ROUND(ROUND(L3040,2)*ROUND(G3040,3),2)</f>
      </c>
      <c s="36" t="s">
        <v>68</v>
      </c>
      <c>
        <f>(M3040*21)/100</f>
      </c>
      <c t="s">
        <v>28</v>
      </c>
    </row>
    <row r="3041" spans="1:5" ht="12.75">
      <c r="A3041" s="35" t="s">
        <v>56</v>
      </c>
      <c r="E3041" s="39" t="s">
        <v>5568</v>
      </c>
    </row>
    <row r="3042" spans="1:5" ht="38.25">
      <c r="A3042" s="35" t="s">
        <v>58</v>
      </c>
      <c r="E3042" s="40" t="s">
        <v>5569</v>
      </c>
    </row>
    <row r="3043" spans="1:5" ht="12.75">
      <c r="A3043" t="s">
        <v>59</v>
      </c>
      <c r="E3043" s="39" t="s">
        <v>5</v>
      </c>
    </row>
    <row r="3044" spans="1:16" ht="12.75">
      <c r="A3044" t="s">
        <v>50</v>
      </c>
      <c s="34" t="s">
        <v>5570</v>
      </c>
      <c s="34" t="s">
        <v>5571</v>
      </c>
      <c s="35" t="s">
        <v>5</v>
      </c>
      <c s="6" t="s">
        <v>5572</v>
      </c>
      <c s="36" t="s">
        <v>65</v>
      </c>
      <c s="37">
        <v>2</v>
      </c>
      <c s="36">
        <v>0</v>
      </c>
      <c s="36">
        <f>ROUND(G3044*H3044,6)</f>
      </c>
      <c r="L3044" s="38">
        <v>0</v>
      </c>
      <c s="32">
        <f>ROUND(ROUND(L3044,2)*ROUND(G3044,3),2)</f>
      </c>
      <c s="36" t="s">
        <v>68</v>
      </c>
      <c>
        <f>(M3044*21)/100</f>
      </c>
      <c t="s">
        <v>28</v>
      </c>
    </row>
    <row r="3045" spans="1:5" ht="12.75">
      <c r="A3045" s="35" t="s">
        <v>56</v>
      </c>
      <c r="E3045" s="39" t="s">
        <v>5572</v>
      </c>
    </row>
    <row r="3046" spans="1:5" ht="38.25">
      <c r="A3046" s="35" t="s">
        <v>58</v>
      </c>
      <c r="E3046" s="40" t="s">
        <v>5573</v>
      </c>
    </row>
    <row r="3047" spans="1:5" ht="12.75">
      <c r="A3047" t="s">
        <v>59</v>
      </c>
      <c r="E3047" s="39" t="s">
        <v>5</v>
      </c>
    </row>
    <row r="3048" spans="1:16" ht="12.75">
      <c r="A3048" t="s">
        <v>50</v>
      </c>
      <c s="34" t="s">
        <v>5574</v>
      </c>
      <c s="34" t="s">
        <v>5575</v>
      </c>
      <c s="35" t="s">
        <v>5</v>
      </c>
      <c s="6" t="s">
        <v>5576</v>
      </c>
      <c s="36" t="s">
        <v>65</v>
      </c>
      <c s="37">
        <v>2</v>
      </c>
      <c s="36">
        <v>0</v>
      </c>
      <c s="36">
        <f>ROUND(G3048*H3048,6)</f>
      </c>
      <c r="L3048" s="38">
        <v>0</v>
      </c>
      <c s="32">
        <f>ROUND(ROUND(L3048,2)*ROUND(G3048,3),2)</f>
      </c>
      <c s="36" t="s">
        <v>68</v>
      </c>
      <c>
        <f>(M3048*21)/100</f>
      </c>
      <c t="s">
        <v>28</v>
      </c>
    </row>
    <row r="3049" spans="1:5" ht="12.75">
      <c r="A3049" s="35" t="s">
        <v>56</v>
      </c>
      <c r="E3049" s="39" t="s">
        <v>5576</v>
      </c>
    </row>
    <row r="3050" spans="1:5" ht="38.25">
      <c r="A3050" s="35" t="s">
        <v>58</v>
      </c>
      <c r="E3050" s="40" t="s">
        <v>5577</v>
      </c>
    </row>
    <row r="3051" spans="1:5" ht="12.75">
      <c r="A3051" t="s">
        <v>59</v>
      </c>
      <c r="E3051" s="39" t="s">
        <v>5</v>
      </c>
    </row>
    <row r="3052" spans="1:16" ht="12.75">
      <c r="A3052" t="s">
        <v>50</v>
      </c>
      <c s="34" t="s">
        <v>5578</v>
      </c>
      <c s="34" t="s">
        <v>5579</v>
      </c>
      <c s="35" t="s">
        <v>5</v>
      </c>
      <c s="6" t="s">
        <v>5580</v>
      </c>
      <c s="36" t="s">
        <v>65</v>
      </c>
      <c s="37">
        <v>1</v>
      </c>
      <c s="36">
        <v>0</v>
      </c>
      <c s="36">
        <f>ROUND(G3052*H3052,6)</f>
      </c>
      <c r="L3052" s="38">
        <v>0</v>
      </c>
      <c s="32">
        <f>ROUND(ROUND(L3052,2)*ROUND(G3052,3),2)</f>
      </c>
      <c s="36" t="s">
        <v>68</v>
      </c>
      <c>
        <f>(M3052*21)/100</f>
      </c>
      <c t="s">
        <v>28</v>
      </c>
    </row>
    <row r="3053" spans="1:5" ht="12.75">
      <c r="A3053" s="35" t="s">
        <v>56</v>
      </c>
      <c r="E3053" s="39" t="s">
        <v>5580</v>
      </c>
    </row>
    <row r="3054" spans="1:5" ht="38.25">
      <c r="A3054" s="35" t="s">
        <v>58</v>
      </c>
      <c r="E3054" s="40" t="s">
        <v>5581</v>
      </c>
    </row>
    <row r="3055" spans="1:5" ht="12.75">
      <c r="A3055" t="s">
        <v>59</v>
      </c>
      <c r="E3055" s="39" t="s">
        <v>5</v>
      </c>
    </row>
    <row r="3056" spans="1:16" ht="12.75">
      <c r="A3056" t="s">
        <v>50</v>
      </c>
      <c s="34" t="s">
        <v>3911</v>
      </c>
      <c s="34" t="s">
        <v>5582</v>
      </c>
      <c s="35" t="s">
        <v>5</v>
      </c>
      <c s="6" t="s">
        <v>5583</v>
      </c>
      <c s="36" t="s">
        <v>65</v>
      </c>
      <c s="37">
        <v>1</v>
      </c>
      <c s="36">
        <v>0</v>
      </c>
      <c s="36">
        <f>ROUND(G3056*H3056,6)</f>
      </c>
      <c r="L3056" s="38">
        <v>0</v>
      </c>
      <c s="32">
        <f>ROUND(ROUND(L3056,2)*ROUND(G3056,3),2)</f>
      </c>
      <c s="36" t="s">
        <v>68</v>
      </c>
      <c>
        <f>(M3056*21)/100</f>
      </c>
      <c t="s">
        <v>28</v>
      </c>
    </row>
    <row r="3057" spans="1:5" ht="12.75">
      <c r="A3057" s="35" t="s">
        <v>56</v>
      </c>
      <c r="E3057" s="39" t="s">
        <v>5583</v>
      </c>
    </row>
    <row r="3058" spans="1:5" ht="38.25">
      <c r="A3058" s="35" t="s">
        <v>58</v>
      </c>
      <c r="E3058" s="40" t="s">
        <v>5584</v>
      </c>
    </row>
    <row r="3059" spans="1:5" ht="12.75">
      <c r="A3059" t="s">
        <v>59</v>
      </c>
      <c r="E3059" s="39" t="s">
        <v>5</v>
      </c>
    </row>
    <row r="3060" spans="1:16" ht="12.75">
      <c r="A3060" t="s">
        <v>50</v>
      </c>
      <c s="34" t="s">
        <v>3921</v>
      </c>
      <c s="34" t="s">
        <v>5585</v>
      </c>
      <c s="35" t="s">
        <v>5</v>
      </c>
      <c s="6" t="s">
        <v>5586</v>
      </c>
      <c s="36" t="s">
        <v>65</v>
      </c>
      <c s="37">
        <v>1</v>
      </c>
      <c s="36">
        <v>0</v>
      </c>
      <c s="36">
        <f>ROUND(G3060*H3060,6)</f>
      </c>
      <c r="L3060" s="38">
        <v>0</v>
      </c>
      <c s="32">
        <f>ROUND(ROUND(L3060,2)*ROUND(G3060,3),2)</f>
      </c>
      <c s="36" t="s">
        <v>68</v>
      </c>
      <c>
        <f>(M3060*21)/100</f>
      </c>
      <c t="s">
        <v>28</v>
      </c>
    </row>
    <row r="3061" spans="1:5" ht="12.75">
      <c r="A3061" s="35" t="s">
        <v>56</v>
      </c>
      <c r="E3061" s="39" t="s">
        <v>5586</v>
      </c>
    </row>
    <row r="3062" spans="1:5" ht="38.25">
      <c r="A3062" s="35" t="s">
        <v>58</v>
      </c>
      <c r="E3062" s="40" t="s">
        <v>5587</v>
      </c>
    </row>
    <row r="3063" spans="1:5" ht="12.75">
      <c r="A3063" t="s">
        <v>59</v>
      </c>
      <c r="E3063" s="39" t="s">
        <v>5</v>
      </c>
    </row>
    <row r="3064" spans="1:16" ht="12.75">
      <c r="A3064" t="s">
        <v>50</v>
      </c>
      <c s="34" t="s">
        <v>3942</v>
      </c>
      <c s="34" t="s">
        <v>5588</v>
      </c>
      <c s="35" t="s">
        <v>5</v>
      </c>
      <c s="6" t="s">
        <v>5589</v>
      </c>
      <c s="36" t="s">
        <v>65</v>
      </c>
      <c s="37">
        <v>1</v>
      </c>
      <c s="36">
        <v>0</v>
      </c>
      <c s="36">
        <f>ROUND(G3064*H3064,6)</f>
      </c>
      <c r="L3064" s="38">
        <v>0</v>
      </c>
      <c s="32">
        <f>ROUND(ROUND(L3064,2)*ROUND(G3064,3),2)</f>
      </c>
      <c s="36" t="s">
        <v>68</v>
      </c>
      <c>
        <f>(M3064*21)/100</f>
      </c>
      <c t="s">
        <v>28</v>
      </c>
    </row>
    <row r="3065" spans="1:5" ht="12.75">
      <c r="A3065" s="35" t="s">
        <v>56</v>
      </c>
      <c r="E3065" s="39" t="s">
        <v>5589</v>
      </c>
    </row>
    <row r="3066" spans="1:5" ht="38.25">
      <c r="A3066" s="35" t="s">
        <v>58</v>
      </c>
      <c r="E3066" s="40" t="s">
        <v>5590</v>
      </c>
    </row>
    <row r="3067" spans="1:5" ht="12.75">
      <c r="A3067" t="s">
        <v>59</v>
      </c>
      <c r="E3067" s="39" t="s">
        <v>5</v>
      </c>
    </row>
    <row r="3068" spans="1:16" ht="12.75">
      <c r="A3068" t="s">
        <v>50</v>
      </c>
      <c s="34" t="s">
        <v>5591</v>
      </c>
      <c s="34" t="s">
        <v>5592</v>
      </c>
      <c s="35" t="s">
        <v>5</v>
      </c>
      <c s="6" t="s">
        <v>5593</v>
      </c>
      <c s="36" t="s">
        <v>65</v>
      </c>
      <c s="37">
        <v>1</v>
      </c>
      <c s="36">
        <v>0</v>
      </c>
      <c s="36">
        <f>ROUND(G3068*H3068,6)</f>
      </c>
      <c r="L3068" s="38">
        <v>0</v>
      </c>
      <c s="32">
        <f>ROUND(ROUND(L3068,2)*ROUND(G3068,3),2)</f>
      </c>
      <c s="36" t="s">
        <v>68</v>
      </c>
      <c>
        <f>(M3068*21)/100</f>
      </c>
      <c t="s">
        <v>28</v>
      </c>
    </row>
    <row r="3069" spans="1:5" ht="12.75">
      <c r="A3069" s="35" t="s">
        <v>56</v>
      </c>
      <c r="E3069" s="39" t="s">
        <v>5593</v>
      </c>
    </row>
    <row r="3070" spans="1:5" ht="38.25">
      <c r="A3070" s="35" t="s">
        <v>58</v>
      </c>
      <c r="E3070" s="40" t="s">
        <v>5594</v>
      </c>
    </row>
    <row r="3071" spans="1:5" ht="12.75">
      <c r="A3071" t="s">
        <v>59</v>
      </c>
      <c r="E3071" s="39" t="s">
        <v>5</v>
      </c>
    </row>
    <row r="3072" spans="1:16" ht="12.75">
      <c r="A3072" t="s">
        <v>50</v>
      </c>
      <c s="34" t="s">
        <v>5595</v>
      </c>
      <c s="34" t="s">
        <v>5596</v>
      </c>
      <c s="35" t="s">
        <v>5</v>
      </c>
      <c s="6" t="s">
        <v>5597</v>
      </c>
      <c s="36" t="s">
        <v>65</v>
      </c>
      <c s="37">
        <v>1</v>
      </c>
      <c s="36">
        <v>0</v>
      </c>
      <c s="36">
        <f>ROUND(G3072*H3072,6)</f>
      </c>
      <c r="L3072" s="38">
        <v>0</v>
      </c>
      <c s="32">
        <f>ROUND(ROUND(L3072,2)*ROUND(G3072,3),2)</f>
      </c>
      <c s="36" t="s">
        <v>68</v>
      </c>
      <c>
        <f>(M3072*21)/100</f>
      </c>
      <c t="s">
        <v>28</v>
      </c>
    </row>
    <row r="3073" spans="1:5" ht="12.75">
      <c r="A3073" s="35" t="s">
        <v>56</v>
      </c>
      <c r="E3073" s="39" t="s">
        <v>5597</v>
      </c>
    </row>
    <row r="3074" spans="1:5" ht="38.25">
      <c r="A3074" s="35" t="s">
        <v>58</v>
      </c>
      <c r="E3074" s="40" t="s">
        <v>5598</v>
      </c>
    </row>
    <row r="3075" spans="1:5" ht="12.75">
      <c r="A3075" t="s">
        <v>59</v>
      </c>
      <c r="E3075" s="39" t="s">
        <v>5</v>
      </c>
    </row>
    <row r="3076" spans="1:16" ht="12.75">
      <c r="A3076" t="s">
        <v>50</v>
      </c>
      <c s="34" t="s">
        <v>4026</v>
      </c>
      <c s="34" t="s">
        <v>5599</v>
      </c>
      <c s="35" t="s">
        <v>5</v>
      </c>
      <c s="6" t="s">
        <v>5600</v>
      </c>
      <c s="36" t="s">
        <v>65</v>
      </c>
      <c s="37">
        <v>1</v>
      </c>
      <c s="36">
        <v>0</v>
      </c>
      <c s="36">
        <f>ROUND(G3076*H3076,6)</f>
      </c>
      <c r="L3076" s="38">
        <v>0</v>
      </c>
      <c s="32">
        <f>ROUND(ROUND(L3076,2)*ROUND(G3076,3),2)</f>
      </c>
      <c s="36" t="s">
        <v>68</v>
      </c>
      <c>
        <f>(M3076*21)/100</f>
      </c>
      <c t="s">
        <v>28</v>
      </c>
    </row>
    <row r="3077" spans="1:5" ht="12.75">
      <c r="A3077" s="35" t="s">
        <v>56</v>
      </c>
      <c r="E3077" s="39" t="s">
        <v>5600</v>
      </c>
    </row>
    <row r="3078" spans="1:5" ht="25.5">
      <c r="A3078" s="35" t="s">
        <v>58</v>
      </c>
      <c r="E3078" s="40" t="s">
        <v>5601</v>
      </c>
    </row>
    <row r="3079" spans="1:5" ht="12.75">
      <c r="A3079" t="s">
        <v>59</v>
      </c>
      <c r="E3079" s="39" t="s">
        <v>5</v>
      </c>
    </row>
    <row r="3080" spans="1:16" ht="12.75">
      <c r="A3080" t="s">
        <v>50</v>
      </c>
      <c s="34" t="s">
        <v>5602</v>
      </c>
      <c s="34" t="s">
        <v>5603</v>
      </c>
      <c s="35" t="s">
        <v>5</v>
      </c>
      <c s="6" t="s">
        <v>5604</v>
      </c>
      <c s="36" t="s">
        <v>65</v>
      </c>
      <c s="37">
        <v>2</v>
      </c>
      <c s="36">
        <v>0</v>
      </c>
      <c s="36">
        <f>ROUND(G3080*H3080,6)</f>
      </c>
      <c r="L3080" s="38">
        <v>0</v>
      </c>
      <c s="32">
        <f>ROUND(ROUND(L3080,2)*ROUND(G3080,3),2)</f>
      </c>
      <c s="36" t="s">
        <v>68</v>
      </c>
      <c>
        <f>(M3080*21)/100</f>
      </c>
      <c t="s">
        <v>28</v>
      </c>
    </row>
    <row r="3081" spans="1:5" ht="12.75">
      <c r="A3081" s="35" t="s">
        <v>56</v>
      </c>
      <c r="E3081" s="39" t="s">
        <v>5604</v>
      </c>
    </row>
    <row r="3082" spans="1:5" ht="25.5">
      <c r="A3082" s="35" t="s">
        <v>58</v>
      </c>
      <c r="E3082" s="40" t="s">
        <v>5605</v>
      </c>
    </row>
    <row r="3083" spans="1:5" ht="12.75">
      <c r="A3083" t="s">
        <v>59</v>
      </c>
      <c r="E3083" s="39" t="s">
        <v>5</v>
      </c>
    </row>
    <row r="3084" spans="1:16" ht="12.75">
      <c r="A3084" t="s">
        <v>50</v>
      </c>
      <c s="34" t="s">
        <v>5606</v>
      </c>
      <c s="34" t="s">
        <v>5607</v>
      </c>
      <c s="35" t="s">
        <v>5</v>
      </c>
      <c s="6" t="s">
        <v>5608</v>
      </c>
      <c s="36" t="s">
        <v>65</v>
      </c>
      <c s="37">
        <v>2</v>
      </c>
      <c s="36">
        <v>0</v>
      </c>
      <c s="36">
        <f>ROUND(G3084*H3084,6)</f>
      </c>
      <c r="L3084" s="38">
        <v>0</v>
      </c>
      <c s="32">
        <f>ROUND(ROUND(L3084,2)*ROUND(G3084,3),2)</f>
      </c>
      <c s="36" t="s">
        <v>68</v>
      </c>
      <c>
        <f>(M3084*21)/100</f>
      </c>
      <c t="s">
        <v>28</v>
      </c>
    </row>
    <row r="3085" spans="1:5" ht="12.75">
      <c r="A3085" s="35" t="s">
        <v>56</v>
      </c>
      <c r="E3085" s="39" t="s">
        <v>5608</v>
      </c>
    </row>
    <row r="3086" spans="1:5" ht="25.5">
      <c r="A3086" s="35" t="s">
        <v>58</v>
      </c>
      <c r="E3086" s="40" t="s">
        <v>5609</v>
      </c>
    </row>
    <row r="3087" spans="1:5" ht="12.75">
      <c r="A3087" t="s">
        <v>59</v>
      </c>
      <c r="E3087" s="39" t="s">
        <v>5</v>
      </c>
    </row>
    <row r="3088" spans="1:16" ht="12.75">
      <c r="A3088" t="s">
        <v>50</v>
      </c>
      <c s="34" t="s">
        <v>5610</v>
      </c>
      <c s="34" t="s">
        <v>5611</v>
      </c>
      <c s="35" t="s">
        <v>5</v>
      </c>
      <c s="6" t="s">
        <v>5612</v>
      </c>
      <c s="36" t="s">
        <v>65</v>
      </c>
      <c s="37">
        <v>2</v>
      </c>
      <c s="36">
        <v>0</v>
      </c>
      <c s="36">
        <f>ROUND(G3088*H3088,6)</f>
      </c>
      <c r="L3088" s="38">
        <v>0</v>
      </c>
      <c s="32">
        <f>ROUND(ROUND(L3088,2)*ROUND(G3088,3),2)</f>
      </c>
      <c s="36" t="s">
        <v>68</v>
      </c>
      <c>
        <f>(M3088*21)/100</f>
      </c>
      <c t="s">
        <v>28</v>
      </c>
    </row>
    <row r="3089" spans="1:5" ht="12.75">
      <c r="A3089" s="35" t="s">
        <v>56</v>
      </c>
      <c r="E3089" s="39" t="s">
        <v>5612</v>
      </c>
    </row>
    <row r="3090" spans="1:5" ht="25.5">
      <c r="A3090" s="35" t="s">
        <v>58</v>
      </c>
      <c r="E3090" s="40" t="s">
        <v>5613</v>
      </c>
    </row>
    <row r="3091" spans="1:5" ht="12.75">
      <c r="A3091" t="s">
        <v>59</v>
      </c>
      <c r="E3091" s="39" t="s">
        <v>5</v>
      </c>
    </row>
    <row r="3092" spans="1:16" ht="12.75">
      <c r="A3092" t="s">
        <v>50</v>
      </c>
      <c s="34" t="s">
        <v>5614</v>
      </c>
      <c s="34" t="s">
        <v>5615</v>
      </c>
      <c s="35" t="s">
        <v>5</v>
      </c>
      <c s="6" t="s">
        <v>5616</v>
      </c>
      <c s="36" t="s">
        <v>65</v>
      </c>
      <c s="37">
        <v>2</v>
      </c>
      <c s="36">
        <v>0</v>
      </c>
      <c s="36">
        <f>ROUND(G3092*H3092,6)</f>
      </c>
      <c r="L3092" s="38">
        <v>0</v>
      </c>
      <c s="32">
        <f>ROUND(ROUND(L3092,2)*ROUND(G3092,3),2)</f>
      </c>
      <c s="36" t="s">
        <v>68</v>
      </c>
      <c>
        <f>(M3092*21)/100</f>
      </c>
      <c t="s">
        <v>28</v>
      </c>
    </row>
    <row r="3093" spans="1:5" ht="12.75">
      <c r="A3093" s="35" t="s">
        <v>56</v>
      </c>
      <c r="E3093" s="39" t="s">
        <v>5616</v>
      </c>
    </row>
    <row r="3094" spans="1:5" ht="25.5">
      <c r="A3094" s="35" t="s">
        <v>58</v>
      </c>
      <c r="E3094" s="40" t="s">
        <v>5617</v>
      </c>
    </row>
    <row r="3095" spans="1:5" ht="12.75">
      <c r="A3095" t="s">
        <v>59</v>
      </c>
      <c r="E3095" s="39" t="s">
        <v>5</v>
      </c>
    </row>
    <row r="3096" spans="1:16" ht="12.75">
      <c r="A3096" t="s">
        <v>50</v>
      </c>
      <c s="34" t="s">
        <v>5618</v>
      </c>
      <c s="34" t="s">
        <v>5619</v>
      </c>
      <c s="35" t="s">
        <v>5</v>
      </c>
      <c s="6" t="s">
        <v>5620</v>
      </c>
      <c s="36" t="s">
        <v>65</v>
      </c>
      <c s="37">
        <v>1</v>
      </c>
      <c s="36">
        <v>0</v>
      </c>
      <c s="36">
        <f>ROUND(G3096*H3096,6)</f>
      </c>
      <c r="L3096" s="38">
        <v>0</v>
      </c>
      <c s="32">
        <f>ROUND(ROUND(L3096,2)*ROUND(G3096,3),2)</f>
      </c>
      <c s="36" t="s">
        <v>68</v>
      </c>
      <c>
        <f>(M3096*21)/100</f>
      </c>
      <c t="s">
        <v>28</v>
      </c>
    </row>
    <row r="3097" spans="1:5" ht="12.75">
      <c r="A3097" s="35" t="s">
        <v>56</v>
      </c>
      <c r="E3097" s="39" t="s">
        <v>5620</v>
      </c>
    </row>
    <row r="3098" spans="1:5" ht="25.5">
      <c r="A3098" s="35" t="s">
        <v>58</v>
      </c>
      <c r="E3098" s="40" t="s">
        <v>5621</v>
      </c>
    </row>
    <row r="3099" spans="1:5" ht="12.75">
      <c r="A3099" t="s">
        <v>59</v>
      </c>
      <c r="E3099" s="39" t="s">
        <v>5</v>
      </c>
    </row>
    <row r="3100" spans="1:16" ht="12.75">
      <c r="A3100" t="s">
        <v>50</v>
      </c>
      <c s="34" t="s">
        <v>5622</v>
      </c>
      <c s="34" t="s">
        <v>5623</v>
      </c>
      <c s="35" t="s">
        <v>5</v>
      </c>
      <c s="6" t="s">
        <v>5624</v>
      </c>
      <c s="36" t="s">
        <v>65</v>
      </c>
      <c s="37">
        <v>1</v>
      </c>
      <c s="36">
        <v>0</v>
      </c>
      <c s="36">
        <f>ROUND(G3100*H3100,6)</f>
      </c>
      <c r="L3100" s="38">
        <v>0</v>
      </c>
      <c s="32">
        <f>ROUND(ROUND(L3100,2)*ROUND(G3100,3),2)</f>
      </c>
      <c s="36" t="s">
        <v>68</v>
      </c>
      <c>
        <f>(M3100*21)/100</f>
      </c>
      <c t="s">
        <v>28</v>
      </c>
    </row>
    <row r="3101" spans="1:5" ht="12.75">
      <c r="A3101" s="35" t="s">
        <v>56</v>
      </c>
      <c r="E3101" s="39" t="s">
        <v>5624</v>
      </c>
    </row>
    <row r="3102" spans="1:5" ht="25.5">
      <c r="A3102" s="35" t="s">
        <v>58</v>
      </c>
      <c r="E3102" s="40" t="s">
        <v>5625</v>
      </c>
    </row>
    <row r="3103" spans="1:5" ht="12.75">
      <c r="A3103" t="s">
        <v>59</v>
      </c>
      <c r="E3103" s="39" t="s">
        <v>5</v>
      </c>
    </row>
    <row r="3104" spans="1:16" ht="12.75">
      <c r="A3104" t="s">
        <v>50</v>
      </c>
      <c s="34" t="s">
        <v>5626</v>
      </c>
      <c s="34" t="s">
        <v>5627</v>
      </c>
      <c s="35" t="s">
        <v>5</v>
      </c>
      <c s="6" t="s">
        <v>5628</v>
      </c>
      <c s="36" t="s">
        <v>65</v>
      </c>
      <c s="37">
        <v>1</v>
      </c>
      <c s="36">
        <v>0</v>
      </c>
      <c s="36">
        <f>ROUND(G3104*H3104,6)</f>
      </c>
      <c r="L3104" s="38">
        <v>0</v>
      </c>
      <c s="32">
        <f>ROUND(ROUND(L3104,2)*ROUND(G3104,3),2)</f>
      </c>
      <c s="36" t="s">
        <v>68</v>
      </c>
      <c>
        <f>(M3104*21)/100</f>
      </c>
      <c t="s">
        <v>28</v>
      </c>
    </row>
    <row r="3105" spans="1:5" ht="12.75">
      <c r="A3105" s="35" t="s">
        <v>56</v>
      </c>
      <c r="E3105" s="39" t="s">
        <v>5628</v>
      </c>
    </row>
    <row r="3106" spans="1:5" ht="25.5">
      <c r="A3106" s="35" t="s">
        <v>58</v>
      </c>
      <c r="E3106" s="40" t="s">
        <v>5629</v>
      </c>
    </row>
    <row r="3107" spans="1:5" ht="12.75">
      <c r="A3107" t="s">
        <v>59</v>
      </c>
      <c r="E3107" s="39" t="s">
        <v>5</v>
      </c>
    </row>
    <row r="3108" spans="1:16" ht="12.75">
      <c r="A3108" t="s">
        <v>50</v>
      </c>
      <c s="34" t="s">
        <v>5630</v>
      </c>
      <c s="34" t="s">
        <v>5631</v>
      </c>
      <c s="35" t="s">
        <v>5</v>
      </c>
      <c s="6" t="s">
        <v>5632</v>
      </c>
      <c s="36" t="s">
        <v>65</v>
      </c>
      <c s="37">
        <v>2</v>
      </c>
      <c s="36">
        <v>0</v>
      </c>
      <c s="36">
        <f>ROUND(G3108*H3108,6)</f>
      </c>
      <c r="L3108" s="38">
        <v>0</v>
      </c>
      <c s="32">
        <f>ROUND(ROUND(L3108,2)*ROUND(G3108,3),2)</f>
      </c>
      <c s="36" t="s">
        <v>68</v>
      </c>
      <c>
        <f>(M3108*21)/100</f>
      </c>
      <c t="s">
        <v>28</v>
      </c>
    </row>
    <row r="3109" spans="1:5" ht="12.75">
      <c r="A3109" s="35" t="s">
        <v>56</v>
      </c>
      <c r="E3109" s="39" t="s">
        <v>5632</v>
      </c>
    </row>
    <row r="3110" spans="1:5" ht="25.5">
      <c r="A3110" s="35" t="s">
        <v>58</v>
      </c>
      <c r="E3110" s="40" t="s">
        <v>5633</v>
      </c>
    </row>
    <row r="3111" spans="1:5" ht="12.75">
      <c r="A3111" t="s">
        <v>59</v>
      </c>
      <c r="E3111" s="39" t="s">
        <v>5</v>
      </c>
    </row>
    <row r="3112" spans="1:16" ht="12.75">
      <c r="A3112" t="s">
        <v>50</v>
      </c>
      <c s="34" t="s">
        <v>5634</v>
      </c>
      <c s="34" t="s">
        <v>5635</v>
      </c>
      <c s="35" t="s">
        <v>5</v>
      </c>
      <c s="6" t="s">
        <v>5636</v>
      </c>
      <c s="36" t="s">
        <v>65</v>
      </c>
      <c s="37">
        <v>1</v>
      </c>
      <c s="36">
        <v>0</v>
      </c>
      <c s="36">
        <f>ROUND(G3112*H3112,6)</f>
      </c>
      <c r="L3112" s="38">
        <v>0</v>
      </c>
      <c s="32">
        <f>ROUND(ROUND(L3112,2)*ROUND(G3112,3),2)</f>
      </c>
      <c s="36" t="s">
        <v>68</v>
      </c>
      <c>
        <f>(M3112*21)/100</f>
      </c>
      <c t="s">
        <v>28</v>
      </c>
    </row>
    <row r="3113" spans="1:5" ht="12.75">
      <c r="A3113" s="35" t="s">
        <v>56</v>
      </c>
      <c r="E3113" s="39" t="s">
        <v>5636</v>
      </c>
    </row>
    <row r="3114" spans="1:5" ht="25.5">
      <c r="A3114" s="35" t="s">
        <v>58</v>
      </c>
      <c r="E3114" s="40" t="s">
        <v>5637</v>
      </c>
    </row>
    <row r="3115" spans="1:5" ht="12.75">
      <c r="A3115" t="s">
        <v>59</v>
      </c>
      <c r="E3115" s="39" t="s">
        <v>5</v>
      </c>
    </row>
    <row r="3116" spans="1:16" ht="12.75">
      <c r="A3116" t="s">
        <v>50</v>
      </c>
      <c s="34" t="s">
        <v>5638</v>
      </c>
      <c s="34" t="s">
        <v>5639</v>
      </c>
      <c s="35" t="s">
        <v>5</v>
      </c>
      <c s="6" t="s">
        <v>5640</v>
      </c>
      <c s="36" t="s">
        <v>65</v>
      </c>
      <c s="37">
        <v>3</v>
      </c>
      <c s="36">
        <v>0</v>
      </c>
      <c s="36">
        <f>ROUND(G3116*H3116,6)</f>
      </c>
      <c r="L3116" s="38">
        <v>0</v>
      </c>
      <c s="32">
        <f>ROUND(ROUND(L3116,2)*ROUND(G3116,3),2)</f>
      </c>
      <c s="36" t="s">
        <v>68</v>
      </c>
      <c>
        <f>(M3116*21)/100</f>
      </c>
      <c t="s">
        <v>28</v>
      </c>
    </row>
    <row r="3117" spans="1:5" ht="12.75">
      <c r="A3117" s="35" t="s">
        <v>56</v>
      </c>
      <c r="E3117" s="39" t="s">
        <v>5640</v>
      </c>
    </row>
    <row r="3118" spans="1:5" ht="25.5">
      <c r="A3118" s="35" t="s">
        <v>58</v>
      </c>
      <c r="E3118" s="40" t="s">
        <v>5641</v>
      </c>
    </row>
    <row r="3119" spans="1:5" ht="12.75">
      <c r="A3119" t="s">
        <v>59</v>
      </c>
      <c r="E3119" s="39" t="s">
        <v>5</v>
      </c>
    </row>
    <row r="3120" spans="1:16" ht="12.75">
      <c r="A3120" t="s">
        <v>50</v>
      </c>
      <c s="34" t="s">
        <v>5642</v>
      </c>
      <c s="34" t="s">
        <v>5643</v>
      </c>
      <c s="35" t="s">
        <v>5</v>
      </c>
      <c s="6" t="s">
        <v>5644</v>
      </c>
      <c s="36" t="s">
        <v>65</v>
      </c>
      <c s="37">
        <v>2</v>
      </c>
      <c s="36">
        <v>0</v>
      </c>
      <c s="36">
        <f>ROUND(G3120*H3120,6)</f>
      </c>
      <c r="L3120" s="38">
        <v>0</v>
      </c>
      <c s="32">
        <f>ROUND(ROUND(L3120,2)*ROUND(G3120,3),2)</f>
      </c>
      <c s="36" t="s">
        <v>68</v>
      </c>
      <c>
        <f>(M3120*21)/100</f>
      </c>
      <c t="s">
        <v>28</v>
      </c>
    </row>
    <row r="3121" spans="1:5" ht="12.75">
      <c r="A3121" s="35" t="s">
        <v>56</v>
      </c>
      <c r="E3121" s="39" t="s">
        <v>5644</v>
      </c>
    </row>
    <row r="3122" spans="1:5" ht="25.5">
      <c r="A3122" s="35" t="s">
        <v>58</v>
      </c>
      <c r="E3122" s="40" t="s">
        <v>5645</v>
      </c>
    </row>
    <row r="3123" spans="1:5" ht="12.75">
      <c r="A3123" t="s">
        <v>59</v>
      </c>
      <c r="E3123" s="39" t="s">
        <v>5</v>
      </c>
    </row>
    <row r="3124" spans="1:16" ht="12.75">
      <c r="A3124" t="s">
        <v>50</v>
      </c>
      <c s="34" t="s">
        <v>5646</v>
      </c>
      <c s="34" t="s">
        <v>5647</v>
      </c>
      <c s="35" t="s">
        <v>5</v>
      </c>
      <c s="6" t="s">
        <v>5648</v>
      </c>
      <c s="36" t="s">
        <v>65</v>
      </c>
      <c s="37">
        <v>1</v>
      </c>
      <c s="36">
        <v>0</v>
      </c>
      <c s="36">
        <f>ROUND(G3124*H3124,6)</f>
      </c>
      <c r="L3124" s="38">
        <v>0</v>
      </c>
      <c s="32">
        <f>ROUND(ROUND(L3124,2)*ROUND(G3124,3),2)</f>
      </c>
      <c s="36" t="s">
        <v>68</v>
      </c>
      <c>
        <f>(M3124*21)/100</f>
      </c>
      <c t="s">
        <v>28</v>
      </c>
    </row>
    <row r="3125" spans="1:5" ht="12.75">
      <c r="A3125" s="35" t="s">
        <v>56</v>
      </c>
      <c r="E3125" s="39" t="s">
        <v>5648</v>
      </c>
    </row>
    <row r="3126" spans="1:5" ht="25.5">
      <c r="A3126" s="35" t="s">
        <v>58</v>
      </c>
      <c r="E3126" s="40" t="s">
        <v>5649</v>
      </c>
    </row>
    <row r="3127" spans="1:5" ht="12.75">
      <c r="A3127" t="s">
        <v>59</v>
      </c>
      <c r="E3127" s="39" t="s">
        <v>5</v>
      </c>
    </row>
    <row r="3128" spans="1:16" ht="12.75">
      <c r="A3128" t="s">
        <v>50</v>
      </c>
      <c s="34" t="s">
        <v>5650</v>
      </c>
      <c s="34" t="s">
        <v>5651</v>
      </c>
      <c s="35" t="s">
        <v>5</v>
      </c>
      <c s="6" t="s">
        <v>5652</v>
      </c>
      <c s="36" t="s">
        <v>65</v>
      </c>
      <c s="37">
        <v>2</v>
      </c>
      <c s="36">
        <v>0</v>
      </c>
      <c s="36">
        <f>ROUND(G3128*H3128,6)</f>
      </c>
      <c r="L3128" s="38">
        <v>0</v>
      </c>
      <c s="32">
        <f>ROUND(ROUND(L3128,2)*ROUND(G3128,3),2)</f>
      </c>
      <c s="36" t="s">
        <v>68</v>
      </c>
      <c>
        <f>(M3128*21)/100</f>
      </c>
      <c t="s">
        <v>28</v>
      </c>
    </row>
    <row r="3129" spans="1:5" ht="12.75">
      <c r="A3129" s="35" t="s">
        <v>56</v>
      </c>
      <c r="E3129" s="39" t="s">
        <v>5652</v>
      </c>
    </row>
    <row r="3130" spans="1:5" ht="25.5">
      <c r="A3130" s="35" t="s">
        <v>58</v>
      </c>
      <c r="E3130" s="40" t="s">
        <v>5653</v>
      </c>
    </row>
    <row r="3131" spans="1:5" ht="12.75">
      <c r="A3131" t="s">
        <v>59</v>
      </c>
      <c r="E3131" s="39" t="s">
        <v>5</v>
      </c>
    </row>
    <row r="3132" spans="1:16" ht="12.75">
      <c r="A3132" t="s">
        <v>50</v>
      </c>
      <c s="34" t="s">
        <v>5654</v>
      </c>
      <c s="34" t="s">
        <v>5655</v>
      </c>
      <c s="35" t="s">
        <v>5</v>
      </c>
      <c s="6" t="s">
        <v>5656</v>
      </c>
      <c s="36" t="s">
        <v>65</v>
      </c>
      <c s="37">
        <v>2</v>
      </c>
      <c s="36">
        <v>0</v>
      </c>
      <c s="36">
        <f>ROUND(G3132*H3132,6)</f>
      </c>
      <c r="L3132" s="38">
        <v>0</v>
      </c>
      <c s="32">
        <f>ROUND(ROUND(L3132,2)*ROUND(G3132,3),2)</f>
      </c>
      <c s="36" t="s">
        <v>68</v>
      </c>
      <c>
        <f>(M3132*21)/100</f>
      </c>
      <c t="s">
        <v>28</v>
      </c>
    </row>
    <row r="3133" spans="1:5" ht="12.75">
      <c r="A3133" s="35" t="s">
        <v>56</v>
      </c>
      <c r="E3133" s="39" t="s">
        <v>5656</v>
      </c>
    </row>
    <row r="3134" spans="1:5" ht="25.5">
      <c r="A3134" s="35" t="s">
        <v>58</v>
      </c>
      <c r="E3134" s="40" t="s">
        <v>5657</v>
      </c>
    </row>
    <row r="3135" spans="1:5" ht="12.75">
      <c r="A3135" t="s">
        <v>59</v>
      </c>
      <c r="E3135" s="39" t="s">
        <v>5</v>
      </c>
    </row>
    <row r="3136" spans="1:16" ht="12.75">
      <c r="A3136" t="s">
        <v>50</v>
      </c>
      <c s="34" t="s">
        <v>5658</v>
      </c>
      <c s="34" t="s">
        <v>5659</v>
      </c>
      <c s="35" t="s">
        <v>5</v>
      </c>
      <c s="6" t="s">
        <v>5660</v>
      </c>
      <c s="36" t="s">
        <v>65</v>
      </c>
      <c s="37">
        <v>3</v>
      </c>
      <c s="36">
        <v>0</v>
      </c>
      <c s="36">
        <f>ROUND(G3136*H3136,6)</f>
      </c>
      <c r="L3136" s="38">
        <v>0</v>
      </c>
      <c s="32">
        <f>ROUND(ROUND(L3136,2)*ROUND(G3136,3),2)</f>
      </c>
      <c s="36" t="s">
        <v>68</v>
      </c>
      <c>
        <f>(M3136*21)/100</f>
      </c>
      <c t="s">
        <v>28</v>
      </c>
    </row>
    <row r="3137" spans="1:5" ht="12.75">
      <c r="A3137" s="35" t="s">
        <v>56</v>
      </c>
      <c r="E3137" s="39" t="s">
        <v>5660</v>
      </c>
    </row>
    <row r="3138" spans="1:5" ht="25.5">
      <c r="A3138" s="35" t="s">
        <v>58</v>
      </c>
      <c r="E3138" s="40" t="s">
        <v>5661</v>
      </c>
    </row>
    <row r="3139" spans="1:5" ht="12.75">
      <c r="A3139" t="s">
        <v>59</v>
      </c>
      <c r="E3139" s="39" t="s">
        <v>5</v>
      </c>
    </row>
    <row r="3140" spans="1:16" ht="12.75">
      <c r="A3140" t="s">
        <v>50</v>
      </c>
      <c s="34" t="s">
        <v>5662</v>
      </c>
      <c s="34" t="s">
        <v>5663</v>
      </c>
      <c s="35" t="s">
        <v>5</v>
      </c>
      <c s="6" t="s">
        <v>5664</v>
      </c>
      <c s="36" t="s">
        <v>65</v>
      </c>
      <c s="37">
        <v>1</v>
      </c>
      <c s="36">
        <v>0</v>
      </c>
      <c s="36">
        <f>ROUND(G3140*H3140,6)</f>
      </c>
      <c r="L3140" s="38">
        <v>0</v>
      </c>
      <c s="32">
        <f>ROUND(ROUND(L3140,2)*ROUND(G3140,3),2)</f>
      </c>
      <c s="36" t="s">
        <v>68</v>
      </c>
      <c>
        <f>(M3140*21)/100</f>
      </c>
      <c t="s">
        <v>28</v>
      </c>
    </row>
    <row r="3141" spans="1:5" ht="12.75">
      <c r="A3141" s="35" t="s">
        <v>56</v>
      </c>
      <c r="E3141" s="39" t="s">
        <v>5664</v>
      </c>
    </row>
    <row r="3142" spans="1:5" ht="25.5">
      <c r="A3142" s="35" t="s">
        <v>58</v>
      </c>
      <c r="E3142" s="40" t="s">
        <v>5665</v>
      </c>
    </row>
    <row r="3143" spans="1:5" ht="12.75">
      <c r="A3143" t="s">
        <v>59</v>
      </c>
      <c r="E3143" s="39" t="s">
        <v>5</v>
      </c>
    </row>
    <row r="3144" spans="1:16" ht="12.75">
      <c r="A3144" t="s">
        <v>50</v>
      </c>
      <c s="34" t="s">
        <v>5666</v>
      </c>
      <c s="34" t="s">
        <v>5667</v>
      </c>
      <c s="35" t="s">
        <v>5</v>
      </c>
      <c s="6" t="s">
        <v>5668</v>
      </c>
      <c s="36" t="s">
        <v>65</v>
      </c>
      <c s="37">
        <v>2</v>
      </c>
      <c s="36">
        <v>0</v>
      </c>
      <c s="36">
        <f>ROUND(G3144*H3144,6)</f>
      </c>
      <c r="L3144" s="38">
        <v>0</v>
      </c>
      <c s="32">
        <f>ROUND(ROUND(L3144,2)*ROUND(G3144,3),2)</f>
      </c>
      <c s="36" t="s">
        <v>68</v>
      </c>
      <c>
        <f>(M3144*21)/100</f>
      </c>
      <c t="s">
        <v>28</v>
      </c>
    </row>
    <row r="3145" spans="1:5" ht="12.75">
      <c r="A3145" s="35" t="s">
        <v>56</v>
      </c>
      <c r="E3145" s="39" t="s">
        <v>5668</v>
      </c>
    </row>
    <row r="3146" spans="1:5" ht="25.5">
      <c r="A3146" s="35" t="s">
        <v>58</v>
      </c>
      <c r="E3146" s="40" t="s">
        <v>5669</v>
      </c>
    </row>
    <row r="3147" spans="1:5" ht="12.75">
      <c r="A3147" t="s">
        <v>59</v>
      </c>
      <c r="E3147" s="39" t="s">
        <v>5</v>
      </c>
    </row>
    <row r="3148" spans="1:16" ht="12.75">
      <c r="A3148" t="s">
        <v>50</v>
      </c>
      <c s="34" t="s">
        <v>5670</v>
      </c>
      <c s="34" t="s">
        <v>5671</v>
      </c>
      <c s="35" t="s">
        <v>5</v>
      </c>
      <c s="6" t="s">
        <v>5672</v>
      </c>
      <c s="36" t="s">
        <v>65</v>
      </c>
      <c s="37">
        <v>1</v>
      </c>
      <c s="36">
        <v>0</v>
      </c>
      <c s="36">
        <f>ROUND(G3148*H3148,6)</f>
      </c>
      <c r="L3148" s="38">
        <v>0</v>
      </c>
      <c s="32">
        <f>ROUND(ROUND(L3148,2)*ROUND(G3148,3),2)</f>
      </c>
      <c s="36" t="s">
        <v>68</v>
      </c>
      <c>
        <f>(M3148*21)/100</f>
      </c>
      <c t="s">
        <v>28</v>
      </c>
    </row>
    <row r="3149" spans="1:5" ht="12.75">
      <c r="A3149" s="35" t="s">
        <v>56</v>
      </c>
      <c r="E3149" s="39" t="s">
        <v>5672</v>
      </c>
    </row>
    <row r="3150" spans="1:5" ht="25.5">
      <c r="A3150" s="35" t="s">
        <v>58</v>
      </c>
      <c r="E3150" s="40" t="s">
        <v>5673</v>
      </c>
    </row>
    <row r="3151" spans="1:5" ht="12.75">
      <c r="A3151" t="s">
        <v>59</v>
      </c>
      <c r="E3151" s="39" t="s">
        <v>5</v>
      </c>
    </row>
    <row r="3152" spans="1:16" ht="12.75">
      <c r="A3152" t="s">
        <v>50</v>
      </c>
      <c s="34" t="s">
        <v>5674</v>
      </c>
      <c s="34" t="s">
        <v>5675</v>
      </c>
      <c s="35" t="s">
        <v>5</v>
      </c>
      <c s="6" t="s">
        <v>5676</v>
      </c>
      <c s="36" t="s">
        <v>65</v>
      </c>
      <c s="37">
        <v>3</v>
      </c>
      <c s="36">
        <v>0</v>
      </c>
      <c s="36">
        <f>ROUND(G3152*H3152,6)</f>
      </c>
      <c r="L3152" s="38">
        <v>0</v>
      </c>
      <c s="32">
        <f>ROUND(ROUND(L3152,2)*ROUND(G3152,3),2)</f>
      </c>
      <c s="36" t="s">
        <v>68</v>
      </c>
      <c>
        <f>(M3152*21)/100</f>
      </c>
      <c t="s">
        <v>28</v>
      </c>
    </row>
    <row r="3153" spans="1:5" ht="12.75">
      <c r="A3153" s="35" t="s">
        <v>56</v>
      </c>
      <c r="E3153" s="39" t="s">
        <v>5676</v>
      </c>
    </row>
    <row r="3154" spans="1:5" ht="25.5">
      <c r="A3154" s="35" t="s">
        <v>58</v>
      </c>
      <c r="E3154" s="40" t="s">
        <v>5677</v>
      </c>
    </row>
    <row r="3155" spans="1:5" ht="12.75">
      <c r="A3155" t="s">
        <v>59</v>
      </c>
      <c r="E3155" s="39" t="s">
        <v>5</v>
      </c>
    </row>
    <row r="3156" spans="1:16" ht="12.75">
      <c r="A3156" t="s">
        <v>50</v>
      </c>
      <c s="34" t="s">
        <v>5678</v>
      </c>
      <c s="34" t="s">
        <v>5679</v>
      </c>
      <c s="35" t="s">
        <v>5</v>
      </c>
      <c s="6" t="s">
        <v>5680</v>
      </c>
      <c s="36" t="s">
        <v>65</v>
      </c>
      <c s="37">
        <v>1</v>
      </c>
      <c s="36">
        <v>0</v>
      </c>
      <c s="36">
        <f>ROUND(G3156*H3156,6)</f>
      </c>
      <c r="L3156" s="38">
        <v>0</v>
      </c>
      <c s="32">
        <f>ROUND(ROUND(L3156,2)*ROUND(G3156,3),2)</f>
      </c>
      <c s="36" t="s">
        <v>68</v>
      </c>
      <c>
        <f>(M3156*21)/100</f>
      </c>
      <c t="s">
        <v>28</v>
      </c>
    </row>
    <row r="3157" spans="1:5" ht="12.75">
      <c r="A3157" s="35" t="s">
        <v>56</v>
      </c>
      <c r="E3157" s="39" t="s">
        <v>5680</v>
      </c>
    </row>
    <row r="3158" spans="1:5" ht="25.5">
      <c r="A3158" s="35" t="s">
        <v>58</v>
      </c>
      <c r="E3158" s="40" t="s">
        <v>5681</v>
      </c>
    </row>
    <row r="3159" spans="1:5" ht="12.75">
      <c r="A3159" t="s">
        <v>59</v>
      </c>
      <c r="E3159" s="39" t="s">
        <v>5</v>
      </c>
    </row>
    <row r="3160" spans="1:16" ht="12.75">
      <c r="A3160" t="s">
        <v>50</v>
      </c>
      <c s="34" t="s">
        <v>5682</v>
      </c>
      <c s="34" t="s">
        <v>5683</v>
      </c>
      <c s="35" t="s">
        <v>5</v>
      </c>
      <c s="6" t="s">
        <v>5684</v>
      </c>
      <c s="36" t="s">
        <v>65</v>
      </c>
      <c s="37">
        <v>6</v>
      </c>
      <c s="36">
        <v>0</v>
      </c>
      <c s="36">
        <f>ROUND(G3160*H3160,6)</f>
      </c>
      <c r="L3160" s="38">
        <v>0</v>
      </c>
      <c s="32">
        <f>ROUND(ROUND(L3160,2)*ROUND(G3160,3),2)</f>
      </c>
      <c s="36" t="s">
        <v>55</v>
      </c>
      <c>
        <f>(M3160*21)/100</f>
      </c>
      <c t="s">
        <v>28</v>
      </c>
    </row>
    <row r="3161" spans="1:5" ht="12.75">
      <c r="A3161" s="35" t="s">
        <v>56</v>
      </c>
      <c r="E3161" s="39" t="s">
        <v>5684</v>
      </c>
    </row>
    <row r="3162" spans="1:5" ht="76.5">
      <c r="A3162" s="35" t="s">
        <v>58</v>
      </c>
      <c r="E3162" s="40" t="s">
        <v>5685</v>
      </c>
    </row>
    <row r="3163" spans="1:5" ht="12.75">
      <c r="A3163" t="s">
        <v>59</v>
      </c>
      <c r="E3163" s="39" t="s">
        <v>5</v>
      </c>
    </row>
    <row r="3164" spans="1:16" ht="12.75">
      <c r="A3164" t="s">
        <v>50</v>
      </c>
      <c s="34" t="s">
        <v>5686</v>
      </c>
      <c s="34" t="s">
        <v>5687</v>
      </c>
      <c s="35" t="s">
        <v>5</v>
      </c>
      <c s="6" t="s">
        <v>5688</v>
      </c>
      <c s="36" t="s">
        <v>65</v>
      </c>
      <c s="37">
        <v>7</v>
      </c>
      <c s="36">
        <v>0</v>
      </c>
      <c s="36">
        <f>ROUND(G3164*H3164,6)</f>
      </c>
      <c r="L3164" s="38">
        <v>0</v>
      </c>
      <c s="32">
        <f>ROUND(ROUND(L3164,2)*ROUND(G3164,3),2)</f>
      </c>
      <c s="36" t="s">
        <v>55</v>
      </c>
      <c>
        <f>(M3164*21)/100</f>
      </c>
      <c t="s">
        <v>28</v>
      </c>
    </row>
    <row r="3165" spans="1:5" ht="12.75">
      <c r="A3165" s="35" t="s">
        <v>56</v>
      </c>
      <c r="E3165" s="39" t="s">
        <v>5688</v>
      </c>
    </row>
    <row r="3166" spans="1:5" ht="89.25">
      <c r="A3166" s="35" t="s">
        <v>58</v>
      </c>
      <c r="E3166" s="40" t="s">
        <v>5689</v>
      </c>
    </row>
    <row r="3167" spans="1:5" ht="12.75">
      <c r="A3167" t="s">
        <v>59</v>
      </c>
      <c r="E3167" s="39" t="s">
        <v>5</v>
      </c>
    </row>
    <row r="3168" spans="1:16" ht="25.5">
      <c r="A3168" t="s">
        <v>50</v>
      </c>
      <c s="34" t="s">
        <v>5690</v>
      </c>
      <c s="34" t="s">
        <v>5691</v>
      </c>
      <c s="35" t="s">
        <v>5</v>
      </c>
      <c s="6" t="s">
        <v>5692</v>
      </c>
      <c s="36" t="s">
        <v>65</v>
      </c>
      <c s="37">
        <v>9</v>
      </c>
      <c s="36">
        <v>0</v>
      </c>
      <c s="36">
        <f>ROUND(G3168*H3168,6)</f>
      </c>
      <c r="L3168" s="38">
        <v>0</v>
      </c>
      <c s="32">
        <f>ROUND(ROUND(L3168,2)*ROUND(G3168,3),2)</f>
      </c>
      <c s="36" t="s">
        <v>55</v>
      </c>
      <c>
        <f>(M3168*21)/100</f>
      </c>
      <c t="s">
        <v>28</v>
      </c>
    </row>
    <row r="3169" spans="1:5" ht="25.5">
      <c r="A3169" s="35" t="s">
        <v>56</v>
      </c>
      <c r="E3169" s="39" t="s">
        <v>5692</v>
      </c>
    </row>
    <row r="3170" spans="1:5" ht="89.25">
      <c r="A3170" s="35" t="s">
        <v>58</v>
      </c>
      <c r="E3170" s="40" t="s">
        <v>5693</v>
      </c>
    </row>
    <row r="3171" spans="1:5" ht="12.75">
      <c r="A3171" t="s">
        <v>59</v>
      </c>
      <c r="E3171" s="39" t="s">
        <v>5</v>
      </c>
    </row>
    <row r="3172" spans="1:16" ht="25.5">
      <c r="A3172" t="s">
        <v>50</v>
      </c>
      <c s="34" t="s">
        <v>5694</v>
      </c>
      <c s="34" t="s">
        <v>5695</v>
      </c>
      <c s="35" t="s">
        <v>5</v>
      </c>
      <c s="6" t="s">
        <v>5696</v>
      </c>
      <c s="36" t="s">
        <v>65</v>
      </c>
      <c s="37">
        <v>5</v>
      </c>
      <c s="36">
        <v>0</v>
      </c>
      <c s="36">
        <f>ROUND(G3172*H3172,6)</f>
      </c>
      <c r="L3172" s="38">
        <v>0</v>
      </c>
      <c s="32">
        <f>ROUND(ROUND(L3172,2)*ROUND(G3172,3),2)</f>
      </c>
      <c s="36" t="s">
        <v>55</v>
      </c>
      <c>
        <f>(M3172*21)/100</f>
      </c>
      <c t="s">
        <v>28</v>
      </c>
    </row>
    <row r="3173" spans="1:5" ht="25.5">
      <c r="A3173" s="35" t="s">
        <v>56</v>
      </c>
      <c r="E3173" s="39" t="s">
        <v>5696</v>
      </c>
    </row>
    <row r="3174" spans="1:5" ht="89.25">
      <c r="A3174" s="35" t="s">
        <v>58</v>
      </c>
      <c r="E3174" s="40" t="s">
        <v>5697</v>
      </c>
    </row>
    <row r="3175" spans="1:5" ht="12.75">
      <c r="A3175" t="s">
        <v>59</v>
      </c>
      <c r="E3175" s="39" t="s">
        <v>5</v>
      </c>
    </row>
    <row r="3176" spans="1:16" ht="12.75">
      <c r="A3176" t="s">
        <v>50</v>
      </c>
      <c s="34" t="s">
        <v>5698</v>
      </c>
      <c s="34" t="s">
        <v>5699</v>
      </c>
      <c s="35" t="s">
        <v>5</v>
      </c>
      <c s="6" t="s">
        <v>5700</v>
      </c>
      <c s="36" t="s">
        <v>65</v>
      </c>
      <c s="37">
        <v>140</v>
      </c>
      <c s="36">
        <v>0</v>
      </c>
      <c s="36">
        <f>ROUND(G3176*H3176,6)</f>
      </c>
      <c r="L3176" s="38">
        <v>0</v>
      </c>
      <c s="32">
        <f>ROUND(ROUND(L3176,2)*ROUND(G3176,3),2)</f>
      </c>
      <c s="36" t="s">
        <v>55</v>
      </c>
      <c>
        <f>(M3176*21)/100</f>
      </c>
      <c t="s">
        <v>28</v>
      </c>
    </row>
    <row r="3177" spans="1:5" ht="12.75">
      <c r="A3177" s="35" t="s">
        <v>56</v>
      </c>
      <c r="E3177" s="39" t="s">
        <v>5700</v>
      </c>
    </row>
    <row r="3178" spans="1:5" ht="409.5">
      <c r="A3178" s="35" t="s">
        <v>58</v>
      </c>
      <c r="E3178" s="40" t="s">
        <v>5701</v>
      </c>
    </row>
    <row r="3179" spans="1:5" ht="12.75">
      <c r="A3179" t="s">
        <v>59</v>
      </c>
      <c r="E3179" s="39" t="s">
        <v>5</v>
      </c>
    </row>
    <row r="3180" spans="1:16" ht="12.75">
      <c r="A3180" t="s">
        <v>50</v>
      </c>
      <c s="34" t="s">
        <v>5702</v>
      </c>
      <c s="34" t="s">
        <v>5703</v>
      </c>
      <c s="35" t="s">
        <v>5</v>
      </c>
      <c s="6" t="s">
        <v>5704</v>
      </c>
      <c s="36" t="s">
        <v>65</v>
      </c>
      <c s="37">
        <v>50</v>
      </c>
      <c s="36">
        <v>0</v>
      </c>
      <c s="36">
        <f>ROUND(G3180*H3180,6)</f>
      </c>
      <c r="L3180" s="38">
        <v>0</v>
      </c>
      <c s="32">
        <f>ROUND(ROUND(L3180,2)*ROUND(G3180,3),2)</f>
      </c>
      <c s="36" t="s">
        <v>55</v>
      </c>
      <c>
        <f>(M3180*21)/100</f>
      </c>
      <c t="s">
        <v>28</v>
      </c>
    </row>
    <row r="3181" spans="1:5" ht="12.75">
      <c r="A3181" s="35" t="s">
        <v>56</v>
      </c>
      <c r="E3181" s="39" t="s">
        <v>5704</v>
      </c>
    </row>
    <row r="3182" spans="1:5" ht="409.5">
      <c r="A3182" s="35" t="s">
        <v>58</v>
      </c>
      <c r="E3182" s="40" t="s">
        <v>5705</v>
      </c>
    </row>
    <row r="3183" spans="1:5" ht="12.75">
      <c r="A3183" t="s">
        <v>59</v>
      </c>
      <c r="E3183" s="39" t="s">
        <v>5</v>
      </c>
    </row>
    <row r="3184" spans="1:16" ht="12.75">
      <c r="A3184" t="s">
        <v>50</v>
      </c>
      <c s="34" t="s">
        <v>5706</v>
      </c>
      <c s="34" t="s">
        <v>5707</v>
      </c>
      <c s="35" t="s">
        <v>5</v>
      </c>
      <c s="6" t="s">
        <v>5708</v>
      </c>
      <c s="36" t="s">
        <v>65</v>
      </c>
      <c s="37">
        <v>38</v>
      </c>
      <c s="36">
        <v>0</v>
      </c>
      <c s="36">
        <f>ROUND(G3184*H3184,6)</f>
      </c>
      <c r="L3184" s="38">
        <v>0</v>
      </c>
      <c s="32">
        <f>ROUND(ROUND(L3184,2)*ROUND(G3184,3),2)</f>
      </c>
      <c s="36" t="s">
        <v>55</v>
      </c>
      <c>
        <f>(M3184*21)/100</f>
      </c>
      <c t="s">
        <v>28</v>
      </c>
    </row>
    <row r="3185" spans="1:5" ht="12.75">
      <c r="A3185" s="35" t="s">
        <v>56</v>
      </c>
      <c r="E3185" s="39" t="s">
        <v>5708</v>
      </c>
    </row>
    <row r="3186" spans="1:5" ht="306">
      <c r="A3186" s="35" t="s">
        <v>58</v>
      </c>
      <c r="E3186" s="40" t="s">
        <v>5709</v>
      </c>
    </row>
    <row r="3187" spans="1:5" ht="12.75">
      <c r="A3187" t="s">
        <v>59</v>
      </c>
      <c r="E3187" s="39" t="s">
        <v>5</v>
      </c>
    </row>
    <row r="3188" spans="1:16" ht="12.75">
      <c r="A3188" t="s">
        <v>50</v>
      </c>
      <c s="34" t="s">
        <v>5710</v>
      </c>
      <c s="34" t="s">
        <v>5711</v>
      </c>
      <c s="35" t="s">
        <v>5</v>
      </c>
      <c s="6" t="s">
        <v>5712</v>
      </c>
      <c s="36" t="s">
        <v>65</v>
      </c>
      <c s="37">
        <v>1</v>
      </c>
      <c s="36">
        <v>0</v>
      </c>
      <c s="36">
        <f>ROUND(G3188*H3188,6)</f>
      </c>
      <c r="L3188" s="38">
        <v>0</v>
      </c>
      <c s="32">
        <f>ROUND(ROUND(L3188,2)*ROUND(G3188,3),2)</f>
      </c>
      <c s="36" t="s">
        <v>55</v>
      </c>
      <c>
        <f>(M3188*21)/100</f>
      </c>
      <c t="s">
        <v>28</v>
      </c>
    </row>
    <row r="3189" spans="1:5" ht="12.75">
      <c r="A3189" s="35" t="s">
        <v>56</v>
      </c>
      <c r="E3189" s="39" t="s">
        <v>5712</v>
      </c>
    </row>
    <row r="3190" spans="1:5" ht="25.5">
      <c r="A3190" s="35" t="s">
        <v>58</v>
      </c>
      <c r="E3190" s="40" t="s">
        <v>4078</v>
      </c>
    </row>
    <row r="3191" spans="1:5" ht="12.75">
      <c r="A3191" t="s">
        <v>59</v>
      </c>
      <c r="E3191" s="39" t="s">
        <v>5</v>
      </c>
    </row>
    <row r="3192" spans="1:16" ht="25.5">
      <c r="A3192" t="s">
        <v>50</v>
      </c>
      <c s="34" t="s">
        <v>5713</v>
      </c>
      <c s="34" t="s">
        <v>5714</v>
      </c>
      <c s="35" t="s">
        <v>5</v>
      </c>
      <c s="6" t="s">
        <v>5715</v>
      </c>
      <c s="36" t="s">
        <v>65</v>
      </c>
      <c s="37">
        <v>18</v>
      </c>
      <c s="36">
        <v>0</v>
      </c>
      <c s="36">
        <f>ROUND(G3192*H3192,6)</f>
      </c>
      <c r="L3192" s="38">
        <v>0</v>
      </c>
      <c s="32">
        <f>ROUND(ROUND(L3192,2)*ROUND(G3192,3),2)</f>
      </c>
      <c s="36" t="s">
        <v>55</v>
      </c>
      <c>
        <f>(M3192*21)/100</f>
      </c>
      <c t="s">
        <v>28</v>
      </c>
    </row>
    <row r="3193" spans="1:5" ht="25.5">
      <c r="A3193" s="35" t="s">
        <v>56</v>
      </c>
      <c r="E3193" s="39" t="s">
        <v>5715</v>
      </c>
    </row>
    <row r="3194" spans="1:5" ht="89.25">
      <c r="A3194" s="35" t="s">
        <v>58</v>
      </c>
      <c r="E3194" s="40" t="s">
        <v>5716</v>
      </c>
    </row>
    <row r="3195" spans="1:5" ht="12.75">
      <c r="A3195" t="s">
        <v>59</v>
      </c>
      <c r="E3195" s="39" t="s">
        <v>5</v>
      </c>
    </row>
    <row r="3196" spans="1:16" ht="25.5">
      <c r="A3196" t="s">
        <v>50</v>
      </c>
      <c s="34" t="s">
        <v>5717</v>
      </c>
      <c s="34" t="s">
        <v>5718</v>
      </c>
      <c s="35" t="s">
        <v>5</v>
      </c>
      <c s="6" t="s">
        <v>5719</v>
      </c>
      <c s="36" t="s">
        <v>65</v>
      </c>
      <c s="37">
        <v>43</v>
      </c>
      <c s="36">
        <v>0</v>
      </c>
      <c s="36">
        <f>ROUND(G3196*H3196,6)</f>
      </c>
      <c r="L3196" s="38">
        <v>0</v>
      </c>
      <c s="32">
        <f>ROUND(ROUND(L3196,2)*ROUND(G3196,3),2)</f>
      </c>
      <c s="36" t="s">
        <v>55</v>
      </c>
      <c>
        <f>(M3196*21)/100</f>
      </c>
      <c t="s">
        <v>28</v>
      </c>
    </row>
    <row r="3197" spans="1:5" ht="25.5">
      <c r="A3197" s="35" t="s">
        <v>56</v>
      </c>
      <c r="E3197" s="39" t="s">
        <v>5719</v>
      </c>
    </row>
    <row r="3198" spans="1:5" ht="306">
      <c r="A3198" s="35" t="s">
        <v>58</v>
      </c>
      <c r="E3198" s="40" t="s">
        <v>5720</v>
      </c>
    </row>
    <row r="3199" spans="1:5" ht="12.75">
      <c r="A3199" t="s">
        <v>59</v>
      </c>
      <c r="E3199" s="39" t="s">
        <v>5</v>
      </c>
    </row>
    <row r="3200" spans="1:16" ht="12.75">
      <c r="A3200" t="s">
        <v>50</v>
      </c>
      <c s="34" t="s">
        <v>5721</v>
      </c>
      <c s="34" t="s">
        <v>5722</v>
      </c>
      <c s="35" t="s">
        <v>5</v>
      </c>
      <c s="6" t="s">
        <v>5723</v>
      </c>
      <c s="36" t="s">
        <v>65</v>
      </c>
      <c s="37">
        <v>18</v>
      </c>
      <c s="36">
        <v>0</v>
      </c>
      <c s="36">
        <f>ROUND(G3200*H3200,6)</f>
      </c>
      <c r="L3200" s="38">
        <v>0</v>
      </c>
      <c s="32">
        <f>ROUND(ROUND(L3200,2)*ROUND(G3200,3),2)</f>
      </c>
      <c s="36" t="s">
        <v>55</v>
      </c>
      <c>
        <f>(M3200*21)/100</f>
      </c>
      <c t="s">
        <v>28</v>
      </c>
    </row>
    <row r="3201" spans="1:5" ht="12.75">
      <c r="A3201" s="35" t="s">
        <v>56</v>
      </c>
      <c r="E3201" s="39" t="s">
        <v>5723</v>
      </c>
    </row>
    <row r="3202" spans="1:5" ht="153">
      <c r="A3202" s="35" t="s">
        <v>58</v>
      </c>
      <c r="E3202" s="40" t="s">
        <v>5724</v>
      </c>
    </row>
    <row r="3203" spans="1:5" ht="12.75">
      <c r="A3203" t="s">
        <v>59</v>
      </c>
      <c r="E3203" s="39" t="s">
        <v>5</v>
      </c>
    </row>
    <row r="3204" spans="1:16" ht="25.5">
      <c r="A3204" t="s">
        <v>50</v>
      </c>
      <c s="34" t="s">
        <v>5725</v>
      </c>
      <c s="34" t="s">
        <v>5726</v>
      </c>
      <c s="35" t="s">
        <v>5</v>
      </c>
      <c s="6" t="s">
        <v>5727</v>
      </c>
      <c s="36" t="s">
        <v>65</v>
      </c>
      <c s="37">
        <v>1</v>
      </c>
      <c s="36">
        <v>0</v>
      </c>
      <c s="36">
        <f>ROUND(G3204*H3204,6)</f>
      </c>
      <c r="L3204" s="38">
        <v>0</v>
      </c>
      <c s="32">
        <f>ROUND(ROUND(L3204,2)*ROUND(G3204,3),2)</f>
      </c>
      <c s="36" t="s">
        <v>55</v>
      </c>
      <c>
        <f>(M3204*21)/100</f>
      </c>
      <c t="s">
        <v>28</v>
      </c>
    </row>
    <row r="3205" spans="1:5" ht="25.5">
      <c r="A3205" s="35" t="s">
        <v>56</v>
      </c>
      <c r="E3205" s="39" t="s">
        <v>5727</v>
      </c>
    </row>
    <row r="3206" spans="1:5" ht="25.5">
      <c r="A3206" s="35" t="s">
        <v>58</v>
      </c>
      <c r="E3206" s="40" t="s">
        <v>3752</v>
      </c>
    </row>
    <row r="3207" spans="1:5" ht="12.75">
      <c r="A3207" t="s">
        <v>59</v>
      </c>
      <c r="E3207" s="39" t="s">
        <v>5</v>
      </c>
    </row>
    <row r="3208" spans="1:16" ht="12.75">
      <c r="A3208" t="s">
        <v>50</v>
      </c>
      <c s="34" t="s">
        <v>5728</v>
      </c>
      <c s="34" t="s">
        <v>5729</v>
      </c>
      <c s="35" t="s">
        <v>5</v>
      </c>
      <c s="6" t="s">
        <v>5730</v>
      </c>
      <c s="36" t="s">
        <v>65</v>
      </c>
      <c s="37">
        <v>3</v>
      </c>
      <c s="36">
        <v>0</v>
      </c>
      <c s="36">
        <f>ROUND(G3208*H3208,6)</f>
      </c>
      <c r="L3208" s="38">
        <v>0</v>
      </c>
      <c s="32">
        <f>ROUND(ROUND(L3208,2)*ROUND(G3208,3),2)</f>
      </c>
      <c s="36" t="s">
        <v>55</v>
      </c>
      <c>
        <f>(M3208*21)/100</f>
      </c>
      <c t="s">
        <v>28</v>
      </c>
    </row>
    <row r="3209" spans="1:5" ht="12.75">
      <c r="A3209" s="35" t="s">
        <v>56</v>
      </c>
      <c r="E3209" s="39" t="s">
        <v>5730</v>
      </c>
    </row>
    <row r="3210" spans="1:5" ht="25.5">
      <c r="A3210" s="35" t="s">
        <v>58</v>
      </c>
      <c r="E3210" s="40" t="s">
        <v>4521</v>
      </c>
    </row>
    <row r="3211" spans="1:5" ht="12.75">
      <c r="A3211" t="s">
        <v>59</v>
      </c>
      <c r="E3211" s="39" t="s">
        <v>5</v>
      </c>
    </row>
    <row r="3212" spans="1:16" ht="12.75">
      <c r="A3212" t="s">
        <v>50</v>
      </c>
      <c s="34" t="s">
        <v>5731</v>
      </c>
      <c s="34" t="s">
        <v>5732</v>
      </c>
      <c s="35" t="s">
        <v>5</v>
      </c>
      <c s="6" t="s">
        <v>5733</v>
      </c>
      <c s="36" t="s">
        <v>65</v>
      </c>
      <c s="37">
        <v>10</v>
      </c>
      <c s="36">
        <v>0</v>
      </c>
      <c s="36">
        <f>ROUND(G3212*H3212,6)</f>
      </c>
      <c r="L3212" s="38">
        <v>0</v>
      </c>
      <c s="32">
        <f>ROUND(ROUND(L3212,2)*ROUND(G3212,3),2)</f>
      </c>
      <c s="36" t="s">
        <v>55</v>
      </c>
      <c>
        <f>(M3212*21)/100</f>
      </c>
      <c t="s">
        <v>28</v>
      </c>
    </row>
    <row r="3213" spans="1:5" ht="12.75">
      <c r="A3213" s="35" t="s">
        <v>56</v>
      </c>
      <c r="E3213" s="39" t="s">
        <v>5733</v>
      </c>
    </row>
    <row r="3214" spans="1:5" ht="140.25">
      <c r="A3214" s="35" t="s">
        <v>58</v>
      </c>
      <c r="E3214" s="40" t="s">
        <v>5734</v>
      </c>
    </row>
    <row r="3215" spans="1:5" ht="12.75">
      <c r="A3215" t="s">
        <v>59</v>
      </c>
      <c r="E3215" s="39" t="s">
        <v>5</v>
      </c>
    </row>
    <row r="3216" spans="1:16" ht="12.75">
      <c r="A3216" t="s">
        <v>50</v>
      </c>
      <c s="34" t="s">
        <v>5735</v>
      </c>
      <c s="34" t="s">
        <v>5736</v>
      </c>
      <c s="35" t="s">
        <v>5</v>
      </c>
      <c s="6" t="s">
        <v>5737</v>
      </c>
      <c s="36" t="s">
        <v>65</v>
      </c>
      <c s="37">
        <v>108</v>
      </c>
      <c s="36">
        <v>0</v>
      </c>
      <c s="36">
        <f>ROUND(G3216*H3216,6)</f>
      </c>
      <c r="L3216" s="38">
        <v>0</v>
      </c>
      <c s="32">
        <f>ROUND(ROUND(L3216,2)*ROUND(G3216,3),2)</f>
      </c>
      <c s="36" t="s">
        <v>55</v>
      </c>
      <c>
        <f>(M3216*21)/100</f>
      </c>
      <c t="s">
        <v>28</v>
      </c>
    </row>
    <row r="3217" spans="1:5" ht="12.75">
      <c r="A3217" s="35" t="s">
        <v>56</v>
      </c>
      <c r="E3217" s="39" t="s">
        <v>5737</v>
      </c>
    </row>
    <row r="3218" spans="1:5" ht="409.5">
      <c r="A3218" s="35" t="s">
        <v>58</v>
      </c>
      <c r="E3218" s="40" t="s">
        <v>5738</v>
      </c>
    </row>
    <row r="3219" spans="1:5" ht="12.75">
      <c r="A3219" t="s">
        <v>59</v>
      </c>
      <c r="E3219" s="39" t="s">
        <v>5</v>
      </c>
    </row>
    <row r="3220" spans="1:16" ht="12.75">
      <c r="A3220" t="s">
        <v>50</v>
      </c>
      <c s="34" t="s">
        <v>5739</v>
      </c>
      <c s="34" t="s">
        <v>5740</v>
      </c>
      <c s="35" t="s">
        <v>5</v>
      </c>
      <c s="6" t="s">
        <v>5741</v>
      </c>
      <c s="36" t="s">
        <v>65</v>
      </c>
      <c s="37">
        <v>228</v>
      </c>
      <c s="36">
        <v>0</v>
      </c>
      <c s="36">
        <f>ROUND(G3220*H3220,6)</f>
      </c>
      <c r="L3220" s="38">
        <v>0</v>
      </c>
      <c s="32">
        <f>ROUND(ROUND(L3220,2)*ROUND(G3220,3),2)</f>
      </c>
      <c s="36" t="s">
        <v>55</v>
      </c>
      <c>
        <f>(M3220*21)/100</f>
      </c>
      <c t="s">
        <v>28</v>
      </c>
    </row>
    <row r="3221" spans="1:5" ht="12.75">
      <c r="A3221" s="35" t="s">
        <v>56</v>
      </c>
      <c r="E3221" s="39" t="s">
        <v>5741</v>
      </c>
    </row>
    <row r="3222" spans="1:5" ht="409.5">
      <c r="A3222" s="35" t="s">
        <v>58</v>
      </c>
      <c r="E3222" s="40" t="s">
        <v>5742</v>
      </c>
    </row>
    <row r="3223" spans="1:5" ht="12.75">
      <c r="A3223" t="s">
        <v>59</v>
      </c>
      <c r="E3223" s="39" t="s">
        <v>5</v>
      </c>
    </row>
    <row r="3224" spans="1:16" ht="12.75">
      <c r="A3224" t="s">
        <v>50</v>
      </c>
      <c s="34" t="s">
        <v>5743</v>
      </c>
      <c s="34" t="s">
        <v>5744</v>
      </c>
      <c s="35" t="s">
        <v>5</v>
      </c>
      <c s="6" t="s">
        <v>5745</v>
      </c>
      <c s="36" t="s">
        <v>65</v>
      </c>
      <c s="37">
        <v>72</v>
      </c>
      <c s="36">
        <v>0</v>
      </c>
      <c s="36">
        <f>ROUND(G3224*H3224,6)</f>
      </c>
      <c r="L3224" s="38">
        <v>0</v>
      </c>
      <c s="32">
        <f>ROUND(ROUND(L3224,2)*ROUND(G3224,3),2)</f>
      </c>
      <c s="36" t="s">
        <v>55</v>
      </c>
      <c>
        <f>(M3224*21)/100</f>
      </c>
      <c t="s">
        <v>28</v>
      </c>
    </row>
    <row r="3225" spans="1:5" ht="12.75">
      <c r="A3225" s="35" t="s">
        <v>56</v>
      </c>
      <c r="E3225" s="39" t="s">
        <v>5745</v>
      </c>
    </row>
    <row r="3226" spans="1:5" ht="409.5">
      <c r="A3226" s="35" t="s">
        <v>58</v>
      </c>
      <c r="E3226" s="40" t="s">
        <v>5746</v>
      </c>
    </row>
    <row r="3227" spans="1:5" ht="12.75">
      <c r="A3227" t="s">
        <v>59</v>
      </c>
      <c r="E3227" s="39" t="s">
        <v>5</v>
      </c>
    </row>
    <row r="3228" spans="1:16" ht="12.75">
      <c r="A3228" t="s">
        <v>50</v>
      </c>
      <c s="34" t="s">
        <v>5747</v>
      </c>
      <c s="34" t="s">
        <v>5748</v>
      </c>
      <c s="35" t="s">
        <v>5</v>
      </c>
      <c s="6" t="s">
        <v>5749</v>
      </c>
      <c s="36" t="s">
        <v>65</v>
      </c>
      <c s="37">
        <v>1</v>
      </c>
      <c s="36">
        <v>0</v>
      </c>
      <c s="36">
        <f>ROUND(G3228*H3228,6)</f>
      </c>
      <c r="L3228" s="38">
        <v>0</v>
      </c>
      <c s="32">
        <f>ROUND(ROUND(L3228,2)*ROUND(G3228,3),2)</f>
      </c>
      <c s="36" t="s">
        <v>55</v>
      </c>
      <c>
        <f>(M3228*21)/100</f>
      </c>
      <c t="s">
        <v>28</v>
      </c>
    </row>
    <row r="3229" spans="1:5" ht="12.75">
      <c r="A3229" s="35" t="s">
        <v>56</v>
      </c>
      <c r="E3229" s="39" t="s">
        <v>5749</v>
      </c>
    </row>
    <row r="3230" spans="1:5" ht="25.5">
      <c r="A3230" s="35" t="s">
        <v>58</v>
      </c>
      <c r="E3230" s="40" t="s">
        <v>5750</v>
      </c>
    </row>
    <row r="3231" spans="1:5" ht="12.75">
      <c r="A3231" t="s">
        <v>59</v>
      </c>
      <c r="E3231" s="39" t="s">
        <v>5</v>
      </c>
    </row>
    <row r="3232" spans="1:16" ht="12.75">
      <c r="A3232" t="s">
        <v>50</v>
      </c>
      <c s="34" t="s">
        <v>5751</v>
      </c>
      <c s="34" t="s">
        <v>5752</v>
      </c>
      <c s="35" t="s">
        <v>5</v>
      </c>
      <c s="6" t="s">
        <v>5753</v>
      </c>
      <c s="36" t="s">
        <v>65</v>
      </c>
      <c s="37">
        <v>1</v>
      </c>
      <c s="36">
        <v>0</v>
      </c>
      <c s="36">
        <f>ROUND(G3232*H3232,6)</f>
      </c>
      <c r="L3232" s="38">
        <v>0</v>
      </c>
      <c s="32">
        <f>ROUND(ROUND(L3232,2)*ROUND(G3232,3),2)</f>
      </c>
      <c s="36" t="s">
        <v>55</v>
      </c>
      <c>
        <f>(M3232*21)/100</f>
      </c>
      <c t="s">
        <v>28</v>
      </c>
    </row>
    <row r="3233" spans="1:5" ht="12.75">
      <c r="A3233" s="35" t="s">
        <v>56</v>
      </c>
      <c r="E3233" s="39" t="s">
        <v>5753</v>
      </c>
    </row>
    <row r="3234" spans="1:5" ht="25.5">
      <c r="A3234" s="35" t="s">
        <v>58</v>
      </c>
      <c r="E3234" s="40" t="s">
        <v>5754</v>
      </c>
    </row>
    <row r="3235" spans="1:5" ht="12.75">
      <c r="A3235" t="s">
        <v>59</v>
      </c>
      <c r="E3235" s="39" t="s">
        <v>5</v>
      </c>
    </row>
    <row r="3236" spans="1:16" ht="12.75">
      <c r="A3236" t="s">
        <v>50</v>
      </c>
      <c s="34" t="s">
        <v>5755</v>
      </c>
      <c s="34" t="s">
        <v>5756</v>
      </c>
      <c s="35" t="s">
        <v>5</v>
      </c>
      <c s="6" t="s">
        <v>5757</v>
      </c>
      <c s="36" t="s">
        <v>65</v>
      </c>
      <c s="37">
        <v>178</v>
      </c>
      <c s="36">
        <v>0</v>
      </c>
      <c s="36">
        <f>ROUND(G3236*H3236,6)</f>
      </c>
      <c r="L3236" s="38">
        <v>0</v>
      </c>
      <c s="32">
        <f>ROUND(ROUND(L3236,2)*ROUND(G3236,3),2)</f>
      </c>
      <c s="36" t="s">
        <v>55</v>
      </c>
      <c>
        <f>(M3236*21)/100</f>
      </c>
      <c t="s">
        <v>28</v>
      </c>
    </row>
    <row r="3237" spans="1:5" ht="12.75">
      <c r="A3237" s="35" t="s">
        <v>56</v>
      </c>
      <c r="E3237" s="39" t="s">
        <v>5757</v>
      </c>
    </row>
    <row r="3238" spans="1:5" ht="409.5">
      <c r="A3238" s="35" t="s">
        <v>58</v>
      </c>
      <c r="E3238" s="40" t="s">
        <v>5758</v>
      </c>
    </row>
    <row r="3239" spans="1:5" ht="12.75">
      <c r="A3239" t="s">
        <v>59</v>
      </c>
      <c r="E3239" s="39" t="s">
        <v>5</v>
      </c>
    </row>
    <row r="3240" spans="1:16" ht="12.75">
      <c r="A3240" t="s">
        <v>50</v>
      </c>
      <c s="34" t="s">
        <v>5759</v>
      </c>
      <c s="34" t="s">
        <v>5760</v>
      </c>
      <c s="35" t="s">
        <v>5</v>
      </c>
      <c s="6" t="s">
        <v>5761</v>
      </c>
      <c s="36" t="s">
        <v>65</v>
      </c>
      <c s="37">
        <v>39</v>
      </c>
      <c s="36">
        <v>0</v>
      </c>
      <c s="36">
        <f>ROUND(G3240*H3240,6)</f>
      </c>
      <c r="L3240" s="38">
        <v>0</v>
      </c>
      <c s="32">
        <f>ROUND(ROUND(L3240,2)*ROUND(G3240,3),2)</f>
      </c>
      <c s="36" t="s">
        <v>55</v>
      </c>
      <c>
        <f>(M3240*21)/100</f>
      </c>
      <c t="s">
        <v>28</v>
      </c>
    </row>
    <row r="3241" spans="1:5" ht="12.75">
      <c r="A3241" s="35" t="s">
        <v>56</v>
      </c>
      <c r="E3241" s="39" t="s">
        <v>5761</v>
      </c>
    </row>
    <row r="3242" spans="1:5" ht="318.75">
      <c r="A3242" s="35" t="s">
        <v>58</v>
      </c>
      <c r="E3242" s="40" t="s">
        <v>5762</v>
      </c>
    </row>
    <row r="3243" spans="1:5" ht="12.75">
      <c r="A3243" t="s">
        <v>59</v>
      </c>
      <c r="E3243" s="39" t="s">
        <v>5</v>
      </c>
    </row>
    <row r="3244" spans="1:16" ht="25.5">
      <c r="A3244" t="s">
        <v>50</v>
      </c>
      <c s="34" t="s">
        <v>5763</v>
      </c>
      <c s="34" t="s">
        <v>5764</v>
      </c>
      <c s="35" t="s">
        <v>5</v>
      </c>
      <c s="6" t="s">
        <v>5765</v>
      </c>
      <c s="36" t="s">
        <v>65</v>
      </c>
      <c s="37">
        <v>50</v>
      </c>
      <c s="36">
        <v>0</v>
      </c>
      <c s="36">
        <f>ROUND(G3244*H3244,6)</f>
      </c>
      <c r="L3244" s="38">
        <v>0</v>
      </c>
      <c s="32">
        <f>ROUND(ROUND(L3244,2)*ROUND(G3244,3),2)</f>
      </c>
      <c s="36" t="s">
        <v>55</v>
      </c>
      <c>
        <f>(M3244*21)/100</f>
      </c>
      <c t="s">
        <v>28</v>
      </c>
    </row>
    <row r="3245" spans="1:5" ht="25.5">
      <c r="A3245" s="35" t="s">
        <v>56</v>
      </c>
      <c r="E3245" s="39" t="s">
        <v>5765</v>
      </c>
    </row>
    <row r="3246" spans="1:5" ht="369.75">
      <c r="A3246" s="35" t="s">
        <v>58</v>
      </c>
      <c r="E3246" s="40" t="s">
        <v>5766</v>
      </c>
    </row>
    <row r="3247" spans="1:5" ht="12.75">
      <c r="A3247" t="s">
        <v>59</v>
      </c>
      <c r="E3247" s="39" t="s">
        <v>5</v>
      </c>
    </row>
    <row r="3248" spans="1:16" ht="25.5">
      <c r="A3248" t="s">
        <v>50</v>
      </c>
      <c s="34" t="s">
        <v>5767</v>
      </c>
      <c s="34" t="s">
        <v>5768</v>
      </c>
      <c s="35" t="s">
        <v>5</v>
      </c>
      <c s="6" t="s">
        <v>5769</v>
      </c>
      <c s="36" t="s">
        <v>65</v>
      </c>
      <c s="37">
        <v>31</v>
      </c>
      <c s="36">
        <v>0</v>
      </c>
      <c s="36">
        <f>ROUND(G3248*H3248,6)</f>
      </c>
      <c r="L3248" s="38">
        <v>0</v>
      </c>
      <c s="32">
        <f>ROUND(ROUND(L3248,2)*ROUND(G3248,3),2)</f>
      </c>
      <c s="36" t="s">
        <v>55</v>
      </c>
      <c>
        <f>(M3248*21)/100</f>
      </c>
      <c t="s">
        <v>28</v>
      </c>
    </row>
    <row r="3249" spans="1:5" ht="25.5">
      <c r="A3249" s="35" t="s">
        <v>56</v>
      </c>
      <c r="E3249" s="39" t="s">
        <v>5769</v>
      </c>
    </row>
    <row r="3250" spans="1:5" ht="255">
      <c r="A3250" s="35" t="s">
        <v>58</v>
      </c>
      <c r="E3250" s="40" t="s">
        <v>5770</v>
      </c>
    </row>
    <row r="3251" spans="1:5" ht="12.75">
      <c r="A3251" t="s">
        <v>59</v>
      </c>
      <c r="E3251" s="39" t="s">
        <v>5</v>
      </c>
    </row>
    <row r="3252" spans="1:16" ht="12.75">
      <c r="A3252" t="s">
        <v>50</v>
      </c>
      <c s="34" t="s">
        <v>5771</v>
      </c>
      <c s="34" t="s">
        <v>5772</v>
      </c>
      <c s="35" t="s">
        <v>5</v>
      </c>
      <c s="6" t="s">
        <v>5773</v>
      </c>
      <c s="36" t="s">
        <v>65</v>
      </c>
      <c s="37">
        <v>264</v>
      </c>
      <c s="36">
        <v>0</v>
      </c>
      <c s="36">
        <f>ROUND(G3252*H3252,6)</f>
      </c>
      <c r="L3252" s="38">
        <v>0</v>
      </c>
      <c s="32">
        <f>ROUND(ROUND(L3252,2)*ROUND(G3252,3),2)</f>
      </c>
      <c s="36" t="s">
        <v>55</v>
      </c>
      <c>
        <f>(M3252*21)/100</f>
      </c>
      <c t="s">
        <v>28</v>
      </c>
    </row>
    <row r="3253" spans="1:5" ht="12.75">
      <c r="A3253" s="35" t="s">
        <v>56</v>
      </c>
      <c r="E3253" s="39" t="s">
        <v>5773</v>
      </c>
    </row>
    <row r="3254" spans="1:5" ht="409.5">
      <c r="A3254" s="35" t="s">
        <v>58</v>
      </c>
      <c r="E3254" s="40" t="s">
        <v>5774</v>
      </c>
    </row>
    <row r="3255" spans="1:5" ht="12.75">
      <c r="A3255" t="s">
        <v>59</v>
      </c>
      <c r="E3255" s="39" t="s">
        <v>5</v>
      </c>
    </row>
    <row r="3256" spans="1:16" ht="12.75">
      <c r="A3256" t="s">
        <v>50</v>
      </c>
      <c s="34" t="s">
        <v>5775</v>
      </c>
      <c s="34" t="s">
        <v>5776</v>
      </c>
      <c s="35" t="s">
        <v>5</v>
      </c>
      <c s="6" t="s">
        <v>5777</v>
      </c>
      <c s="36" t="s">
        <v>65</v>
      </c>
      <c s="37">
        <v>42</v>
      </c>
      <c s="36">
        <v>0</v>
      </c>
      <c s="36">
        <f>ROUND(G3256*H3256,6)</f>
      </c>
      <c r="L3256" s="38">
        <v>0</v>
      </c>
      <c s="32">
        <f>ROUND(ROUND(L3256,2)*ROUND(G3256,3),2)</f>
      </c>
      <c s="36" t="s">
        <v>55</v>
      </c>
      <c>
        <f>(M3256*21)/100</f>
      </c>
      <c t="s">
        <v>28</v>
      </c>
    </row>
    <row r="3257" spans="1:5" ht="12.75">
      <c r="A3257" s="35" t="s">
        <v>56</v>
      </c>
      <c r="E3257" s="39" t="s">
        <v>5777</v>
      </c>
    </row>
    <row r="3258" spans="1:5" ht="306">
      <c r="A3258" s="35" t="s">
        <v>58</v>
      </c>
      <c r="E3258" s="40" t="s">
        <v>5778</v>
      </c>
    </row>
    <row r="3259" spans="1:5" ht="12.75">
      <c r="A3259" t="s">
        <v>59</v>
      </c>
      <c r="E3259" s="39" t="s">
        <v>5</v>
      </c>
    </row>
    <row r="3260" spans="1:16" ht="12.75">
      <c r="A3260" t="s">
        <v>50</v>
      </c>
      <c s="34" t="s">
        <v>5779</v>
      </c>
      <c s="34" t="s">
        <v>5780</v>
      </c>
      <c s="35" t="s">
        <v>5</v>
      </c>
      <c s="6" t="s">
        <v>5781</v>
      </c>
      <c s="36" t="s">
        <v>65</v>
      </c>
      <c s="37">
        <v>4</v>
      </c>
      <c s="36">
        <v>0</v>
      </c>
      <c s="36">
        <f>ROUND(G3260*H3260,6)</f>
      </c>
      <c r="L3260" s="38">
        <v>0</v>
      </c>
      <c s="32">
        <f>ROUND(ROUND(L3260,2)*ROUND(G3260,3),2)</f>
      </c>
      <c s="36" t="s">
        <v>55</v>
      </c>
      <c>
        <f>(M3260*21)/100</f>
      </c>
      <c t="s">
        <v>28</v>
      </c>
    </row>
    <row r="3261" spans="1:5" ht="12.75">
      <c r="A3261" s="35" t="s">
        <v>56</v>
      </c>
      <c r="E3261" s="39" t="s">
        <v>5781</v>
      </c>
    </row>
    <row r="3262" spans="1:5" ht="12.75">
      <c r="A3262" s="35" t="s">
        <v>58</v>
      </c>
      <c r="E3262" s="40" t="s">
        <v>5</v>
      </c>
    </row>
    <row r="3263" spans="1:5" ht="12.75">
      <c r="A3263" t="s">
        <v>59</v>
      </c>
      <c r="E3263" s="39" t="s">
        <v>5</v>
      </c>
    </row>
    <row r="3264" spans="1:16" ht="12.75">
      <c r="A3264" t="s">
        <v>50</v>
      </c>
      <c s="34" t="s">
        <v>5782</v>
      </c>
      <c s="34" t="s">
        <v>5783</v>
      </c>
      <c s="35" t="s">
        <v>5</v>
      </c>
      <c s="6" t="s">
        <v>5784</v>
      </c>
      <c s="36" t="s">
        <v>65</v>
      </c>
      <c s="37">
        <v>7</v>
      </c>
      <c s="36">
        <v>0</v>
      </c>
      <c s="36">
        <f>ROUND(G3264*H3264,6)</f>
      </c>
      <c r="L3264" s="38">
        <v>0</v>
      </c>
      <c s="32">
        <f>ROUND(ROUND(L3264,2)*ROUND(G3264,3),2)</f>
      </c>
      <c s="36" t="s">
        <v>55</v>
      </c>
      <c>
        <f>(M3264*21)/100</f>
      </c>
      <c t="s">
        <v>28</v>
      </c>
    </row>
    <row r="3265" spans="1:5" ht="12.75">
      <c r="A3265" s="35" t="s">
        <v>56</v>
      </c>
      <c r="E3265" s="39" t="s">
        <v>5784</v>
      </c>
    </row>
    <row r="3266" spans="1:5" ht="51">
      <c r="A3266" s="35" t="s">
        <v>58</v>
      </c>
      <c r="E3266" s="40" t="s">
        <v>5785</v>
      </c>
    </row>
    <row r="3267" spans="1:5" ht="12.75">
      <c r="A3267" t="s">
        <v>59</v>
      </c>
      <c r="E3267" s="39" t="s">
        <v>5</v>
      </c>
    </row>
    <row r="3268" spans="1:16" ht="12.75">
      <c r="A3268" t="s">
        <v>50</v>
      </c>
      <c s="34" t="s">
        <v>5786</v>
      </c>
      <c s="34" t="s">
        <v>5787</v>
      </c>
      <c s="35" t="s">
        <v>5</v>
      </c>
      <c s="6" t="s">
        <v>5788</v>
      </c>
      <c s="36" t="s">
        <v>65</v>
      </c>
      <c s="37">
        <v>4</v>
      </c>
      <c s="36">
        <v>0</v>
      </c>
      <c s="36">
        <f>ROUND(G3268*H3268,6)</f>
      </c>
      <c r="L3268" s="38">
        <v>0</v>
      </c>
      <c s="32">
        <f>ROUND(ROUND(L3268,2)*ROUND(G3268,3),2)</f>
      </c>
      <c s="36" t="s">
        <v>55</v>
      </c>
      <c>
        <f>(M3268*21)/100</f>
      </c>
      <c t="s">
        <v>28</v>
      </c>
    </row>
    <row r="3269" spans="1:5" ht="12.75">
      <c r="A3269" s="35" t="s">
        <v>56</v>
      </c>
      <c r="E3269" s="39" t="s">
        <v>5788</v>
      </c>
    </row>
    <row r="3270" spans="1:5" ht="51">
      <c r="A3270" s="35" t="s">
        <v>58</v>
      </c>
      <c r="E3270" s="40" t="s">
        <v>5789</v>
      </c>
    </row>
    <row r="3271" spans="1:5" ht="12.75">
      <c r="A3271" t="s">
        <v>59</v>
      </c>
      <c r="E3271" s="39" t="s">
        <v>5</v>
      </c>
    </row>
    <row r="3272" spans="1:16" ht="12.75">
      <c r="A3272" t="s">
        <v>50</v>
      </c>
      <c s="34" t="s">
        <v>5790</v>
      </c>
      <c s="34" t="s">
        <v>5791</v>
      </c>
      <c s="35" t="s">
        <v>5</v>
      </c>
      <c s="6" t="s">
        <v>5792</v>
      </c>
      <c s="36" t="s">
        <v>202</v>
      </c>
      <c s="37">
        <v>1</v>
      </c>
      <c s="36">
        <v>0</v>
      </c>
      <c s="36">
        <f>ROUND(G3272*H3272,6)</f>
      </c>
      <c r="L3272" s="38">
        <v>0</v>
      </c>
      <c s="32">
        <f>ROUND(ROUND(L3272,2)*ROUND(G3272,3),2)</f>
      </c>
      <c s="36" t="s">
        <v>68</v>
      </c>
      <c>
        <f>(M3272*21)/100</f>
      </c>
      <c t="s">
        <v>28</v>
      </c>
    </row>
    <row r="3273" spans="1:5" ht="12.75">
      <c r="A3273" s="35" t="s">
        <v>56</v>
      </c>
      <c r="E3273" s="39" t="s">
        <v>5793</v>
      </c>
    </row>
    <row r="3274" spans="1:5" ht="12.75">
      <c r="A3274" s="35" t="s">
        <v>58</v>
      </c>
      <c r="E3274" s="40" t="s">
        <v>5</v>
      </c>
    </row>
    <row r="3275" spans="1:5" ht="12.75">
      <c r="A3275" t="s">
        <v>59</v>
      </c>
      <c r="E3275" s="39" t="s">
        <v>5</v>
      </c>
    </row>
    <row r="3276" spans="1:16" ht="12.75">
      <c r="A3276" t="s">
        <v>50</v>
      </c>
      <c s="34" t="s">
        <v>5794</v>
      </c>
      <c s="34" t="s">
        <v>5795</v>
      </c>
      <c s="35" t="s">
        <v>5</v>
      </c>
      <c s="6" t="s">
        <v>5796</v>
      </c>
      <c s="36" t="s">
        <v>54</v>
      </c>
      <c s="37">
        <v>12.17</v>
      </c>
      <c s="36">
        <v>0</v>
      </c>
      <c s="36">
        <f>ROUND(G3276*H3276,6)</f>
      </c>
      <c r="L3276" s="38">
        <v>0</v>
      </c>
      <c s="32">
        <f>ROUND(ROUND(L3276,2)*ROUND(G3276,3),2)</f>
      </c>
      <c s="36" t="s">
        <v>55</v>
      </c>
      <c>
        <f>(M3276*21)/100</f>
      </c>
      <c t="s">
        <v>28</v>
      </c>
    </row>
    <row r="3277" spans="1:5" ht="12.75">
      <c r="A3277" s="35" t="s">
        <v>56</v>
      </c>
      <c r="E3277" s="39" t="s">
        <v>5796</v>
      </c>
    </row>
    <row r="3278" spans="1:5" ht="12.75">
      <c r="A3278" s="35" t="s">
        <v>58</v>
      </c>
      <c r="E3278" s="40" t="s">
        <v>5</v>
      </c>
    </row>
    <row r="3279" spans="1:5" ht="12.75">
      <c r="A3279" t="s">
        <v>59</v>
      </c>
      <c r="E3279" s="39" t="s">
        <v>5</v>
      </c>
    </row>
    <row r="3280" spans="1:16" ht="12.75">
      <c r="A3280" t="s">
        <v>50</v>
      </c>
      <c s="34" t="s">
        <v>5797</v>
      </c>
      <c s="34" t="s">
        <v>5798</v>
      </c>
      <c s="35" t="s">
        <v>5</v>
      </c>
      <c s="6" t="s">
        <v>5799</v>
      </c>
      <c s="36" t="s">
        <v>65</v>
      </c>
      <c s="37">
        <v>1</v>
      </c>
      <c s="36">
        <v>0</v>
      </c>
      <c s="36">
        <f>ROUND(G3280*H3280,6)</f>
      </c>
      <c r="L3280" s="38">
        <v>0</v>
      </c>
      <c s="32">
        <f>ROUND(ROUND(L3280,2)*ROUND(G3280,3),2)</f>
      </c>
      <c s="36" t="s">
        <v>328</v>
      </c>
      <c>
        <f>(M3280*21)/100</f>
      </c>
      <c t="s">
        <v>28</v>
      </c>
    </row>
    <row r="3281" spans="1:5" ht="12.75">
      <c r="A3281" s="35" t="s">
        <v>56</v>
      </c>
      <c r="E3281" s="39" t="s">
        <v>5799</v>
      </c>
    </row>
    <row r="3282" spans="1:5" ht="38.25">
      <c r="A3282" s="35" t="s">
        <v>58</v>
      </c>
      <c r="E3282" s="40" t="s">
        <v>5800</v>
      </c>
    </row>
    <row r="3283" spans="1:5" ht="12.75">
      <c r="A3283" t="s">
        <v>59</v>
      </c>
      <c r="E3283" s="39" t="s">
        <v>5</v>
      </c>
    </row>
    <row r="3284" spans="1:16" ht="12.75">
      <c r="A3284" t="s">
        <v>50</v>
      </c>
      <c s="34" t="s">
        <v>5801</v>
      </c>
      <c s="34" t="s">
        <v>5802</v>
      </c>
      <c s="35" t="s">
        <v>5</v>
      </c>
      <c s="6" t="s">
        <v>5803</v>
      </c>
      <c s="36" t="s">
        <v>65</v>
      </c>
      <c s="37">
        <v>2</v>
      </c>
      <c s="36">
        <v>0</v>
      </c>
      <c s="36">
        <f>ROUND(G3284*H3284,6)</f>
      </c>
      <c r="L3284" s="38">
        <v>0</v>
      </c>
      <c s="32">
        <f>ROUND(ROUND(L3284,2)*ROUND(G3284,3),2)</f>
      </c>
      <c s="36" t="s">
        <v>328</v>
      </c>
      <c>
        <f>(M3284*21)/100</f>
      </c>
      <c t="s">
        <v>28</v>
      </c>
    </row>
    <row r="3285" spans="1:5" ht="12.75">
      <c r="A3285" s="35" t="s">
        <v>56</v>
      </c>
      <c r="E3285" s="39" t="s">
        <v>5803</v>
      </c>
    </row>
    <row r="3286" spans="1:5" ht="25.5">
      <c r="A3286" s="35" t="s">
        <v>58</v>
      </c>
      <c r="E3286" s="40" t="s">
        <v>5804</v>
      </c>
    </row>
    <row r="3287" spans="1:5" ht="12.75">
      <c r="A3287" t="s">
        <v>59</v>
      </c>
      <c r="E3287" s="39" t="s">
        <v>5</v>
      </c>
    </row>
    <row r="3288" spans="1:16" ht="12.75">
      <c r="A3288" t="s">
        <v>50</v>
      </c>
      <c s="34" t="s">
        <v>5805</v>
      </c>
      <c s="34" t="s">
        <v>5806</v>
      </c>
      <c s="35" t="s">
        <v>5</v>
      </c>
      <c s="6" t="s">
        <v>5807</v>
      </c>
      <c s="36" t="s">
        <v>65</v>
      </c>
      <c s="37">
        <v>2</v>
      </c>
      <c s="36">
        <v>0</v>
      </c>
      <c s="36">
        <f>ROUND(G3288*H3288,6)</f>
      </c>
      <c r="L3288" s="38">
        <v>0</v>
      </c>
      <c s="32">
        <f>ROUND(ROUND(L3288,2)*ROUND(G3288,3),2)</f>
      </c>
      <c s="36" t="s">
        <v>328</v>
      </c>
      <c>
        <f>(M3288*21)/100</f>
      </c>
      <c t="s">
        <v>28</v>
      </c>
    </row>
    <row r="3289" spans="1:5" ht="12.75">
      <c r="A3289" s="35" t="s">
        <v>56</v>
      </c>
      <c r="E3289" s="39" t="s">
        <v>5807</v>
      </c>
    </row>
    <row r="3290" spans="1:5" ht="25.5">
      <c r="A3290" s="35" t="s">
        <v>58</v>
      </c>
      <c r="E3290" s="40" t="s">
        <v>5808</v>
      </c>
    </row>
    <row r="3291" spans="1:5" ht="12.75">
      <c r="A3291" t="s">
        <v>59</v>
      </c>
      <c r="E3291" s="39" t="s">
        <v>5</v>
      </c>
    </row>
    <row r="3292" spans="1:16" ht="12.75">
      <c r="A3292" t="s">
        <v>50</v>
      </c>
      <c s="34" t="s">
        <v>5809</v>
      </c>
      <c s="34" t="s">
        <v>5810</v>
      </c>
      <c s="35" t="s">
        <v>5</v>
      </c>
      <c s="6" t="s">
        <v>5811</v>
      </c>
      <c s="36" t="s">
        <v>65</v>
      </c>
      <c s="37">
        <v>2</v>
      </c>
      <c s="36">
        <v>0</v>
      </c>
      <c s="36">
        <f>ROUND(G3292*H3292,6)</f>
      </c>
      <c r="L3292" s="38">
        <v>0</v>
      </c>
      <c s="32">
        <f>ROUND(ROUND(L3292,2)*ROUND(G3292,3),2)</f>
      </c>
      <c s="36" t="s">
        <v>328</v>
      </c>
      <c>
        <f>(M3292*21)/100</f>
      </c>
      <c t="s">
        <v>28</v>
      </c>
    </row>
    <row r="3293" spans="1:5" ht="12.75">
      <c r="A3293" s="35" t="s">
        <v>56</v>
      </c>
      <c r="E3293" s="39" t="s">
        <v>5811</v>
      </c>
    </row>
    <row r="3294" spans="1:5" ht="25.5">
      <c r="A3294" s="35" t="s">
        <v>58</v>
      </c>
      <c r="E3294" s="40" t="s">
        <v>5812</v>
      </c>
    </row>
    <row r="3295" spans="1:5" ht="12.75">
      <c r="A3295" t="s">
        <v>59</v>
      </c>
      <c r="E3295" s="39" t="s">
        <v>5</v>
      </c>
    </row>
    <row r="3296" spans="1:16" ht="12.75">
      <c r="A3296" t="s">
        <v>50</v>
      </c>
      <c s="34" t="s">
        <v>5813</v>
      </c>
      <c s="34" t="s">
        <v>5814</v>
      </c>
      <c s="35" t="s">
        <v>5</v>
      </c>
      <c s="6" t="s">
        <v>5815</v>
      </c>
      <c s="36" t="s">
        <v>65</v>
      </c>
      <c s="37">
        <v>1</v>
      </c>
      <c s="36">
        <v>0</v>
      </c>
      <c s="36">
        <f>ROUND(G3296*H3296,6)</f>
      </c>
      <c r="L3296" s="38">
        <v>0</v>
      </c>
      <c s="32">
        <f>ROUND(ROUND(L3296,2)*ROUND(G3296,3),2)</f>
      </c>
      <c s="36" t="s">
        <v>55</v>
      </c>
      <c>
        <f>(M3296*21)/100</f>
      </c>
      <c t="s">
        <v>28</v>
      </c>
    </row>
    <row r="3297" spans="1:5" ht="12.75">
      <c r="A3297" s="35" t="s">
        <v>56</v>
      </c>
      <c r="E3297" s="39" t="s">
        <v>5816</v>
      </c>
    </row>
    <row r="3298" spans="1:5" ht="12.75">
      <c r="A3298" s="35" t="s">
        <v>58</v>
      </c>
      <c r="E3298" s="40" t="s">
        <v>5817</v>
      </c>
    </row>
    <row r="3299" spans="1:5" ht="12.75">
      <c r="A3299" t="s">
        <v>59</v>
      </c>
      <c r="E3299" s="39" t="s">
        <v>5</v>
      </c>
    </row>
    <row r="3300" spans="1:16" ht="12.75">
      <c r="A3300" t="s">
        <v>50</v>
      </c>
      <c s="34" t="s">
        <v>5818</v>
      </c>
      <c s="34" t="s">
        <v>5819</v>
      </c>
      <c s="35" t="s">
        <v>5</v>
      </c>
      <c s="6" t="s">
        <v>5820</v>
      </c>
      <c s="36" t="s">
        <v>65</v>
      </c>
      <c s="37">
        <v>1</v>
      </c>
      <c s="36">
        <v>0.0022</v>
      </c>
      <c s="36">
        <f>ROUND(G3300*H3300,6)</f>
      </c>
      <c r="L3300" s="38">
        <v>0</v>
      </c>
      <c s="32">
        <f>ROUND(ROUND(L3300,2)*ROUND(G3300,3),2)</f>
      </c>
      <c s="36" t="s">
        <v>328</v>
      </c>
      <c>
        <f>(M3300*21)/100</f>
      </c>
      <c t="s">
        <v>28</v>
      </c>
    </row>
    <row r="3301" spans="1:5" ht="12.75">
      <c r="A3301" s="35" t="s">
        <v>56</v>
      </c>
      <c r="E3301" s="39" t="s">
        <v>5820</v>
      </c>
    </row>
    <row r="3302" spans="1:5" ht="12.75">
      <c r="A3302" s="35" t="s">
        <v>58</v>
      </c>
      <c r="E3302" s="40" t="s">
        <v>5</v>
      </c>
    </row>
    <row r="3303" spans="1:5" ht="12.75">
      <c r="A3303" t="s">
        <v>59</v>
      </c>
      <c r="E3303" s="39" t="s">
        <v>5</v>
      </c>
    </row>
    <row r="3304" spans="1:13" ht="12.75">
      <c r="A3304" t="s">
        <v>47</v>
      </c>
      <c r="C3304" s="31" t="s">
        <v>5602</v>
      </c>
      <c r="E3304" s="33" t="s">
        <v>5821</v>
      </c>
      <c r="J3304" s="32">
        <f>0</f>
      </c>
      <c s="32">
        <f>0</f>
      </c>
      <c s="32">
        <f>0+L3305+L3309+L3313+L3317+L3321+L3325+L3329+L3333+L3337+L3341+L3345+L3349+L3353+L3357+L3361+L3365+L3369+L3373+L3377+L3381+L3385+L3389+L3393+L3397+L3401+L3405+L3409+L3413+L3417+L3421+L3425+L3429+L3433+L3437+L3441+L3445+L3449+L3453+L3457+L3461+L3465+L3469+L3473+L3477+L3481+L3485+L3489+L3493+L3497+L3501+L3505+L3509+L3513+L3517+L3521+L3525+L3529+L3533+L3537+L3541+L3545+L3549+L3553</f>
      </c>
      <c s="32">
        <f>0+M3305+M3309+M3313+M3317+M3321+M3325+M3329+M3333+M3337+M3341+M3345+M3349+M3353+M3357+M3361+M3365+M3369+M3373+M3377+M3381+M3385+M3389+M3393+M3397+M3401+M3405+M3409+M3413+M3417+M3421+M3425+M3429+M3433+M3437+M3441+M3445+M3449+M3453+M3457+M3461+M3465+M3469+M3473+M3477+M3481+M3485+M3489+M3493+M3497+M3501+M3505+M3509+M3513+M3517+M3521+M3525+M3529+M3533+M3537+M3541+M3545+M3549+M3553</f>
      </c>
    </row>
    <row r="3305" spans="1:16" ht="12.75">
      <c r="A3305" t="s">
        <v>50</v>
      </c>
      <c s="34" t="s">
        <v>5822</v>
      </c>
      <c s="34" t="s">
        <v>5823</v>
      </c>
      <c s="35" t="s">
        <v>5</v>
      </c>
      <c s="6" t="s">
        <v>5824</v>
      </c>
      <c s="36" t="s">
        <v>1659</v>
      </c>
      <c s="37">
        <v>3.93</v>
      </c>
      <c s="36">
        <v>0</v>
      </c>
      <c s="36">
        <f>ROUND(G3305*H3305,6)</f>
      </c>
      <c r="L3305" s="38">
        <v>0</v>
      </c>
      <c s="32">
        <f>ROUND(ROUND(L3305,2)*ROUND(G3305,3),2)</f>
      </c>
      <c s="36" t="s">
        <v>68</v>
      </c>
      <c>
        <f>(M3305*21)/100</f>
      </c>
      <c t="s">
        <v>28</v>
      </c>
    </row>
    <row r="3306" spans="1:5" ht="12.75">
      <c r="A3306" s="35" t="s">
        <v>56</v>
      </c>
      <c r="E3306" s="39" t="s">
        <v>5824</v>
      </c>
    </row>
    <row r="3307" spans="1:5" ht="25.5">
      <c r="A3307" s="35" t="s">
        <v>58</v>
      </c>
      <c r="E3307" s="40" t="s">
        <v>5825</v>
      </c>
    </row>
    <row r="3308" spans="1:5" ht="12.75">
      <c r="A3308" t="s">
        <v>59</v>
      </c>
      <c r="E3308" s="39" t="s">
        <v>5</v>
      </c>
    </row>
    <row r="3309" spans="1:16" ht="12.75">
      <c r="A3309" t="s">
        <v>50</v>
      </c>
      <c s="34" t="s">
        <v>5826</v>
      </c>
      <c s="34" t="s">
        <v>5827</v>
      </c>
      <c s="35" t="s">
        <v>5</v>
      </c>
      <c s="6" t="s">
        <v>5828</v>
      </c>
      <c s="36" t="s">
        <v>65</v>
      </c>
      <c s="37">
        <v>1</v>
      </c>
      <c s="36">
        <v>0</v>
      </c>
      <c s="36">
        <f>ROUND(G3309*H3309,6)</f>
      </c>
      <c r="L3309" s="38">
        <v>0</v>
      </c>
      <c s="32">
        <f>ROUND(ROUND(L3309,2)*ROUND(G3309,3),2)</f>
      </c>
      <c s="36" t="s">
        <v>55</v>
      </c>
      <c>
        <f>(M3309*21)/100</f>
      </c>
      <c t="s">
        <v>28</v>
      </c>
    </row>
    <row r="3310" spans="1:5" ht="12.75">
      <c r="A3310" s="35" t="s">
        <v>56</v>
      </c>
      <c r="E3310" s="39" t="s">
        <v>5828</v>
      </c>
    </row>
    <row r="3311" spans="1:5" ht="12.75">
      <c r="A3311" s="35" t="s">
        <v>58</v>
      </c>
      <c r="E3311" s="40" t="s">
        <v>5</v>
      </c>
    </row>
    <row r="3312" spans="1:5" ht="12.75">
      <c r="A3312" t="s">
        <v>59</v>
      </c>
      <c r="E3312" s="39" t="s">
        <v>5</v>
      </c>
    </row>
    <row r="3313" spans="1:16" ht="12.75">
      <c r="A3313" t="s">
        <v>50</v>
      </c>
      <c s="34" t="s">
        <v>5829</v>
      </c>
      <c s="34" t="s">
        <v>5830</v>
      </c>
      <c s="35" t="s">
        <v>5</v>
      </c>
      <c s="6" t="s">
        <v>5831</v>
      </c>
      <c s="36" t="s">
        <v>65</v>
      </c>
      <c s="37">
        <v>1</v>
      </c>
      <c s="36">
        <v>0</v>
      </c>
      <c s="36">
        <f>ROUND(G3313*H3313,6)</f>
      </c>
      <c r="L3313" s="38">
        <v>0</v>
      </c>
      <c s="32">
        <f>ROUND(ROUND(L3313,2)*ROUND(G3313,3),2)</f>
      </c>
      <c s="36" t="s">
        <v>68</v>
      </c>
      <c>
        <f>(M3313*21)/100</f>
      </c>
      <c t="s">
        <v>28</v>
      </c>
    </row>
    <row r="3314" spans="1:5" ht="12.75">
      <c r="A3314" s="35" t="s">
        <v>56</v>
      </c>
      <c r="E3314" s="39" t="s">
        <v>5831</v>
      </c>
    </row>
    <row r="3315" spans="1:5" ht="25.5">
      <c r="A3315" s="35" t="s">
        <v>58</v>
      </c>
      <c r="E3315" s="40" t="s">
        <v>5832</v>
      </c>
    </row>
    <row r="3316" spans="1:5" ht="12.75">
      <c r="A3316" t="s">
        <v>59</v>
      </c>
      <c r="E3316" s="39" t="s">
        <v>5</v>
      </c>
    </row>
    <row r="3317" spans="1:16" ht="12.75">
      <c r="A3317" t="s">
        <v>50</v>
      </c>
      <c s="34" t="s">
        <v>5833</v>
      </c>
      <c s="34" t="s">
        <v>5834</v>
      </c>
      <c s="35" t="s">
        <v>5</v>
      </c>
      <c s="6" t="s">
        <v>5835</v>
      </c>
      <c s="36" t="s">
        <v>1659</v>
      </c>
      <c s="37">
        <v>25.193</v>
      </c>
      <c s="36">
        <v>0</v>
      </c>
      <c s="36">
        <f>ROUND(G3317*H3317,6)</f>
      </c>
      <c r="L3317" s="38">
        <v>0</v>
      </c>
      <c s="32">
        <f>ROUND(ROUND(L3317,2)*ROUND(G3317,3),2)</f>
      </c>
      <c s="36" t="s">
        <v>68</v>
      </c>
      <c>
        <f>(M3317*21)/100</f>
      </c>
      <c t="s">
        <v>28</v>
      </c>
    </row>
    <row r="3318" spans="1:5" ht="12.75">
      <c r="A3318" s="35" t="s">
        <v>56</v>
      </c>
      <c r="E3318" s="39" t="s">
        <v>5835</v>
      </c>
    </row>
    <row r="3319" spans="1:5" ht="12.75">
      <c r="A3319" s="35" t="s">
        <v>58</v>
      </c>
      <c r="E3319" s="40" t="s">
        <v>5</v>
      </c>
    </row>
    <row r="3320" spans="1:5" ht="12.75">
      <c r="A3320" t="s">
        <v>59</v>
      </c>
      <c r="E3320" s="39" t="s">
        <v>5</v>
      </c>
    </row>
    <row r="3321" spans="1:16" ht="12.75">
      <c r="A3321" t="s">
        <v>50</v>
      </c>
      <c s="34" t="s">
        <v>5836</v>
      </c>
      <c s="34" t="s">
        <v>5837</v>
      </c>
      <c s="35" t="s">
        <v>5</v>
      </c>
      <c s="6" t="s">
        <v>5838</v>
      </c>
      <c s="36" t="s">
        <v>1659</v>
      </c>
      <c s="37">
        <v>2.055</v>
      </c>
      <c s="36">
        <v>0</v>
      </c>
      <c s="36">
        <f>ROUND(G3321*H3321,6)</f>
      </c>
      <c r="L3321" s="38">
        <v>0</v>
      </c>
      <c s="32">
        <f>ROUND(ROUND(L3321,2)*ROUND(G3321,3),2)</f>
      </c>
      <c s="36" t="s">
        <v>68</v>
      </c>
      <c>
        <f>(M3321*21)/100</f>
      </c>
      <c t="s">
        <v>28</v>
      </c>
    </row>
    <row r="3322" spans="1:5" ht="12.75">
      <c r="A3322" s="35" t="s">
        <v>56</v>
      </c>
      <c r="E3322" s="39" t="s">
        <v>5838</v>
      </c>
    </row>
    <row r="3323" spans="1:5" ht="12.75">
      <c r="A3323" s="35" t="s">
        <v>58</v>
      </c>
      <c r="E3323" s="40" t="s">
        <v>5</v>
      </c>
    </row>
    <row r="3324" spans="1:5" ht="12.75">
      <c r="A3324" t="s">
        <v>59</v>
      </c>
      <c r="E3324" s="39" t="s">
        <v>5</v>
      </c>
    </row>
    <row r="3325" spans="1:16" ht="12.75">
      <c r="A3325" t="s">
        <v>50</v>
      </c>
      <c s="34" t="s">
        <v>5839</v>
      </c>
      <c s="34" t="s">
        <v>5840</v>
      </c>
      <c s="35" t="s">
        <v>5</v>
      </c>
      <c s="6" t="s">
        <v>5841</v>
      </c>
      <c s="36" t="s">
        <v>65</v>
      </c>
      <c s="37">
        <v>1</v>
      </c>
      <c s="36">
        <v>0</v>
      </c>
      <c s="36">
        <f>ROUND(G3325*H3325,6)</f>
      </c>
      <c r="L3325" s="38">
        <v>0</v>
      </c>
      <c s="32">
        <f>ROUND(ROUND(L3325,2)*ROUND(G3325,3),2)</f>
      </c>
      <c s="36" t="s">
        <v>68</v>
      </c>
      <c>
        <f>(M3325*21)/100</f>
      </c>
      <c t="s">
        <v>28</v>
      </c>
    </row>
    <row r="3326" spans="1:5" ht="12.75">
      <c r="A3326" s="35" t="s">
        <v>56</v>
      </c>
      <c r="E3326" s="39" t="s">
        <v>5841</v>
      </c>
    </row>
    <row r="3327" spans="1:5" ht="25.5">
      <c r="A3327" s="35" t="s">
        <v>58</v>
      </c>
      <c r="E3327" s="40" t="s">
        <v>5842</v>
      </c>
    </row>
    <row r="3328" spans="1:5" ht="12.75">
      <c r="A3328" t="s">
        <v>59</v>
      </c>
      <c r="E3328" s="39" t="s">
        <v>5</v>
      </c>
    </row>
    <row r="3329" spans="1:16" ht="25.5">
      <c r="A3329" t="s">
        <v>50</v>
      </c>
      <c s="34" t="s">
        <v>5843</v>
      </c>
      <c s="34" t="s">
        <v>5844</v>
      </c>
      <c s="35" t="s">
        <v>5</v>
      </c>
      <c s="6" t="s">
        <v>5845</v>
      </c>
      <c s="36" t="s">
        <v>1659</v>
      </c>
      <c s="37">
        <v>25.193</v>
      </c>
      <c s="36">
        <v>0</v>
      </c>
      <c s="36">
        <f>ROUND(G3329*H3329,6)</f>
      </c>
      <c r="L3329" s="38">
        <v>0</v>
      </c>
      <c s="32">
        <f>ROUND(ROUND(L3329,2)*ROUND(G3329,3),2)</f>
      </c>
      <c s="36" t="s">
        <v>55</v>
      </c>
      <c>
        <f>(M3329*21)/100</f>
      </c>
      <c t="s">
        <v>28</v>
      </c>
    </row>
    <row r="3330" spans="1:5" ht="25.5">
      <c r="A3330" s="35" t="s">
        <v>56</v>
      </c>
      <c r="E3330" s="39" t="s">
        <v>5845</v>
      </c>
    </row>
    <row r="3331" spans="1:5" ht="25.5">
      <c r="A3331" s="35" t="s">
        <v>58</v>
      </c>
      <c r="E3331" s="40" t="s">
        <v>5846</v>
      </c>
    </row>
    <row r="3332" spans="1:5" ht="12.75">
      <c r="A3332" t="s">
        <v>59</v>
      </c>
      <c r="E3332" s="39" t="s">
        <v>5</v>
      </c>
    </row>
    <row r="3333" spans="1:16" ht="25.5">
      <c r="A3333" t="s">
        <v>50</v>
      </c>
      <c s="34" t="s">
        <v>5847</v>
      </c>
      <c s="34" t="s">
        <v>5848</v>
      </c>
      <c s="35" t="s">
        <v>5</v>
      </c>
      <c s="6" t="s">
        <v>5849</v>
      </c>
      <c s="36" t="s">
        <v>174</v>
      </c>
      <c s="37">
        <v>26.94</v>
      </c>
      <c s="36">
        <v>0</v>
      </c>
      <c s="36">
        <f>ROUND(G3333*H3333,6)</f>
      </c>
      <c r="L3333" s="38">
        <v>0</v>
      </c>
      <c s="32">
        <f>ROUND(ROUND(L3333,2)*ROUND(G3333,3),2)</f>
      </c>
      <c s="36" t="s">
        <v>55</v>
      </c>
      <c>
        <f>(M3333*21)/100</f>
      </c>
      <c t="s">
        <v>28</v>
      </c>
    </row>
    <row r="3334" spans="1:5" ht="25.5">
      <c r="A3334" s="35" t="s">
        <v>56</v>
      </c>
      <c r="E3334" s="39" t="s">
        <v>5849</v>
      </c>
    </row>
    <row r="3335" spans="1:5" ht="127.5">
      <c r="A3335" s="35" t="s">
        <v>58</v>
      </c>
      <c r="E3335" s="40" t="s">
        <v>5850</v>
      </c>
    </row>
    <row r="3336" spans="1:5" ht="12.75">
      <c r="A3336" t="s">
        <v>59</v>
      </c>
      <c r="E3336" s="39" t="s">
        <v>5</v>
      </c>
    </row>
    <row r="3337" spans="1:16" ht="25.5">
      <c r="A3337" t="s">
        <v>50</v>
      </c>
      <c s="34" t="s">
        <v>5851</v>
      </c>
      <c s="34" t="s">
        <v>5852</v>
      </c>
      <c s="35" t="s">
        <v>5</v>
      </c>
      <c s="6" t="s">
        <v>5853</v>
      </c>
      <c s="36" t="s">
        <v>174</v>
      </c>
      <c s="37">
        <v>219</v>
      </c>
      <c s="36">
        <v>0</v>
      </c>
      <c s="36">
        <f>ROUND(G3337*H3337,6)</f>
      </c>
      <c r="L3337" s="38">
        <v>0</v>
      </c>
      <c s="32">
        <f>ROUND(ROUND(L3337,2)*ROUND(G3337,3),2)</f>
      </c>
      <c s="36" t="s">
        <v>55</v>
      </c>
      <c>
        <f>(M3337*21)/100</f>
      </c>
      <c t="s">
        <v>28</v>
      </c>
    </row>
    <row r="3338" spans="1:5" ht="25.5">
      <c r="A3338" s="35" t="s">
        <v>56</v>
      </c>
      <c r="E3338" s="39" t="s">
        <v>5853</v>
      </c>
    </row>
    <row r="3339" spans="1:5" ht="178.5">
      <c r="A3339" s="35" t="s">
        <v>58</v>
      </c>
      <c r="E3339" s="40" t="s">
        <v>5854</v>
      </c>
    </row>
    <row r="3340" spans="1:5" ht="12.75">
      <c r="A3340" t="s">
        <v>59</v>
      </c>
      <c r="E3340" s="39" t="s">
        <v>5</v>
      </c>
    </row>
    <row r="3341" spans="1:16" ht="12.75">
      <c r="A3341" t="s">
        <v>50</v>
      </c>
      <c s="34" t="s">
        <v>5855</v>
      </c>
      <c s="34" t="s">
        <v>5856</v>
      </c>
      <c s="35" t="s">
        <v>5</v>
      </c>
      <c s="6" t="s">
        <v>5857</v>
      </c>
      <c s="36" t="s">
        <v>174</v>
      </c>
      <c s="37">
        <v>143.22</v>
      </c>
      <c s="36">
        <v>0</v>
      </c>
      <c s="36">
        <f>ROUND(G3341*H3341,6)</f>
      </c>
      <c r="L3341" s="38">
        <v>0</v>
      </c>
      <c s="32">
        <f>ROUND(ROUND(L3341,2)*ROUND(G3341,3),2)</f>
      </c>
      <c s="36" t="s">
        <v>55</v>
      </c>
      <c>
        <f>(M3341*21)/100</f>
      </c>
      <c t="s">
        <v>28</v>
      </c>
    </row>
    <row r="3342" spans="1:5" ht="12.75">
      <c r="A3342" s="35" t="s">
        <v>56</v>
      </c>
      <c r="E3342" s="39" t="s">
        <v>5857</v>
      </c>
    </row>
    <row r="3343" spans="1:5" ht="153">
      <c r="A3343" s="35" t="s">
        <v>58</v>
      </c>
      <c r="E3343" s="40" t="s">
        <v>5858</v>
      </c>
    </row>
    <row r="3344" spans="1:5" ht="12.75">
      <c r="A3344" t="s">
        <v>59</v>
      </c>
      <c r="E3344" s="39" t="s">
        <v>5</v>
      </c>
    </row>
    <row r="3345" spans="1:16" ht="12.75">
      <c r="A3345" t="s">
        <v>50</v>
      </c>
      <c s="34" t="s">
        <v>5859</v>
      </c>
      <c s="34" t="s">
        <v>5860</v>
      </c>
      <c s="35" t="s">
        <v>5</v>
      </c>
      <c s="6" t="s">
        <v>5861</v>
      </c>
      <c s="36" t="s">
        <v>174</v>
      </c>
      <c s="37">
        <v>30.765</v>
      </c>
      <c s="36">
        <v>0</v>
      </c>
      <c s="36">
        <f>ROUND(G3345*H3345,6)</f>
      </c>
      <c r="L3345" s="38">
        <v>0</v>
      </c>
      <c s="32">
        <f>ROUND(ROUND(L3345,2)*ROUND(G3345,3),2)</f>
      </c>
      <c s="36" t="s">
        <v>55</v>
      </c>
      <c>
        <f>(M3345*21)/100</f>
      </c>
      <c t="s">
        <v>28</v>
      </c>
    </row>
    <row r="3346" spans="1:5" ht="12.75">
      <c r="A3346" s="35" t="s">
        <v>56</v>
      </c>
      <c r="E3346" s="39" t="s">
        <v>5861</v>
      </c>
    </row>
    <row r="3347" spans="1:5" ht="140.25">
      <c r="A3347" s="35" t="s">
        <v>58</v>
      </c>
      <c r="E3347" s="40" t="s">
        <v>5862</v>
      </c>
    </row>
    <row r="3348" spans="1:5" ht="12.75">
      <c r="A3348" t="s">
        <v>59</v>
      </c>
      <c r="E3348" s="39" t="s">
        <v>5</v>
      </c>
    </row>
    <row r="3349" spans="1:16" ht="12.75">
      <c r="A3349" t="s">
        <v>50</v>
      </c>
      <c s="34" t="s">
        <v>5863</v>
      </c>
      <c s="34" t="s">
        <v>5864</v>
      </c>
      <c s="35" t="s">
        <v>5</v>
      </c>
      <c s="6" t="s">
        <v>5865</v>
      </c>
      <c s="36" t="s">
        <v>174</v>
      </c>
      <c s="37">
        <v>1.62</v>
      </c>
      <c s="36">
        <v>0</v>
      </c>
      <c s="36">
        <f>ROUND(G3349*H3349,6)</f>
      </c>
      <c r="L3349" s="38">
        <v>0</v>
      </c>
      <c s="32">
        <f>ROUND(ROUND(L3349,2)*ROUND(G3349,3),2)</f>
      </c>
      <c s="36" t="s">
        <v>55</v>
      </c>
      <c>
        <f>(M3349*21)/100</f>
      </c>
      <c t="s">
        <v>28</v>
      </c>
    </row>
    <row r="3350" spans="1:5" ht="12.75">
      <c r="A3350" s="35" t="s">
        <v>56</v>
      </c>
      <c r="E3350" s="39" t="s">
        <v>5865</v>
      </c>
    </row>
    <row r="3351" spans="1:5" ht="38.25">
      <c r="A3351" s="35" t="s">
        <v>58</v>
      </c>
      <c r="E3351" s="40" t="s">
        <v>5866</v>
      </c>
    </row>
    <row r="3352" spans="1:5" ht="12.75">
      <c r="A3352" t="s">
        <v>59</v>
      </c>
      <c r="E3352" s="39" t="s">
        <v>5</v>
      </c>
    </row>
    <row r="3353" spans="1:16" ht="12.75">
      <c r="A3353" t="s">
        <v>50</v>
      </c>
      <c s="34" t="s">
        <v>5867</v>
      </c>
      <c s="34" t="s">
        <v>5868</v>
      </c>
      <c s="35" t="s">
        <v>5</v>
      </c>
      <c s="6" t="s">
        <v>5869</v>
      </c>
      <c s="36" t="s">
        <v>174</v>
      </c>
      <c s="37">
        <v>219</v>
      </c>
      <c s="36">
        <v>0</v>
      </c>
      <c s="36">
        <f>ROUND(G3353*H3353,6)</f>
      </c>
      <c r="L3353" s="38">
        <v>0</v>
      </c>
      <c s="32">
        <f>ROUND(ROUND(L3353,2)*ROUND(G3353,3),2)</f>
      </c>
      <c s="36" t="s">
        <v>55</v>
      </c>
      <c>
        <f>(M3353*21)/100</f>
      </c>
      <c t="s">
        <v>28</v>
      </c>
    </row>
    <row r="3354" spans="1:5" ht="12.75">
      <c r="A3354" s="35" t="s">
        <v>56</v>
      </c>
      <c r="E3354" s="39" t="s">
        <v>5869</v>
      </c>
    </row>
    <row r="3355" spans="1:5" ht="178.5">
      <c r="A3355" s="35" t="s">
        <v>58</v>
      </c>
      <c r="E3355" s="40" t="s">
        <v>5870</v>
      </c>
    </row>
    <row r="3356" spans="1:5" ht="12.75">
      <c r="A3356" t="s">
        <v>59</v>
      </c>
      <c r="E3356" s="39" t="s">
        <v>5</v>
      </c>
    </row>
    <row r="3357" spans="1:16" ht="12.75">
      <c r="A3357" t="s">
        <v>50</v>
      </c>
      <c s="34" t="s">
        <v>5871</v>
      </c>
      <c s="34" t="s">
        <v>5872</v>
      </c>
      <c s="35" t="s">
        <v>5</v>
      </c>
      <c s="6" t="s">
        <v>5873</v>
      </c>
      <c s="36" t="s">
        <v>1659</v>
      </c>
      <c s="37">
        <v>6.6</v>
      </c>
      <c s="36">
        <v>0</v>
      </c>
      <c s="36">
        <f>ROUND(G3357*H3357,6)</f>
      </c>
      <c r="L3357" s="38">
        <v>0</v>
      </c>
      <c s="32">
        <f>ROUND(ROUND(L3357,2)*ROUND(G3357,3),2)</f>
      </c>
      <c s="36" t="s">
        <v>55</v>
      </c>
      <c>
        <f>(M3357*21)/100</f>
      </c>
      <c t="s">
        <v>28</v>
      </c>
    </row>
    <row r="3358" spans="1:5" ht="12.75">
      <c r="A3358" s="35" t="s">
        <v>56</v>
      </c>
      <c r="E3358" s="39" t="s">
        <v>5873</v>
      </c>
    </row>
    <row r="3359" spans="1:5" ht="25.5">
      <c r="A3359" s="35" t="s">
        <v>58</v>
      </c>
      <c r="E3359" s="40" t="s">
        <v>5874</v>
      </c>
    </row>
    <row r="3360" spans="1:5" ht="12.75">
      <c r="A3360" t="s">
        <v>59</v>
      </c>
      <c r="E3360" s="39" t="s">
        <v>5</v>
      </c>
    </row>
    <row r="3361" spans="1:16" ht="12.75">
      <c r="A3361" t="s">
        <v>50</v>
      </c>
      <c s="34" t="s">
        <v>5875</v>
      </c>
      <c s="34" t="s">
        <v>5876</v>
      </c>
      <c s="35" t="s">
        <v>5</v>
      </c>
      <c s="6" t="s">
        <v>5877</v>
      </c>
      <c s="36" t="s">
        <v>1659</v>
      </c>
      <c s="37">
        <v>1.914</v>
      </c>
      <c s="36">
        <v>0</v>
      </c>
      <c s="36">
        <f>ROUND(G3361*H3361,6)</f>
      </c>
      <c r="L3361" s="38">
        <v>0</v>
      </c>
      <c s="32">
        <f>ROUND(ROUND(L3361,2)*ROUND(G3361,3),2)</f>
      </c>
      <c s="36" t="s">
        <v>55</v>
      </c>
      <c>
        <f>(M3361*21)/100</f>
      </c>
      <c t="s">
        <v>28</v>
      </c>
    </row>
    <row r="3362" spans="1:5" ht="12.75">
      <c r="A3362" s="35" t="s">
        <v>56</v>
      </c>
      <c r="E3362" s="39" t="s">
        <v>5877</v>
      </c>
    </row>
    <row r="3363" spans="1:5" ht="38.25">
      <c r="A3363" s="35" t="s">
        <v>58</v>
      </c>
      <c r="E3363" s="40" t="s">
        <v>5878</v>
      </c>
    </row>
    <row r="3364" spans="1:5" ht="12.75">
      <c r="A3364" t="s">
        <v>59</v>
      </c>
      <c r="E3364" s="39" t="s">
        <v>5</v>
      </c>
    </row>
    <row r="3365" spans="1:16" ht="12.75">
      <c r="A3365" t="s">
        <v>50</v>
      </c>
      <c s="34" t="s">
        <v>5879</v>
      </c>
      <c s="34" t="s">
        <v>5880</v>
      </c>
      <c s="35" t="s">
        <v>5</v>
      </c>
      <c s="6" t="s">
        <v>5881</v>
      </c>
      <c s="36" t="s">
        <v>1659</v>
      </c>
      <c s="37">
        <v>2.055</v>
      </c>
      <c s="36">
        <v>0</v>
      </c>
      <c s="36">
        <f>ROUND(G3365*H3365,6)</f>
      </c>
      <c r="L3365" s="38">
        <v>0</v>
      </c>
      <c s="32">
        <f>ROUND(ROUND(L3365,2)*ROUND(G3365,3),2)</f>
      </c>
      <c s="36" t="s">
        <v>55</v>
      </c>
      <c>
        <f>(M3365*21)/100</f>
      </c>
      <c t="s">
        <v>28</v>
      </c>
    </row>
    <row r="3366" spans="1:5" ht="12.75">
      <c r="A3366" s="35" t="s">
        <v>56</v>
      </c>
      <c r="E3366" s="39" t="s">
        <v>5881</v>
      </c>
    </row>
    <row r="3367" spans="1:5" ht="25.5">
      <c r="A3367" s="35" t="s">
        <v>58</v>
      </c>
      <c r="E3367" s="40" t="s">
        <v>5882</v>
      </c>
    </row>
    <row r="3368" spans="1:5" ht="12.75">
      <c r="A3368" t="s">
        <v>59</v>
      </c>
      <c r="E3368" s="39" t="s">
        <v>5</v>
      </c>
    </row>
    <row r="3369" spans="1:16" ht="12.75">
      <c r="A3369" t="s">
        <v>50</v>
      </c>
      <c s="34" t="s">
        <v>5883</v>
      </c>
      <c s="34" t="s">
        <v>5884</v>
      </c>
      <c s="35" t="s">
        <v>5</v>
      </c>
      <c s="6" t="s">
        <v>5885</v>
      </c>
      <c s="36" t="s">
        <v>65</v>
      </c>
      <c s="37">
        <v>1</v>
      </c>
      <c s="36">
        <v>0</v>
      </c>
      <c s="36">
        <f>ROUND(G3369*H3369,6)</f>
      </c>
      <c r="L3369" s="38">
        <v>0</v>
      </c>
      <c s="32">
        <f>ROUND(ROUND(L3369,2)*ROUND(G3369,3),2)</f>
      </c>
      <c s="36" t="s">
        <v>68</v>
      </c>
      <c>
        <f>(M3369*21)/100</f>
      </c>
      <c t="s">
        <v>28</v>
      </c>
    </row>
    <row r="3370" spans="1:5" ht="12.75">
      <c r="A3370" s="35" t="s">
        <v>56</v>
      </c>
      <c r="E3370" s="39" t="s">
        <v>5885</v>
      </c>
    </row>
    <row r="3371" spans="1:5" ht="25.5">
      <c r="A3371" s="35" t="s">
        <v>58</v>
      </c>
      <c r="E3371" s="40" t="s">
        <v>5886</v>
      </c>
    </row>
    <row r="3372" spans="1:5" ht="12.75">
      <c r="A3372" t="s">
        <v>59</v>
      </c>
      <c r="E3372" s="39" t="s">
        <v>5</v>
      </c>
    </row>
    <row r="3373" spans="1:16" ht="12.75">
      <c r="A3373" t="s">
        <v>50</v>
      </c>
      <c s="34" t="s">
        <v>5887</v>
      </c>
      <c s="34" t="s">
        <v>5888</v>
      </c>
      <c s="35" t="s">
        <v>5</v>
      </c>
      <c s="6" t="s">
        <v>5889</v>
      </c>
      <c s="36" t="s">
        <v>65</v>
      </c>
      <c s="37">
        <v>1</v>
      </c>
      <c s="36">
        <v>0</v>
      </c>
      <c s="36">
        <f>ROUND(G3373*H3373,6)</f>
      </c>
      <c r="L3373" s="38">
        <v>0</v>
      </c>
      <c s="32">
        <f>ROUND(ROUND(L3373,2)*ROUND(G3373,3),2)</f>
      </c>
      <c s="36" t="s">
        <v>68</v>
      </c>
      <c>
        <f>(M3373*21)/100</f>
      </c>
      <c t="s">
        <v>28</v>
      </c>
    </row>
    <row r="3374" spans="1:5" ht="12.75">
      <c r="A3374" s="35" t="s">
        <v>56</v>
      </c>
      <c r="E3374" s="39" t="s">
        <v>5889</v>
      </c>
    </row>
    <row r="3375" spans="1:5" ht="25.5">
      <c r="A3375" s="35" t="s">
        <v>58</v>
      </c>
      <c r="E3375" s="40" t="s">
        <v>5890</v>
      </c>
    </row>
    <row r="3376" spans="1:5" ht="12.75">
      <c r="A3376" t="s">
        <v>59</v>
      </c>
      <c r="E3376" s="39" t="s">
        <v>5</v>
      </c>
    </row>
    <row r="3377" spans="1:16" ht="12.75">
      <c r="A3377" t="s">
        <v>50</v>
      </c>
      <c s="34" t="s">
        <v>5891</v>
      </c>
      <c s="34" t="s">
        <v>5892</v>
      </c>
      <c s="35" t="s">
        <v>5</v>
      </c>
      <c s="6" t="s">
        <v>5893</v>
      </c>
      <c s="36" t="s">
        <v>65</v>
      </c>
      <c s="37">
        <v>2</v>
      </c>
      <c s="36">
        <v>0</v>
      </c>
      <c s="36">
        <f>ROUND(G3377*H3377,6)</f>
      </c>
      <c r="L3377" s="38">
        <v>0</v>
      </c>
      <c s="32">
        <f>ROUND(ROUND(L3377,2)*ROUND(G3377,3),2)</f>
      </c>
      <c s="36" t="s">
        <v>68</v>
      </c>
      <c>
        <f>(M3377*21)/100</f>
      </c>
      <c t="s">
        <v>28</v>
      </c>
    </row>
    <row r="3378" spans="1:5" ht="12.75">
      <c r="A3378" s="35" t="s">
        <v>56</v>
      </c>
      <c r="E3378" s="39" t="s">
        <v>5893</v>
      </c>
    </row>
    <row r="3379" spans="1:5" ht="38.25">
      <c r="A3379" s="35" t="s">
        <v>58</v>
      </c>
      <c r="E3379" s="40" t="s">
        <v>5894</v>
      </c>
    </row>
    <row r="3380" spans="1:5" ht="12.75">
      <c r="A3380" t="s">
        <v>59</v>
      </c>
      <c r="E3380" s="39" t="s">
        <v>5</v>
      </c>
    </row>
    <row r="3381" spans="1:16" ht="12.75">
      <c r="A3381" t="s">
        <v>50</v>
      </c>
      <c s="34" t="s">
        <v>5895</v>
      </c>
      <c s="34" t="s">
        <v>5896</v>
      </c>
      <c s="35" t="s">
        <v>5</v>
      </c>
      <c s="6" t="s">
        <v>5897</v>
      </c>
      <c s="36" t="s">
        <v>174</v>
      </c>
      <c s="37">
        <v>31.8</v>
      </c>
      <c s="36">
        <v>0</v>
      </c>
      <c s="36">
        <f>ROUND(G3381*H3381,6)</f>
      </c>
      <c r="L3381" s="38">
        <v>0</v>
      </c>
      <c s="32">
        <f>ROUND(ROUND(L3381,2)*ROUND(G3381,3),2)</f>
      </c>
      <c s="36" t="s">
        <v>68</v>
      </c>
      <c>
        <f>(M3381*21)/100</f>
      </c>
      <c t="s">
        <v>28</v>
      </c>
    </row>
    <row r="3382" spans="1:5" ht="12.75">
      <c r="A3382" s="35" t="s">
        <v>56</v>
      </c>
      <c r="E3382" s="39" t="s">
        <v>5897</v>
      </c>
    </row>
    <row r="3383" spans="1:5" ht="25.5">
      <c r="A3383" s="35" t="s">
        <v>58</v>
      </c>
      <c r="E3383" s="40" t="s">
        <v>5898</v>
      </c>
    </row>
    <row r="3384" spans="1:5" ht="12.75">
      <c r="A3384" t="s">
        <v>59</v>
      </c>
      <c r="E3384" s="39" t="s">
        <v>5</v>
      </c>
    </row>
    <row r="3385" spans="1:16" ht="12.75">
      <c r="A3385" t="s">
        <v>50</v>
      </c>
      <c s="34" t="s">
        <v>5899</v>
      </c>
      <c s="34" t="s">
        <v>5900</v>
      </c>
      <c s="35" t="s">
        <v>5</v>
      </c>
      <c s="6" t="s">
        <v>5901</v>
      </c>
      <c s="36" t="s">
        <v>174</v>
      </c>
      <c s="37">
        <v>41.3</v>
      </c>
      <c s="36">
        <v>0</v>
      </c>
      <c s="36">
        <f>ROUND(G3385*H3385,6)</f>
      </c>
      <c r="L3385" s="38">
        <v>0</v>
      </c>
      <c s="32">
        <f>ROUND(ROUND(L3385,2)*ROUND(G3385,3),2)</f>
      </c>
      <c s="36" t="s">
        <v>68</v>
      </c>
      <c>
        <f>(M3385*21)/100</f>
      </c>
      <c t="s">
        <v>28</v>
      </c>
    </row>
    <row r="3386" spans="1:5" ht="12.75">
      <c r="A3386" s="35" t="s">
        <v>56</v>
      </c>
      <c r="E3386" s="39" t="s">
        <v>5901</v>
      </c>
    </row>
    <row r="3387" spans="1:5" ht="25.5">
      <c r="A3387" s="35" t="s">
        <v>58</v>
      </c>
      <c r="E3387" s="40" t="s">
        <v>5902</v>
      </c>
    </row>
    <row r="3388" spans="1:5" ht="12.75">
      <c r="A3388" t="s">
        <v>59</v>
      </c>
      <c r="E3388" s="39" t="s">
        <v>5</v>
      </c>
    </row>
    <row r="3389" spans="1:16" ht="12.75">
      <c r="A3389" t="s">
        <v>50</v>
      </c>
      <c s="34" t="s">
        <v>5903</v>
      </c>
      <c s="34" t="s">
        <v>5904</v>
      </c>
      <c s="35" t="s">
        <v>5</v>
      </c>
      <c s="6" t="s">
        <v>5905</v>
      </c>
      <c s="36" t="s">
        <v>174</v>
      </c>
      <c s="37">
        <v>37.8</v>
      </c>
      <c s="36">
        <v>0</v>
      </c>
      <c s="36">
        <f>ROUND(G3389*H3389,6)</f>
      </c>
      <c r="L3389" s="38">
        <v>0</v>
      </c>
      <c s="32">
        <f>ROUND(ROUND(L3389,2)*ROUND(G3389,3),2)</f>
      </c>
      <c s="36" t="s">
        <v>68</v>
      </c>
      <c>
        <f>(M3389*21)/100</f>
      </c>
      <c t="s">
        <v>28</v>
      </c>
    </row>
    <row r="3390" spans="1:5" ht="12.75">
      <c r="A3390" s="35" t="s">
        <v>56</v>
      </c>
      <c r="E3390" s="39" t="s">
        <v>5905</v>
      </c>
    </row>
    <row r="3391" spans="1:5" ht="25.5">
      <c r="A3391" s="35" t="s">
        <v>58</v>
      </c>
      <c r="E3391" s="40" t="s">
        <v>5906</v>
      </c>
    </row>
    <row r="3392" spans="1:5" ht="12.75">
      <c r="A3392" t="s">
        <v>59</v>
      </c>
      <c r="E3392" s="39" t="s">
        <v>5</v>
      </c>
    </row>
    <row r="3393" spans="1:16" ht="12.75">
      <c r="A3393" t="s">
        <v>50</v>
      </c>
      <c s="34" t="s">
        <v>5907</v>
      </c>
      <c s="34" t="s">
        <v>5908</v>
      </c>
      <c s="35" t="s">
        <v>5</v>
      </c>
      <c s="6" t="s">
        <v>5909</v>
      </c>
      <c s="36" t="s">
        <v>174</v>
      </c>
      <c s="37">
        <v>44.8</v>
      </c>
      <c s="36">
        <v>0</v>
      </c>
      <c s="36">
        <f>ROUND(G3393*H3393,6)</f>
      </c>
      <c r="L3393" s="38">
        <v>0</v>
      </c>
      <c s="32">
        <f>ROUND(ROUND(L3393,2)*ROUND(G3393,3),2)</f>
      </c>
      <c s="36" t="s">
        <v>68</v>
      </c>
      <c>
        <f>(M3393*21)/100</f>
      </c>
      <c t="s">
        <v>28</v>
      </c>
    </row>
    <row r="3394" spans="1:5" ht="12.75">
      <c r="A3394" s="35" t="s">
        <v>56</v>
      </c>
      <c r="E3394" s="39" t="s">
        <v>5909</v>
      </c>
    </row>
    <row r="3395" spans="1:5" ht="25.5">
      <c r="A3395" s="35" t="s">
        <v>58</v>
      </c>
      <c r="E3395" s="40" t="s">
        <v>5910</v>
      </c>
    </row>
    <row r="3396" spans="1:5" ht="12.75">
      <c r="A3396" t="s">
        <v>59</v>
      </c>
      <c r="E3396" s="39" t="s">
        <v>5</v>
      </c>
    </row>
    <row r="3397" spans="1:16" ht="12.75">
      <c r="A3397" t="s">
        <v>50</v>
      </c>
      <c s="34" t="s">
        <v>5911</v>
      </c>
      <c s="34" t="s">
        <v>5912</v>
      </c>
      <c s="35" t="s">
        <v>5</v>
      </c>
      <c s="6" t="s">
        <v>5913</v>
      </c>
      <c s="36" t="s">
        <v>174</v>
      </c>
      <c s="37">
        <v>4.22</v>
      </c>
      <c s="36">
        <v>0</v>
      </c>
      <c s="36">
        <f>ROUND(G3397*H3397,6)</f>
      </c>
      <c r="L3397" s="38">
        <v>0</v>
      </c>
      <c s="32">
        <f>ROUND(ROUND(L3397,2)*ROUND(G3397,3),2)</f>
      </c>
      <c s="36" t="s">
        <v>68</v>
      </c>
      <c>
        <f>(M3397*21)/100</f>
      </c>
      <c t="s">
        <v>28</v>
      </c>
    </row>
    <row r="3398" spans="1:5" ht="12.75">
      <c r="A3398" s="35" t="s">
        <v>56</v>
      </c>
      <c r="E3398" s="39" t="s">
        <v>5913</v>
      </c>
    </row>
    <row r="3399" spans="1:5" ht="25.5">
      <c r="A3399" s="35" t="s">
        <v>58</v>
      </c>
      <c r="E3399" s="40" t="s">
        <v>5914</v>
      </c>
    </row>
    <row r="3400" spans="1:5" ht="12.75">
      <c r="A3400" t="s">
        <v>59</v>
      </c>
      <c r="E3400" s="39" t="s">
        <v>5</v>
      </c>
    </row>
    <row r="3401" spans="1:16" ht="12.75">
      <c r="A3401" t="s">
        <v>50</v>
      </c>
      <c s="34" t="s">
        <v>5915</v>
      </c>
      <c s="34" t="s">
        <v>5916</v>
      </c>
      <c s="35" t="s">
        <v>5</v>
      </c>
      <c s="6" t="s">
        <v>5917</v>
      </c>
      <c s="36" t="s">
        <v>1659</v>
      </c>
      <c s="37">
        <v>6.127</v>
      </c>
      <c s="36">
        <v>0</v>
      </c>
      <c s="36">
        <f>ROUND(G3401*H3401,6)</f>
      </c>
      <c r="L3401" s="38">
        <v>0</v>
      </c>
      <c s="32">
        <f>ROUND(ROUND(L3401,2)*ROUND(G3401,3),2)</f>
      </c>
      <c s="36" t="s">
        <v>68</v>
      </c>
      <c>
        <f>(M3401*21)/100</f>
      </c>
      <c t="s">
        <v>28</v>
      </c>
    </row>
    <row r="3402" spans="1:5" ht="12.75">
      <c r="A3402" s="35" t="s">
        <v>56</v>
      </c>
      <c r="E3402" s="39" t="s">
        <v>5917</v>
      </c>
    </row>
    <row r="3403" spans="1:5" ht="25.5">
      <c r="A3403" s="35" t="s">
        <v>58</v>
      </c>
      <c r="E3403" s="40" t="s">
        <v>5918</v>
      </c>
    </row>
    <row r="3404" spans="1:5" ht="12.75">
      <c r="A3404" t="s">
        <v>59</v>
      </c>
      <c r="E3404" s="39" t="s">
        <v>5</v>
      </c>
    </row>
    <row r="3405" spans="1:16" ht="12.75">
      <c r="A3405" t="s">
        <v>50</v>
      </c>
      <c s="34" t="s">
        <v>5919</v>
      </c>
      <c s="34" t="s">
        <v>5920</v>
      </c>
      <c s="35" t="s">
        <v>5</v>
      </c>
      <c s="6" t="s">
        <v>5921</v>
      </c>
      <c s="36" t="s">
        <v>1659</v>
      </c>
      <c s="37">
        <v>0.274</v>
      </c>
      <c s="36">
        <v>0</v>
      </c>
      <c s="36">
        <f>ROUND(G3405*H3405,6)</f>
      </c>
      <c r="L3405" s="38">
        <v>0</v>
      </c>
      <c s="32">
        <f>ROUND(ROUND(L3405,2)*ROUND(G3405,3),2)</f>
      </c>
      <c s="36" t="s">
        <v>68</v>
      </c>
      <c>
        <f>(M3405*21)/100</f>
      </c>
      <c t="s">
        <v>28</v>
      </c>
    </row>
    <row r="3406" spans="1:5" ht="12.75">
      <c r="A3406" s="35" t="s">
        <v>56</v>
      </c>
      <c r="E3406" s="39" t="s">
        <v>5921</v>
      </c>
    </row>
    <row r="3407" spans="1:5" ht="25.5">
      <c r="A3407" s="35" t="s">
        <v>58</v>
      </c>
      <c r="E3407" s="40" t="s">
        <v>5922</v>
      </c>
    </row>
    <row r="3408" spans="1:5" ht="12.75">
      <c r="A3408" t="s">
        <v>59</v>
      </c>
      <c r="E3408" s="39" t="s">
        <v>5</v>
      </c>
    </row>
    <row r="3409" spans="1:16" ht="12.75">
      <c r="A3409" t="s">
        <v>50</v>
      </c>
      <c s="34" t="s">
        <v>5923</v>
      </c>
      <c s="34" t="s">
        <v>5924</v>
      </c>
      <c s="35" t="s">
        <v>5</v>
      </c>
      <c s="6" t="s">
        <v>5925</v>
      </c>
      <c s="36" t="s">
        <v>1659</v>
      </c>
      <c s="37">
        <v>2.16</v>
      </c>
      <c s="36">
        <v>0</v>
      </c>
      <c s="36">
        <f>ROUND(G3409*H3409,6)</f>
      </c>
      <c r="L3409" s="38">
        <v>0</v>
      </c>
      <c s="32">
        <f>ROUND(ROUND(L3409,2)*ROUND(G3409,3),2)</f>
      </c>
      <c s="36" t="s">
        <v>68</v>
      </c>
      <c>
        <f>(M3409*21)/100</f>
      </c>
      <c t="s">
        <v>28</v>
      </c>
    </row>
    <row r="3410" spans="1:5" ht="12.75">
      <c r="A3410" s="35" t="s">
        <v>56</v>
      </c>
      <c r="E3410" s="39" t="s">
        <v>5925</v>
      </c>
    </row>
    <row r="3411" spans="1:5" ht="25.5">
      <c r="A3411" s="35" t="s">
        <v>58</v>
      </c>
      <c r="E3411" s="40" t="s">
        <v>5926</v>
      </c>
    </row>
    <row r="3412" spans="1:5" ht="12.75">
      <c r="A3412" t="s">
        <v>59</v>
      </c>
      <c r="E3412" s="39" t="s">
        <v>5</v>
      </c>
    </row>
    <row r="3413" spans="1:16" ht="12.75">
      <c r="A3413" t="s">
        <v>50</v>
      </c>
      <c s="34" t="s">
        <v>5927</v>
      </c>
      <c s="34" t="s">
        <v>5928</v>
      </c>
      <c s="35" t="s">
        <v>5</v>
      </c>
      <c s="6" t="s">
        <v>5929</v>
      </c>
      <c s="36" t="s">
        <v>1659</v>
      </c>
      <c s="37">
        <v>0.63</v>
      </c>
      <c s="36">
        <v>0</v>
      </c>
      <c s="36">
        <f>ROUND(G3413*H3413,6)</f>
      </c>
      <c r="L3413" s="38">
        <v>0</v>
      </c>
      <c s="32">
        <f>ROUND(ROUND(L3413,2)*ROUND(G3413,3),2)</f>
      </c>
      <c s="36" t="s">
        <v>68</v>
      </c>
      <c>
        <f>(M3413*21)/100</f>
      </c>
      <c t="s">
        <v>28</v>
      </c>
    </row>
    <row r="3414" spans="1:5" ht="12.75">
      <c r="A3414" s="35" t="s">
        <v>56</v>
      </c>
      <c r="E3414" s="39" t="s">
        <v>5929</v>
      </c>
    </row>
    <row r="3415" spans="1:5" ht="25.5">
      <c r="A3415" s="35" t="s">
        <v>58</v>
      </c>
      <c r="E3415" s="40" t="s">
        <v>5930</v>
      </c>
    </row>
    <row r="3416" spans="1:5" ht="12.75">
      <c r="A3416" t="s">
        <v>59</v>
      </c>
      <c r="E3416" s="39" t="s">
        <v>5</v>
      </c>
    </row>
    <row r="3417" spans="1:16" ht="12.75">
      <c r="A3417" t="s">
        <v>50</v>
      </c>
      <c s="34" t="s">
        <v>5931</v>
      </c>
      <c s="34" t="s">
        <v>5932</v>
      </c>
      <c s="35" t="s">
        <v>5</v>
      </c>
      <c s="6" t="s">
        <v>5933</v>
      </c>
      <c s="36" t="s">
        <v>1659</v>
      </c>
      <c s="37">
        <v>0.63</v>
      </c>
      <c s="36">
        <v>0</v>
      </c>
      <c s="36">
        <f>ROUND(G3417*H3417,6)</f>
      </c>
      <c r="L3417" s="38">
        <v>0</v>
      </c>
      <c s="32">
        <f>ROUND(ROUND(L3417,2)*ROUND(G3417,3),2)</f>
      </c>
      <c s="36" t="s">
        <v>68</v>
      </c>
      <c>
        <f>(M3417*21)/100</f>
      </c>
      <c t="s">
        <v>28</v>
      </c>
    </row>
    <row r="3418" spans="1:5" ht="12.75">
      <c r="A3418" s="35" t="s">
        <v>56</v>
      </c>
      <c r="E3418" s="39" t="s">
        <v>5933</v>
      </c>
    </row>
    <row r="3419" spans="1:5" ht="25.5">
      <c r="A3419" s="35" t="s">
        <v>58</v>
      </c>
      <c r="E3419" s="40" t="s">
        <v>5934</v>
      </c>
    </row>
    <row r="3420" spans="1:5" ht="12.75">
      <c r="A3420" t="s">
        <v>59</v>
      </c>
      <c r="E3420" s="39" t="s">
        <v>5</v>
      </c>
    </row>
    <row r="3421" spans="1:16" ht="12.75">
      <c r="A3421" t="s">
        <v>50</v>
      </c>
      <c s="34" t="s">
        <v>5935</v>
      </c>
      <c s="34" t="s">
        <v>5936</v>
      </c>
      <c s="35" t="s">
        <v>5</v>
      </c>
      <c s="6" t="s">
        <v>5937</v>
      </c>
      <c s="36" t="s">
        <v>1659</v>
      </c>
      <c s="37">
        <v>1.318</v>
      </c>
      <c s="36">
        <v>0</v>
      </c>
      <c s="36">
        <f>ROUND(G3421*H3421,6)</f>
      </c>
      <c r="L3421" s="38">
        <v>0</v>
      </c>
      <c s="32">
        <f>ROUND(ROUND(L3421,2)*ROUND(G3421,3),2)</f>
      </c>
      <c s="36" t="s">
        <v>68</v>
      </c>
      <c>
        <f>(M3421*21)/100</f>
      </c>
      <c t="s">
        <v>28</v>
      </c>
    </row>
    <row r="3422" spans="1:5" ht="12.75">
      <c r="A3422" s="35" t="s">
        <v>56</v>
      </c>
      <c r="E3422" s="39" t="s">
        <v>5937</v>
      </c>
    </row>
    <row r="3423" spans="1:5" ht="25.5">
      <c r="A3423" s="35" t="s">
        <v>58</v>
      </c>
      <c r="E3423" s="40" t="s">
        <v>5938</v>
      </c>
    </row>
    <row r="3424" spans="1:5" ht="12.75">
      <c r="A3424" t="s">
        <v>59</v>
      </c>
      <c r="E3424" s="39" t="s">
        <v>5</v>
      </c>
    </row>
    <row r="3425" spans="1:16" ht="12.75">
      <c r="A3425" t="s">
        <v>50</v>
      </c>
      <c s="34" t="s">
        <v>5939</v>
      </c>
      <c s="34" t="s">
        <v>5940</v>
      </c>
      <c s="35" t="s">
        <v>5</v>
      </c>
      <c s="6" t="s">
        <v>5941</v>
      </c>
      <c s="36" t="s">
        <v>1659</v>
      </c>
      <c s="37">
        <v>1.318</v>
      </c>
      <c s="36">
        <v>0</v>
      </c>
      <c s="36">
        <f>ROUND(G3425*H3425,6)</f>
      </c>
      <c r="L3425" s="38">
        <v>0</v>
      </c>
      <c s="32">
        <f>ROUND(ROUND(L3425,2)*ROUND(G3425,3),2)</f>
      </c>
      <c s="36" t="s">
        <v>68</v>
      </c>
      <c>
        <f>(M3425*21)/100</f>
      </c>
      <c t="s">
        <v>28</v>
      </c>
    </row>
    <row r="3426" spans="1:5" ht="12.75">
      <c r="A3426" s="35" t="s">
        <v>56</v>
      </c>
      <c r="E3426" s="39" t="s">
        <v>5941</v>
      </c>
    </row>
    <row r="3427" spans="1:5" ht="25.5">
      <c r="A3427" s="35" t="s">
        <v>58</v>
      </c>
      <c r="E3427" s="40" t="s">
        <v>5942</v>
      </c>
    </row>
    <row r="3428" spans="1:5" ht="12.75">
      <c r="A3428" t="s">
        <v>59</v>
      </c>
      <c r="E3428" s="39" t="s">
        <v>5</v>
      </c>
    </row>
    <row r="3429" spans="1:16" ht="12.75">
      <c r="A3429" t="s">
        <v>50</v>
      </c>
      <c s="34" t="s">
        <v>5943</v>
      </c>
      <c s="34" t="s">
        <v>5944</v>
      </c>
      <c s="35" t="s">
        <v>5</v>
      </c>
      <c s="6" t="s">
        <v>5945</v>
      </c>
      <c s="36" t="s">
        <v>1659</v>
      </c>
      <c s="37">
        <v>0.171</v>
      </c>
      <c s="36">
        <v>0</v>
      </c>
      <c s="36">
        <f>ROUND(G3429*H3429,6)</f>
      </c>
      <c r="L3429" s="38">
        <v>0</v>
      </c>
      <c s="32">
        <f>ROUND(ROUND(L3429,2)*ROUND(G3429,3),2)</f>
      </c>
      <c s="36" t="s">
        <v>68</v>
      </c>
      <c>
        <f>(M3429*21)/100</f>
      </c>
      <c t="s">
        <v>28</v>
      </c>
    </row>
    <row r="3430" spans="1:5" ht="12.75">
      <c r="A3430" s="35" t="s">
        <v>56</v>
      </c>
      <c r="E3430" s="39" t="s">
        <v>5945</v>
      </c>
    </row>
    <row r="3431" spans="1:5" ht="25.5">
      <c r="A3431" s="35" t="s">
        <v>58</v>
      </c>
      <c r="E3431" s="40" t="s">
        <v>5946</v>
      </c>
    </row>
    <row r="3432" spans="1:5" ht="12.75">
      <c r="A3432" t="s">
        <v>59</v>
      </c>
      <c r="E3432" s="39" t="s">
        <v>5</v>
      </c>
    </row>
    <row r="3433" spans="1:16" ht="12.75">
      <c r="A3433" t="s">
        <v>50</v>
      </c>
      <c s="34" t="s">
        <v>5947</v>
      </c>
      <c s="34" t="s">
        <v>5948</v>
      </c>
      <c s="35" t="s">
        <v>5</v>
      </c>
      <c s="6" t="s">
        <v>5949</v>
      </c>
      <c s="36" t="s">
        <v>1659</v>
      </c>
      <c s="37">
        <v>4</v>
      </c>
      <c s="36">
        <v>0</v>
      </c>
      <c s="36">
        <f>ROUND(G3433*H3433,6)</f>
      </c>
      <c r="L3433" s="38">
        <v>0</v>
      </c>
      <c s="32">
        <f>ROUND(ROUND(L3433,2)*ROUND(G3433,3),2)</f>
      </c>
      <c s="36" t="s">
        <v>68</v>
      </c>
      <c>
        <f>(M3433*21)/100</f>
      </c>
      <c t="s">
        <v>28</v>
      </c>
    </row>
    <row r="3434" spans="1:5" ht="12.75">
      <c r="A3434" s="35" t="s">
        <v>56</v>
      </c>
      <c r="E3434" s="39" t="s">
        <v>5949</v>
      </c>
    </row>
    <row r="3435" spans="1:5" ht="25.5">
      <c r="A3435" s="35" t="s">
        <v>58</v>
      </c>
      <c r="E3435" s="40" t="s">
        <v>5950</v>
      </c>
    </row>
    <row r="3436" spans="1:5" ht="12.75">
      <c r="A3436" t="s">
        <v>59</v>
      </c>
      <c r="E3436" s="39" t="s">
        <v>5</v>
      </c>
    </row>
    <row r="3437" spans="1:16" ht="12.75">
      <c r="A3437" t="s">
        <v>50</v>
      </c>
      <c s="34" t="s">
        <v>5951</v>
      </c>
      <c s="34" t="s">
        <v>5952</v>
      </c>
      <c s="35" t="s">
        <v>5</v>
      </c>
      <c s="6" t="s">
        <v>5953</v>
      </c>
      <c s="36" t="s">
        <v>1659</v>
      </c>
      <c s="37">
        <v>0.144</v>
      </c>
      <c s="36">
        <v>0</v>
      </c>
      <c s="36">
        <f>ROUND(G3437*H3437,6)</f>
      </c>
      <c r="L3437" s="38">
        <v>0</v>
      </c>
      <c s="32">
        <f>ROUND(ROUND(L3437,2)*ROUND(G3437,3),2)</f>
      </c>
      <c s="36" t="s">
        <v>68</v>
      </c>
      <c>
        <f>(M3437*21)/100</f>
      </c>
      <c t="s">
        <v>28</v>
      </c>
    </row>
    <row r="3438" spans="1:5" ht="12.75">
      <c r="A3438" s="35" t="s">
        <v>56</v>
      </c>
      <c r="E3438" s="39" t="s">
        <v>5953</v>
      </c>
    </row>
    <row r="3439" spans="1:5" ht="25.5">
      <c r="A3439" s="35" t="s">
        <v>58</v>
      </c>
      <c r="E3439" s="40" t="s">
        <v>5954</v>
      </c>
    </row>
    <row r="3440" spans="1:5" ht="12.75">
      <c r="A3440" t="s">
        <v>59</v>
      </c>
      <c r="E3440" s="39" t="s">
        <v>5</v>
      </c>
    </row>
    <row r="3441" spans="1:16" ht="12.75">
      <c r="A3441" t="s">
        <v>50</v>
      </c>
      <c s="34" t="s">
        <v>5955</v>
      </c>
      <c s="34" t="s">
        <v>5956</v>
      </c>
      <c s="35" t="s">
        <v>5</v>
      </c>
      <c s="6" t="s">
        <v>5957</v>
      </c>
      <c s="36" t="s">
        <v>1659</v>
      </c>
      <c s="37">
        <v>5.166</v>
      </c>
      <c s="36">
        <v>0</v>
      </c>
      <c s="36">
        <f>ROUND(G3441*H3441,6)</f>
      </c>
      <c r="L3441" s="38">
        <v>0</v>
      </c>
      <c s="32">
        <f>ROUND(ROUND(L3441,2)*ROUND(G3441,3),2)</f>
      </c>
      <c s="36" t="s">
        <v>68</v>
      </c>
      <c>
        <f>(M3441*21)/100</f>
      </c>
      <c t="s">
        <v>28</v>
      </c>
    </row>
    <row r="3442" spans="1:5" ht="12.75">
      <c r="A3442" s="35" t="s">
        <v>56</v>
      </c>
      <c r="E3442" s="39" t="s">
        <v>5957</v>
      </c>
    </row>
    <row r="3443" spans="1:5" ht="25.5">
      <c r="A3443" s="35" t="s">
        <v>58</v>
      </c>
      <c r="E3443" s="40" t="s">
        <v>5958</v>
      </c>
    </row>
    <row r="3444" spans="1:5" ht="12.75">
      <c r="A3444" t="s">
        <v>59</v>
      </c>
      <c r="E3444" s="39" t="s">
        <v>5</v>
      </c>
    </row>
    <row r="3445" spans="1:16" ht="12.75">
      <c r="A3445" t="s">
        <v>50</v>
      </c>
      <c s="34" t="s">
        <v>5959</v>
      </c>
      <c s="34" t="s">
        <v>5960</v>
      </c>
      <c s="35" t="s">
        <v>5</v>
      </c>
      <c s="6" t="s">
        <v>5961</v>
      </c>
      <c s="36" t="s">
        <v>1659</v>
      </c>
      <c s="37">
        <v>3</v>
      </c>
      <c s="36">
        <v>0</v>
      </c>
      <c s="36">
        <f>ROUND(G3445*H3445,6)</f>
      </c>
      <c r="L3445" s="38">
        <v>0</v>
      </c>
      <c s="32">
        <f>ROUND(ROUND(L3445,2)*ROUND(G3445,3),2)</f>
      </c>
      <c s="36" t="s">
        <v>68</v>
      </c>
      <c>
        <f>(M3445*21)/100</f>
      </c>
      <c t="s">
        <v>28</v>
      </c>
    </row>
    <row r="3446" spans="1:5" ht="12.75">
      <c r="A3446" s="35" t="s">
        <v>56</v>
      </c>
      <c r="E3446" s="39" t="s">
        <v>5961</v>
      </c>
    </row>
    <row r="3447" spans="1:5" ht="25.5">
      <c r="A3447" s="35" t="s">
        <v>58</v>
      </c>
      <c r="E3447" s="40" t="s">
        <v>5962</v>
      </c>
    </row>
    <row r="3448" spans="1:5" ht="12.75">
      <c r="A3448" t="s">
        <v>59</v>
      </c>
      <c r="E3448" s="39" t="s">
        <v>5</v>
      </c>
    </row>
    <row r="3449" spans="1:16" ht="12.75">
      <c r="A3449" t="s">
        <v>50</v>
      </c>
      <c s="34" t="s">
        <v>5963</v>
      </c>
      <c s="34" t="s">
        <v>5964</v>
      </c>
      <c s="35" t="s">
        <v>5</v>
      </c>
      <c s="6" t="s">
        <v>5965</v>
      </c>
      <c s="36" t="s">
        <v>65</v>
      </c>
      <c s="37">
        <v>1</v>
      </c>
      <c s="36">
        <v>0</v>
      </c>
      <c s="36">
        <f>ROUND(G3449*H3449,6)</f>
      </c>
      <c r="L3449" s="38">
        <v>0</v>
      </c>
      <c s="32">
        <f>ROUND(ROUND(L3449,2)*ROUND(G3449,3),2)</f>
      </c>
      <c s="36" t="s">
        <v>68</v>
      </c>
      <c>
        <f>(M3449*21)/100</f>
      </c>
      <c t="s">
        <v>28</v>
      </c>
    </row>
    <row r="3450" spans="1:5" ht="12.75">
      <c r="A3450" s="35" t="s">
        <v>56</v>
      </c>
      <c r="E3450" s="39" t="s">
        <v>5965</v>
      </c>
    </row>
    <row r="3451" spans="1:5" ht="25.5">
      <c r="A3451" s="35" t="s">
        <v>58</v>
      </c>
      <c r="E3451" s="40" t="s">
        <v>5966</v>
      </c>
    </row>
    <row r="3452" spans="1:5" ht="12.75">
      <c r="A3452" t="s">
        <v>59</v>
      </c>
      <c r="E3452" s="39" t="s">
        <v>5</v>
      </c>
    </row>
    <row r="3453" spans="1:16" ht="12.75">
      <c r="A3453" t="s">
        <v>50</v>
      </c>
      <c s="34" t="s">
        <v>5967</v>
      </c>
      <c s="34" t="s">
        <v>5968</v>
      </c>
      <c s="35" t="s">
        <v>5</v>
      </c>
      <c s="6" t="s">
        <v>5969</v>
      </c>
      <c s="36" t="s">
        <v>65</v>
      </c>
      <c s="37">
        <v>1</v>
      </c>
      <c s="36">
        <v>0</v>
      </c>
      <c s="36">
        <f>ROUND(G3453*H3453,6)</f>
      </c>
      <c r="L3453" s="38">
        <v>0</v>
      </c>
      <c s="32">
        <f>ROUND(ROUND(L3453,2)*ROUND(G3453,3),2)</f>
      </c>
      <c s="36" t="s">
        <v>68</v>
      </c>
      <c>
        <f>(M3453*21)/100</f>
      </c>
      <c t="s">
        <v>28</v>
      </c>
    </row>
    <row r="3454" spans="1:5" ht="12.75">
      <c r="A3454" s="35" t="s">
        <v>56</v>
      </c>
      <c r="E3454" s="39" t="s">
        <v>5969</v>
      </c>
    </row>
    <row r="3455" spans="1:5" ht="25.5">
      <c r="A3455" s="35" t="s">
        <v>58</v>
      </c>
      <c r="E3455" s="40" t="s">
        <v>5970</v>
      </c>
    </row>
    <row r="3456" spans="1:5" ht="12.75">
      <c r="A3456" t="s">
        <v>59</v>
      </c>
      <c r="E3456" s="39" t="s">
        <v>5</v>
      </c>
    </row>
    <row r="3457" spans="1:16" ht="12.75">
      <c r="A3457" t="s">
        <v>50</v>
      </c>
      <c s="34" t="s">
        <v>5971</v>
      </c>
      <c s="34" t="s">
        <v>5972</v>
      </c>
      <c s="35" t="s">
        <v>5</v>
      </c>
      <c s="6" t="s">
        <v>5973</v>
      </c>
      <c s="36" t="s">
        <v>174</v>
      </c>
      <c s="37">
        <v>31.2</v>
      </c>
      <c s="36">
        <v>0</v>
      </c>
      <c s="36">
        <f>ROUND(G3457*H3457,6)</f>
      </c>
      <c r="L3457" s="38">
        <v>0</v>
      </c>
      <c s="32">
        <f>ROUND(ROUND(L3457,2)*ROUND(G3457,3),2)</f>
      </c>
      <c s="36" t="s">
        <v>68</v>
      </c>
      <c>
        <f>(M3457*21)/100</f>
      </c>
      <c t="s">
        <v>28</v>
      </c>
    </row>
    <row r="3458" spans="1:5" ht="12.75">
      <c r="A3458" s="35" t="s">
        <v>56</v>
      </c>
      <c r="E3458" s="39" t="s">
        <v>5973</v>
      </c>
    </row>
    <row r="3459" spans="1:5" ht="25.5">
      <c r="A3459" s="35" t="s">
        <v>58</v>
      </c>
      <c r="E3459" s="40" t="s">
        <v>5974</v>
      </c>
    </row>
    <row r="3460" spans="1:5" ht="12.75">
      <c r="A3460" t="s">
        <v>59</v>
      </c>
      <c r="E3460" s="39" t="s">
        <v>5</v>
      </c>
    </row>
    <row r="3461" spans="1:16" ht="12.75">
      <c r="A3461" t="s">
        <v>50</v>
      </c>
      <c s="34" t="s">
        <v>5975</v>
      </c>
      <c s="34" t="s">
        <v>5976</v>
      </c>
      <c s="35" t="s">
        <v>5</v>
      </c>
      <c s="6" t="s">
        <v>5977</v>
      </c>
      <c s="36" t="s">
        <v>174</v>
      </c>
      <c s="37">
        <v>41.7</v>
      </c>
      <c s="36">
        <v>0</v>
      </c>
      <c s="36">
        <f>ROUND(G3461*H3461,6)</f>
      </c>
      <c r="L3461" s="38">
        <v>0</v>
      </c>
      <c s="32">
        <f>ROUND(ROUND(L3461,2)*ROUND(G3461,3),2)</f>
      </c>
      <c s="36" t="s">
        <v>68</v>
      </c>
      <c>
        <f>(M3461*21)/100</f>
      </c>
      <c t="s">
        <v>28</v>
      </c>
    </row>
    <row r="3462" spans="1:5" ht="12.75">
      <c r="A3462" s="35" t="s">
        <v>56</v>
      </c>
      <c r="E3462" s="39" t="s">
        <v>5977</v>
      </c>
    </row>
    <row r="3463" spans="1:5" ht="25.5">
      <c r="A3463" s="35" t="s">
        <v>58</v>
      </c>
      <c r="E3463" s="40" t="s">
        <v>5978</v>
      </c>
    </row>
    <row r="3464" spans="1:5" ht="12.75">
      <c r="A3464" t="s">
        <v>59</v>
      </c>
      <c r="E3464" s="39" t="s">
        <v>5</v>
      </c>
    </row>
    <row r="3465" spans="1:16" ht="12.75">
      <c r="A3465" t="s">
        <v>50</v>
      </c>
      <c s="34" t="s">
        <v>5979</v>
      </c>
      <c s="34" t="s">
        <v>5980</v>
      </c>
      <c s="35" t="s">
        <v>5</v>
      </c>
      <c s="6" t="s">
        <v>5981</v>
      </c>
      <c s="36" t="s">
        <v>1659</v>
      </c>
      <c s="37">
        <v>1.375</v>
      </c>
      <c s="36">
        <v>0</v>
      </c>
      <c s="36">
        <f>ROUND(G3465*H3465,6)</f>
      </c>
      <c r="L3465" s="38">
        <v>0</v>
      </c>
      <c s="32">
        <f>ROUND(ROUND(L3465,2)*ROUND(G3465,3),2)</f>
      </c>
      <c s="36" t="s">
        <v>68</v>
      </c>
      <c>
        <f>(M3465*21)/100</f>
      </c>
      <c t="s">
        <v>28</v>
      </c>
    </row>
    <row r="3466" spans="1:5" ht="12.75">
      <c r="A3466" s="35" t="s">
        <v>56</v>
      </c>
      <c r="E3466" s="39" t="s">
        <v>5981</v>
      </c>
    </row>
    <row r="3467" spans="1:5" ht="25.5">
      <c r="A3467" s="35" t="s">
        <v>58</v>
      </c>
      <c r="E3467" s="40" t="s">
        <v>5982</v>
      </c>
    </row>
    <row r="3468" spans="1:5" ht="12.75">
      <c r="A3468" t="s">
        <v>59</v>
      </c>
      <c r="E3468" s="39" t="s">
        <v>5</v>
      </c>
    </row>
    <row r="3469" spans="1:16" ht="12.75">
      <c r="A3469" t="s">
        <v>50</v>
      </c>
      <c s="34" t="s">
        <v>5983</v>
      </c>
      <c s="34" t="s">
        <v>5984</v>
      </c>
      <c s="35" t="s">
        <v>5</v>
      </c>
      <c s="6" t="s">
        <v>5985</v>
      </c>
      <c s="36" t="s">
        <v>65</v>
      </c>
      <c s="37">
        <v>80</v>
      </c>
      <c s="36">
        <v>0</v>
      </c>
      <c s="36">
        <f>ROUND(G3469*H3469,6)</f>
      </c>
      <c r="L3469" s="38">
        <v>0</v>
      </c>
      <c s="32">
        <f>ROUND(ROUND(L3469,2)*ROUND(G3469,3),2)</f>
      </c>
      <c s="36" t="s">
        <v>68</v>
      </c>
      <c>
        <f>(M3469*21)/100</f>
      </c>
      <c t="s">
        <v>28</v>
      </c>
    </row>
    <row r="3470" spans="1:5" ht="12.75">
      <c r="A3470" s="35" t="s">
        <v>56</v>
      </c>
      <c r="E3470" s="39" t="s">
        <v>5985</v>
      </c>
    </row>
    <row r="3471" spans="1:5" ht="25.5">
      <c r="A3471" s="35" t="s">
        <v>58</v>
      </c>
      <c r="E3471" s="40" t="s">
        <v>5986</v>
      </c>
    </row>
    <row r="3472" spans="1:5" ht="12.75">
      <c r="A3472" t="s">
        <v>59</v>
      </c>
      <c r="E3472" s="39" t="s">
        <v>5</v>
      </c>
    </row>
    <row r="3473" spans="1:16" ht="12.75">
      <c r="A3473" t="s">
        <v>50</v>
      </c>
      <c s="34" t="s">
        <v>5987</v>
      </c>
      <c s="34" t="s">
        <v>5988</v>
      </c>
      <c s="35" t="s">
        <v>5</v>
      </c>
      <c s="6" t="s">
        <v>5989</v>
      </c>
      <c s="36" t="s">
        <v>65</v>
      </c>
      <c s="37">
        <v>1</v>
      </c>
      <c s="36">
        <v>0</v>
      </c>
      <c s="36">
        <f>ROUND(G3473*H3473,6)</f>
      </c>
      <c r="L3473" s="38">
        <v>0</v>
      </c>
      <c s="32">
        <f>ROUND(ROUND(L3473,2)*ROUND(G3473,3),2)</f>
      </c>
      <c s="36" t="s">
        <v>68</v>
      </c>
      <c>
        <f>(M3473*21)/100</f>
      </c>
      <c t="s">
        <v>28</v>
      </c>
    </row>
    <row r="3474" spans="1:5" ht="12.75">
      <c r="A3474" s="35" t="s">
        <v>56</v>
      </c>
      <c r="E3474" s="39" t="s">
        <v>5989</v>
      </c>
    </row>
    <row r="3475" spans="1:5" ht="25.5">
      <c r="A3475" s="35" t="s">
        <v>58</v>
      </c>
      <c r="E3475" s="40" t="s">
        <v>5990</v>
      </c>
    </row>
    <row r="3476" spans="1:5" ht="12.75">
      <c r="A3476" t="s">
        <v>59</v>
      </c>
      <c r="E3476" s="39" t="s">
        <v>5</v>
      </c>
    </row>
    <row r="3477" spans="1:16" ht="12.75">
      <c r="A3477" t="s">
        <v>50</v>
      </c>
      <c s="34" t="s">
        <v>5991</v>
      </c>
      <c s="34" t="s">
        <v>5992</v>
      </c>
      <c s="35" t="s">
        <v>5</v>
      </c>
      <c s="6" t="s">
        <v>5993</v>
      </c>
      <c s="36" t="s">
        <v>65</v>
      </c>
      <c s="37">
        <v>1</v>
      </c>
      <c s="36">
        <v>0</v>
      </c>
      <c s="36">
        <f>ROUND(G3477*H3477,6)</f>
      </c>
      <c r="L3477" s="38">
        <v>0</v>
      </c>
      <c s="32">
        <f>ROUND(ROUND(L3477,2)*ROUND(G3477,3),2)</f>
      </c>
      <c s="36" t="s">
        <v>68</v>
      </c>
      <c>
        <f>(M3477*21)/100</f>
      </c>
      <c t="s">
        <v>28</v>
      </c>
    </row>
    <row r="3478" spans="1:5" ht="12.75">
      <c r="A3478" s="35" t="s">
        <v>56</v>
      </c>
      <c r="E3478" s="39" t="s">
        <v>5993</v>
      </c>
    </row>
    <row r="3479" spans="1:5" ht="25.5">
      <c r="A3479" s="35" t="s">
        <v>58</v>
      </c>
      <c r="E3479" s="40" t="s">
        <v>5994</v>
      </c>
    </row>
    <row r="3480" spans="1:5" ht="12.75">
      <c r="A3480" t="s">
        <v>59</v>
      </c>
      <c r="E3480" s="39" t="s">
        <v>5</v>
      </c>
    </row>
    <row r="3481" spans="1:16" ht="12.75">
      <c r="A3481" t="s">
        <v>50</v>
      </c>
      <c s="34" t="s">
        <v>5995</v>
      </c>
      <c s="34" t="s">
        <v>5996</v>
      </c>
      <c s="35" t="s">
        <v>5</v>
      </c>
      <c s="6" t="s">
        <v>5997</v>
      </c>
      <c s="36" t="s">
        <v>65</v>
      </c>
      <c s="37">
        <v>1</v>
      </c>
      <c s="36">
        <v>0</v>
      </c>
      <c s="36">
        <f>ROUND(G3481*H3481,6)</f>
      </c>
      <c r="L3481" s="38">
        <v>0</v>
      </c>
      <c s="32">
        <f>ROUND(ROUND(L3481,2)*ROUND(G3481,3),2)</f>
      </c>
      <c s="36" t="s">
        <v>68</v>
      </c>
      <c>
        <f>(M3481*21)/100</f>
      </c>
      <c t="s">
        <v>28</v>
      </c>
    </row>
    <row r="3482" spans="1:5" ht="12.75">
      <c r="A3482" s="35" t="s">
        <v>56</v>
      </c>
      <c r="E3482" s="39" t="s">
        <v>5997</v>
      </c>
    </row>
    <row r="3483" spans="1:5" ht="25.5">
      <c r="A3483" s="35" t="s">
        <v>58</v>
      </c>
      <c r="E3483" s="40" t="s">
        <v>5998</v>
      </c>
    </row>
    <row r="3484" spans="1:5" ht="12.75">
      <c r="A3484" t="s">
        <v>59</v>
      </c>
      <c r="E3484" s="39" t="s">
        <v>5</v>
      </c>
    </row>
    <row r="3485" spans="1:16" ht="12.75">
      <c r="A3485" t="s">
        <v>50</v>
      </c>
      <c s="34" t="s">
        <v>5999</v>
      </c>
      <c s="34" t="s">
        <v>6000</v>
      </c>
      <c s="35" t="s">
        <v>5</v>
      </c>
      <c s="6" t="s">
        <v>6001</v>
      </c>
      <c s="36" t="s">
        <v>65</v>
      </c>
      <c s="37">
        <v>1</v>
      </c>
      <c s="36">
        <v>0</v>
      </c>
      <c s="36">
        <f>ROUND(G3485*H3485,6)</f>
      </c>
      <c r="L3485" s="38">
        <v>0</v>
      </c>
      <c s="32">
        <f>ROUND(ROUND(L3485,2)*ROUND(G3485,3),2)</f>
      </c>
      <c s="36" t="s">
        <v>68</v>
      </c>
      <c>
        <f>(M3485*21)/100</f>
      </c>
      <c t="s">
        <v>28</v>
      </c>
    </row>
    <row r="3486" spans="1:5" ht="12.75">
      <c r="A3486" s="35" t="s">
        <v>56</v>
      </c>
      <c r="E3486" s="39" t="s">
        <v>6001</v>
      </c>
    </row>
    <row r="3487" spans="1:5" ht="25.5">
      <c r="A3487" s="35" t="s">
        <v>58</v>
      </c>
      <c r="E3487" s="40" t="s">
        <v>6002</v>
      </c>
    </row>
    <row r="3488" spans="1:5" ht="12.75">
      <c r="A3488" t="s">
        <v>59</v>
      </c>
      <c r="E3488" s="39" t="s">
        <v>5</v>
      </c>
    </row>
    <row r="3489" spans="1:16" ht="12.75">
      <c r="A3489" t="s">
        <v>50</v>
      </c>
      <c s="34" t="s">
        <v>6003</v>
      </c>
      <c s="34" t="s">
        <v>6004</v>
      </c>
      <c s="35" t="s">
        <v>5</v>
      </c>
      <c s="6" t="s">
        <v>6005</v>
      </c>
      <c s="36" t="s">
        <v>174</v>
      </c>
      <c s="37">
        <v>3.825</v>
      </c>
      <c s="36">
        <v>0</v>
      </c>
      <c s="36">
        <f>ROUND(G3489*H3489,6)</f>
      </c>
      <c r="L3489" s="38">
        <v>0</v>
      </c>
      <c s="32">
        <f>ROUND(ROUND(L3489,2)*ROUND(G3489,3),2)</f>
      </c>
      <c s="36" t="s">
        <v>68</v>
      </c>
      <c>
        <f>(M3489*21)/100</f>
      </c>
      <c t="s">
        <v>28</v>
      </c>
    </row>
    <row r="3490" spans="1:5" ht="12.75">
      <c r="A3490" s="35" t="s">
        <v>56</v>
      </c>
      <c r="E3490" s="39" t="s">
        <v>6005</v>
      </c>
    </row>
    <row r="3491" spans="1:5" ht="25.5">
      <c r="A3491" s="35" t="s">
        <v>58</v>
      </c>
      <c r="E3491" s="40" t="s">
        <v>6006</v>
      </c>
    </row>
    <row r="3492" spans="1:5" ht="12.75">
      <c r="A3492" t="s">
        <v>59</v>
      </c>
      <c r="E3492" s="39" t="s">
        <v>5</v>
      </c>
    </row>
    <row r="3493" spans="1:16" ht="12.75">
      <c r="A3493" t="s">
        <v>50</v>
      </c>
      <c s="34" t="s">
        <v>6007</v>
      </c>
      <c s="34" t="s">
        <v>6008</v>
      </c>
      <c s="35" t="s">
        <v>5</v>
      </c>
      <c s="6" t="s">
        <v>6009</v>
      </c>
      <c s="36" t="s">
        <v>65</v>
      </c>
      <c s="37">
        <v>1</v>
      </c>
      <c s="36">
        <v>0</v>
      </c>
      <c s="36">
        <f>ROUND(G3493*H3493,6)</f>
      </c>
      <c r="L3493" s="38">
        <v>0</v>
      </c>
      <c s="32">
        <f>ROUND(ROUND(L3493,2)*ROUND(G3493,3),2)</f>
      </c>
      <c s="36" t="s">
        <v>68</v>
      </c>
      <c>
        <f>(M3493*21)/100</f>
      </c>
      <c t="s">
        <v>28</v>
      </c>
    </row>
    <row r="3494" spans="1:5" ht="12.75">
      <c r="A3494" s="35" t="s">
        <v>56</v>
      </c>
      <c r="E3494" s="39" t="s">
        <v>6009</v>
      </c>
    </row>
    <row r="3495" spans="1:5" ht="25.5">
      <c r="A3495" s="35" t="s">
        <v>58</v>
      </c>
      <c r="E3495" s="40" t="s">
        <v>6010</v>
      </c>
    </row>
    <row r="3496" spans="1:5" ht="12.75">
      <c r="A3496" t="s">
        <v>59</v>
      </c>
      <c r="E3496" s="39" t="s">
        <v>5</v>
      </c>
    </row>
    <row r="3497" spans="1:16" ht="12.75">
      <c r="A3497" t="s">
        <v>50</v>
      </c>
      <c s="34" t="s">
        <v>6011</v>
      </c>
      <c s="34" t="s">
        <v>6012</v>
      </c>
      <c s="35" t="s">
        <v>5</v>
      </c>
      <c s="6" t="s">
        <v>6013</v>
      </c>
      <c s="36" t="s">
        <v>65</v>
      </c>
      <c s="37">
        <v>1</v>
      </c>
      <c s="36">
        <v>0</v>
      </c>
      <c s="36">
        <f>ROUND(G3497*H3497,6)</f>
      </c>
      <c r="L3497" s="38">
        <v>0</v>
      </c>
      <c s="32">
        <f>ROUND(ROUND(L3497,2)*ROUND(G3497,3),2)</f>
      </c>
      <c s="36" t="s">
        <v>68</v>
      </c>
      <c>
        <f>(M3497*21)/100</f>
      </c>
      <c t="s">
        <v>28</v>
      </c>
    </row>
    <row r="3498" spans="1:5" ht="12.75">
      <c r="A3498" s="35" t="s">
        <v>56</v>
      </c>
      <c r="E3498" s="39" t="s">
        <v>6013</v>
      </c>
    </row>
    <row r="3499" spans="1:5" ht="25.5">
      <c r="A3499" s="35" t="s">
        <v>58</v>
      </c>
      <c r="E3499" s="40" t="s">
        <v>6014</v>
      </c>
    </row>
    <row r="3500" spans="1:5" ht="12.75">
      <c r="A3500" t="s">
        <v>59</v>
      </c>
      <c r="E3500" s="39" t="s">
        <v>5</v>
      </c>
    </row>
    <row r="3501" spans="1:16" ht="12.75">
      <c r="A3501" t="s">
        <v>50</v>
      </c>
      <c s="34" t="s">
        <v>6015</v>
      </c>
      <c s="34" t="s">
        <v>6016</v>
      </c>
      <c s="35" t="s">
        <v>5</v>
      </c>
      <c s="6" t="s">
        <v>6017</v>
      </c>
      <c s="36" t="s">
        <v>65</v>
      </c>
      <c s="37">
        <v>1</v>
      </c>
      <c s="36">
        <v>0</v>
      </c>
      <c s="36">
        <f>ROUND(G3501*H3501,6)</f>
      </c>
      <c r="L3501" s="38">
        <v>0</v>
      </c>
      <c s="32">
        <f>ROUND(ROUND(L3501,2)*ROUND(G3501,3),2)</f>
      </c>
      <c s="36" t="s">
        <v>55</v>
      </c>
      <c>
        <f>(M3501*21)/100</f>
      </c>
      <c t="s">
        <v>28</v>
      </c>
    </row>
    <row r="3502" spans="1:5" ht="12.75">
      <c r="A3502" s="35" t="s">
        <v>56</v>
      </c>
      <c r="E3502" s="39" t="s">
        <v>6017</v>
      </c>
    </row>
    <row r="3503" spans="1:5" ht="25.5">
      <c r="A3503" s="35" t="s">
        <v>58</v>
      </c>
      <c r="E3503" s="40" t="s">
        <v>6018</v>
      </c>
    </row>
    <row r="3504" spans="1:5" ht="12.75">
      <c r="A3504" t="s">
        <v>59</v>
      </c>
      <c r="E3504" s="39" t="s">
        <v>5</v>
      </c>
    </row>
    <row r="3505" spans="1:16" ht="12.75">
      <c r="A3505" t="s">
        <v>50</v>
      </c>
      <c s="34" t="s">
        <v>6019</v>
      </c>
      <c s="34" t="s">
        <v>6020</v>
      </c>
      <c s="35" t="s">
        <v>5</v>
      </c>
      <c s="6" t="s">
        <v>6021</v>
      </c>
      <c s="36" t="s">
        <v>65</v>
      </c>
      <c s="37">
        <v>1</v>
      </c>
      <c s="36">
        <v>0</v>
      </c>
      <c s="36">
        <f>ROUND(G3505*H3505,6)</f>
      </c>
      <c r="L3505" s="38">
        <v>0</v>
      </c>
      <c s="32">
        <f>ROUND(ROUND(L3505,2)*ROUND(G3505,3),2)</f>
      </c>
      <c s="36" t="s">
        <v>55</v>
      </c>
      <c>
        <f>(M3505*21)/100</f>
      </c>
      <c t="s">
        <v>28</v>
      </c>
    </row>
    <row r="3506" spans="1:5" ht="12.75">
      <c r="A3506" s="35" t="s">
        <v>56</v>
      </c>
      <c r="E3506" s="39" t="s">
        <v>6021</v>
      </c>
    </row>
    <row r="3507" spans="1:5" ht="12.75">
      <c r="A3507" s="35" t="s">
        <v>58</v>
      </c>
      <c r="E3507" s="40" t="s">
        <v>5</v>
      </c>
    </row>
    <row r="3508" spans="1:5" ht="12.75">
      <c r="A3508" t="s">
        <v>59</v>
      </c>
      <c r="E3508" s="39" t="s">
        <v>5</v>
      </c>
    </row>
    <row r="3509" spans="1:16" ht="12.75">
      <c r="A3509" t="s">
        <v>50</v>
      </c>
      <c s="34" t="s">
        <v>6022</v>
      </c>
      <c s="34" t="s">
        <v>6023</v>
      </c>
      <c s="35" t="s">
        <v>5</v>
      </c>
      <c s="6" t="s">
        <v>6024</v>
      </c>
      <c s="36" t="s">
        <v>65</v>
      </c>
      <c s="37">
        <v>1</v>
      </c>
      <c s="36">
        <v>0</v>
      </c>
      <c s="36">
        <f>ROUND(G3509*H3509,6)</f>
      </c>
      <c r="L3509" s="38">
        <v>0</v>
      </c>
      <c s="32">
        <f>ROUND(ROUND(L3509,2)*ROUND(G3509,3),2)</f>
      </c>
      <c s="36" t="s">
        <v>55</v>
      </c>
      <c>
        <f>(M3509*21)/100</f>
      </c>
      <c t="s">
        <v>28</v>
      </c>
    </row>
    <row r="3510" spans="1:5" ht="12.75">
      <c r="A3510" s="35" t="s">
        <v>56</v>
      </c>
      <c r="E3510" s="39" t="s">
        <v>6024</v>
      </c>
    </row>
    <row r="3511" spans="1:5" ht="25.5">
      <c r="A3511" s="35" t="s">
        <v>58</v>
      </c>
      <c r="E3511" s="40" t="s">
        <v>6025</v>
      </c>
    </row>
    <row r="3512" spans="1:5" ht="12.75">
      <c r="A3512" t="s">
        <v>59</v>
      </c>
      <c r="E3512" s="39" t="s">
        <v>5</v>
      </c>
    </row>
    <row r="3513" spans="1:16" ht="12.75">
      <c r="A3513" t="s">
        <v>50</v>
      </c>
      <c s="34" t="s">
        <v>6026</v>
      </c>
      <c s="34" t="s">
        <v>6027</v>
      </c>
      <c s="35" t="s">
        <v>5</v>
      </c>
      <c s="6" t="s">
        <v>6028</v>
      </c>
      <c s="36" t="s">
        <v>65</v>
      </c>
      <c s="37">
        <v>1</v>
      </c>
      <c s="36">
        <v>0</v>
      </c>
      <c s="36">
        <f>ROUND(G3513*H3513,6)</f>
      </c>
      <c r="L3513" s="38">
        <v>0</v>
      </c>
      <c s="32">
        <f>ROUND(ROUND(L3513,2)*ROUND(G3513,3),2)</f>
      </c>
      <c s="36" t="s">
        <v>55</v>
      </c>
      <c>
        <f>(M3513*21)/100</f>
      </c>
      <c t="s">
        <v>28</v>
      </c>
    </row>
    <row r="3514" spans="1:5" ht="12.75">
      <c r="A3514" s="35" t="s">
        <v>56</v>
      </c>
      <c r="E3514" s="39" t="s">
        <v>6028</v>
      </c>
    </row>
    <row r="3515" spans="1:5" ht="25.5">
      <c r="A3515" s="35" t="s">
        <v>58</v>
      </c>
      <c r="E3515" s="40" t="s">
        <v>5832</v>
      </c>
    </row>
    <row r="3516" spans="1:5" ht="12.75">
      <c r="A3516" t="s">
        <v>59</v>
      </c>
      <c r="E3516" s="39" t="s">
        <v>5</v>
      </c>
    </row>
    <row r="3517" spans="1:16" ht="25.5">
      <c r="A3517" t="s">
        <v>50</v>
      </c>
      <c s="34" t="s">
        <v>6029</v>
      </c>
      <c s="34" t="s">
        <v>6030</v>
      </c>
      <c s="35" t="s">
        <v>5</v>
      </c>
      <c s="6" t="s">
        <v>6031</v>
      </c>
      <c s="36" t="s">
        <v>65</v>
      </c>
      <c s="37">
        <v>1</v>
      </c>
      <c s="36">
        <v>0</v>
      </c>
      <c s="36">
        <f>ROUND(G3517*H3517,6)</f>
      </c>
      <c r="L3517" s="38">
        <v>0</v>
      </c>
      <c s="32">
        <f>ROUND(ROUND(L3517,2)*ROUND(G3517,3),2)</f>
      </c>
      <c s="36" t="s">
        <v>55</v>
      </c>
      <c>
        <f>(M3517*21)/100</f>
      </c>
      <c t="s">
        <v>28</v>
      </c>
    </row>
    <row r="3518" spans="1:5" ht="25.5">
      <c r="A3518" s="35" t="s">
        <v>56</v>
      </c>
      <c r="E3518" s="39" t="s">
        <v>6031</v>
      </c>
    </row>
    <row r="3519" spans="1:5" ht="25.5">
      <c r="A3519" s="35" t="s">
        <v>58</v>
      </c>
      <c r="E3519" s="40" t="s">
        <v>6032</v>
      </c>
    </row>
    <row r="3520" spans="1:5" ht="12.75">
      <c r="A3520" t="s">
        <v>59</v>
      </c>
      <c r="E3520" s="39" t="s">
        <v>5</v>
      </c>
    </row>
    <row r="3521" spans="1:16" ht="12.75">
      <c r="A3521" t="s">
        <v>50</v>
      </c>
      <c s="34" t="s">
        <v>6033</v>
      </c>
      <c s="34" t="s">
        <v>6034</v>
      </c>
      <c s="35" t="s">
        <v>5</v>
      </c>
      <c s="6" t="s">
        <v>6035</v>
      </c>
      <c s="36" t="s">
        <v>1659</v>
      </c>
      <c s="37">
        <v>65.501</v>
      </c>
      <c s="36">
        <v>0</v>
      </c>
      <c s="36">
        <f>ROUND(G3521*H3521,6)</f>
      </c>
      <c r="L3521" s="38">
        <v>0</v>
      </c>
      <c s="32">
        <f>ROUND(ROUND(L3521,2)*ROUND(G3521,3),2)</f>
      </c>
      <c s="36" t="s">
        <v>55</v>
      </c>
      <c>
        <f>(M3521*21)/100</f>
      </c>
      <c t="s">
        <v>28</v>
      </c>
    </row>
    <row r="3522" spans="1:5" ht="12.75">
      <c r="A3522" s="35" t="s">
        <v>56</v>
      </c>
      <c r="E3522" s="39" t="s">
        <v>6035</v>
      </c>
    </row>
    <row r="3523" spans="1:5" ht="89.25">
      <c r="A3523" s="35" t="s">
        <v>58</v>
      </c>
      <c r="E3523" s="40" t="s">
        <v>6036</v>
      </c>
    </row>
    <row r="3524" spans="1:5" ht="12.75">
      <c r="A3524" t="s">
        <v>59</v>
      </c>
      <c r="E3524" s="39" t="s">
        <v>5</v>
      </c>
    </row>
    <row r="3525" spans="1:16" ht="12.75">
      <c r="A3525" t="s">
        <v>50</v>
      </c>
      <c s="34" t="s">
        <v>6037</v>
      </c>
      <c s="34" t="s">
        <v>6038</v>
      </c>
      <c s="35" t="s">
        <v>5</v>
      </c>
      <c s="6" t="s">
        <v>6039</v>
      </c>
      <c s="36" t="s">
        <v>1659</v>
      </c>
      <c s="37">
        <v>26.313</v>
      </c>
      <c s="36">
        <v>0</v>
      </c>
      <c s="36">
        <f>ROUND(G3525*H3525,6)</f>
      </c>
      <c r="L3525" s="38">
        <v>0</v>
      </c>
      <c s="32">
        <f>ROUND(ROUND(L3525,2)*ROUND(G3525,3),2)</f>
      </c>
      <c s="36" t="s">
        <v>68</v>
      </c>
      <c>
        <f>(M3525*21)/100</f>
      </c>
      <c t="s">
        <v>28</v>
      </c>
    </row>
    <row r="3526" spans="1:5" ht="12.75">
      <c r="A3526" s="35" t="s">
        <v>56</v>
      </c>
      <c r="E3526" s="39" t="s">
        <v>6039</v>
      </c>
    </row>
    <row r="3527" spans="1:5" ht="357">
      <c r="A3527" s="35" t="s">
        <v>58</v>
      </c>
      <c r="E3527" s="40" t="s">
        <v>6040</v>
      </c>
    </row>
    <row r="3528" spans="1:5" ht="12.75">
      <c r="A3528" t="s">
        <v>59</v>
      </c>
      <c r="E3528" s="39" t="s">
        <v>5</v>
      </c>
    </row>
    <row r="3529" spans="1:16" ht="12.75">
      <c r="A3529" t="s">
        <v>50</v>
      </c>
      <c s="34" t="s">
        <v>6041</v>
      </c>
      <c s="34" t="s">
        <v>6042</v>
      </c>
      <c s="35" t="s">
        <v>5</v>
      </c>
      <c s="6" t="s">
        <v>6043</v>
      </c>
      <c s="36" t="s">
        <v>1659</v>
      </c>
      <c s="37">
        <v>26.313</v>
      </c>
      <c s="36">
        <v>0</v>
      </c>
      <c s="36">
        <f>ROUND(G3529*H3529,6)</f>
      </c>
      <c r="L3529" s="38">
        <v>0</v>
      </c>
      <c s="32">
        <f>ROUND(ROUND(L3529,2)*ROUND(G3529,3),2)</f>
      </c>
      <c s="36" t="s">
        <v>55</v>
      </c>
      <c>
        <f>(M3529*21)/100</f>
      </c>
      <c t="s">
        <v>28</v>
      </c>
    </row>
    <row r="3530" spans="1:5" ht="12.75">
      <c r="A3530" s="35" t="s">
        <v>56</v>
      </c>
      <c r="E3530" s="39" t="s">
        <v>6043</v>
      </c>
    </row>
    <row r="3531" spans="1:5" ht="344.25">
      <c r="A3531" s="35" t="s">
        <v>58</v>
      </c>
      <c r="E3531" s="40" t="s">
        <v>6044</v>
      </c>
    </row>
    <row r="3532" spans="1:5" ht="12.75">
      <c r="A3532" t="s">
        <v>59</v>
      </c>
      <c r="E3532" s="39" t="s">
        <v>5</v>
      </c>
    </row>
    <row r="3533" spans="1:16" ht="12.75">
      <c r="A3533" t="s">
        <v>50</v>
      </c>
      <c s="34" t="s">
        <v>6045</v>
      </c>
      <c s="34" t="s">
        <v>6046</v>
      </c>
      <c s="35" t="s">
        <v>5</v>
      </c>
      <c s="6" t="s">
        <v>6047</v>
      </c>
      <c s="36" t="s">
        <v>1659</v>
      </c>
      <c s="37">
        <v>3.93</v>
      </c>
      <c s="36">
        <v>0</v>
      </c>
      <c s="36">
        <f>ROUND(G3533*H3533,6)</f>
      </c>
      <c r="L3533" s="38">
        <v>0</v>
      </c>
      <c s="32">
        <f>ROUND(ROUND(L3533,2)*ROUND(G3533,3),2)</f>
      </c>
      <c s="36" t="s">
        <v>55</v>
      </c>
      <c>
        <f>(M3533*21)/100</f>
      </c>
      <c t="s">
        <v>28</v>
      </c>
    </row>
    <row r="3534" spans="1:5" ht="12.75">
      <c r="A3534" s="35" t="s">
        <v>56</v>
      </c>
      <c r="E3534" s="39" t="s">
        <v>6047</v>
      </c>
    </row>
    <row r="3535" spans="1:5" ht="38.25">
      <c r="A3535" s="35" t="s">
        <v>58</v>
      </c>
      <c r="E3535" s="40" t="s">
        <v>6048</v>
      </c>
    </row>
    <row r="3536" spans="1:5" ht="12.75">
      <c r="A3536" t="s">
        <v>59</v>
      </c>
      <c r="E3536" s="39" t="s">
        <v>5</v>
      </c>
    </row>
    <row r="3537" spans="1:16" ht="12.75">
      <c r="A3537" t="s">
        <v>50</v>
      </c>
      <c s="34" t="s">
        <v>6049</v>
      </c>
      <c s="34" t="s">
        <v>6050</v>
      </c>
      <c s="35" t="s">
        <v>5</v>
      </c>
      <c s="6" t="s">
        <v>6051</v>
      </c>
      <c s="36" t="s">
        <v>65</v>
      </c>
      <c s="37">
        <v>6</v>
      </c>
      <c s="36">
        <v>0</v>
      </c>
      <c s="36">
        <f>ROUND(G3537*H3537,6)</f>
      </c>
      <c r="L3537" s="38">
        <v>0</v>
      </c>
      <c s="32">
        <f>ROUND(ROUND(L3537,2)*ROUND(G3537,3),2)</f>
      </c>
      <c s="36" t="s">
        <v>55</v>
      </c>
      <c>
        <f>(M3537*21)/100</f>
      </c>
      <c t="s">
        <v>28</v>
      </c>
    </row>
    <row r="3538" spans="1:5" ht="12.75">
      <c r="A3538" s="35" t="s">
        <v>56</v>
      </c>
      <c r="E3538" s="39" t="s">
        <v>6051</v>
      </c>
    </row>
    <row r="3539" spans="1:5" ht="76.5">
      <c r="A3539" s="35" t="s">
        <v>58</v>
      </c>
      <c r="E3539" s="40" t="s">
        <v>6052</v>
      </c>
    </row>
    <row r="3540" spans="1:5" ht="12.75">
      <c r="A3540" t="s">
        <v>59</v>
      </c>
      <c r="E3540" s="39" t="s">
        <v>5</v>
      </c>
    </row>
    <row r="3541" spans="1:16" ht="12.75">
      <c r="A3541" t="s">
        <v>50</v>
      </c>
      <c s="34" t="s">
        <v>6053</v>
      </c>
      <c s="34" t="s">
        <v>6054</v>
      </c>
      <c s="35" t="s">
        <v>5</v>
      </c>
      <c s="6" t="s">
        <v>6055</v>
      </c>
      <c s="36" t="s">
        <v>65</v>
      </c>
      <c s="37">
        <v>4</v>
      </c>
      <c s="36">
        <v>0</v>
      </c>
      <c s="36">
        <f>ROUND(G3541*H3541,6)</f>
      </c>
      <c r="L3541" s="38">
        <v>0</v>
      </c>
      <c s="32">
        <f>ROUND(ROUND(L3541,2)*ROUND(G3541,3),2)</f>
      </c>
      <c s="36" t="s">
        <v>55</v>
      </c>
      <c>
        <f>(M3541*21)/100</f>
      </c>
      <c t="s">
        <v>28</v>
      </c>
    </row>
    <row r="3542" spans="1:5" ht="12.75">
      <c r="A3542" s="35" t="s">
        <v>56</v>
      </c>
      <c r="E3542" s="39" t="s">
        <v>6055</v>
      </c>
    </row>
    <row r="3543" spans="1:5" ht="63.75">
      <c r="A3543" s="35" t="s">
        <v>58</v>
      </c>
      <c r="E3543" s="40" t="s">
        <v>6056</v>
      </c>
    </row>
    <row r="3544" spans="1:5" ht="12.75">
      <c r="A3544" t="s">
        <v>59</v>
      </c>
      <c r="E3544" s="39" t="s">
        <v>5</v>
      </c>
    </row>
    <row r="3545" spans="1:16" ht="12.75">
      <c r="A3545" t="s">
        <v>50</v>
      </c>
      <c s="34" t="s">
        <v>6057</v>
      </c>
      <c s="34" t="s">
        <v>6058</v>
      </c>
      <c s="35" t="s">
        <v>5</v>
      </c>
      <c s="6" t="s">
        <v>6059</v>
      </c>
      <c s="36" t="s">
        <v>65</v>
      </c>
      <c s="37">
        <v>1</v>
      </c>
      <c s="36">
        <v>0</v>
      </c>
      <c s="36">
        <f>ROUND(G3545*H3545,6)</f>
      </c>
      <c r="L3545" s="38">
        <v>0</v>
      </c>
      <c s="32">
        <f>ROUND(ROUND(L3545,2)*ROUND(G3545,3),2)</f>
      </c>
      <c s="36" t="s">
        <v>55</v>
      </c>
      <c>
        <f>(M3545*21)/100</f>
      </c>
      <c t="s">
        <v>28</v>
      </c>
    </row>
    <row r="3546" spans="1:5" ht="12.75">
      <c r="A3546" s="35" t="s">
        <v>56</v>
      </c>
      <c r="E3546" s="39" t="s">
        <v>6059</v>
      </c>
    </row>
    <row r="3547" spans="1:5" ht="25.5">
      <c r="A3547" s="35" t="s">
        <v>58</v>
      </c>
      <c r="E3547" s="40" t="s">
        <v>6060</v>
      </c>
    </row>
    <row r="3548" spans="1:5" ht="12.75">
      <c r="A3548" t="s">
        <v>59</v>
      </c>
      <c r="E3548" s="39" t="s">
        <v>5</v>
      </c>
    </row>
    <row r="3549" spans="1:16" ht="12.75">
      <c r="A3549" t="s">
        <v>50</v>
      </c>
      <c s="34" t="s">
        <v>6061</v>
      </c>
      <c s="34" t="s">
        <v>6062</v>
      </c>
      <c s="35" t="s">
        <v>5</v>
      </c>
      <c s="6" t="s">
        <v>6063</v>
      </c>
      <c s="36" t="s">
        <v>54</v>
      </c>
      <c s="37">
        <v>1.446</v>
      </c>
      <c s="36">
        <v>0</v>
      </c>
      <c s="36">
        <f>ROUND(G3549*H3549,6)</f>
      </c>
      <c r="L3549" s="38">
        <v>0</v>
      </c>
      <c s="32">
        <f>ROUND(ROUND(L3549,2)*ROUND(G3549,3),2)</f>
      </c>
      <c s="36" t="s">
        <v>55</v>
      </c>
      <c>
        <f>(M3549*21)/100</f>
      </c>
      <c t="s">
        <v>28</v>
      </c>
    </row>
    <row r="3550" spans="1:5" ht="12.75">
      <c r="A3550" s="35" t="s">
        <v>56</v>
      </c>
      <c r="E3550" s="39" t="s">
        <v>6063</v>
      </c>
    </row>
    <row r="3551" spans="1:5" ht="12.75">
      <c r="A3551" s="35" t="s">
        <v>58</v>
      </c>
      <c r="E3551" s="40" t="s">
        <v>5</v>
      </c>
    </row>
    <row r="3552" spans="1:5" ht="12.75">
      <c r="A3552" t="s">
        <v>59</v>
      </c>
      <c r="E3552" s="39" t="s">
        <v>5</v>
      </c>
    </row>
    <row r="3553" spans="1:16" ht="25.5">
      <c r="A3553" t="s">
        <v>50</v>
      </c>
      <c s="34" t="s">
        <v>6064</v>
      </c>
      <c s="34" t="s">
        <v>6065</v>
      </c>
      <c s="35" t="s">
        <v>5</v>
      </c>
      <c s="6" t="s">
        <v>6066</v>
      </c>
      <c s="36" t="s">
        <v>65</v>
      </c>
      <c s="37">
        <v>1</v>
      </c>
      <c s="36">
        <v>0</v>
      </c>
      <c s="36">
        <f>ROUND(G3553*H3553,6)</f>
      </c>
      <c r="L3553" s="38">
        <v>0</v>
      </c>
      <c s="32">
        <f>ROUND(ROUND(L3553,2)*ROUND(G3553,3),2)</f>
      </c>
      <c s="36" t="s">
        <v>68</v>
      </c>
      <c>
        <f>(M3553*21)/100</f>
      </c>
      <c t="s">
        <v>28</v>
      </c>
    </row>
    <row r="3554" spans="1:5" ht="25.5">
      <c r="A3554" s="35" t="s">
        <v>56</v>
      </c>
      <c r="E3554" s="39" t="s">
        <v>6066</v>
      </c>
    </row>
    <row r="3555" spans="1:5" ht="12.75">
      <c r="A3555" s="35" t="s">
        <v>58</v>
      </c>
      <c r="E3555" s="40" t="s">
        <v>5</v>
      </c>
    </row>
    <row r="3556" spans="1:5" ht="12.75">
      <c r="A3556" t="s">
        <v>59</v>
      </c>
      <c r="E3556" s="39" t="s">
        <v>5</v>
      </c>
    </row>
    <row r="3557" spans="1:13" ht="12.75">
      <c r="A3557" t="s">
        <v>47</v>
      </c>
      <c r="C3557" s="31" t="s">
        <v>5618</v>
      </c>
      <c r="E3557" s="33" t="s">
        <v>6067</v>
      </c>
      <c r="J3557" s="32">
        <f>0</f>
      </c>
      <c s="32">
        <f>0</f>
      </c>
      <c s="32">
        <f>0+L3558+L3562+L3566+L3570+L3574+L3578+L3582+L3586+L3590+L3594+L3598</f>
      </c>
      <c s="32">
        <f>0+M3558+M3562+M3566+M3570+M3574+M3578+M3582+M3586+M3590+M3594+M3598</f>
      </c>
    </row>
    <row r="3558" spans="1:16" ht="12.75">
      <c r="A3558" t="s">
        <v>50</v>
      </c>
      <c s="34" t="s">
        <v>6068</v>
      </c>
      <c s="34" t="s">
        <v>6069</v>
      </c>
      <c s="35" t="s">
        <v>5</v>
      </c>
      <c s="6" t="s">
        <v>6070</v>
      </c>
      <c s="36" t="s">
        <v>1659</v>
      </c>
      <c s="37">
        <v>679.184</v>
      </c>
      <c s="36">
        <v>0</v>
      </c>
      <c s="36">
        <f>ROUND(G3558*H3558,6)</f>
      </c>
      <c r="L3558" s="38">
        <v>0</v>
      </c>
      <c s="32">
        <f>ROUND(ROUND(L3558,2)*ROUND(G3558,3),2)</f>
      </c>
      <c s="36" t="s">
        <v>68</v>
      </c>
      <c>
        <f>(M3558*21)/100</f>
      </c>
      <c t="s">
        <v>28</v>
      </c>
    </row>
    <row r="3559" spans="1:5" ht="12.75">
      <c r="A3559" s="35" t="s">
        <v>56</v>
      </c>
      <c r="E3559" s="39" t="s">
        <v>6071</v>
      </c>
    </row>
    <row r="3560" spans="1:5" ht="25.5">
      <c r="A3560" s="35" t="s">
        <v>58</v>
      </c>
      <c r="E3560" s="40" t="s">
        <v>6072</v>
      </c>
    </row>
    <row r="3561" spans="1:5" ht="12.75">
      <c r="A3561" t="s">
        <v>59</v>
      </c>
      <c r="E3561" s="39" t="s">
        <v>5</v>
      </c>
    </row>
    <row r="3562" spans="1:16" ht="25.5">
      <c r="A3562" t="s">
        <v>50</v>
      </c>
      <c s="34" t="s">
        <v>6073</v>
      </c>
      <c s="34" t="s">
        <v>6074</v>
      </c>
      <c s="35" t="s">
        <v>5</v>
      </c>
      <c s="6" t="s">
        <v>6075</v>
      </c>
      <c s="36" t="s">
        <v>1659</v>
      </c>
      <c s="37">
        <v>1241.427</v>
      </c>
      <c s="36">
        <v>0</v>
      </c>
      <c s="36">
        <f>ROUND(G3562*H3562,6)</f>
      </c>
      <c r="L3562" s="38">
        <v>0</v>
      </c>
      <c s="32">
        <f>ROUND(ROUND(L3562,2)*ROUND(G3562,3),2)</f>
      </c>
      <c s="36" t="s">
        <v>55</v>
      </c>
      <c>
        <f>(M3562*21)/100</f>
      </c>
      <c t="s">
        <v>28</v>
      </c>
    </row>
    <row r="3563" spans="1:5" ht="25.5">
      <c r="A3563" s="35" t="s">
        <v>56</v>
      </c>
      <c r="E3563" s="39" t="s">
        <v>6075</v>
      </c>
    </row>
    <row r="3564" spans="1:5" ht="25.5">
      <c r="A3564" s="35" t="s">
        <v>58</v>
      </c>
      <c r="E3564" s="40" t="s">
        <v>6076</v>
      </c>
    </row>
    <row r="3565" spans="1:5" ht="12.75">
      <c r="A3565" t="s">
        <v>59</v>
      </c>
      <c r="E3565" s="39" t="s">
        <v>5</v>
      </c>
    </row>
    <row r="3566" spans="1:16" ht="25.5">
      <c r="A3566" t="s">
        <v>50</v>
      </c>
      <c s="34" t="s">
        <v>6077</v>
      </c>
      <c s="34" t="s">
        <v>6078</v>
      </c>
      <c s="35" t="s">
        <v>5</v>
      </c>
      <c s="6" t="s">
        <v>6079</v>
      </c>
      <c s="36" t="s">
        <v>174</v>
      </c>
      <c s="37">
        <v>496.964</v>
      </c>
      <c s="36">
        <v>0</v>
      </c>
      <c s="36">
        <f>ROUND(G3566*H3566,6)</f>
      </c>
      <c r="L3566" s="38">
        <v>0</v>
      </c>
      <c s="32">
        <f>ROUND(ROUND(L3566,2)*ROUND(G3566,3),2)</f>
      </c>
      <c s="36" t="s">
        <v>55</v>
      </c>
      <c>
        <f>(M3566*21)/100</f>
      </c>
      <c t="s">
        <v>28</v>
      </c>
    </row>
    <row r="3567" spans="1:5" ht="25.5">
      <c r="A3567" s="35" t="s">
        <v>56</v>
      </c>
      <c r="E3567" s="39" t="s">
        <v>6079</v>
      </c>
    </row>
    <row r="3568" spans="1:5" ht="25.5">
      <c r="A3568" s="35" t="s">
        <v>58</v>
      </c>
      <c r="E3568" s="40" t="s">
        <v>6080</v>
      </c>
    </row>
    <row r="3569" spans="1:5" ht="12.75">
      <c r="A3569" t="s">
        <v>59</v>
      </c>
      <c r="E3569" s="39" t="s">
        <v>5</v>
      </c>
    </row>
    <row r="3570" spans="1:16" ht="12.75">
      <c r="A3570" t="s">
        <v>50</v>
      </c>
      <c s="34" t="s">
        <v>6081</v>
      </c>
      <c s="34" t="s">
        <v>6082</v>
      </c>
      <c s="35" t="s">
        <v>5</v>
      </c>
      <c s="6" t="s">
        <v>6083</v>
      </c>
      <c s="36" t="s">
        <v>1659</v>
      </c>
      <c s="37">
        <v>1746.01</v>
      </c>
      <c s="36">
        <v>0</v>
      </c>
      <c s="36">
        <f>ROUND(G3570*H3570,6)</f>
      </c>
      <c r="L3570" s="38">
        <v>0</v>
      </c>
      <c s="32">
        <f>ROUND(ROUND(L3570,2)*ROUND(G3570,3),2)</f>
      </c>
      <c s="36" t="s">
        <v>55</v>
      </c>
      <c>
        <f>(M3570*21)/100</f>
      </c>
      <c t="s">
        <v>28</v>
      </c>
    </row>
    <row r="3571" spans="1:5" ht="12.75">
      <c r="A3571" s="35" t="s">
        <v>56</v>
      </c>
      <c r="E3571" s="39" t="s">
        <v>6083</v>
      </c>
    </row>
    <row r="3572" spans="1:5" ht="25.5">
      <c r="A3572" s="35" t="s">
        <v>58</v>
      </c>
      <c r="E3572" s="42" t="s">
        <v>6084</v>
      </c>
    </row>
    <row r="3573" spans="1:5" ht="12.75">
      <c r="A3573" t="s">
        <v>59</v>
      </c>
      <c r="E3573" s="39" t="s">
        <v>5</v>
      </c>
    </row>
    <row r="3574" spans="1:16" ht="12.75">
      <c r="A3574" t="s">
        <v>50</v>
      </c>
      <c s="34" t="s">
        <v>6085</v>
      </c>
      <c s="34" t="s">
        <v>6086</v>
      </c>
      <c s="35" t="s">
        <v>5</v>
      </c>
      <c s="6" t="s">
        <v>6087</v>
      </c>
      <c s="36" t="s">
        <v>1659</v>
      </c>
      <c s="37">
        <v>1746.01</v>
      </c>
      <c s="36">
        <v>0</v>
      </c>
      <c s="36">
        <f>ROUND(G3574*H3574,6)</f>
      </c>
      <c r="L3574" s="38">
        <v>0</v>
      </c>
      <c s="32">
        <f>ROUND(ROUND(L3574,2)*ROUND(G3574,3),2)</f>
      </c>
      <c s="36" t="s">
        <v>55</v>
      </c>
      <c>
        <f>(M3574*21)/100</f>
      </c>
      <c t="s">
        <v>28</v>
      </c>
    </row>
    <row r="3575" spans="1:5" ht="12.75">
      <c r="A3575" s="35" t="s">
        <v>56</v>
      </c>
      <c r="E3575" s="39" t="s">
        <v>6087</v>
      </c>
    </row>
    <row r="3576" spans="1:5" ht="25.5">
      <c r="A3576" s="35" t="s">
        <v>58</v>
      </c>
      <c r="E3576" s="42" t="s">
        <v>6084</v>
      </c>
    </row>
    <row r="3577" spans="1:5" ht="12.75">
      <c r="A3577" t="s">
        <v>59</v>
      </c>
      <c r="E3577" s="39" t="s">
        <v>5</v>
      </c>
    </row>
    <row r="3578" spans="1:16" ht="12.75">
      <c r="A3578" t="s">
        <v>50</v>
      </c>
      <c s="34" t="s">
        <v>6088</v>
      </c>
      <c s="34" t="s">
        <v>6089</v>
      </c>
      <c s="35" t="s">
        <v>5</v>
      </c>
      <c s="6" t="s">
        <v>6090</v>
      </c>
      <c s="36" t="s">
        <v>1659</v>
      </c>
      <c s="37">
        <v>2.18</v>
      </c>
      <c s="36">
        <v>0</v>
      </c>
      <c s="36">
        <f>ROUND(G3578*H3578,6)</f>
      </c>
      <c r="L3578" s="38">
        <v>0</v>
      </c>
      <c s="32">
        <f>ROUND(ROUND(L3578,2)*ROUND(G3578,3),2)</f>
      </c>
      <c s="36" t="s">
        <v>55</v>
      </c>
      <c>
        <f>(M3578*21)/100</f>
      </c>
      <c t="s">
        <v>28</v>
      </c>
    </row>
    <row r="3579" spans="1:5" ht="12.75">
      <c r="A3579" s="35" t="s">
        <v>56</v>
      </c>
      <c r="E3579" s="39" t="s">
        <v>6090</v>
      </c>
    </row>
    <row r="3580" spans="1:5" ht="25.5">
      <c r="A3580" s="35" t="s">
        <v>58</v>
      </c>
      <c r="E3580" s="42" t="s">
        <v>6091</v>
      </c>
    </row>
    <row r="3581" spans="1:5" ht="12.75">
      <c r="A3581" t="s">
        <v>59</v>
      </c>
      <c r="E3581" s="39" t="s">
        <v>5</v>
      </c>
    </row>
    <row r="3582" spans="1:16" ht="25.5">
      <c r="A3582" t="s">
        <v>50</v>
      </c>
      <c s="34" t="s">
        <v>6092</v>
      </c>
      <c s="34" t="s">
        <v>6093</v>
      </c>
      <c s="35" t="s">
        <v>5</v>
      </c>
      <c s="6" t="s">
        <v>6094</v>
      </c>
      <c s="36" t="s">
        <v>174</v>
      </c>
      <c s="37">
        <v>451.785</v>
      </c>
      <c s="36">
        <v>0</v>
      </c>
      <c s="36">
        <f>ROUND(G3582*H3582,6)</f>
      </c>
      <c r="L3582" s="38">
        <v>0</v>
      </c>
      <c s="32">
        <f>ROUND(ROUND(L3582,2)*ROUND(G3582,3),2)</f>
      </c>
      <c s="36" t="s">
        <v>55</v>
      </c>
      <c>
        <f>(M3582*21)/100</f>
      </c>
      <c t="s">
        <v>28</v>
      </c>
    </row>
    <row r="3583" spans="1:5" ht="25.5">
      <c r="A3583" s="35" t="s">
        <v>56</v>
      </c>
      <c r="E3583" s="39" t="s">
        <v>6094</v>
      </c>
    </row>
    <row r="3584" spans="1:5" ht="267.75">
      <c r="A3584" s="35" t="s">
        <v>58</v>
      </c>
      <c r="E3584" s="40" t="s">
        <v>6095</v>
      </c>
    </row>
    <row r="3585" spans="1:5" ht="12.75">
      <c r="A3585" t="s">
        <v>59</v>
      </c>
      <c r="E3585" s="39" t="s">
        <v>5</v>
      </c>
    </row>
    <row r="3586" spans="1:16" ht="12.75">
      <c r="A3586" t="s">
        <v>50</v>
      </c>
      <c s="34" t="s">
        <v>6096</v>
      </c>
      <c s="34" t="s">
        <v>6097</v>
      </c>
      <c s="35" t="s">
        <v>5</v>
      </c>
      <c s="6" t="s">
        <v>6098</v>
      </c>
      <c s="36" t="s">
        <v>1659</v>
      </c>
      <c s="37">
        <v>1553.066</v>
      </c>
      <c s="36">
        <v>0</v>
      </c>
      <c s="36">
        <f>ROUND(G3586*H3586,6)</f>
      </c>
      <c r="L3586" s="38">
        <v>0</v>
      </c>
      <c s="32">
        <f>ROUND(ROUND(L3586,2)*ROUND(G3586,3),2)</f>
      </c>
      <c s="36" t="s">
        <v>55</v>
      </c>
      <c>
        <f>(M3586*21)/100</f>
      </c>
      <c t="s">
        <v>28</v>
      </c>
    </row>
    <row r="3587" spans="1:5" ht="12.75">
      <c r="A3587" s="35" t="s">
        <v>56</v>
      </c>
      <c r="E3587" s="39" t="s">
        <v>6098</v>
      </c>
    </row>
    <row r="3588" spans="1:5" ht="409.5">
      <c r="A3588" s="35" t="s">
        <v>58</v>
      </c>
      <c r="E3588" s="42" t="s">
        <v>6099</v>
      </c>
    </row>
    <row r="3589" spans="1:5" ht="12.75">
      <c r="A3589" t="s">
        <v>59</v>
      </c>
      <c r="E3589" s="39" t="s">
        <v>5</v>
      </c>
    </row>
    <row r="3590" spans="1:16" ht="25.5">
      <c r="A3590" t="s">
        <v>50</v>
      </c>
      <c s="34" t="s">
        <v>6100</v>
      </c>
      <c s="34" t="s">
        <v>6101</v>
      </c>
      <c s="35" t="s">
        <v>5</v>
      </c>
      <c s="6" t="s">
        <v>6102</v>
      </c>
      <c s="36" t="s">
        <v>1659</v>
      </c>
      <c s="37">
        <v>1128.57</v>
      </c>
      <c s="36">
        <v>0</v>
      </c>
      <c s="36">
        <f>ROUND(G3590*H3590,6)</f>
      </c>
      <c r="L3590" s="38">
        <v>0</v>
      </c>
      <c s="32">
        <f>ROUND(ROUND(L3590,2)*ROUND(G3590,3),2)</f>
      </c>
      <c s="36" t="s">
        <v>55</v>
      </c>
      <c>
        <f>(M3590*21)/100</f>
      </c>
      <c t="s">
        <v>28</v>
      </c>
    </row>
    <row r="3591" spans="1:5" ht="25.5">
      <c r="A3591" s="35" t="s">
        <v>56</v>
      </c>
      <c r="E3591" s="39" t="s">
        <v>6102</v>
      </c>
    </row>
    <row r="3592" spans="1:5" ht="409.5">
      <c r="A3592" s="35" t="s">
        <v>58</v>
      </c>
      <c r="E3592" s="42" t="s">
        <v>6103</v>
      </c>
    </row>
    <row r="3593" spans="1:5" ht="12.75">
      <c r="A3593" t="s">
        <v>59</v>
      </c>
      <c r="E3593" s="39" t="s">
        <v>5</v>
      </c>
    </row>
    <row r="3594" spans="1:16" ht="25.5">
      <c r="A3594" t="s">
        <v>50</v>
      </c>
      <c s="34" t="s">
        <v>6104</v>
      </c>
      <c s="34" t="s">
        <v>6105</v>
      </c>
      <c s="35" t="s">
        <v>5</v>
      </c>
      <c s="6" t="s">
        <v>6106</v>
      </c>
      <c s="36" t="s">
        <v>1659</v>
      </c>
      <c s="37">
        <v>617.44</v>
      </c>
      <c s="36">
        <v>0</v>
      </c>
      <c s="36">
        <f>ROUND(G3594*H3594,6)</f>
      </c>
      <c r="L3594" s="38">
        <v>0</v>
      </c>
      <c s="32">
        <f>ROUND(ROUND(L3594,2)*ROUND(G3594,3),2)</f>
      </c>
      <c s="36" t="s">
        <v>55</v>
      </c>
      <c>
        <f>(M3594*21)/100</f>
      </c>
      <c t="s">
        <v>28</v>
      </c>
    </row>
    <row r="3595" spans="1:5" ht="25.5">
      <c r="A3595" s="35" t="s">
        <v>56</v>
      </c>
      <c r="E3595" s="39" t="s">
        <v>6106</v>
      </c>
    </row>
    <row r="3596" spans="1:5" ht="102">
      <c r="A3596" s="35" t="s">
        <v>58</v>
      </c>
      <c r="E3596" s="42" t="s">
        <v>6107</v>
      </c>
    </row>
    <row r="3597" spans="1:5" ht="12.75">
      <c r="A3597" t="s">
        <v>59</v>
      </c>
      <c r="E3597" s="39" t="s">
        <v>5</v>
      </c>
    </row>
    <row r="3598" spans="1:16" ht="12.75">
      <c r="A3598" t="s">
        <v>50</v>
      </c>
      <c s="34" t="s">
        <v>6108</v>
      </c>
      <c s="34" t="s">
        <v>6109</v>
      </c>
      <c s="35" t="s">
        <v>5</v>
      </c>
      <c s="6" t="s">
        <v>6110</v>
      </c>
      <c s="36" t="s">
        <v>54</v>
      </c>
      <c s="37">
        <v>51.852</v>
      </c>
      <c s="36">
        <v>0</v>
      </c>
      <c s="36">
        <f>ROUND(G3598*H3598,6)</f>
      </c>
      <c r="L3598" s="38">
        <v>0</v>
      </c>
      <c s="32">
        <f>ROUND(ROUND(L3598,2)*ROUND(G3598,3),2)</f>
      </c>
      <c s="36" t="s">
        <v>55</v>
      </c>
      <c>
        <f>(M3598*21)/100</f>
      </c>
      <c t="s">
        <v>28</v>
      </c>
    </row>
    <row r="3599" spans="1:5" ht="12.75">
      <c r="A3599" s="35" t="s">
        <v>56</v>
      </c>
      <c r="E3599" s="39" t="s">
        <v>6110</v>
      </c>
    </row>
    <row r="3600" spans="1:5" ht="12.75">
      <c r="A3600" s="35" t="s">
        <v>58</v>
      </c>
      <c r="E3600" s="40" t="s">
        <v>5</v>
      </c>
    </row>
    <row r="3601" spans="1:5" ht="12.75">
      <c r="A3601" t="s">
        <v>59</v>
      </c>
      <c r="E3601" s="39" t="s">
        <v>5</v>
      </c>
    </row>
    <row r="3602" spans="1:13" ht="12.75">
      <c r="A3602" t="s">
        <v>47</v>
      </c>
      <c r="C3602" s="31" t="s">
        <v>5622</v>
      </c>
      <c r="E3602" s="33" t="s">
        <v>6111</v>
      </c>
      <c r="J3602" s="32">
        <f>0</f>
      </c>
      <c s="32">
        <f>0</f>
      </c>
      <c s="32">
        <f>0+L3603+L3607+L3611+L3615+L3619+L3623+L3627+L3631</f>
      </c>
      <c s="32">
        <f>0+M3603+M3607+M3611+M3615+M3619+M3623+M3627+M3631</f>
      </c>
    </row>
    <row r="3603" spans="1:16" ht="12.75">
      <c r="A3603" t="s">
        <v>50</v>
      </c>
      <c s="34" t="s">
        <v>6112</v>
      </c>
      <c s="34" t="s">
        <v>6113</v>
      </c>
      <c s="35" t="s">
        <v>5</v>
      </c>
      <c s="6" t="s">
        <v>6114</v>
      </c>
      <c s="36" t="s">
        <v>174</v>
      </c>
      <c s="37">
        <v>78.75</v>
      </c>
      <c s="36">
        <v>0</v>
      </c>
      <c s="36">
        <f>ROUND(G3603*H3603,6)</f>
      </c>
      <c r="L3603" s="38">
        <v>0</v>
      </c>
      <c s="32">
        <f>ROUND(ROUND(L3603,2)*ROUND(G3603,3),2)</f>
      </c>
      <c s="36" t="s">
        <v>55</v>
      </c>
      <c>
        <f>(M3603*21)/100</f>
      </c>
      <c t="s">
        <v>28</v>
      </c>
    </row>
    <row r="3604" spans="1:5" ht="12.75">
      <c r="A3604" s="35" t="s">
        <v>56</v>
      </c>
      <c r="E3604" s="39" t="s">
        <v>6114</v>
      </c>
    </row>
    <row r="3605" spans="1:5" ht="25.5">
      <c r="A3605" s="35" t="s">
        <v>58</v>
      </c>
      <c r="E3605" s="40" t="s">
        <v>6115</v>
      </c>
    </row>
    <row r="3606" spans="1:5" ht="12.75">
      <c r="A3606" t="s">
        <v>59</v>
      </c>
      <c r="E3606" s="39" t="s">
        <v>5</v>
      </c>
    </row>
    <row r="3607" spans="1:16" ht="12.75">
      <c r="A3607" t="s">
        <v>50</v>
      </c>
      <c s="34" t="s">
        <v>6116</v>
      </c>
      <c s="34" t="s">
        <v>6117</v>
      </c>
      <c s="35" t="s">
        <v>5</v>
      </c>
      <c s="6" t="s">
        <v>6118</v>
      </c>
      <c s="36" t="s">
        <v>1659</v>
      </c>
      <c s="37">
        <v>379.423</v>
      </c>
      <c s="36">
        <v>0</v>
      </c>
      <c s="36">
        <f>ROUND(G3607*H3607,6)</f>
      </c>
      <c r="L3607" s="38">
        <v>0</v>
      </c>
      <c s="32">
        <f>ROUND(ROUND(L3607,2)*ROUND(G3607,3),2)</f>
      </c>
      <c s="36" t="s">
        <v>55</v>
      </c>
      <c>
        <f>(M3607*21)/100</f>
      </c>
      <c t="s">
        <v>28</v>
      </c>
    </row>
    <row r="3608" spans="1:5" ht="12.75">
      <c r="A3608" s="35" t="s">
        <v>56</v>
      </c>
      <c r="E3608" s="39" t="s">
        <v>6118</v>
      </c>
    </row>
    <row r="3609" spans="1:5" ht="25.5">
      <c r="A3609" s="35" t="s">
        <v>58</v>
      </c>
      <c r="E3609" s="40" t="s">
        <v>6119</v>
      </c>
    </row>
    <row r="3610" spans="1:5" ht="12.75">
      <c r="A3610" t="s">
        <v>59</v>
      </c>
      <c r="E3610" s="39" t="s">
        <v>5</v>
      </c>
    </row>
    <row r="3611" spans="1:16" ht="12.75">
      <c r="A3611" t="s">
        <v>50</v>
      </c>
      <c s="34" t="s">
        <v>6120</v>
      </c>
      <c s="34" t="s">
        <v>6121</v>
      </c>
      <c s="35" t="s">
        <v>5</v>
      </c>
      <c s="6" t="s">
        <v>6122</v>
      </c>
      <c s="36" t="s">
        <v>1659</v>
      </c>
      <c s="37">
        <v>364.83</v>
      </c>
      <c s="36">
        <v>0</v>
      </c>
      <c s="36">
        <f>ROUND(G3611*H3611,6)</f>
      </c>
      <c r="L3611" s="38">
        <v>0</v>
      </c>
      <c s="32">
        <f>ROUND(ROUND(L3611,2)*ROUND(G3611,3),2)</f>
      </c>
      <c s="36" t="s">
        <v>55</v>
      </c>
      <c>
        <f>(M3611*21)/100</f>
      </c>
      <c t="s">
        <v>28</v>
      </c>
    </row>
    <row r="3612" spans="1:5" ht="12.75">
      <c r="A3612" s="35" t="s">
        <v>56</v>
      </c>
      <c r="E3612" s="39" t="s">
        <v>6122</v>
      </c>
    </row>
    <row r="3613" spans="1:5" ht="76.5">
      <c r="A3613" s="35" t="s">
        <v>58</v>
      </c>
      <c r="E3613" s="42" t="s">
        <v>6123</v>
      </c>
    </row>
    <row r="3614" spans="1:5" ht="12.75">
      <c r="A3614" t="s">
        <v>59</v>
      </c>
      <c r="E3614" s="39" t="s">
        <v>5</v>
      </c>
    </row>
    <row r="3615" spans="1:16" ht="12.75">
      <c r="A3615" t="s">
        <v>50</v>
      </c>
      <c s="34" t="s">
        <v>6124</v>
      </c>
      <c s="34" t="s">
        <v>6125</v>
      </c>
      <c s="35" t="s">
        <v>5</v>
      </c>
      <c s="6" t="s">
        <v>6126</v>
      </c>
      <c s="36" t="s">
        <v>1659</v>
      </c>
      <c s="37">
        <v>383.814</v>
      </c>
      <c s="36">
        <v>0</v>
      </c>
      <c s="36">
        <f>ROUND(G3615*H3615,6)</f>
      </c>
      <c r="L3615" s="38">
        <v>0</v>
      </c>
      <c s="32">
        <f>ROUND(ROUND(L3615,2)*ROUND(G3615,3),2)</f>
      </c>
      <c s="36" t="s">
        <v>55</v>
      </c>
      <c>
        <f>(M3615*21)/100</f>
      </c>
      <c t="s">
        <v>28</v>
      </c>
    </row>
    <row r="3616" spans="1:5" ht="12.75">
      <c r="A3616" s="35" t="s">
        <v>56</v>
      </c>
      <c r="E3616" s="39" t="s">
        <v>6126</v>
      </c>
    </row>
    <row r="3617" spans="1:5" ht="140.25">
      <c r="A3617" s="35" t="s">
        <v>58</v>
      </c>
      <c r="E3617" s="42" t="s">
        <v>6127</v>
      </c>
    </row>
    <row r="3618" spans="1:5" ht="12.75">
      <c r="A3618" t="s">
        <v>59</v>
      </c>
      <c r="E3618" s="39" t="s">
        <v>5</v>
      </c>
    </row>
    <row r="3619" spans="1:16" ht="12.75">
      <c r="A3619" t="s">
        <v>50</v>
      </c>
      <c s="34" t="s">
        <v>6128</v>
      </c>
      <c s="34" t="s">
        <v>6129</v>
      </c>
      <c s="35" t="s">
        <v>5</v>
      </c>
      <c s="6" t="s">
        <v>6130</v>
      </c>
      <c s="36" t="s">
        <v>1659</v>
      </c>
      <c s="37">
        <v>364.83</v>
      </c>
      <c s="36">
        <v>0</v>
      </c>
      <c s="36">
        <f>ROUND(G3619*H3619,6)</f>
      </c>
      <c r="L3619" s="38">
        <v>0</v>
      </c>
      <c s="32">
        <f>ROUND(ROUND(L3619,2)*ROUND(G3619,3),2)</f>
      </c>
      <c s="36" t="s">
        <v>55</v>
      </c>
      <c>
        <f>(M3619*21)/100</f>
      </c>
      <c t="s">
        <v>28</v>
      </c>
    </row>
    <row r="3620" spans="1:5" ht="12.75">
      <c r="A3620" s="35" t="s">
        <v>56</v>
      </c>
      <c r="E3620" s="39" t="s">
        <v>6130</v>
      </c>
    </row>
    <row r="3621" spans="1:5" ht="25.5">
      <c r="A3621" s="35" t="s">
        <v>58</v>
      </c>
      <c r="E3621" s="42" t="s">
        <v>6131</v>
      </c>
    </row>
    <row r="3622" spans="1:5" ht="12.75">
      <c r="A3622" t="s">
        <v>59</v>
      </c>
      <c r="E3622" s="39" t="s">
        <v>5</v>
      </c>
    </row>
    <row r="3623" spans="1:16" ht="12.75">
      <c r="A3623" t="s">
        <v>50</v>
      </c>
      <c s="34" t="s">
        <v>6132</v>
      </c>
      <c s="34" t="s">
        <v>6133</v>
      </c>
      <c s="35" t="s">
        <v>5</v>
      </c>
      <c s="6" t="s">
        <v>6134</v>
      </c>
      <c s="36" t="s">
        <v>174</v>
      </c>
      <c s="37">
        <v>3648.3</v>
      </c>
      <c s="36">
        <v>0</v>
      </c>
      <c s="36">
        <f>ROUND(G3623*H3623,6)</f>
      </c>
      <c r="L3623" s="38">
        <v>0</v>
      </c>
      <c s="32">
        <f>ROUND(ROUND(L3623,2)*ROUND(G3623,3),2)</f>
      </c>
      <c s="36" t="s">
        <v>55</v>
      </c>
      <c>
        <f>(M3623*21)/100</f>
      </c>
      <c t="s">
        <v>28</v>
      </c>
    </row>
    <row r="3624" spans="1:5" ht="12.75">
      <c r="A3624" s="35" t="s">
        <v>56</v>
      </c>
      <c r="E3624" s="39" t="s">
        <v>6134</v>
      </c>
    </row>
    <row r="3625" spans="1:5" ht="25.5">
      <c r="A3625" s="35" t="s">
        <v>58</v>
      </c>
      <c r="E3625" s="42" t="s">
        <v>6135</v>
      </c>
    </row>
    <row r="3626" spans="1:5" ht="12.75">
      <c r="A3626" t="s">
        <v>59</v>
      </c>
      <c r="E3626" s="39" t="s">
        <v>5</v>
      </c>
    </row>
    <row r="3627" spans="1:16" ht="12.75">
      <c r="A3627" t="s">
        <v>50</v>
      </c>
      <c s="34" t="s">
        <v>6136</v>
      </c>
      <c s="34" t="s">
        <v>6137</v>
      </c>
      <c s="35" t="s">
        <v>5</v>
      </c>
      <c s="6" t="s">
        <v>6138</v>
      </c>
      <c s="36" t="s">
        <v>174</v>
      </c>
      <c s="37">
        <v>75</v>
      </c>
      <c s="36">
        <v>0</v>
      </c>
      <c s="36">
        <f>ROUND(G3627*H3627,6)</f>
      </c>
      <c r="L3627" s="38">
        <v>0</v>
      </c>
      <c s="32">
        <f>ROUND(ROUND(L3627,2)*ROUND(G3627,3),2)</f>
      </c>
      <c s="36" t="s">
        <v>55</v>
      </c>
      <c>
        <f>(M3627*21)/100</f>
      </c>
      <c t="s">
        <v>28</v>
      </c>
    </row>
    <row r="3628" spans="1:5" ht="12.75">
      <c r="A3628" s="35" t="s">
        <v>56</v>
      </c>
      <c r="E3628" s="39" t="s">
        <v>6138</v>
      </c>
    </row>
    <row r="3629" spans="1:5" ht="25.5">
      <c r="A3629" s="35" t="s">
        <v>58</v>
      </c>
      <c r="E3629" s="40" t="s">
        <v>6139</v>
      </c>
    </row>
    <row r="3630" spans="1:5" ht="12.75">
      <c r="A3630" t="s">
        <v>59</v>
      </c>
      <c r="E3630" s="39" t="s">
        <v>5</v>
      </c>
    </row>
    <row r="3631" spans="1:16" ht="12.75">
      <c r="A3631" t="s">
        <v>50</v>
      </c>
      <c s="34" t="s">
        <v>6140</v>
      </c>
      <c s="34" t="s">
        <v>6141</v>
      </c>
      <c s="35" t="s">
        <v>5</v>
      </c>
      <c s="6" t="s">
        <v>6142</v>
      </c>
      <c s="36" t="s">
        <v>54</v>
      </c>
      <c s="37">
        <v>36.502</v>
      </c>
      <c s="36">
        <v>0</v>
      </c>
      <c s="36">
        <f>ROUND(G3631*H3631,6)</f>
      </c>
      <c r="L3631" s="38">
        <v>0</v>
      </c>
      <c s="32">
        <f>ROUND(ROUND(L3631,2)*ROUND(G3631,3),2)</f>
      </c>
      <c s="36" t="s">
        <v>55</v>
      </c>
      <c>
        <f>(M3631*21)/100</f>
      </c>
      <c t="s">
        <v>28</v>
      </c>
    </row>
    <row r="3632" spans="1:5" ht="12.75">
      <c r="A3632" s="35" t="s">
        <v>56</v>
      </c>
      <c r="E3632" s="39" t="s">
        <v>6142</v>
      </c>
    </row>
    <row r="3633" spans="1:5" ht="12.75">
      <c r="A3633" s="35" t="s">
        <v>58</v>
      </c>
      <c r="E3633" s="40" t="s">
        <v>5</v>
      </c>
    </row>
    <row r="3634" spans="1:5" ht="12.75">
      <c r="A3634" t="s">
        <v>59</v>
      </c>
      <c r="E3634" s="39" t="s">
        <v>5</v>
      </c>
    </row>
    <row r="3635" spans="1:13" ht="12.75">
      <c r="A3635" t="s">
        <v>47</v>
      </c>
      <c r="C3635" s="31" t="s">
        <v>5626</v>
      </c>
      <c r="E3635" s="33" t="s">
        <v>6143</v>
      </c>
      <c r="J3635" s="32">
        <f>0</f>
      </c>
      <c s="32">
        <f>0</f>
      </c>
      <c s="32">
        <f>0+L3636+L3640+L3644+L3648+L3652+L3656+L3660+L3664</f>
      </c>
      <c s="32">
        <f>0+M3636+M3640+M3644+M3648+M3652+M3656+M3660+M3664</f>
      </c>
    </row>
    <row r="3636" spans="1:16" ht="12.75">
      <c r="A3636" t="s">
        <v>50</v>
      </c>
      <c s="34" t="s">
        <v>6144</v>
      </c>
      <c s="34" t="s">
        <v>6113</v>
      </c>
      <c s="35" t="s">
        <v>5</v>
      </c>
      <c s="6" t="s">
        <v>6145</v>
      </c>
      <c s="36" t="s">
        <v>174</v>
      </c>
      <c s="37">
        <v>315</v>
      </c>
      <c s="36">
        <v>0</v>
      </c>
      <c s="36">
        <f>ROUND(G3636*H3636,6)</f>
      </c>
      <c r="L3636" s="38">
        <v>0</v>
      </c>
      <c s="32">
        <f>ROUND(ROUND(L3636,2)*ROUND(G3636,3),2)</f>
      </c>
      <c s="36" t="s">
        <v>68</v>
      </c>
      <c>
        <f>(M3636*21)/100</f>
      </c>
      <c t="s">
        <v>28</v>
      </c>
    </row>
    <row r="3637" spans="1:5" ht="12.75">
      <c r="A3637" s="35" t="s">
        <v>56</v>
      </c>
      <c r="E3637" s="39" t="s">
        <v>6145</v>
      </c>
    </row>
    <row r="3638" spans="1:5" ht="25.5">
      <c r="A3638" s="35" t="s">
        <v>58</v>
      </c>
      <c r="E3638" s="40" t="s">
        <v>6146</v>
      </c>
    </row>
    <row r="3639" spans="1:5" ht="12.75">
      <c r="A3639" t="s">
        <v>59</v>
      </c>
      <c r="E3639" s="39" t="s">
        <v>5</v>
      </c>
    </row>
    <row r="3640" spans="1:16" ht="12.75">
      <c r="A3640" t="s">
        <v>50</v>
      </c>
      <c s="34" t="s">
        <v>6147</v>
      </c>
      <c s="34" t="s">
        <v>6148</v>
      </c>
      <c s="35" t="s">
        <v>5</v>
      </c>
      <c s="6" t="s">
        <v>6149</v>
      </c>
      <c s="36" t="s">
        <v>1659</v>
      </c>
      <c s="37">
        <v>10.44</v>
      </c>
      <c s="36">
        <v>0.06581</v>
      </c>
      <c s="36">
        <f>ROUND(G3640*H3640,6)</f>
      </c>
      <c r="L3640" s="38">
        <v>0</v>
      </c>
      <c s="32">
        <f>ROUND(ROUND(L3640,2)*ROUND(G3640,3),2)</f>
      </c>
      <c s="36" t="s">
        <v>55</v>
      </c>
      <c>
        <f>(M3640*21)/100</f>
      </c>
      <c t="s">
        <v>28</v>
      </c>
    </row>
    <row r="3641" spans="1:5" ht="25.5">
      <c r="A3641" s="35" t="s">
        <v>56</v>
      </c>
      <c r="E3641" s="39" t="s">
        <v>6150</v>
      </c>
    </row>
    <row r="3642" spans="1:5" ht="25.5">
      <c r="A3642" s="35" t="s">
        <v>58</v>
      </c>
      <c r="E3642" s="40" t="s">
        <v>6151</v>
      </c>
    </row>
    <row r="3643" spans="1:5" ht="12.75">
      <c r="A3643" t="s">
        <v>59</v>
      </c>
      <c r="E3643" s="39" t="s">
        <v>5</v>
      </c>
    </row>
    <row r="3644" spans="1:16" ht="25.5">
      <c r="A3644" t="s">
        <v>50</v>
      </c>
      <c s="34" t="s">
        <v>6152</v>
      </c>
      <c s="34" t="s">
        <v>6153</v>
      </c>
      <c s="35" t="s">
        <v>5</v>
      </c>
      <c s="6" t="s">
        <v>6154</v>
      </c>
      <c s="36" t="s">
        <v>174</v>
      </c>
      <c s="37">
        <v>1067.015</v>
      </c>
      <c s="36">
        <v>0.014</v>
      </c>
      <c s="36">
        <f>ROUND(G3644*H3644,6)</f>
      </c>
      <c r="L3644" s="38">
        <v>0</v>
      </c>
      <c s="32">
        <f>ROUND(ROUND(L3644,2)*ROUND(G3644,3),2)</f>
      </c>
      <c s="36" t="s">
        <v>55</v>
      </c>
      <c>
        <f>(M3644*21)/100</f>
      </c>
      <c t="s">
        <v>28</v>
      </c>
    </row>
    <row r="3645" spans="1:5" ht="25.5">
      <c r="A3645" s="35" t="s">
        <v>56</v>
      </c>
      <c r="E3645" s="39" t="s">
        <v>6155</v>
      </c>
    </row>
    <row r="3646" spans="1:5" ht="409.5">
      <c r="A3646" s="35" t="s">
        <v>58</v>
      </c>
      <c r="E3646" s="40" t="s">
        <v>6156</v>
      </c>
    </row>
    <row r="3647" spans="1:5" ht="12.75">
      <c r="A3647" t="s">
        <v>59</v>
      </c>
      <c r="E3647" s="39" t="s">
        <v>5</v>
      </c>
    </row>
    <row r="3648" spans="1:16" ht="12.75">
      <c r="A3648" t="s">
        <v>50</v>
      </c>
      <c s="34" t="s">
        <v>6157</v>
      </c>
      <c s="34" t="s">
        <v>6158</v>
      </c>
      <c s="35" t="s">
        <v>5</v>
      </c>
      <c s="6" t="s">
        <v>6159</v>
      </c>
      <c s="36" t="s">
        <v>1659</v>
      </c>
      <c s="37">
        <v>1713.76</v>
      </c>
      <c s="36">
        <v>0.06583</v>
      </c>
      <c s="36">
        <f>ROUND(G3648*H3648,6)</f>
      </c>
      <c r="L3648" s="38">
        <v>0</v>
      </c>
      <c s="32">
        <f>ROUND(ROUND(L3648,2)*ROUND(G3648,3),2)</f>
      </c>
      <c s="36" t="s">
        <v>55</v>
      </c>
      <c>
        <f>(M3648*21)/100</f>
      </c>
      <c t="s">
        <v>28</v>
      </c>
    </row>
    <row r="3649" spans="1:5" ht="12.75">
      <c r="A3649" s="35" t="s">
        <v>56</v>
      </c>
      <c r="E3649" s="39" t="s">
        <v>6160</v>
      </c>
    </row>
    <row r="3650" spans="1:5" ht="409.5">
      <c r="A3650" s="35" t="s">
        <v>58</v>
      </c>
      <c r="E3650" s="42" t="s">
        <v>6161</v>
      </c>
    </row>
    <row r="3651" spans="1:5" ht="12.75">
      <c r="A3651" t="s">
        <v>59</v>
      </c>
      <c r="E3651" s="39" t="s">
        <v>5</v>
      </c>
    </row>
    <row r="3652" spans="1:16" ht="12.75">
      <c r="A3652" t="s">
        <v>50</v>
      </c>
      <c s="34" t="s">
        <v>6162</v>
      </c>
      <c s="34" t="s">
        <v>6163</v>
      </c>
      <c s="35" t="s">
        <v>5</v>
      </c>
      <c s="6" t="s">
        <v>6164</v>
      </c>
      <c s="36" t="s">
        <v>174</v>
      </c>
      <c s="37">
        <v>300</v>
      </c>
      <c s="36">
        <v>0</v>
      </c>
      <c s="36">
        <f>ROUND(G3652*H3652,6)</f>
      </c>
      <c r="L3652" s="38">
        <v>0</v>
      </c>
      <c s="32">
        <f>ROUND(ROUND(L3652,2)*ROUND(G3652,3),2)</f>
      </c>
      <c s="36" t="s">
        <v>55</v>
      </c>
      <c>
        <f>(M3652*21)/100</f>
      </c>
      <c t="s">
        <v>28</v>
      </c>
    </row>
    <row r="3653" spans="1:5" ht="12.75">
      <c r="A3653" s="35" t="s">
        <v>56</v>
      </c>
      <c r="E3653" s="39" t="s">
        <v>6164</v>
      </c>
    </row>
    <row r="3654" spans="1:5" ht="25.5">
      <c r="A3654" s="35" t="s">
        <v>58</v>
      </c>
      <c r="E3654" s="40" t="s">
        <v>6165</v>
      </c>
    </row>
    <row r="3655" spans="1:5" ht="12.75">
      <c r="A3655" t="s">
        <v>59</v>
      </c>
      <c r="E3655" s="39" t="s">
        <v>5</v>
      </c>
    </row>
    <row r="3656" spans="1:16" ht="12.75">
      <c r="A3656" t="s">
        <v>50</v>
      </c>
      <c s="34" t="s">
        <v>1655</v>
      </c>
      <c s="34" t="s">
        <v>6166</v>
      </c>
      <c s="35" t="s">
        <v>5</v>
      </c>
      <c s="6" t="s">
        <v>6167</v>
      </c>
      <c s="36" t="s">
        <v>1659</v>
      </c>
      <c s="37">
        <v>1713.76</v>
      </c>
      <c s="36">
        <v>0</v>
      </c>
      <c s="36">
        <f>ROUND(G3656*H3656,6)</f>
      </c>
      <c r="L3656" s="38">
        <v>0</v>
      </c>
      <c s="32">
        <f>ROUND(ROUND(L3656,2)*ROUND(G3656,3),2)</f>
      </c>
      <c s="36" t="s">
        <v>55</v>
      </c>
      <c>
        <f>(M3656*21)/100</f>
      </c>
      <c t="s">
        <v>28</v>
      </c>
    </row>
    <row r="3657" spans="1:5" ht="12.75">
      <c r="A3657" s="35" t="s">
        <v>56</v>
      </c>
      <c r="E3657" s="39" t="s">
        <v>6167</v>
      </c>
    </row>
    <row r="3658" spans="1:5" ht="25.5">
      <c r="A3658" s="35" t="s">
        <v>58</v>
      </c>
      <c r="E3658" s="42" t="s">
        <v>6168</v>
      </c>
    </row>
    <row r="3659" spans="1:5" ht="12.75">
      <c r="A3659" t="s">
        <v>59</v>
      </c>
      <c r="E3659" s="39" t="s">
        <v>5</v>
      </c>
    </row>
    <row r="3660" spans="1:16" ht="12.75">
      <c r="A3660" t="s">
        <v>50</v>
      </c>
      <c s="34" t="s">
        <v>6169</v>
      </c>
      <c s="34" t="s">
        <v>6170</v>
      </c>
      <c s="35" t="s">
        <v>5</v>
      </c>
      <c s="6" t="s">
        <v>6171</v>
      </c>
      <c s="36" t="s">
        <v>1659</v>
      </c>
      <c s="37">
        <v>1713.76</v>
      </c>
      <c s="36">
        <v>0</v>
      </c>
      <c s="36">
        <f>ROUND(G3660*H3660,6)</f>
      </c>
      <c r="L3660" s="38">
        <v>0</v>
      </c>
      <c s="32">
        <f>ROUND(ROUND(L3660,2)*ROUND(G3660,3),2)</f>
      </c>
      <c s="36" t="s">
        <v>55</v>
      </c>
      <c>
        <f>(M3660*21)/100</f>
      </c>
      <c t="s">
        <v>28</v>
      </c>
    </row>
    <row r="3661" spans="1:5" ht="12.75">
      <c r="A3661" s="35" t="s">
        <v>56</v>
      </c>
      <c r="E3661" s="39" t="s">
        <v>6171</v>
      </c>
    </row>
    <row r="3662" spans="1:5" ht="25.5">
      <c r="A3662" s="35" t="s">
        <v>58</v>
      </c>
      <c r="E3662" s="42" t="s">
        <v>6168</v>
      </c>
    </row>
    <row r="3663" spans="1:5" ht="12.75">
      <c r="A3663" t="s">
        <v>59</v>
      </c>
      <c r="E3663" s="39" t="s">
        <v>5</v>
      </c>
    </row>
    <row r="3664" spans="1:16" ht="12.75">
      <c r="A3664" t="s">
        <v>50</v>
      </c>
      <c s="34" t="s">
        <v>2634</v>
      </c>
      <c s="34" t="s">
        <v>6172</v>
      </c>
      <c s="35" t="s">
        <v>5</v>
      </c>
      <c s="6" t="s">
        <v>6173</v>
      </c>
      <c s="36" t="s">
        <v>54</v>
      </c>
      <c s="37">
        <v>128.766</v>
      </c>
      <c s="36">
        <v>0</v>
      </c>
      <c s="36">
        <f>ROUND(G3664*H3664,6)</f>
      </c>
      <c r="L3664" s="38">
        <v>0</v>
      </c>
      <c s="32">
        <f>ROUND(ROUND(L3664,2)*ROUND(G3664,3),2)</f>
      </c>
      <c s="36" t="s">
        <v>55</v>
      </c>
      <c>
        <f>(M3664*21)/100</f>
      </c>
      <c t="s">
        <v>28</v>
      </c>
    </row>
    <row r="3665" spans="1:5" ht="12.75">
      <c r="A3665" s="35" t="s">
        <v>56</v>
      </c>
      <c r="E3665" s="39" t="s">
        <v>6173</v>
      </c>
    </row>
    <row r="3666" spans="1:5" ht="12.75">
      <c r="A3666" s="35" t="s">
        <v>58</v>
      </c>
      <c r="E3666" s="40" t="s">
        <v>5</v>
      </c>
    </row>
    <row r="3667" spans="1:5" ht="12.75">
      <c r="A3667" t="s">
        <v>59</v>
      </c>
      <c r="E3667" s="39" t="s">
        <v>5</v>
      </c>
    </row>
    <row r="3668" spans="1:13" ht="12.75">
      <c r="A3668" t="s">
        <v>47</v>
      </c>
      <c r="C3668" s="31" t="s">
        <v>5634</v>
      </c>
      <c r="E3668" s="33" t="s">
        <v>6174</v>
      </c>
      <c r="J3668" s="32">
        <f>0</f>
      </c>
      <c s="32">
        <f>0</f>
      </c>
      <c s="32">
        <f>0+L3669+L3673+L3677+L3681+L3685+L3689+L3693+L3697+L3701+L3705+L3709</f>
      </c>
      <c s="32">
        <f>0+M3669+M3673+M3677+M3681+M3685+M3689+M3693+M3697+M3701+M3705+M3709</f>
      </c>
    </row>
    <row r="3669" spans="1:16" ht="12.75">
      <c r="A3669" t="s">
        <v>50</v>
      </c>
      <c s="34" t="s">
        <v>6175</v>
      </c>
      <c s="34" t="s">
        <v>6176</v>
      </c>
      <c s="35" t="s">
        <v>5</v>
      </c>
      <c s="6" t="s">
        <v>6177</v>
      </c>
      <c s="36" t="s">
        <v>174</v>
      </c>
      <c s="37">
        <v>816</v>
      </c>
      <c s="36">
        <v>0</v>
      </c>
      <c s="36">
        <f>ROUND(G3669*H3669,6)</f>
      </c>
      <c r="L3669" s="38">
        <v>0</v>
      </c>
      <c s="32">
        <f>ROUND(ROUND(L3669,2)*ROUND(G3669,3),2)</f>
      </c>
      <c s="36" t="s">
        <v>55</v>
      </c>
      <c>
        <f>(M3669*21)/100</f>
      </c>
      <c t="s">
        <v>28</v>
      </c>
    </row>
    <row r="3670" spans="1:5" ht="12.75">
      <c r="A3670" s="35" t="s">
        <v>56</v>
      </c>
      <c r="E3670" s="39" t="s">
        <v>6177</v>
      </c>
    </row>
    <row r="3671" spans="1:5" ht="25.5">
      <c r="A3671" s="35" t="s">
        <v>58</v>
      </c>
      <c r="E3671" s="40" t="s">
        <v>6178</v>
      </c>
    </row>
    <row r="3672" spans="1:5" ht="12.75">
      <c r="A3672" t="s">
        <v>59</v>
      </c>
      <c r="E3672" s="39" t="s">
        <v>5</v>
      </c>
    </row>
    <row r="3673" spans="1:16" ht="12.75">
      <c r="A3673" t="s">
        <v>50</v>
      </c>
      <c s="34" t="s">
        <v>6179</v>
      </c>
      <c s="34" t="s">
        <v>6180</v>
      </c>
      <c s="35" t="s">
        <v>5</v>
      </c>
      <c s="6" t="s">
        <v>6181</v>
      </c>
      <c s="36" t="s">
        <v>174</v>
      </c>
      <c s="37">
        <v>2680.665</v>
      </c>
      <c s="36">
        <v>0</v>
      </c>
      <c s="36">
        <f>ROUND(G3673*H3673,6)</f>
      </c>
      <c r="L3673" s="38">
        <v>0</v>
      </c>
      <c s="32">
        <f>ROUND(ROUND(L3673,2)*ROUND(G3673,3),2)</f>
      </c>
      <c s="36" t="s">
        <v>68</v>
      </c>
      <c>
        <f>(M3673*21)/100</f>
      </c>
      <c t="s">
        <v>28</v>
      </c>
    </row>
    <row r="3674" spans="1:5" ht="12.75">
      <c r="A3674" s="35" t="s">
        <v>56</v>
      </c>
      <c r="E3674" s="39" t="s">
        <v>6181</v>
      </c>
    </row>
    <row r="3675" spans="1:5" ht="25.5">
      <c r="A3675" s="35" t="s">
        <v>58</v>
      </c>
      <c r="E3675" s="40" t="s">
        <v>6182</v>
      </c>
    </row>
    <row r="3676" spans="1:5" ht="12.75">
      <c r="A3676" t="s">
        <v>59</v>
      </c>
      <c r="E3676" s="39" t="s">
        <v>5</v>
      </c>
    </row>
    <row r="3677" spans="1:16" ht="12.75">
      <c r="A3677" t="s">
        <v>50</v>
      </c>
      <c s="34" t="s">
        <v>6183</v>
      </c>
      <c s="34" t="s">
        <v>6184</v>
      </c>
      <c s="35" t="s">
        <v>5</v>
      </c>
      <c s="6" t="s">
        <v>6185</v>
      </c>
      <c s="36" t="s">
        <v>1659</v>
      </c>
      <c s="37">
        <v>3908.2</v>
      </c>
      <c s="36">
        <v>0</v>
      </c>
      <c s="36">
        <f>ROUND(G3677*H3677,6)</f>
      </c>
      <c r="L3677" s="38">
        <v>0</v>
      </c>
      <c s="32">
        <f>ROUND(ROUND(L3677,2)*ROUND(G3677,3),2)</f>
      </c>
      <c s="36" t="s">
        <v>55</v>
      </c>
      <c>
        <f>(M3677*21)/100</f>
      </c>
      <c t="s">
        <v>28</v>
      </c>
    </row>
    <row r="3678" spans="1:5" ht="12.75">
      <c r="A3678" s="35" t="s">
        <v>56</v>
      </c>
      <c r="E3678" s="39" t="s">
        <v>6185</v>
      </c>
    </row>
    <row r="3679" spans="1:5" ht="25.5">
      <c r="A3679" s="35" t="s">
        <v>58</v>
      </c>
      <c r="E3679" s="42" t="s">
        <v>6186</v>
      </c>
    </row>
    <row r="3680" spans="1:5" ht="12.75">
      <c r="A3680" t="s">
        <v>59</v>
      </c>
      <c r="E3680" s="39" t="s">
        <v>5</v>
      </c>
    </row>
    <row r="3681" spans="1:16" ht="12.75">
      <c r="A3681" t="s">
        <v>50</v>
      </c>
      <c s="34" t="s">
        <v>6187</v>
      </c>
      <c s="34" t="s">
        <v>6188</v>
      </c>
      <c s="35" t="s">
        <v>5</v>
      </c>
      <c s="6" t="s">
        <v>6189</v>
      </c>
      <c s="36" t="s">
        <v>174</v>
      </c>
      <c s="37">
        <v>800</v>
      </c>
      <c s="36">
        <v>0</v>
      </c>
      <c s="36">
        <f>ROUND(G3681*H3681,6)</f>
      </c>
      <c r="L3681" s="38">
        <v>0</v>
      </c>
      <c s="32">
        <f>ROUND(ROUND(L3681,2)*ROUND(G3681,3),2)</f>
      </c>
      <c s="36" t="s">
        <v>55</v>
      </c>
      <c>
        <f>(M3681*21)/100</f>
      </c>
      <c t="s">
        <v>28</v>
      </c>
    </row>
    <row r="3682" spans="1:5" ht="12.75">
      <c r="A3682" s="35" t="s">
        <v>56</v>
      </c>
      <c r="E3682" s="39" t="s">
        <v>6189</v>
      </c>
    </row>
    <row r="3683" spans="1:5" ht="25.5">
      <c r="A3683" s="35" t="s">
        <v>58</v>
      </c>
      <c r="E3683" s="40" t="s">
        <v>6190</v>
      </c>
    </row>
    <row r="3684" spans="1:5" ht="12.75">
      <c r="A3684" t="s">
        <v>59</v>
      </c>
      <c r="E3684" s="39" t="s">
        <v>5</v>
      </c>
    </row>
    <row r="3685" spans="1:16" ht="12.75">
      <c r="A3685" t="s">
        <v>50</v>
      </c>
      <c s="34" t="s">
        <v>6191</v>
      </c>
      <c s="34" t="s">
        <v>6192</v>
      </c>
      <c s="35" t="s">
        <v>5</v>
      </c>
      <c s="6" t="s">
        <v>6193</v>
      </c>
      <c s="36" t="s">
        <v>1659</v>
      </c>
      <c s="37">
        <v>3908.2</v>
      </c>
      <c s="36">
        <v>0</v>
      </c>
      <c s="36">
        <f>ROUND(G3685*H3685,6)</f>
      </c>
      <c r="L3685" s="38">
        <v>0</v>
      </c>
      <c s="32">
        <f>ROUND(ROUND(L3685,2)*ROUND(G3685,3),2)</f>
      </c>
      <c s="36" t="s">
        <v>55</v>
      </c>
      <c>
        <f>(M3685*21)/100</f>
      </c>
      <c t="s">
        <v>28</v>
      </c>
    </row>
    <row r="3686" spans="1:5" ht="12.75">
      <c r="A3686" s="35" t="s">
        <v>56</v>
      </c>
      <c r="E3686" s="39" t="s">
        <v>6193</v>
      </c>
    </row>
    <row r="3687" spans="1:5" ht="25.5">
      <c r="A3687" s="35" t="s">
        <v>58</v>
      </c>
      <c r="E3687" s="42" t="s">
        <v>6186</v>
      </c>
    </row>
    <row r="3688" spans="1:5" ht="12.75">
      <c r="A3688" t="s">
        <v>59</v>
      </c>
      <c r="E3688" s="39" t="s">
        <v>5</v>
      </c>
    </row>
    <row r="3689" spans="1:16" ht="12.75">
      <c r="A3689" t="s">
        <v>50</v>
      </c>
      <c s="34" t="s">
        <v>6194</v>
      </c>
      <c s="34" t="s">
        <v>6195</v>
      </c>
      <c s="35" t="s">
        <v>5</v>
      </c>
      <c s="6" t="s">
        <v>6196</v>
      </c>
      <c s="36" t="s">
        <v>174</v>
      </c>
      <c s="37">
        <v>2482.097</v>
      </c>
      <c s="36">
        <v>0</v>
      </c>
      <c s="36">
        <f>ROUND(G3689*H3689,6)</f>
      </c>
      <c r="L3689" s="38">
        <v>0</v>
      </c>
      <c s="32">
        <f>ROUND(ROUND(L3689,2)*ROUND(G3689,3),2)</f>
      </c>
      <c s="36" t="s">
        <v>55</v>
      </c>
      <c>
        <f>(M3689*21)/100</f>
      </c>
      <c t="s">
        <v>28</v>
      </c>
    </row>
    <row r="3690" spans="1:5" ht="12.75">
      <c r="A3690" s="35" t="s">
        <v>56</v>
      </c>
      <c r="E3690" s="39" t="s">
        <v>6196</v>
      </c>
    </row>
    <row r="3691" spans="1:5" ht="409.5">
      <c r="A3691" s="35" t="s">
        <v>58</v>
      </c>
      <c r="E3691" s="40" t="s">
        <v>6197</v>
      </c>
    </row>
    <row r="3692" spans="1:5" ht="12.75">
      <c r="A3692" t="s">
        <v>59</v>
      </c>
      <c r="E3692" s="39" t="s">
        <v>5</v>
      </c>
    </row>
    <row r="3693" spans="1:16" ht="25.5">
      <c r="A3693" t="s">
        <v>50</v>
      </c>
      <c s="34" t="s">
        <v>6198</v>
      </c>
      <c s="34" t="s">
        <v>6199</v>
      </c>
      <c s="35" t="s">
        <v>5</v>
      </c>
      <c s="6" t="s">
        <v>6200</v>
      </c>
      <c s="36" t="s">
        <v>1659</v>
      </c>
      <c s="37">
        <v>3908.2</v>
      </c>
      <c s="36">
        <v>0</v>
      </c>
      <c s="36">
        <f>ROUND(G3693*H3693,6)</f>
      </c>
      <c r="L3693" s="38">
        <v>0</v>
      </c>
      <c s="32">
        <f>ROUND(ROUND(L3693,2)*ROUND(G3693,3),2)</f>
      </c>
      <c s="36" t="s">
        <v>55</v>
      </c>
      <c>
        <f>(M3693*21)/100</f>
      </c>
      <c t="s">
        <v>28</v>
      </c>
    </row>
    <row r="3694" spans="1:5" ht="25.5">
      <c r="A3694" s="35" t="s">
        <v>56</v>
      </c>
      <c r="E3694" s="39" t="s">
        <v>6200</v>
      </c>
    </row>
    <row r="3695" spans="1:5" ht="409.5">
      <c r="A3695" s="35" t="s">
        <v>58</v>
      </c>
      <c r="E3695" s="42" t="s">
        <v>6201</v>
      </c>
    </row>
    <row r="3696" spans="1:5" ht="12.75">
      <c r="A3696" t="s">
        <v>59</v>
      </c>
      <c r="E3696" s="39" t="s">
        <v>5</v>
      </c>
    </row>
    <row r="3697" spans="1:16" ht="12.75">
      <c r="A3697" t="s">
        <v>50</v>
      </c>
      <c s="34" t="s">
        <v>6202</v>
      </c>
      <c s="34" t="s">
        <v>6203</v>
      </c>
      <c s="35" t="s">
        <v>5</v>
      </c>
      <c s="6" t="s">
        <v>6204</v>
      </c>
      <c s="36" t="s">
        <v>1659</v>
      </c>
      <c s="37">
        <v>947.914</v>
      </c>
      <c s="36">
        <v>0</v>
      </c>
      <c s="36">
        <f>ROUND(G3697*H3697,6)</f>
      </c>
      <c r="L3697" s="38">
        <v>0</v>
      </c>
      <c s="32">
        <f>ROUND(ROUND(L3697,2)*ROUND(G3697,3),2)</f>
      </c>
      <c s="36" t="s">
        <v>55</v>
      </c>
      <c>
        <f>(M3697*21)/100</f>
      </c>
      <c t="s">
        <v>28</v>
      </c>
    </row>
    <row r="3698" spans="1:5" ht="12.75">
      <c r="A3698" s="35" t="s">
        <v>56</v>
      </c>
      <c r="E3698" s="39" t="s">
        <v>6204</v>
      </c>
    </row>
    <row r="3699" spans="1:5" ht="127.5">
      <c r="A3699" s="35" t="s">
        <v>58</v>
      </c>
      <c r="E3699" s="40" t="s">
        <v>6205</v>
      </c>
    </row>
    <row r="3700" spans="1:5" ht="12.75">
      <c r="A3700" t="s">
        <v>59</v>
      </c>
      <c r="E3700" s="39" t="s">
        <v>5</v>
      </c>
    </row>
    <row r="3701" spans="1:16" ht="12.75">
      <c r="A3701" t="s">
        <v>50</v>
      </c>
      <c s="34" t="s">
        <v>6206</v>
      </c>
      <c s="34" t="s">
        <v>6207</v>
      </c>
      <c s="35" t="s">
        <v>5</v>
      </c>
      <c s="6" t="s">
        <v>6208</v>
      </c>
      <c s="36" t="s">
        <v>1659</v>
      </c>
      <c s="37">
        <v>69.05</v>
      </c>
      <c s="36">
        <v>0</v>
      </c>
      <c s="36">
        <f>ROUND(G3701*H3701,6)</f>
      </c>
      <c r="L3701" s="38">
        <v>0</v>
      </c>
      <c s="32">
        <f>ROUND(ROUND(L3701,2)*ROUND(G3701,3),2)</f>
      </c>
      <c s="36" t="s">
        <v>55</v>
      </c>
      <c>
        <f>(M3701*21)/100</f>
      </c>
      <c t="s">
        <v>28</v>
      </c>
    </row>
    <row r="3702" spans="1:5" ht="12.75">
      <c r="A3702" s="35" t="s">
        <v>56</v>
      </c>
      <c r="E3702" s="39" t="s">
        <v>6208</v>
      </c>
    </row>
    <row r="3703" spans="1:5" ht="89.25">
      <c r="A3703" s="35" t="s">
        <v>58</v>
      </c>
      <c r="E3703" s="42" t="s">
        <v>6209</v>
      </c>
    </row>
    <row r="3704" spans="1:5" ht="12.75">
      <c r="A3704" t="s">
        <v>59</v>
      </c>
      <c r="E3704" s="39" t="s">
        <v>5</v>
      </c>
    </row>
    <row r="3705" spans="1:16" ht="12.75">
      <c r="A3705" t="s">
        <v>50</v>
      </c>
      <c s="34" t="s">
        <v>6210</v>
      </c>
      <c s="34" t="s">
        <v>6211</v>
      </c>
      <c s="35" t="s">
        <v>5</v>
      </c>
      <c s="6" t="s">
        <v>6212</v>
      </c>
      <c s="36" t="s">
        <v>1659</v>
      </c>
      <c s="37">
        <v>36</v>
      </c>
      <c s="36">
        <v>0</v>
      </c>
      <c s="36">
        <f>ROUND(G3705*H3705,6)</f>
      </c>
      <c r="L3705" s="38">
        <v>0</v>
      </c>
      <c s="32">
        <f>ROUND(ROUND(L3705,2)*ROUND(G3705,3),2)</f>
      </c>
      <c s="36" t="s">
        <v>55</v>
      </c>
      <c>
        <f>(M3705*21)/100</f>
      </c>
      <c t="s">
        <v>28</v>
      </c>
    </row>
    <row r="3706" spans="1:5" ht="12.75">
      <c r="A3706" s="35" t="s">
        <v>56</v>
      </c>
      <c r="E3706" s="39" t="s">
        <v>6212</v>
      </c>
    </row>
    <row r="3707" spans="1:5" ht="25.5">
      <c r="A3707" s="35" t="s">
        <v>58</v>
      </c>
      <c r="E3707" s="40" t="s">
        <v>6213</v>
      </c>
    </row>
    <row r="3708" spans="1:5" ht="12.75">
      <c r="A3708" t="s">
        <v>59</v>
      </c>
      <c r="E3708" s="39" t="s">
        <v>5</v>
      </c>
    </row>
    <row r="3709" spans="1:16" ht="12.75">
      <c r="A3709" t="s">
        <v>50</v>
      </c>
      <c s="34" t="s">
        <v>6214</v>
      </c>
      <c s="34" t="s">
        <v>6215</v>
      </c>
      <c s="35" t="s">
        <v>5</v>
      </c>
      <c s="6" t="s">
        <v>6216</v>
      </c>
      <c s="36" t="s">
        <v>54</v>
      </c>
      <c s="37">
        <v>71.827</v>
      </c>
      <c s="36">
        <v>0</v>
      </c>
      <c s="36">
        <f>ROUND(G3709*H3709,6)</f>
      </c>
      <c r="L3709" s="38">
        <v>0</v>
      </c>
      <c s="32">
        <f>ROUND(ROUND(L3709,2)*ROUND(G3709,3),2)</f>
      </c>
      <c s="36" t="s">
        <v>55</v>
      </c>
      <c>
        <f>(M3709*21)/100</f>
      </c>
      <c t="s">
        <v>28</v>
      </c>
    </row>
    <row r="3710" spans="1:5" ht="12.75">
      <c r="A3710" s="35" t="s">
        <v>56</v>
      </c>
      <c r="E3710" s="39" t="s">
        <v>6216</v>
      </c>
    </row>
    <row r="3711" spans="1:5" ht="12.75">
      <c r="A3711" s="35" t="s">
        <v>58</v>
      </c>
      <c r="E3711" s="40" t="s">
        <v>5</v>
      </c>
    </row>
    <row r="3712" spans="1:5" ht="12.75">
      <c r="A3712" t="s">
        <v>59</v>
      </c>
      <c r="E3712" s="39" t="s">
        <v>5</v>
      </c>
    </row>
    <row r="3713" spans="1:13" ht="12.75">
      <c r="A3713" t="s">
        <v>47</v>
      </c>
      <c r="C3713" s="31" t="s">
        <v>5638</v>
      </c>
      <c r="E3713" s="33" t="s">
        <v>6217</v>
      </c>
      <c r="J3713" s="32">
        <f>0</f>
      </c>
      <c s="32">
        <f>0</f>
      </c>
      <c s="32">
        <f>0+L3714+L3718+L3722+L3726+L3730+L3734+L3738+L3742+L3746</f>
      </c>
      <c s="32">
        <f>0+M3714+M3718+M3722+M3726+M3730+M3734+M3738+M3742+M3746</f>
      </c>
    </row>
    <row r="3714" spans="1:16" ht="12.75">
      <c r="A3714" t="s">
        <v>50</v>
      </c>
      <c s="34" t="s">
        <v>6218</v>
      </c>
      <c s="34" t="s">
        <v>6176</v>
      </c>
      <c s="35" t="s">
        <v>5</v>
      </c>
      <c s="6" t="s">
        <v>6177</v>
      </c>
      <c s="36" t="s">
        <v>174</v>
      </c>
      <c s="37">
        <v>30.6</v>
      </c>
      <c s="36">
        <v>0</v>
      </c>
      <c s="36">
        <f>ROUND(G3714*H3714,6)</f>
      </c>
      <c r="L3714" s="38">
        <v>0</v>
      </c>
      <c s="32">
        <f>ROUND(ROUND(L3714,2)*ROUND(G3714,3),2)</f>
      </c>
      <c s="36" t="s">
        <v>55</v>
      </c>
      <c>
        <f>(M3714*21)/100</f>
      </c>
      <c t="s">
        <v>28</v>
      </c>
    </row>
    <row r="3715" spans="1:5" ht="12.75">
      <c r="A3715" s="35" t="s">
        <v>56</v>
      </c>
      <c r="E3715" s="39" t="s">
        <v>6177</v>
      </c>
    </row>
    <row r="3716" spans="1:5" ht="25.5">
      <c r="A3716" s="35" t="s">
        <v>58</v>
      </c>
      <c r="E3716" s="40" t="s">
        <v>6219</v>
      </c>
    </row>
    <row r="3717" spans="1:5" ht="12.75">
      <c r="A3717" t="s">
        <v>59</v>
      </c>
      <c r="E3717" s="39" t="s">
        <v>5</v>
      </c>
    </row>
    <row r="3718" spans="1:16" ht="12.75">
      <c r="A3718" t="s">
        <v>50</v>
      </c>
      <c s="34" t="s">
        <v>6220</v>
      </c>
      <c s="34" t="s">
        <v>6221</v>
      </c>
      <c s="35" t="s">
        <v>5</v>
      </c>
      <c s="6" t="s">
        <v>6222</v>
      </c>
      <c s="36" t="s">
        <v>1659</v>
      </c>
      <c s="37">
        <v>130.988</v>
      </c>
      <c s="36">
        <v>0</v>
      </c>
      <c s="36">
        <f>ROUND(G3718*H3718,6)</f>
      </c>
      <c r="L3718" s="38">
        <v>0</v>
      </c>
      <c s="32">
        <f>ROUND(ROUND(L3718,2)*ROUND(G3718,3),2)</f>
      </c>
      <c s="36" t="s">
        <v>55</v>
      </c>
      <c>
        <f>(M3718*21)/100</f>
      </c>
      <c t="s">
        <v>28</v>
      </c>
    </row>
    <row r="3719" spans="1:5" ht="12.75">
      <c r="A3719" s="35" t="s">
        <v>56</v>
      </c>
      <c r="E3719" s="39" t="s">
        <v>6222</v>
      </c>
    </row>
    <row r="3720" spans="1:5" ht="25.5">
      <c r="A3720" s="35" t="s">
        <v>58</v>
      </c>
      <c r="E3720" s="40" t="s">
        <v>6223</v>
      </c>
    </row>
    <row r="3721" spans="1:5" ht="12.75">
      <c r="A3721" t="s">
        <v>59</v>
      </c>
      <c r="E3721" s="39" t="s">
        <v>5</v>
      </c>
    </row>
    <row r="3722" spans="1:16" ht="12.75">
      <c r="A3722" t="s">
        <v>50</v>
      </c>
      <c s="34" t="s">
        <v>6224</v>
      </c>
      <c s="34" t="s">
        <v>6225</v>
      </c>
      <c s="35" t="s">
        <v>5</v>
      </c>
      <c s="6" t="s">
        <v>6226</v>
      </c>
      <c s="36" t="s">
        <v>1659</v>
      </c>
      <c s="37">
        <v>119.08</v>
      </c>
      <c s="36">
        <v>0</v>
      </c>
      <c s="36">
        <f>ROUND(G3722*H3722,6)</f>
      </c>
      <c r="L3722" s="38">
        <v>0</v>
      </c>
      <c s="32">
        <f>ROUND(ROUND(L3722,2)*ROUND(G3722,3),2)</f>
      </c>
      <c s="36" t="s">
        <v>55</v>
      </c>
      <c>
        <f>(M3722*21)/100</f>
      </c>
      <c t="s">
        <v>28</v>
      </c>
    </row>
    <row r="3723" spans="1:5" ht="12.75">
      <c r="A3723" s="35" t="s">
        <v>56</v>
      </c>
      <c r="E3723" s="39" t="s">
        <v>6226</v>
      </c>
    </row>
    <row r="3724" spans="1:5" ht="25.5">
      <c r="A3724" s="35" t="s">
        <v>58</v>
      </c>
      <c r="E3724" s="42" t="s">
        <v>6227</v>
      </c>
    </row>
    <row r="3725" spans="1:5" ht="12.75">
      <c r="A3725" t="s">
        <v>59</v>
      </c>
      <c r="E3725" s="39" t="s">
        <v>5</v>
      </c>
    </row>
    <row r="3726" spans="1:16" ht="12.75">
      <c r="A3726" t="s">
        <v>50</v>
      </c>
      <c s="34" t="s">
        <v>6228</v>
      </c>
      <c s="34" t="s">
        <v>6229</v>
      </c>
      <c s="35" t="s">
        <v>5</v>
      </c>
      <c s="6" t="s">
        <v>6230</v>
      </c>
      <c s="36" t="s">
        <v>174</v>
      </c>
      <c s="37">
        <v>30</v>
      </c>
      <c s="36">
        <v>0</v>
      </c>
      <c s="36">
        <f>ROUND(G3726*H3726,6)</f>
      </c>
      <c r="L3726" s="38">
        <v>0</v>
      </c>
      <c s="32">
        <f>ROUND(ROUND(L3726,2)*ROUND(G3726,3),2)</f>
      </c>
      <c s="36" t="s">
        <v>55</v>
      </c>
      <c>
        <f>(M3726*21)/100</f>
      </c>
      <c t="s">
        <v>28</v>
      </c>
    </row>
    <row r="3727" spans="1:5" ht="12.75">
      <c r="A3727" s="35" t="s">
        <v>56</v>
      </c>
      <c r="E3727" s="39" t="s">
        <v>6230</v>
      </c>
    </row>
    <row r="3728" spans="1:5" ht="25.5">
      <c r="A3728" s="35" t="s">
        <v>58</v>
      </c>
      <c r="E3728" s="40" t="s">
        <v>6231</v>
      </c>
    </row>
    <row r="3729" spans="1:5" ht="12.75">
      <c r="A3729" t="s">
        <v>59</v>
      </c>
      <c r="E3729" s="39" t="s">
        <v>5</v>
      </c>
    </row>
    <row r="3730" spans="1:16" ht="12.75">
      <c r="A3730" t="s">
        <v>50</v>
      </c>
      <c s="34" t="s">
        <v>6232</v>
      </c>
      <c s="34" t="s">
        <v>6233</v>
      </c>
      <c s="35" t="s">
        <v>5</v>
      </c>
      <c s="6" t="s">
        <v>6234</v>
      </c>
      <c s="36" t="s">
        <v>1659</v>
      </c>
      <c s="37">
        <v>119.08</v>
      </c>
      <c s="36">
        <v>0</v>
      </c>
      <c s="36">
        <f>ROUND(G3730*H3730,6)</f>
      </c>
      <c r="L3730" s="38">
        <v>0</v>
      </c>
      <c s="32">
        <f>ROUND(ROUND(L3730,2)*ROUND(G3730,3),2)</f>
      </c>
      <c s="36" t="s">
        <v>55</v>
      </c>
      <c>
        <f>(M3730*21)/100</f>
      </c>
      <c t="s">
        <v>28</v>
      </c>
    </row>
    <row r="3731" spans="1:5" ht="12.75">
      <c r="A3731" s="35" t="s">
        <v>56</v>
      </c>
      <c r="E3731" s="39" t="s">
        <v>6234</v>
      </c>
    </row>
    <row r="3732" spans="1:5" ht="25.5">
      <c r="A3732" s="35" t="s">
        <v>58</v>
      </c>
      <c r="E3732" s="42" t="s">
        <v>6227</v>
      </c>
    </row>
    <row r="3733" spans="1:5" ht="12.75">
      <c r="A3733" t="s">
        <v>59</v>
      </c>
      <c r="E3733" s="39" t="s">
        <v>5</v>
      </c>
    </row>
    <row r="3734" spans="1:16" ht="25.5">
      <c r="A3734" t="s">
        <v>50</v>
      </c>
      <c s="34" t="s">
        <v>6235</v>
      </c>
      <c s="34" t="s">
        <v>6236</v>
      </c>
      <c s="35" t="s">
        <v>5</v>
      </c>
      <c s="6" t="s">
        <v>6237</v>
      </c>
      <c s="36" t="s">
        <v>1659</v>
      </c>
      <c s="37">
        <v>59.41</v>
      </c>
      <c s="36">
        <v>0</v>
      </c>
      <c s="36">
        <f>ROUND(G3734*H3734,6)</f>
      </c>
      <c r="L3734" s="38">
        <v>0</v>
      </c>
      <c s="32">
        <f>ROUND(ROUND(L3734,2)*ROUND(G3734,3),2)</f>
      </c>
      <c s="36" t="s">
        <v>55</v>
      </c>
      <c>
        <f>(M3734*21)/100</f>
      </c>
      <c t="s">
        <v>28</v>
      </c>
    </row>
    <row r="3735" spans="1:5" ht="25.5">
      <c r="A3735" s="35" t="s">
        <v>56</v>
      </c>
      <c r="E3735" s="39" t="s">
        <v>6237</v>
      </c>
    </row>
    <row r="3736" spans="1:5" ht="25.5">
      <c r="A3736" s="35" t="s">
        <v>58</v>
      </c>
      <c r="E3736" s="42" t="s">
        <v>6238</v>
      </c>
    </row>
    <row r="3737" spans="1:5" ht="12.75">
      <c r="A3737" t="s">
        <v>59</v>
      </c>
      <c r="E3737" s="39" t="s">
        <v>5</v>
      </c>
    </row>
    <row r="3738" spans="1:16" ht="12.75">
      <c r="A3738" t="s">
        <v>50</v>
      </c>
      <c s="34" t="s">
        <v>6239</v>
      </c>
      <c s="34" t="s">
        <v>6240</v>
      </c>
      <c s="35" t="s">
        <v>5</v>
      </c>
      <c s="6" t="s">
        <v>6241</v>
      </c>
      <c s="36" t="s">
        <v>1659</v>
      </c>
      <c s="37">
        <v>5069.632</v>
      </c>
      <c s="36">
        <v>0</v>
      </c>
      <c s="36">
        <f>ROUND(G3738*H3738,6)</f>
      </c>
      <c r="L3738" s="38">
        <v>0</v>
      </c>
      <c s="32">
        <f>ROUND(ROUND(L3738,2)*ROUND(G3738,3),2)</f>
      </c>
      <c s="36" t="s">
        <v>55</v>
      </c>
      <c>
        <f>(M3738*21)/100</f>
      </c>
      <c t="s">
        <v>28</v>
      </c>
    </row>
    <row r="3739" spans="1:5" ht="12.75">
      <c r="A3739" s="35" t="s">
        <v>56</v>
      </c>
      <c r="E3739" s="39" t="s">
        <v>6241</v>
      </c>
    </row>
    <row r="3740" spans="1:5" ht="409.5">
      <c r="A3740" s="35" t="s">
        <v>58</v>
      </c>
      <c r="E3740" s="42" t="s">
        <v>6242</v>
      </c>
    </row>
    <row r="3741" spans="1:5" ht="12.75">
      <c r="A3741" t="s">
        <v>59</v>
      </c>
      <c r="E3741" s="39" t="s">
        <v>5</v>
      </c>
    </row>
    <row r="3742" spans="1:16" ht="12.75">
      <c r="A3742" t="s">
        <v>50</v>
      </c>
      <c s="34" t="s">
        <v>6243</v>
      </c>
      <c s="34" t="s">
        <v>6244</v>
      </c>
      <c s="35" t="s">
        <v>5</v>
      </c>
      <c s="6" t="s">
        <v>6245</v>
      </c>
      <c s="36" t="s">
        <v>1659</v>
      </c>
      <c s="37">
        <v>119.08</v>
      </c>
      <c s="36">
        <v>0</v>
      </c>
      <c s="36">
        <f>ROUND(G3742*H3742,6)</f>
      </c>
      <c r="L3742" s="38">
        <v>0</v>
      </c>
      <c s="32">
        <f>ROUND(ROUND(L3742,2)*ROUND(G3742,3),2)</f>
      </c>
      <c s="36" t="s">
        <v>55</v>
      </c>
      <c>
        <f>(M3742*21)/100</f>
      </c>
      <c t="s">
        <v>28</v>
      </c>
    </row>
    <row r="3743" spans="1:5" ht="12.75">
      <c r="A3743" s="35" t="s">
        <v>56</v>
      </c>
      <c r="E3743" s="39" t="s">
        <v>6245</v>
      </c>
    </row>
    <row r="3744" spans="1:5" ht="102">
      <c r="A3744" s="35" t="s">
        <v>58</v>
      </c>
      <c r="E3744" s="42" t="s">
        <v>6246</v>
      </c>
    </row>
    <row r="3745" spans="1:5" ht="12.75">
      <c r="A3745" t="s">
        <v>59</v>
      </c>
      <c r="E3745" s="39" t="s">
        <v>5</v>
      </c>
    </row>
    <row r="3746" spans="1:16" ht="12.75">
      <c r="A3746" t="s">
        <v>50</v>
      </c>
      <c s="34" t="s">
        <v>6247</v>
      </c>
      <c s="34" t="s">
        <v>6248</v>
      </c>
      <c s="35" t="s">
        <v>5</v>
      </c>
      <c s="6" t="s">
        <v>6249</v>
      </c>
      <c s="36" t="s">
        <v>54</v>
      </c>
      <c s="37">
        <v>1.308</v>
      </c>
      <c s="36">
        <v>0</v>
      </c>
      <c s="36">
        <f>ROUND(G3746*H3746,6)</f>
      </c>
      <c r="L3746" s="38">
        <v>0</v>
      </c>
      <c s="32">
        <f>ROUND(ROUND(L3746,2)*ROUND(G3746,3),2)</f>
      </c>
      <c s="36" t="s">
        <v>55</v>
      </c>
      <c>
        <f>(M3746*21)/100</f>
      </c>
      <c t="s">
        <v>28</v>
      </c>
    </row>
    <row r="3747" spans="1:5" ht="12.75">
      <c r="A3747" s="35" t="s">
        <v>56</v>
      </c>
      <c r="E3747" s="39" t="s">
        <v>6249</v>
      </c>
    </row>
    <row r="3748" spans="1:5" ht="12.75">
      <c r="A3748" s="35" t="s">
        <v>58</v>
      </c>
      <c r="E3748" s="40" t="s">
        <v>5</v>
      </c>
    </row>
    <row r="3749" spans="1:5" ht="12.75">
      <c r="A3749" t="s">
        <v>59</v>
      </c>
      <c r="E3749" s="39" t="s">
        <v>5</v>
      </c>
    </row>
    <row r="3750" spans="1:13" ht="12.75">
      <c r="A3750" t="s">
        <v>47</v>
      </c>
      <c r="C3750" s="31" t="s">
        <v>5658</v>
      </c>
      <c r="E3750" s="33" t="s">
        <v>6250</v>
      </c>
      <c r="J3750" s="32">
        <f>0</f>
      </c>
      <c s="32">
        <f>0</f>
      </c>
      <c s="32">
        <f>0+L3751+L3755+L3759+L3763+L3767+L3771+L3775+L3779+L3783+L3787+L3791</f>
      </c>
      <c s="32">
        <f>0+M3751+M3755+M3759+M3763+M3767+M3771+M3775+M3779+M3783+M3787+M3791</f>
      </c>
    </row>
    <row r="3751" spans="1:16" ht="25.5">
      <c r="A3751" t="s">
        <v>50</v>
      </c>
      <c s="34" t="s">
        <v>6251</v>
      </c>
      <c s="34" t="s">
        <v>6252</v>
      </c>
      <c s="35" t="s">
        <v>5</v>
      </c>
      <c s="6" t="s">
        <v>6253</v>
      </c>
      <c s="36" t="s">
        <v>1659</v>
      </c>
      <c s="37">
        <v>89.632</v>
      </c>
      <c s="36">
        <v>0</v>
      </c>
      <c s="36">
        <f>ROUND(G3751*H3751,6)</f>
      </c>
      <c r="L3751" s="38">
        <v>0</v>
      </c>
      <c s="32">
        <f>ROUND(ROUND(L3751,2)*ROUND(G3751,3),2)</f>
      </c>
      <c s="36" t="s">
        <v>68</v>
      </c>
      <c>
        <f>(M3751*21)/100</f>
      </c>
      <c t="s">
        <v>28</v>
      </c>
    </row>
    <row r="3752" spans="1:5" ht="12.75">
      <c r="A3752" s="35" t="s">
        <v>56</v>
      </c>
      <c r="E3752" s="39" t="s">
        <v>6254</v>
      </c>
    </row>
    <row r="3753" spans="1:5" ht="63.75">
      <c r="A3753" s="35" t="s">
        <v>58</v>
      </c>
      <c r="E3753" s="42" t="s">
        <v>6255</v>
      </c>
    </row>
    <row r="3754" spans="1:5" ht="12.75">
      <c r="A3754" t="s">
        <v>59</v>
      </c>
      <c r="E3754" s="39" t="s">
        <v>5</v>
      </c>
    </row>
    <row r="3755" spans="1:16" ht="25.5">
      <c r="A3755" t="s">
        <v>50</v>
      </c>
      <c s="34" t="s">
        <v>6256</v>
      </c>
      <c s="34" t="s">
        <v>6257</v>
      </c>
      <c s="35" t="s">
        <v>5</v>
      </c>
      <c s="6" t="s">
        <v>6258</v>
      </c>
      <c s="36" t="s">
        <v>1659</v>
      </c>
      <c s="37">
        <v>247.487</v>
      </c>
      <c s="36">
        <v>0</v>
      </c>
      <c s="36">
        <f>ROUND(G3755*H3755,6)</f>
      </c>
      <c r="L3755" s="38">
        <v>0</v>
      </c>
      <c s="32">
        <f>ROUND(ROUND(L3755,2)*ROUND(G3755,3),2)</f>
      </c>
      <c s="36" t="s">
        <v>55</v>
      </c>
      <c>
        <f>(M3755*21)/100</f>
      </c>
      <c t="s">
        <v>28</v>
      </c>
    </row>
    <row r="3756" spans="1:5" ht="25.5">
      <c r="A3756" s="35" t="s">
        <v>56</v>
      </c>
      <c r="E3756" s="39" t="s">
        <v>6258</v>
      </c>
    </row>
    <row r="3757" spans="1:5" ht="114.75">
      <c r="A3757" s="35" t="s">
        <v>58</v>
      </c>
      <c r="E3757" s="42" t="s">
        <v>6259</v>
      </c>
    </row>
    <row r="3758" spans="1:5" ht="12.75">
      <c r="A3758" t="s">
        <v>59</v>
      </c>
      <c r="E3758" s="39" t="s">
        <v>5</v>
      </c>
    </row>
    <row r="3759" spans="1:16" ht="25.5">
      <c r="A3759" t="s">
        <v>50</v>
      </c>
      <c s="34" t="s">
        <v>6260</v>
      </c>
      <c s="34" t="s">
        <v>6261</v>
      </c>
      <c s="35" t="s">
        <v>5</v>
      </c>
      <c s="6" t="s">
        <v>6262</v>
      </c>
      <c s="36" t="s">
        <v>1659</v>
      </c>
      <c s="37">
        <v>348.698</v>
      </c>
      <c s="36">
        <v>0</v>
      </c>
      <c s="36">
        <f>ROUND(G3759*H3759,6)</f>
      </c>
      <c r="L3759" s="38">
        <v>0</v>
      </c>
      <c s="32">
        <f>ROUND(ROUND(L3759,2)*ROUND(G3759,3),2)</f>
      </c>
      <c s="36" t="s">
        <v>55</v>
      </c>
      <c>
        <f>(M3759*21)/100</f>
      </c>
      <c t="s">
        <v>28</v>
      </c>
    </row>
    <row r="3760" spans="1:5" ht="25.5">
      <c r="A3760" s="35" t="s">
        <v>56</v>
      </c>
      <c r="E3760" s="39" t="s">
        <v>6262</v>
      </c>
    </row>
    <row r="3761" spans="1:5" ht="25.5">
      <c r="A3761" s="35" t="s">
        <v>58</v>
      </c>
      <c r="E3761" s="40" t="s">
        <v>6263</v>
      </c>
    </row>
    <row r="3762" spans="1:5" ht="12.75">
      <c r="A3762" t="s">
        <v>59</v>
      </c>
      <c r="E3762" s="39" t="s">
        <v>5</v>
      </c>
    </row>
    <row r="3763" spans="1:16" ht="12.75">
      <c r="A3763" t="s">
        <v>50</v>
      </c>
      <c s="34" t="s">
        <v>6264</v>
      </c>
      <c s="34" t="s">
        <v>6265</v>
      </c>
      <c s="35" t="s">
        <v>5</v>
      </c>
      <c s="6" t="s">
        <v>6266</v>
      </c>
      <c s="36" t="s">
        <v>1659</v>
      </c>
      <c s="37">
        <v>1522.217</v>
      </c>
      <c s="36">
        <v>0</v>
      </c>
      <c s="36">
        <f>ROUND(G3763*H3763,6)</f>
      </c>
      <c r="L3763" s="38">
        <v>0</v>
      </c>
      <c s="32">
        <f>ROUND(ROUND(L3763,2)*ROUND(G3763,3),2)</f>
      </c>
      <c s="36" t="s">
        <v>55</v>
      </c>
      <c>
        <f>(M3763*21)/100</f>
      </c>
      <c t="s">
        <v>28</v>
      </c>
    </row>
    <row r="3764" spans="1:5" ht="12.75">
      <c r="A3764" s="35" t="s">
        <v>56</v>
      </c>
      <c r="E3764" s="39" t="s">
        <v>6266</v>
      </c>
    </row>
    <row r="3765" spans="1:5" ht="25.5">
      <c r="A3765" s="35" t="s">
        <v>58</v>
      </c>
      <c r="E3765" s="42" t="s">
        <v>6267</v>
      </c>
    </row>
    <row r="3766" spans="1:5" ht="12.75">
      <c r="A3766" t="s">
        <v>59</v>
      </c>
      <c r="E3766" s="39" t="s">
        <v>5</v>
      </c>
    </row>
    <row r="3767" spans="1:16" ht="12.75">
      <c r="A3767" t="s">
        <v>50</v>
      </c>
      <c s="34" t="s">
        <v>6268</v>
      </c>
      <c s="34" t="s">
        <v>6269</v>
      </c>
      <c s="35" t="s">
        <v>5</v>
      </c>
      <c s="6" t="s">
        <v>6270</v>
      </c>
      <c s="36" t="s">
        <v>1659</v>
      </c>
      <c s="37">
        <v>2107.026</v>
      </c>
      <c s="36">
        <v>0</v>
      </c>
      <c s="36">
        <f>ROUND(G3767*H3767,6)</f>
      </c>
      <c r="L3767" s="38">
        <v>0</v>
      </c>
      <c s="32">
        <f>ROUND(ROUND(L3767,2)*ROUND(G3767,3),2)</f>
      </c>
      <c s="36" t="s">
        <v>55</v>
      </c>
      <c>
        <f>(M3767*21)/100</f>
      </c>
      <c t="s">
        <v>28</v>
      </c>
    </row>
    <row r="3768" spans="1:5" ht="12.75">
      <c r="A3768" s="35" t="s">
        <v>56</v>
      </c>
      <c r="E3768" s="39" t="s">
        <v>6270</v>
      </c>
    </row>
    <row r="3769" spans="1:5" ht="409.5">
      <c r="A3769" s="35" t="s">
        <v>58</v>
      </c>
      <c r="E3769" s="40" t="s">
        <v>6271</v>
      </c>
    </row>
    <row r="3770" spans="1:5" ht="12.75">
      <c r="A3770" t="s">
        <v>59</v>
      </c>
      <c r="E3770" s="39" t="s">
        <v>5</v>
      </c>
    </row>
    <row r="3771" spans="1:16" ht="25.5">
      <c r="A3771" t="s">
        <v>50</v>
      </c>
      <c s="34" t="s">
        <v>6272</v>
      </c>
      <c s="34" t="s">
        <v>6273</v>
      </c>
      <c s="35" t="s">
        <v>5</v>
      </c>
      <c s="6" t="s">
        <v>6274</v>
      </c>
      <c s="36" t="s">
        <v>1659</v>
      </c>
      <c s="37">
        <v>1219.001</v>
      </c>
      <c s="36">
        <v>0</v>
      </c>
      <c s="36">
        <f>ROUND(G3771*H3771,6)</f>
      </c>
      <c r="L3771" s="38">
        <v>0</v>
      </c>
      <c s="32">
        <f>ROUND(ROUND(L3771,2)*ROUND(G3771,3),2)</f>
      </c>
      <c s="36" t="s">
        <v>55</v>
      </c>
      <c>
        <f>(M3771*21)/100</f>
      </c>
      <c t="s">
        <v>28</v>
      </c>
    </row>
    <row r="3772" spans="1:5" ht="25.5">
      <c r="A3772" s="35" t="s">
        <v>56</v>
      </c>
      <c r="E3772" s="39" t="s">
        <v>6274</v>
      </c>
    </row>
    <row r="3773" spans="1:5" ht="204">
      <c r="A3773" s="35" t="s">
        <v>58</v>
      </c>
      <c r="E3773" s="42" t="s">
        <v>6275</v>
      </c>
    </row>
    <row r="3774" spans="1:5" ht="12.75">
      <c r="A3774" t="s">
        <v>59</v>
      </c>
      <c r="E3774" s="39" t="s">
        <v>5</v>
      </c>
    </row>
    <row r="3775" spans="1:16" ht="25.5">
      <c r="A3775" t="s">
        <v>50</v>
      </c>
      <c s="34" t="s">
        <v>6276</v>
      </c>
      <c s="34" t="s">
        <v>6277</v>
      </c>
      <c s="35" t="s">
        <v>5</v>
      </c>
      <c s="6" t="s">
        <v>6278</v>
      </c>
      <c s="36" t="s">
        <v>1659</v>
      </c>
      <c s="37">
        <v>303.216</v>
      </c>
      <c s="36">
        <v>0</v>
      </c>
      <c s="36">
        <f>ROUND(G3775*H3775,6)</f>
      </c>
      <c r="L3775" s="38">
        <v>0</v>
      </c>
      <c s="32">
        <f>ROUND(ROUND(L3775,2)*ROUND(G3775,3),2)</f>
      </c>
      <c s="36" t="s">
        <v>55</v>
      </c>
      <c>
        <f>(M3775*21)/100</f>
      </c>
      <c t="s">
        <v>28</v>
      </c>
    </row>
    <row r="3776" spans="1:5" ht="25.5">
      <c r="A3776" s="35" t="s">
        <v>56</v>
      </c>
      <c r="E3776" s="39" t="s">
        <v>6278</v>
      </c>
    </row>
    <row r="3777" spans="1:5" ht="63.75">
      <c r="A3777" s="35" t="s">
        <v>58</v>
      </c>
      <c r="E3777" s="42" t="s">
        <v>6279</v>
      </c>
    </row>
    <row r="3778" spans="1:5" ht="12.75">
      <c r="A3778" t="s">
        <v>59</v>
      </c>
      <c r="E3778" s="39" t="s">
        <v>5</v>
      </c>
    </row>
    <row r="3779" spans="1:16" ht="12.75">
      <c r="A3779" t="s">
        <v>50</v>
      </c>
      <c s="34" t="s">
        <v>6280</v>
      </c>
      <c s="34" t="s">
        <v>6281</v>
      </c>
      <c s="35" t="s">
        <v>5</v>
      </c>
      <c s="6" t="s">
        <v>6282</v>
      </c>
      <c s="36" t="s">
        <v>1659</v>
      </c>
      <c s="37">
        <v>60.39</v>
      </c>
      <c s="36">
        <v>0</v>
      </c>
      <c s="36">
        <f>ROUND(G3779*H3779,6)</f>
      </c>
      <c r="L3779" s="38">
        <v>0</v>
      </c>
      <c s="32">
        <f>ROUND(ROUND(L3779,2)*ROUND(G3779,3),2)</f>
      </c>
      <c s="36" t="s">
        <v>55</v>
      </c>
      <c>
        <f>(M3779*21)/100</f>
      </c>
      <c t="s">
        <v>28</v>
      </c>
    </row>
    <row r="3780" spans="1:5" ht="12.75">
      <c r="A3780" s="35" t="s">
        <v>56</v>
      </c>
      <c r="E3780" s="39" t="s">
        <v>6282</v>
      </c>
    </row>
    <row r="3781" spans="1:5" ht="25.5">
      <c r="A3781" s="35" t="s">
        <v>58</v>
      </c>
      <c r="E3781" s="40" t="s">
        <v>6283</v>
      </c>
    </row>
    <row r="3782" spans="1:5" ht="12.75">
      <c r="A3782" t="s">
        <v>59</v>
      </c>
      <c r="E3782" s="39" t="s">
        <v>5</v>
      </c>
    </row>
    <row r="3783" spans="1:16" ht="12.75">
      <c r="A3783" t="s">
        <v>50</v>
      </c>
      <c s="34" t="s">
        <v>6284</v>
      </c>
      <c s="34" t="s">
        <v>6285</v>
      </c>
      <c s="35" t="s">
        <v>5</v>
      </c>
      <c s="6" t="s">
        <v>6286</v>
      </c>
      <c s="36" t="s">
        <v>54</v>
      </c>
      <c s="37">
        <v>27.196</v>
      </c>
      <c s="36">
        <v>0</v>
      </c>
      <c s="36">
        <f>ROUND(G3783*H3783,6)</f>
      </c>
      <c r="L3783" s="38">
        <v>0</v>
      </c>
      <c s="32">
        <f>ROUND(ROUND(L3783,2)*ROUND(G3783,3),2)</f>
      </c>
      <c s="36" t="s">
        <v>55</v>
      </c>
      <c>
        <f>(M3783*21)/100</f>
      </c>
      <c t="s">
        <v>28</v>
      </c>
    </row>
    <row r="3784" spans="1:5" ht="12.75">
      <c r="A3784" s="35" t="s">
        <v>56</v>
      </c>
      <c r="E3784" s="39" t="s">
        <v>6286</v>
      </c>
    </row>
    <row r="3785" spans="1:5" ht="12.75">
      <c r="A3785" s="35" t="s">
        <v>58</v>
      </c>
      <c r="E3785" s="40" t="s">
        <v>5</v>
      </c>
    </row>
    <row r="3786" spans="1:5" ht="12.75">
      <c r="A3786" t="s">
        <v>59</v>
      </c>
      <c r="E3786" s="39" t="s">
        <v>5</v>
      </c>
    </row>
    <row r="3787" spans="1:16" ht="12.75">
      <c r="A3787" t="s">
        <v>50</v>
      </c>
      <c s="34" t="s">
        <v>6287</v>
      </c>
      <c s="34" t="s">
        <v>6288</v>
      </c>
      <c s="35" t="s">
        <v>5</v>
      </c>
      <c s="6" t="s">
        <v>6289</v>
      </c>
      <c s="36" t="s">
        <v>65</v>
      </c>
      <c s="37">
        <v>66</v>
      </c>
      <c s="36">
        <v>0</v>
      </c>
      <c s="36">
        <f>ROUND(G3787*H3787,6)</f>
      </c>
      <c r="L3787" s="38">
        <v>0</v>
      </c>
      <c s="32">
        <f>ROUND(ROUND(L3787,2)*ROUND(G3787,3),2)</f>
      </c>
      <c s="36" t="s">
        <v>68</v>
      </c>
      <c>
        <f>(M3787*21)/100</f>
      </c>
      <c t="s">
        <v>28</v>
      </c>
    </row>
    <row r="3788" spans="1:5" ht="12.75">
      <c r="A3788" s="35" t="s">
        <v>56</v>
      </c>
      <c r="E3788" s="39" t="s">
        <v>6289</v>
      </c>
    </row>
    <row r="3789" spans="1:5" ht="12.75">
      <c r="A3789" s="35" t="s">
        <v>58</v>
      </c>
      <c r="E3789" s="40" t="s">
        <v>5</v>
      </c>
    </row>
    <row r="3790" spans="1:5" ht="12.75">
      <c r="A3790" t="s">
        <v>59</v>
      </c>
      <c r="E3790" s="39" t="s">
        <v>5</v>
      </c>
    </row>
    <row r="3791" spans="1:16" ht="25.5">
      <c r="A3791" t="s">
        <v>50</v>
      </c>
      <c s="34" t="s">
        <v>6290</v>
      </c>
      <c s="34" t="s">
        <v>6291</v>
      </c>
      <c s="35" t="s">
        <v>5</v>
      </c>
      <c s="6" t="s">
        <v>6292</v>
      </c>
      <c s="36" t="s">
        <v>1659</v>
      </c>
      <c s="37">
        <v>1003.782</v>
      </c>
      <c s="36">
        <v>0.00992</v>
      </c>
      <c s="36">
        <f>ROUND(G3791*H3791,6)</f>
      </c>
      <c r="L3791" s="38">
        <v>0</v>
      </c>
      <c s="32">
        <f>ROUND(ROUND(L3791,2)*ROUND(G3791,3),2)</f>
      </c>
      <c s="36" t="s">
        <v>328</v>
      </c>
      <c>
        <f>(M3791*21)/100</f>
      </c>
      <c t="s">
        <v>28</v>
      </c>
    </row>
    <row r="3792" spans="1:5" ht="25.5">
      <c r="A3792" s="35" t="s">
        <v>56</v>
      </c>
      <c r="E3792" s="39" t="s">
        <v>6292</v>
      </c>
    </row>
    <row r="3793" spans="1:5" ht="114.75">
      <c r="A3793" s="35" t="s">
        <v>58</v>
      </c>
      <c r="E3793" s="42" t="s">
        <v>6293</v>
      </c>
    </row>
    <row r="3794" spans="1:5" ht="12.75">
      <c r="A3794" t="s">
        <v>59</v>
      </c>
      <c r="E3794" s="39" t="s">
        <v>5</v>
      </c>
    </row>
    <row r="3795" spans="1:13" ht="12.75">
      <c r="A3795" t="s">
        <v>47</v>
      </c>
      <c r="C3795" s="31" t="s">
        <v>5662</v>
      </c>
      <c r="E3795" s="33" t="s">
        <v>6294</v>
      </c>
      <c r="J3795" s="32">
        <f>0</f>
      </c>
      <c s="32">
        <f>0</f>
      </c>
      <c s="32">
        <f>0+L3796+L3800+L3804+L3808+L3812+L3816+L3820</f>
      </c>
      <c s="32">
        <f>0+M3796+M3800+M3804+M3808+M3812+M3816+M3820</f>
      </c>
    </row>
    <row r="3796" spans="1:16" ht="12.75">
      <c r="A3796" t="s">
        <v>50</v>
      </c>
      <c s="34" t="s">
        <v>6295</v>
      </c>
      <c s="34" t="s">
        <v>6296</v>
      </c>
      <c s="35" t="s">
        <v>5</v>
      </c>
      <c s="6" t="s">
        <v>6297</v>
      </c>
      <c s="36" t="s">
        <v>1659</v>
      </c>
      <c s="37">
        <v>179.39</v>
      </c>
      <c s="36">
        <v>0</v>
      </c>
      <c s="36">
        <f>ROUND(G3796*H3796,6)</f>
      </c>
      <c r="L3796" s="38">
        <v>0</v>
      </c>
      <c s="32">
        <f>ROUND(ROUND(L3796,2)*ROUND(G3796,3),2)</f>
      </c>
      <c s="36" t="s">
        <v>55</v>
      </c>
      <c>
        <f>(M3796*21)/100</f>
      </c>
      <c t="s">
        <v>28</v>
      </c>
    </row>
    <row r="3797" spans="1:5" ht="12.75">
      <c r="A3797" s="35" t="s">
        <v>56</v>
      </c>
      <c r="E3797" s="39" t="s">
        <v>6297</v>
      </c>
    </row>
    <row r="3798" spans="1:5" ht="25.5">
      <c r="A3798" s="35" t="s">
        <v>58</v>
      </c>
      <c r="E3798" s="40" t="s">
        <v>6298</v>
      </c>
    </row>
    <row r="3799" spans="1:5" ht="12.75">
      <c r="A3799" t="s">
        <v>59</v>
      </c>
      <c r="E3799" s="39" t="s">
        <v>5</v>
      </c>
    </row>
    <row r="3800" spans="1:16" ht="12.75">
      <c r="A3800" t="s">
        <v>50</v>
      </c>
      <c s="34" t="s">
        <v>6299</v>
      </c>
      <c s="34" t="s">
        <v>6300</v>
      </c>
      <c s="35" t="s">
        <v>5</v>
      </c>
      <c s="6" t="s">
        <v>6301</v>
      </c>
      <c s="36" t="s">
        <v>174</v>
      </c>
      <c s="37">
        <v>119.64</v>
      </c>
      <c s="36">
        <v>0</v>
      </c>
      <c s="36">
        <f>ROUND(G3800*H3800,6)</f>
      </c>
      <c r="L3800" s="38">
        <v>0</v>
      </c>
      <c s="32">
        <f>ROUND(ROUND(L3800,2)*ROUND(G3800,3),2)</f>
      </c>
      <c s="36" t="s">
        <v>55</v>
      </c>
      <c>
        <f>(M3800*21)/100</f>
      </c>
      <c t="s">
        <v>28</v>
      </c>
    </row>
    <row r="3801" spans="1:5" ht="12.75">
      <c r="A3801" s="35" t="s">
        <v>56</v>
      </c>
      <c r="E3801" s="39" t="s">
        <v>6301</v>
      </c>
    </row>
    <row r="3802" spans="1:5" ht="12.75">
      <c r="A3802" s="35" t="s">
        <v>58</v>
      </c>
      <c r="E3802" s="40" t="s">
        <v>5</v>
      </c>
    </row>
    <row r="3803" spans="1:5" ht="12.75">
      <c r="A3803" t="s">
        <v>59</v>
      </c>
      <c r="E3803" s="39" t="s">
        <v>5</v>
      </c>
    </row>
    <row r="3804" spans="1:16" ht="12.75">
      <c r="A3804" t="s">
        <v>50</v>
      </c>
      <c s="34" t="s">
        <v>6302</v>
      </c>
      <c s="34" t="s">
        <v>6303</v>
      </c>
      <c s="35" t="s">
        <v>5</v>
      </c>
      <c s="6" t="s">
        <v>6304</v>
      </c>
      <c s="36" t="s">
        <v>1659</v>
      </c>
      <c s="37">
        <v>170.848</v>
      </c>
      <c s="36">
        <v>0</v>
      </c>
      <c s="36">
        <f>ROUND(G3804*H3804,6)</f>
      </c>
      <c r="L3804" s="38">
        <v>0</v>
      </c>
      <c s="32">
        <f>ROUND(ROUND(L3804,2)*ROUND(G3804,3),2)</f>
      </c>
      <c s="36" t="s">
        <v>55</v>
      </c>
      <c>
        <f>(M3804*21)/100</f>
      </c>
      <c t="s">
        <v>28</v>
      </c>
    </row>
    <row r="3805" spans="1:5" ht="12.75">
      <c r="A3805" s="35" t="s">
        <v>56</v>
      </c>
      <c r="E3805" s="39" t="s">
        <v>6304</v>
      </c>
    </row>
    <row r="3806" spans="1:5" ht="51">
      <c r="A3806" s="35" t="s">
        <v>58</v>
      </c>
      <c r="E3806" s="42" t="s">
        <v>6305</v>
      </c>
    </row>
    <row r="3807" spans="1:5" ht="12.75">
      <c r="A3807" t="s">
        <v>59</v>
      </c>
      <c r="E3807" s="39" t="s">
        <v>5</v>
      </c>
    </row>
    <row r="3808" spans="1:16" ht="12.75">
      <c r="A3808" t="s">
        <v>50</v>
      </c>
      <c s="34" t="s">
        <v>6306</v>
      </c>
      <c s="34" t="s">
        <v>6307</v>
      </c>
      <c s="35" t="s">
        <v>5</v>
      </c>
      <c s="6" t="s">
        <v>6308</v>
      </c>
      <c s="36" t="s">
        <v>1659</v>
      </c>
      <c s="37">
        <v>170.848</v>
      </c>
      <c s="36">
        <v>0</v>
      </c>
      <c s="36">
        <f>ROUND(G3808*H3808,6)</f>
      </c>
      <c r="L3808" s="38">
        <v>0</v>
      </c>
      <c s="32">
        <f>ROUND(ROUND(L3808,2)*ROUND(G3808,3),2)</f>
      </c>
      <c s="36" t="s">
        <v>55</v>
      </c>
      <c>
        <f>(M3808*21)/100</f>
      </c>
      <c t="s">
        <v>28</v>
      </c>
    </row>
    <row r="3809" spans="1:5" ht="12.75">
      <c r="A3809" s="35" t="s">
        <v>56</v>
      </c>
      <c r="E3809" s="39" t="s">
        <v>6308</v>
      </c>
    </row>
    <row r="3810" spans="1:5" ht="25.5">
      <c r="A3810" s="35" t="s">
        <v>58</v>
      </c>
      <c r="E3810" s="42" t="s">
        <v>6309</v>
      </c>
    </row>
    <row r="3811" spans="1:5" ht="12.75">
      <c r="A3811" t="s">
        <v>59</v>
      </c>
      <c r="E3811" s="39" t="s">
        <v>5</v>
      </c>
    </row>
    <row r="3812" spans="1:16" ht="12.75">
      <c r="A3812" t="s">
        <v>50</v>
      </c>
      <c s="34" t="s">
        <v>6310</v>
      </c>
      <c s="34" t="s">
        <v>6311</v>
      </c>
      <c s="35" t="s">
        <v>5</v>
      </c>
      <c s="6" t="s">
        <v>6312</v>
      </c>
      <c s="36" t="s">
        <v>174</v>
      </c>
      <c s="37">
        <v>1025.088</v>
      </c>
      <c s="36">
        <v>0</v>
      </c>
      <c s="36">
        <f>ROUND(G3812*H3812,6)</f>
      </c>
      <c r="L3812" s="38">
        <v>0</v>
      </c>
      <c s="32">
        <f>ROUND(ROUND(L3812,2)*ROUND(G3812,3),2)</f>
      </c>
      <c s="36" t="s">
        <v>55</v>
      </c>
      <c>
        <f>(M3812*21)/100</f>
      </c>
      <c t="s">
        <v>28</v>
      </c>
    </row>
    <row r="3813" spans="1:5" ht="12.75">
      <c r="A3813" s="35" t="s">
        <v>56</v>
      </c>
      <c r="E3813" s="39" t="s">
        <v>6312</v>
      </c>
    </row>
    <row r="3814" spans="1:5" ht="25.5">
      <c r="A3814" s="35" t="s">
        <v>58</v>
      </c>
      <c r="E3814" s="42" t="s">
        <v>6313</v>
      </c>
    </row>
    <row r="3815" spans="1:5" ht="12.75">
      <c r="A3815" t="s">
        <v>59</v>
      </c>
      <c r="E3815" s="39" t="s">
        <v>5</v>
      </c>
    </row>
    <row r="3816" spans="1:16" ht="12.75">
      <c r="A3816" t="s">
        <v>50</v>
      </c>
      <c s="34" t="s">
        <v>6314</v>
      </c>
      <c s="34" t="s">
        <v>6315</v>
      </c>
      <c s="35" t="s">
        <v>5</v>
      </c>
      <c s="6" t="s">
        <v>6316</v>
      </c>
      <c s="36" t="s">
        <v>174</v>
      </c>
      <c s="37">
        <v>119.64</v>
      </c>
      <c s="36">
        <v>0</v>
      </c>
      <c s="36">
        <f>ROUND(G3816*H3816,6)</f>
      </c>
      <c r="L3816" s="38">
        <v>0</v>
      </c>
      <c s="32">
        <f>ROUND(ROUND(L3816,2)*ROUND(G3816,3),2)</f>
      </c>
      <c s="36" t="s">
        <v>55</v>
      </c>
      <c>
        <f>(M3816*21)/100</f>
      </c>
      <c t="s">
        <v>28</v>
      </c>
    </row>
    <row r="3817" spans="1:5" ht="12.75">
      <c r="A3817" s="35" t="s">
        <v>56</v>
      </c>
      <c r="E3817" s="39" t="s">
        <v>6316</v>
      </c>
    </row>
    <row r="3818" spans="1:5" ht="51">
      <c r="A3818" s="35" t="s">
        <v>58</v>
      </c>
      <c r="E3818" s="42" t="s">
        <v>6317</v>
      </c>
    </row>
    <row r="3819" spans="1:5" ht="12.75">
      <c r="A3819" t="s">
        <v>59</v>
      </c>
      <c r="E3819" s="39" t="s">
        <v>5</v>
      </c>
    </row>
    <row r="3820" spans="1:16" ht="12.75">
      <c r="A3820" t="s">
        <v>50</v>
      </c>
      <c s="34" t="s">
        <v>6318</v>
      </c>
      <c s="34" t="s">
        <v>6319</v>
      </c>
      <c s="35" t="s">
        <v>5</v>
      </c>
      <c s="6" t="s">
        <v>6320</v>
      </c>
      <c s="36" t="s">
        <v>54</v>
      </c>
      <c s="37">
        <v>11.711</v>
      </c>
      <c s="36">
        <v>0</v>
      </c>
      <c s="36">
        <f>ROUND(G3820*H3820,6)</f>
      </c>
      <c r="L3820" s="38">
        <v>0</v>
      </c>
      <c s="32">
        <f>ROUND(ROUND(L3820,2)*ROUND(G3820,3),2)</f>
      </c>
      <c s="36" t="s">
        <v>55</v>
      </c>
      <c>
        <f>(M3820*21)/100</f>
      </c>
      <c t="s">
        <v>28</v>
      </c>
    </row>
    <row r="3821" spans="1:5" ht="12.75">
      <c r="A3821" s="35" t="s">
        <v>56</v>
      </c>
      <c r="E3821" s="39" t="s">
        <v>6320</v>
      </c>
    </row>
    <row r="3822" spans="1:5" ht="12.75">
      <c r="A3822" s="35" t="s">
        <v>58</v>
      </c>
      <c r="E3822" s="40" t="s">
        <v>5</v>
      </c>
    </row>
    <row r="3823" spans="1:5" ht="12.75">
      <c r="A3823" t="s">
        <v>59</v>
      </c>
      <c r="E3823" s="39" t="s">
        <v>5</v>
      </c>
    </row>
    <row r="3824" spans="1:13" ht="12.75">
      <c r="A3824" t="s">
        <v>47</v>
      </c>
      <c r="C3824" s="31" t="s">
        <v>5666</v>
      </c>
      <c r="E3824" s="33" t="s">
        <v>6321</v>
      </c>
      <c r="J3824" s="32">
        <f>0</f>
      </c>
      <c s="32">
        <f>0</f>
      </c>
      <c s="32">
        <f>0+L3825+L3829+L3833+L3837+L3841</f>
      </c>
      <c s="32">
        <f>0+M3825+M3829+M3833+M3837+M3841</f>
      </c>
    </row>
    <row r="3825" spans="1:16" ht="12.75">
      <c r="A3825" t="s">
        <v>50</v>
      </c>
      <c s="34" t="s">
        <v>6322</v>
      </c>
      <c s="34" t="s">
        <v>6323</v>
      </c>
      <c s="35" t="s">
        <v>5</v>
      </c>
      <c s="6" t="s">
        <v>6324</v>
      </c>
      <c s="36" t="s">
        <v>1659</v>
      </c>
      <c s="37">
        <v>1354.839</v>
      </c>
      <c s="36">
        <v>0</v>
      </c>
      <c s="36">
        <f>ROUND(G3825*H3825,6)</f>
      </c>
      <c r="L3825" s="38">
        <v>0</v>
      </c>
      <c s="32">
        <f>ROUND(ROUND(L3825,2)*ROUND(G3825,3),2)</f>
      </c>
      <c s="36" t="s">
        <v>55</v>
      </c>
      <c>
        <f>(M3825*21)/100</f>
      </c>
      <c t="s">
        <v>28</v>
      </c>
    </row>
    <row r="3826" spans="1:5" ht="12.75">
      <c r="A3826" s="35" t="s">
        <v>56</v>
      </c>
      <c r="E3826" s="39" t="s">
        <v>6324</v>
      </c>
    </row>
    <row r="3827" spans="1:5" ht="409.5">
      <c r="A3827" s="35" t="s">
        <v>58</v>
      </c>
      <c r="E3827" s="42" t="s">
        <v>6325</v>
      </c>
    </row>
    <row r="3828" spans="1:5" ht="12.75">
      <c r="A3828" t="s">
        <v>59</v>
      </c>
      <c r="E3828" s="39" t="s">
        <v>5</v>
      </c>
    </row>
    <row r="3829" spans="1:16" ht="12.75">
      <c r="A3829" t="s">
        <v>50</v>
      </c>
      <c s="34" t="s">
        <v>6326</v>
      </c>
      <c s="34" t="s">
        <v>6327</v>
      </c>
      <c s="35" t="s">
        <v>5</v>
      </c>
      <c s="6" t="s">
        <v>6328</v>
      </c>
      <c s="36" t="s">
        <v>1659</v>
      </c>
      <c s="37">
        <v>23543.917</v>
      </c>
      <c s="36">
        <v>0</v>
      </c>
      <c s="36">
        <f>ROUND(G3829*H3829,6)</f>
      </c>
      <c r="L3829" s="38">
        <v>0</v>
      </c>
      <c s="32">
        <f>ROUND(ROUND(L3829,2)*ROUND(G3829,3),2)</f>
      </c>
      <c s="36" t="s">
        <v>55</v>
      </c>
      <c>
        <f>(M3829*21)/100</f>
      </c>
      <c t="s">
        <v>28</v>
      </c>
    </row>
    <row r="3830" spans="1:5" ht="12.75">
      <c r="A3830" s="35" t="s">
        <v>56</v>
      </c>
      <c r="E3830" s="39" t="s">
        <v>6328</v>
      </c>
    </row>
    <row r="3831" spans="1:5" ht="25.5">
      <c r="A3831" s="35" t="s">
        <v>58</v>
      </c>
      <c r="E3831" s="42" t="s">
        <v>6329</v>
      </c>
    </row>
    <row r="3832" spans="1:5" ht="12.75">
      <c r="A3832" t="s">
        <v>59</v>
      </c>
      <c r="E3832" s="39" t="s">
        <v>5</v>
      </c>
    </row>
    <row r="3833" spans="1:16" ht="12.75">
      <c r="A3833" t="s">
        <v>50</v>
      </c>
      <c s="34" t="s">
        <v>6330</v>
      </c>
      <c s="34" t="s">
        <v>6331</v>
      </c>
      <c s="35" t="s">
        <v>5</v>
      </c>
      <c s="6" t="s">
        <v>6332</v>
      </c>
      <c s="36" t="s">
        <v>1659</v>
      </c>
      <c s="37">
        <v>23543.917</v>
      </c>
      <c s="36">
        <v>0</v>
      </c>
      <c s="36">
        <f>ROUND(G3833*H3833,6)</f>
      </c>
      <c r="L3833" s="38">
        <v>0</v>
      </c>
      <c s="32">
        <f>ROUND(ROUND(L3833,2)*ROUND(G3833,3),2)</f>
      </c>
      <c s="36" t="s">
        <v>55</v>
      </c>
      <c>
        <f>(M3833*21)/100</f>
      </c>
      <c t="s">
        <v>28</v>
      </c>
    </row>
    <row r="3834" spans="1:5" ht="12.75">
      <c r="A3834" s="35" t="s">
        <v>56</v>
      </c>
      <c r="E3834" s="39" t="s">
        <v>6332</v>
      </c>
    </row>
    <row r="3835" spans="1:5" ht="25.5">
      <c r="A3835" s="35" t="s">
        <v>58</v>
      </c>
      <c r="E3835" s="42" t="s">
        <v>6329</v>
      </c>
    </row>
    <row r="3836" spans="1:5" ht="12.75">
      <c r="A3836" t="s">
        <v>59</v>
      </c>
      <c r="E3836" s="39" t="s">
        <v>5</v>
      </c>
    </row>
    <row r="3837" spans="1:16" ht="12.75">
      <c r="A3837" t="s">
        <v>50</v>
      </c>
      <c s="34" t="s">
        <v>6333</v>
      </c>
      <c s="34" t="s">
        <v>6334</v>
      </c>
      <c s="35" t="s">
        <v>5</v>
      </c>
      <c s="6" t="s">
        <v>6335</v>
      </c>
      <c s="36" t="s">
        <v>1659</v>
      </c>
      <c s="37">
        <v>23543.917</v>
      </c>
      <c s="36">
        <v>0</v>
      </c>
      <c s="36">
        <f>ROUND(G3837*H3837,6)</f>
      </c>
      <c r="L3837" s="38">
        <v>0</v>
      </c>
      <c s="32">
        <f>ROUND(ROUND(L3837,2)*ROUND(G3837,3),2)</f>
      </c>
      <c s="36" t="s">
        <v>55</v>
      </c>
      <c>
        <f>(M3837*21)/100</f>
      </c>
      <c t="s">
        <v>28</v>
      </c>
    </row>
    <row r="3838" spans="1:5" ht="12.75">
      <c r="A3838" s="35" t="s">
        <v>56</v>
      </c>
      <c r="E3838" s="39" t="s">
        <v>6335</v>
      </c>
    </row>
    <row r="3839" spans="1:5" ht="114.75">
      <c r="A3839" s="35" t="s">
        <v>58</v>
      </c>
      <c r="E3839" s="42" t="s">
        <v>6336</v>
      </c>
    </row>
    <row r="3840" spans="1:5" ht="12.75">
      <c r="A3840" t="s">
        <v>59</v>
      </c>
      <c r="E3840" s="39" t="s">
        <v>5</v>
      </c>
    </row>
    <row r="3841" spans="1:16" ht="12.75">
      <c r="A3841" t="s">
        <v>50</v>
      </c>
      <c s="34" t="s">
        <v>6337</v>
      </c>
      <c s="34" t="s">
        <v>6338</v>
      </c>
      <c s="35" t="s">
        <v>5</v>
      </c>
      <c s="6" t="s">
        <v>6339</v>
      </c>
      <c s="36" t="s">
        <v>1659</v>
      </c>
      <c s="37">
        <v>115.36</v>
      </c>
      <c s="36">
        <v>0</v>
      </c>
      <c s="36">
        <f>ROUND(G3841*H3841,6)</f>
      </c>
      <c r="L3841" s="38">
        <v>0</v>
      </c>
      <c s="32">
        <f>ROUND(ROUND(L3841,2)*ROUND(G3841,3),2)</f>
      </c>
      <c s="36" t="s">
        <v>55</v>
      </c>
      <c>
        <f>(M3841*21)/100</f>
      </c>
      <c t="s">
        <v>28</v>
      </c>
    </row>
    <row r="3842" spans="1:5" ht="12.75">
      <c r="A3842" s="35" t="s">
        <v>56</v>
      </c>
      <c r="E3842" s="39" t="s">
        <v>6339</v>
      </c>
    </row>
    <row r="3843" spans="1:5" ht="165.75">
      <c r="A3843" s="35" t="s">
        <v>58</v>
      </c>
      <c r="E3843" s="42" t="s">
        <v>6340</v>
      </c>
    </row>
    <row r="3844" spans="1:5" ht="12.75">
      <c r="A3844" t="s">
        <v>59</v>
      </c>
      <c r="E3844" s="39" t="s">
        <v>5</v>
      </c>
    </row>
    <row r="3845" spans="1:13" ht="12.75">
      <c r="A3845" t="s">
        <v>47</v>
      </c>
      <c r="C3845" s="31" t="s">
        <v>5670</v>
      </c>
      <c r="E3845" s="33" t="s">
        <v>6341</v>
      </c>
      <c r="J3845" s="32">
        <f>0</f>
      </c>
      <c s="32">
        <f>0</f>
      </c>
      <c s="32">
        <f>0+L3846+L3850+L3854+L3858</f>
      </c>
      <c s="32">
        <f>0+M3846+M3850+M3854+M3858</f>
      </c>
    </row>
    <row r="3846" spans="1:16" ht="12.75">
      <c r="A3846" t="s">
        <v>50</v>
      </c>
      <c s="34" t="s">
        <v>6342</v>
      </c>
      <c s="34" t="s">
        <v>6343</v>
      </c>
      <c s="35" t="s">
        <v>5</v>
      </c>
      <c s="6" t="s">
        <v>6344</v>
      </c>
      <c s="36" t="s">
        <v>1659</v>
      </c>
      <c s="37">
        <v>9313.195</v>
      </c>
      <c s="36">
        <v>0</v>
      </c>
      <c s="36">
        <f>ROUND(G3846*H3846,6)</f>
      </c>
      <c r="L3846" s="38">
        <v>0</v>
      </c>
      <c s="32">
        <f>ROUND(ROUND(L3846,2)*ROUND(G3846,3),2)</f>
      </c>
      <c s="36" t="s">
        <v>55</v>
      </c>
      <c>
        <f>(M3846*21)/100</f>
      </c>
      <c t="s">
        <v>28</v>
      </c>
    </row>
    <row r="3847" spans="1:5" ht="12.75">
      <c r="A3847" s="35" t="s">
        <v>56</v>
      </c>
      <c r="E3847" s="39" t="s">
        <v>6344</v>
      </c>
    </row>
    <row r="3848" spans="1:5" ht="25.5">
      <c r="A3848" s="35" t="s">
        <v>58</v>
      </c>
      <c r="E3848" s="42" t="s">
        <v>6345</v>
      </c>
    </row>
    <row r="3849" spans="1:5" ht="12.75">
      <c r="A3849" t="s">
        <v>59</v>
      </c>
      <c r="E3849" s="39" t="s">
        <v>5</v>
      </c>
    </row>
    <row r="3850" spans="1:16" ht="12.75">
      <c r="A3850" t="s">
        <v>50</v>
      </c>
      <c s="34" t="s">
        <v>6346</v>
      </c>
      <c s="34" t="s">
        <v>6347</v>
      </c>
      <c s="35" t="s">
        <v>5</v>
      </c>
      <c s="6" t="s">
        <v>6348</v>
      </c>
      <c s="36" t="s">
        <v>1659</v>
      </c>
      <c s="37">
        <v>23903.42</v>
      </c>
      <c s="36">
        <v>0</v>
      </c>
      <c s="36">
        <f>ROUND(G3850*H3850,6)</f>
      </c>
      <c r="L3850" s="38">
        <v>0</v>
      </c>
      <c s="32">
        <f>ROUND(ROUND(L3850,2)*ROUND(G3850,3),2)</f>
      </c>
      <c s="36" t="s">
        <v>55</v>
      </c>
      <c>
        <f>(M3850*21)/100</f>
      </c>
      <c t="s">
        <v>28</v>
      </c>
    </row>
    <row r="3851" spans="1:5" ht="12.75">
      <c r="A3851" s="35" t="s">
        <v>56</v>
      </c>
      <c r="E3851" s="39" t="s">
        <v>6348</v>
      </c>
    </row>
    <row r="3852" spans="1:5" ht="76.5">
      <c r="A3852" s="35" t="s">
        <v>58</v>
      </c>
      <c r="E3852" s="42" t="s">
        <v>6349</v>
      </c>
    </row>
    <row r="3853" spans="1:5" ht="12.75">
      <c r="A3853" t="s">
        <v>59</v>
      </c>
      <c r="E3853" s="39" t="s">
        <v>5</v>
      </c>
    </row>
    <row r="3854" spans="1:16" ht="25.5">
      <c r="A3854" t="s">
        <v>50</v>
      </c>
      <c s="34" t="s">
        <v>6350</v>
      </c>
      <c s="34" t="s">
        <v>6351</v>
      </c>
      <c s="35" t="s">
        <v>5</v>
      </c>
      <c s="6" t="s">
        <v>6352</v>
      </c>
      <c s="36" t="s">
        <v>1659</v>
      </c>
      <c s="37">
        <v>402.868</v>
      </c>
      <c s="36">
        <v>0</v>
      </c>
      <c s="36">
        <f>ROUND(G3854*H3854,6)</f>
      </c>
      <c r="L3854" s="38">
        <v>0</v>
      </c>
      <c s="32">
        <f>ROUND(ROUND(L3854,2)*ROUND(G3854,3),2)</f>
      </c>
      <c s="36" t="s">
        <v>55</v>
      </c>
      <c>
        <f>(M3854*21)/100</f>
      </c>
      <c t="s">
        <v>28</v>
      </c>
    </row>
    <row r="3855" spans="1:5" ht="25.5">
      <c r="A3855" s="35" t="s">
        <v>56</v>
      </c>
      <c r="E3855" s="39" t="s">
        <v>6352</v>
      </c>
    </row>
    <row r="3856" spans="1:5" ht="76.5">
      <c r="A3856" s="35" t="s">
        <v>58</v>
      </c>
      <c r="E3856" s="42" t="s">
        <v>6353</v>
      </c>
    </row>
    <row r="3857" spans="1:5" ht="12.75">
      <c r="A3857" t="s">
        <v>59</v>
      </c>
      <c r="E3857" s="39" t="s">
        <v>5</v>
      </c>
    </row>
    <row r="3858" spans="1:16" ht="25.5">
      <c r="A3858" t="s">
        <v>50</v>
      </c>
      <c s="34" t="s">
        <v>6354</v>
      </c>
      <c s="34" t="s">
        <v>6355</v>
      </c>
      <c s="35" t="s">
        <v>5</v>
      </c>
      <c s="6" t="s">
        <v>6356</v>
      </c>
      <c s="36" t="s">
        <v>1659</v>
      </c>
      <c s="37">
        <v>9313.195</v>
      </c>
      <c s="36">
        <v>0</v>
      </c>
      <c s="36">
        <f>ROUND(G3858*H3858,6)</f>
      </c>
      <c r="L3858" s="38">
        <v>0</v>
      </c>
      <c s="32">
        <f>ROUND(ROUND(L3858,2)*ROUND(G3858,3),2)</f>
      </c>
      <c s="36" t="s">
        <v>55</v>
      </c>
      <c>
        <f>(M3858*21)/100</f>
      </c>
      <c t="s">
        <v>28</v>
      </c>
    </row>
    <row r="3859" spans="1:5" ht="25.5">
      <c r="A3859" s="35" t="s">
        <v>56</v>
      </c>
      <c r="E3859" s="39" t="s">
        <v>6356</v>
      </c>
    </row>
    <row r="3860" spans="1:5" ht="165.75">
      <c r="A3860" s="35" t="s">
        <v>58</v>
      </c>
      <c r="E3860" s="42" t="s">
        <v>6357</v>
      </c>
    </row>
    <row r="3861" spans="1:5" ht="12.75">
      <c r="A3861" t="s">
        <v>59</v>
      </c>
      <c r="E3861" s="39" t="s">
        <v>5</v>
      </c>
    </row>
    <row r="3862" spans="1:13" ht="12.75">
      <c r="A3862" t="s">
        <v>47</v>
      </c>
      <c r="C3862" s="31" t="s">
        <v>6358</v>
      </c>
      <c r="E3862" s="33" t="s">
        <v>6359</v>
      </c>
      <c r="J3862" s="32">
        <f>0</f>
      </c>
      <c s="32">
        <f>0</f>
      </c>
      <c s="32">
        <f>0+L3863+L3867+L3871+L3875+L3879+L3883+L3887+L3891+L3895+L3899+L3903+L3907+L3911+L3915+L3919+L3923+L3927+L3931+L3935+L3939+L3943</f>
      </c>
      <c s="32">
        <f>0+M3863+M3867+M3871+M3875+M3879+M3883+M3887+M3891+M3895+M3899+M3903+M3907+M3911+M3915+M3919+M3923+M3927+M3931+M3935+M3939+M3943</f>
      </c>
    </row>
    <row r="3863" spans="1:16" ht="12.75">
      <c r="A3863" t="s">
        <v>50</v>
      </c>
      <c s="34" t="s">
        <v>6360</v>
      </c>
      <c s="34" t="s">
        <v>6361</v>
      </c>
      <c s="35" t="s">
        <v>5</v>
      </c>
      <c s="6" t="s">
        <v>6362</v>
      </c>
      <c s="36" t="s">
        <v>65</v>
      </c>
      <c s="37">
        <v>1</v>
      </c>
      <c s="36">
        <v>0</v>
      </c>
      <c s="36">
        <f>ROUND(G3863*H3863,6)</f>
      </c>
      <c r="L3863" s="38">
        <v>0</v>
      </c>
      <c s="32">
        <f>ROUND(ROUND(L3863,2)*ROUND(G3863,3),2)</f>
      </c>
      <c s="36" t="s">
        <v>68</v>
      </c>
      <c>
        <f>(M3863*21)/100</f>
      </c>
      <c t="s">
        <v>28</v>
      </c>
    </row>
    <row r="3864" spans="1:5" ht="12.75">
      <c r="A3864" s="35" t="s">
        <v>56</v>
      </c>
      <c r="E3864" s="39" t="s">
        <v>6362</v>
      </c>
    </row>
    <row r="3865" spans="1:5" ht="38.25">
      <c r="A3865" s="35" t="s">
        <v>58</v>
      </c>
      <c r="E3865" s="40" t="s">
        <v>6363</v>
      </c>
    </row>
    <row r="3866" spans="1:5" ht="12.75">
      <c r="A3866" t="s">
        <v>59</v>
      </c>
      <c r="E3866" s="39" t="s">
        <v>5</v>
      </c>
    </row>
    <row r="3867" spans="1:16" ht="12.75">
      <c r="A3867" t="s">
        <v>50</v>
      </c>
      <c s="34" t="s">
        <v>6364</v>
      </c>
      <c s="34" t="s">
        <v>6365</v>
      </c>
      <c s="35" t="s">
        <v>5</v>
      </c>
      <c s="6" t="s">
        <v>6366</v>
      </c>
      <c s="36" t="s">
        <v>65</v>
      </c>
      <c s="37">
        <v>2</v>
      </c>
      <c s="36">
        <v>0</v>
      </c>
      <c s="36">
        <f>ROUND(G3867*H3867,6)</f>
      </c>
      <c r="L3867" s="38">
        <v>0</v>
      </c>
      <c s="32">
        <f>ROUND(ROUND(L3867,2)*ROUND(G3867,3),2)</f>
      </c>
      <c s="36" t="s">
        <v>68</v>
      </c>
      <c>
        <f>(M3867*21)/100</f>
      </c>
      <c t="s">
        <v>28</v>
      </c>
    </row>
    <row r="3868" spans="1:5" ht="12.75">
      <c r="A3868" s="35" t="s">
        <v>56</v>
      </c>
      <c r="E3868" s="39" t="s">
        <v>6366</v>
      </c>
    </row>
    <row r="3869" spans="1:5" ht="38.25">
      <c r="A3869" s="35" t="s">
        <v>58</v>
      </c>
      <c r="E3869" s="40" t="s">
        <v>6367</v>
      </c>
    </row>
    <row r="3870" spans="1:5" ht="12.75">
      <c r="A3870" t="s">
        <v>59</v>
      </c>
      <c r="E3870" s="39" t="s">
        <v>5</v>
      </c>
    </row>
    <row r="3871" spans="1:16" ht="12.75">
      <c r="A3871" t="s">
        <v>50</v>
      </c>
      <c s="34" t="s">
        <v>6368</v>
      </c>
      <c s="34" t="s">
        <v>6369</v>
      </c>
      <c s="35" t="s">
        <v>5</v>
      </c>
      <c s="6" t="s">
        <v>6370</v>
      </c>
      <c s="36" t="s">
        <v>1659</v>
      </c>
      <c s="37">
        <v>10</v>
      </c>
      <c s="36">
        <v>0</v>
      </c>
      <c s="36">
        <f>ROUND(G3871*H3871,6)</f>
      </c>
      <c r="L3871" s="38">
        <v>0</v>
      </c>
      <c s="32">
        <f>ROUND(ROUND(L3871,2)*ROUND(G3871,3),2)</f>
      </c>
      <c s="36" t="s">
        <v>68</v>
      </c>
      <c>
        <f>(M3871*21)/100</f>
      </c>
      <c t="s">
        <v>28</v>
      </c>
    </row>
    <row r="3872" spans="1:5" ht="12.75">
      <c r="A3872" s="35" t="s">
        <v>56</v>
      </c>
      <c r="E3872" s="39" t="s">
        <v>6370</v>
      </c>
    </row>
    <row r="3873" spans="1:5" ht="38.25">
      <c r="A3873" s="35" t="s">
        <v>58</v>
      </c>
      <c r="E3873" s="40" t="s">
        <v>6371</v>
      </c>
    </row>
    <row r="3874" spans="1:5" ht="12.75">
      <c r="A3874" t="s">
        <v>59</v>
      </c>
      <c r="E3874" s="39" t="s">
        <v>5</v>
      </c>
    </row>
    <row r="3875" spans="1:16" ht="12.75">
      <c r="A3875" t="s">
        <v>50</v>
      </c>
      <c s="34" t="s">
        <v>6372</v>
      </c>
      <c s="34" t="s">
        <v>6373</v>
      </c>
      <c s="35" t="s">
        <v>5</v>
      </c>
      <c s="6" t="s">
        <v>6374</v>
      </c>
      <c s="36" t="s">
        <v>1659</v>
      </c>
      <c s="37">
        <v>301.4</v>
      </c>
      <c s="36">
        <v>0</v>
      </c>
      <c s="36">
        <f>ROUND(G3875*H3875,6)</f>
      </c>
      <c r="L3875" s="38">
        <v>0</v>
      </c>
      <c s="32">
        <f>ROUND(ROUND(L3875,2)*ROUND(G3875,3),2)</f>
      </c>
      <c s="36" t="s">
        <v>68</v>
      </c>
      <c>
        <f>(M3875*21)/100</f>
      </c>
      <c t="s">
        <v>28</v>
      </c>
    </row>
    <row r="3876" spans="1:5" ht="12.75">
      <c r="A3876" s="35" t="s">
        <v>56</v>
      </c>
      <c r="E3876" s="39" t="s">
        <v>6374</v>
      </c>
    </row>
    <row r="3877" spans="1:5" ht="38.25">
      <c r="A3877" s="35" t="s">
        <v>58</v>
      </c>
      <c r="E3877" s="40" t="s">
        <v>6375</v>
      </c>
    </row>
    <row r="3878" spans="1:5" ht="12.75">
      <c r="A3878" t="s">
        <v>59</v>
      </c>
      <c r="E3878" s="39" t="s">
        <v>5</v>
      </c>
    </row>
    <row r="3879" spans="1:16" ht="12.75">
      <c r="A3879" t="s">
        <v>50</v>
      </c>
      <c s="34" t="s">
        <v>6376</v>
      </c>
      <c s="34" t="s">
        <v>6377</v>
      </c>
      <c s="35" t="s">
        <v>5</v>
      </c>
      <c s="6" t="s">
        <v>6378</v>
      </c>
      <c s="36" t="s">
        <v>65</v>
      </c>
      <c s="37">
        <v>8</v>
      </c>
      <c s="36">
        <v>0</v>
      </c>
      <c s="36">
        <f>ROUND(G3879*H3879,6)</f>
      </c>
      <c r="L3879" s="38">
        <v>0</v>
      </c>
      <c s="32">
        <f>ROUND(ROUND(L3879,2)*ROUND(G3879,3),2)</f>
      </c>
      <c s="36" t="s">
        <v>68</v>
      </c>
      <c>
        <f>(M3879*21)/100</f>
      </c>
      <c t="s">
        <v>28</v>
      </c>
    </row>
    <row r="3880" spans="1:5" ht="12.75">
      <c r="A3880" s="35" t="s">
        <v>56</v>
      </c>
      <c r="E3880" s="39" t="s">
        <v>6378</v>
      </c>
    </row>
    <row r="3881" spans="1:5" ht="38.25">
      <c r="A3881" s="35" t="s">
        <v>58</v>
      </c>
      <c r="E3881" s="40" t="s">
        <v>6379</v>
      </c>
    </row>
    <row r="3882" spans="1:5" ht="12.75">
      <c r="A3882" t="s">
        <v>59</v>
      </c>
      <c r="E3882" s="39" t="s">
        <v>5</v>
      </c>
    </row>
    <row r="3883" spans="1:16" ht="12.75">
      <c r="A3883" t="s">
        <v>50</v>
      </c>
      <c s="34" t="s">
        <v>6380</v>
      </c>
      <c s="34" t="s">
        <v>6381</v>
      </c>
      <c s="35" t="s">
        <v>5</v>
      </c>
      <c s="6" t="s">
        <v>6382</v>
      </c>
      <c s="36" t="s">
        <v>65</v>
      </c>
      <c s="37">
        <v>1</v>
      </c>
      <c s="36">
        <v>0</v>
      </c>
      <c s="36">
        <f>ROUND(G3883*H3883,6)</f>
      </c>
      <c r="L3883" s="38">
        <v>0</v>
      </c>
      <c s="32">
        <f>ROUND(ROUND(L3883,2)*ROUND(G3883,3),2)</f>
      </c>
      <c s="36" t="s">
        <v>68</v>
      </c>
      <c>
        <f>(M3883*21)/100</f>
      </c>
      <c t="s">
        <v>28</v>
      </c>
    </row>
    <row r="3884" spans="1:5" ht="12.75">
      <c r="A3884" s="35" t="s">
        <v>56</v>
      </c>
      <c r="E3884" s="39" t="s">
        <v>6382</v>
      </c>
    </row>
    <row r="3885" spans="1:5" ht="38.25">
      <c r="A3885" s="35" t="s">
        <v>58</v>
      </c>
      <c r="E3885" s="40" t="s">
        <v>6383</v>
      </c>
    </row>
    <row r="3886" spans="1:5" ht="12.75">
      <c r="A3886" t="s">
        <v>59</v>
      </c>
      <c r="E3886" s="39" t="s">
        <v>5</v>
      </c>
    </row>
    <row r="3887" spans="1:16" ht="12.75">
      <c r="A3887" t="s">
        <v>50</v>
      </c>
      <c s="34" t="s">
        <v>6384</v>
      </c>
      <c s="34" t="s">
        <v>6385</v>
      </c>
      <c s="35" t="s">
        <v>5</v>
      </c>
      <c s="6" t="s">
        <v>6386</v>
      </c>
      <c s="36" t="s">
        <v>65</v>
      </c>
      <c s="37">
        <v>1</v>
      </c>
      <c s="36">
        <v>0</v>
      </c>
      <c s="36">
        <f>ROUND(G3887*H3887,6)</f>
      </c>
      <c r="L3887" s="38">
        <v>0</v>
      </c>
      <c s="32">
        <f>ROUND(ROUND(L3887,2)*ROUND(G3887,3),2)</f>
      </c>
      <c s="36" t="s">
        <v>68</v>
      </c>
      <c>
        <f>(M3887*21)/100</f>
      </c>
      <c t="s">
        <v>28</v>
      </c>
    </row>
    <row r="3888" spans="1:5" ht="12.75">
      <c r="A3888" s="35" t="s">
        <v>56</v>
      </c>
      <c r="E3888" s="39" t="s">
        <v>6386</v>
      </c>
    </row>
    <row r="3889" spans="1:5" ht="38.25">
      <c r="A3889" s="35" t="s">
        <v>58</v>
      </c>
      <c r="E3889" s="40" t="s">
        <v>6387</v>
      </c>
    </row>
    <row r="3890" spans="1:5" ht="12.75">
      <c r="A3890" t="s">
        <v>59</v>
      </c>
      <c r="E3890" s="39" t="s">
        <v>5</v>
      </c>
    </row>
    <row r="3891" spans="1:16" ht="12.75">
      <c r="A3891" t="s">
        <v>50</v>
      </c>
      <c s="34" t="s">
        <v>6388</v>
      </c>
      <c s="34" t="s">
        <v>6389</v>
      </c>
      <c s="35" t="s">
        <v>5</v>
      </c>
      <c s="6" t="s">
        <v>6390</v>
      </c>
      <c s="36" t="s">
        <v>65</v>
      </c>
      <c s="37">
        <v>2</v>
      </c>
      <c s="36">
        <v>0</v>
      </c>
      <c s="36">
        <f>ROUND(G3891*H3891,6)</f>
      </c>
      <c r="L3891" s="38">
        <v>0</v>
      </c>
      <c s="32">
        <f>ROUND(ROUND(L3891,2)*ROUND(G3891,3),2)</f>
      </c>
      <c s="36" t="s">
        <v>68</v>
      </c>
      <c>
        <f>(M3891*21)/100</f>
      </c>
      <c t="s">
        <v>28</v>
      </c>
    </row>
    <row r="3892" spans="1:5" ht="12.75">
      <c r="A3892" s="35" t="s">
        <v>56</v>
      </c>
      <c r="E3892" s="39" t="s">
        <v>6390</v>
      </c>
    </row>
    <row r="3893" spans="1:5" ht="38.25">
      <c r="A3893" s="35" t="s">
        <v>58</v>
      </c>
      <c r="E3893" s="40" t="s">
        <v>6391</v>
      </c>
    </row>
    <row r="3894" spans="1:5" ht="12.75">
      <c r="A3894" t="s">
        <v>59</v>
      </c>
      <c r="E3894" s="39" t="s">
        <v>5</v>
      </c>
    </row>
    <row r="3895" spans="1:16" ht="12.75">
      <c r="A3895" t="s">
        <v>50</v>
      </c>
      <c s="34" t="s">
        <v>6392</v>
      </c>
      <c s="34" t="s">
        <v>6393</v>
      </c>
      <c s="35" t="s">
        <v>5</v>
      </c>
      <c s="6" t="s">
        <v>6394</v>
      </c>
      <c s="36" t="s">
        <v>1659</v>
      </c>
      <c s="37">
        <v>242.14</v>
      </c>
      <c s="36">
        <v>0</v>
      </c>
      <c s="36">
        <f>ROUND(G3895*H3895,6)</f>
      </c>
      <c r="L3895" s="38">
        <v>0</v>
      </c>
      <c s="32">
        <f>ROUND(ROUND(L3895,2)*ROUND(G3895,3),2)</f>
      </c>
      <c s="36" t="s">
        <v>68</v>
      </c>
      <c>
        <f>(M3895*21)/100</f>
      </c>
      <c t="s">
        <v>28</v>
      </c>
    </row>
    <row r="3896" spans="1:5" ht="12.75">
      <c r="A3896" s="35" t="s">
        <v>56</v>
      </c>
      <c r="E3896" s="39" t="s">
        <v>6394</v>
      </c>
    </row>
    <row r="3897" spans="1:5" ht="38.25">
      <c r="A3897" s="35" t="s">
        <v>58</v>
      </c>
      <c r="E3897" s="40" t="s">
        <v>6395</v>
      </c>
    </row>
    <row r="3898" spans="1:5" ht="12.75">
      <c r="A3898" t="s">
        <v>59</v>
      </c>
      <c r="E3898" s="39" t="s">
        <v>5</v>
      </c>
    </row>
    <row r="3899" spans="1:16" ht="12.75">
      <c r="A3899" t="s">
        <v>50</v>
      </c>
      <c s="34" t="s">
        <v>6396</v>
      </c>
      <c s="34" t="s">
        <v>6397</v>
      </c>
      <c s="35" t="s">
        <v>5</v>
      </c>
      <c s="6" t="s">
        <v>6398</v>
      </c>
      <c s="36" t="s">
        <v>1659</v>
      </c>
      <c s="37">
        <v>10.8</v>
      </c>
      <c s="36">
        <v>0</v>
      </c>
      <c s="36">
        <f>ROUND(G3899*H3899,6)</f>
      </c>
      <c r="L3899" s="38">
        <v>0</v>
      </c>
      <c s="32">
        <f>ROUND(ROUND(L3899,2)*ROUND(G3899,3),2)</f>
      </c>
      <c s="36" t="s">
        <v>68</v>
      </c>
      <c>
        <f>(M3899*21)/100</f>
      </c>
      <c t="s">
        <v>28</v>
      </c>
    </row>
    <row r="3900" spans="1:5" ht="12.75">
      <c r="A3900" s="35" t="s">
        <v>56</v>
      </c>
      <c r="E3900" s="39" t="s">
        <v>6398</v>
      </c>
    </row>
    <row r="3901" spans="1:5" ht="38.25">
      <c r="A3901" s="35" t="s">
        <v>58</v>
      </c>
      <c r="E3901" s="40" t="s">
        <v>6399</v>
      </c>
    </row>
    <row r="3902" spans="1:5" ht="12.75">
      <c r="A3902" t="s">
        <v>59</v>
      </c>
      <c r="E3902" s="39" t="s">
        <v>5</v>
      </c>
    </row>
    <row r="3903" spans="1:16" ht="12.75">
      <c r="A3903" t="s">
        <v>50</v>
      </c>
      <c s="34" t="s">
        <v>6400</v>
      </c>
      <c s="34" t="s">
        <v>6401</v>
      </c>
      <c s="35" t="s">
        <v>5</v>
      </c>
      <c s="6" t="s">
        <v>6402</v>
      </c>
      <c s="36" t="s">
        <v>65</v>
      </c>
      <c s="37">
        <v>8</v>
      </c>
      <c s="36">
        <v>0</v>
      </c>
      <c s="36">
        <f>ROUND(G3903*H3903,6)</f>
      </c>
      <c r="L3903" s="38">
        <v>0</v>
      </c>
      <c s="32">
        <f>ROUND(ROUND(L3903,2)*ROUND(G3903,3),2)</f>
      </c>
      <c s="36" t="s">
        <v>68</v>
      </c>
      <c>
        <f>(M3903*21)/100</f>
      </c>
      <c t="s">
        <v>28</v>
      </c>
    </row>
    <row r="3904" spans="1:5" ht="12.75">
      <c r="A3904" s="35" t="s">
        <v>56</v>
      </c>
      <c r="E3904" s="39" t="s">
        <v>6402</v>
      </c>
    </row>
    <row r="3905" spans="1:5" ht="38.25">
      <c r="A3905" s="35" t="s">
        <v>58</v>
      </c>
      <c r="E3905" s="40" t="s">
        <v>6403</v>
      </c>
    </row>
    <row r="3906" spans="1:5" ht="12.75">
      <c r="A3906" t="s">
        <v>59</v>
      </c>
      <c r="E3906" s="39" t="s">
        <v>5</v>
      </c>
    </row>
    <row r="3907" spans="1:16" ht="12.75">
      <c r="A3907" t="s">
        <v>50</v>
      </c>
      <c s="34" t="s">
        <v>6404</v>
      </c>
      <c s="34" t="s">
        <v>6405</v>
      </c>
      <c s="35" t="s">
        <v>5</v>
      </c>
      <c s="6" t="s">
        <v>6406</v>
      </c>
      <c s="36" t="s">
        <v>1659</v>
      </c>
      <c s="37">
        <v>129.1</v>
      </c>
      <c s="36">
        <v>0</v>
      </c>
      <c s="36">
        <f>ROUND(G3907*H3907,6)</f>
      </c>
      <c r="L3907" s="38">
        <v>0</v>
      </c>
      <c s="32">
        <f>ROUND(ROUND(L3907,2)*ROUND(G3907,3),2)</f>
      </c>
      <c s="36" t="s">
        <v>68</v>
      </c>
      <c>
        <f>(M3907*21)/100</f>
      </c>
      <c t="s">
        <v>28</v>
      </c>
    </row>
    <row r="3908" spans="1:5" ht="12.75">
      <c r="A3908" s="35" t="s">
        <v>56</v>
      </c>
      <c r="E3908" s="39" t="s">
        <v>6406</v>
      </c>
    </row>
    <row r="3909" spans="1:5" ht="38.25">
      <c r="A3909" s="35" t="s">
        <v>58</v>
      </c>
      <c r="E3909" s="40" t="s">
        <v>6407</v>
      </c>
    </row>
    <row r="3910" spans="1:5" ht="12.75">
      <c r="A3910" t="s">
        <v>59</v>
      </c>
      <c r="E3910" s="39" t="s">
        <v>5</v>
      </c>
    </row>
    <row r="3911" spans="1:16" ht="12.75">
      <c r="A3911" t="s">
        <v>50</v>
      </c>
      <c s="34" t="s">
        <v>6408</v>
      </c>
      <c s="34" t="s">
        <v>6409</v>
      </c>
      <c s="35" t="s">
        <v>5</v>
      </c>
      <c s="6" t="s">
        <v>6410</v>
      </c>
      <c s="36" t="s">
        <v>65</v>
      </c>
      <c s="37">
        <v>2</v>
      </c>
      <c s="36">
        <v>0</v>
      </c>
      <c s="36">
        <f>ROUND(G3911*H3911,6)</f>
      </c>
      <c r="L3911" s="38">
        <v>0</v>
      </c>
      <c s="32">
        <f>ROUND(ROUND(L3911,2)*ROUND(G3911,3),2)</f>
      </c>
      <c s="36" t="s">
        <v>68</v>
      </c>
      <c>
        <f>(M3911*21)/100</f>
      </c>
      <c t="s">
        <v>28</v>
      </c>
    </row>
    <row r="3912" spans="1:5" ht="12.75">
      <c r="A3912" s="35" t="s">
        <v>56</v>
      </c>
      <c r="E3912" s="39" t="s">
        <v>6410</v>
      </c>
    </row>
    <row r="3913" spans="1:5" ht="38.25">
      <c r="A3913" s="35" t="s">
        <v>58</v>
      </c>
      <c r="E3913" s="40" t="s">
        <v>6411</v>
      </c>
    </row>
    <row r="3914" spans="1:5" ht="12.75">
      <c r="A3914" t="s">
        <v>59</v>
      </c>
      <c r="E3914" s="39" t="s">
        <v>5</v>
      </c>
    </row>
    <row r="3915" spans="1:16" ht="12.75">
      <c r="A3915" t="s">
        <v>50</v>
      </c>
      <c s="34" t="s">
        <v>6412</v>
      </c>
      <c s="34" t="s">
        <v>6413</v>
      </c>
      <c s="35" t="s">
        <v>5</v>
      </c>
      <c s="6" t="s">
        <v>6414</v>
      </c>
      <c s="36" t="s">
        <v>65</v>
      </c>
      <c s="37">
        <v>2</v>
      </c>
      <c s="36">
        <v>0</v>
      </c>
      <c s="36">
        <f>ROUND(G3915*H3915,6)</f>
      </c>
      <c r="L3915" s="38">
        <v>0</v>
      </c>
      <c s="32">
        <f>ROUND(ROUND(L3915,2)*ROUND(G3915,3),2)</f>
      </c>
      <c s="36" t="s">
        <v>68</v>
      </c>
      <c>
        <f>(M3915*21)/100</f>
      </c>
      <c t="s">
        <v>28</v>
      </c>
    </row>
    <row r="3916" spans="1:5" ht="12.75">
      <c r="A3916" s="35" t="s">
        <v>56</v>
      </c>
      <c r="E3916" s="39" t="s">
        <v>6414</v>
      </c>
    </row>
    <row r="3917" spans="1:5" ht="38.25">
      <c r="A3917" s="35" t="s">
        <v>58</v>
      </c>
      <c r="E3917" s="40" t="s">
        <v>6415</v>
      </c>
    </row>
    <row r="3918" spans="1:5" ht="12.75">
      <c r="A3918" t="s">
        <v>59</v>
      </c>
      <c r="E3918" s="39" t="s">
        <v>5</v>
      </c>
    </row>
    <row r="3919" spans="1:16" ht="12.75">
      <c r="A3919" t="s">
        <v>50</v>
      </c>
      <c s="34" t="s">
        <v>6416</v>
      </c>
      <c s="34" t="s">
        <v>6417</v>
      </c>
      <c s="35" t="s">
        <v>5</v>
      </c>
      <c s="6" t="s">
        <v>6418</v>
      </c>
      <c s="36" t="s">
        <v>65</v>
      </c>
      <c s="37">
        <v>1</v>
      </c>
      <c s="36">
        <v>0</v>
      </c>
      <c s="36">
        <f>ROUND(G3919*H3919,6)</f>
      </c>
      <c r="L3919" s="38">
        <v>0</v>
      </c>
      <c s="32">
        <f>ROUND(ROUND(L3919,2)*ROUND(G3919,3),2)</f>
      </c>
      <c s="36" t="s">
        <v>68</v>
      </c>
      <c>
        <f>(M3919*21)/100</f>
      </c>
      <c t="s">
        <v>28</v>
      </c>
    </row>
    <row r="3920" spans="1:5" ht="12.75">
      <c r="A3920" s="35" t="s">
        <v>56</v>
      </c>
      <c r="E3920" s="39" t="s">
        <v>6418</v>
      </c>
    </row>
    <row r="3921" spans="1:5" ht="38.25">
      <c r="A3921" s="35" t="s">
        <v>58</v>
      </c>
      <c r="E3921" s="40" t="s">
        <v>6419</v>
      </c>
    </row>
    <row r="3922" spans="1:5" ht="12.75">
      <c r="A3922" t="s">
        <v>59</v>
      </c>
      <c r="E3922" s="39" t="s">
        <v>5</v>
      </c>
    </row>
    <row r="3923" spans="1:16" ht="12.75">
      <c r="A3923" t="s">
        <v>50</v>
      </c>
      <c s="34" t="s">
        <v>6420</v>
      </c>
      <c s="34" t="s">
        <v>6421</v>
      </c>
      <c s="35" t="s">
        <v>5</v>
      </c>
      <c s="6" t="s">
        <v>6422</v>
      </c>
      <c s="36" t="s">
        <v>65</v>
      </c>
      <c s="37">
        <v>2</v>
      </c>
      <c s="36">
        <v>0</v>
      </c>
      <c s="36">
        <f>ROUND(G3923*H3923,6)</f>
      </c>
      <c r="L3923" s="38">
        <v>0</v>
      </c>
      <c s="32">
        <f>ROUND(ROUND(L3923,2)*ROUND(G3923,3),2)</f>
      </c>
      <c s="36" t="s">
        <v>68</v>
      </c>
      <c>
        <f>(M3923*21)/100</f>
      </c>
      <c t="s">
        <v>28</v>
      </c>
    </row>
    <row r="3924" spans="1:5" ht="12.75">
      <c r="A3924" s="35" t="s">
        <v>56</v>
      </c>
      <c r="E3924" s="39" t="s">
        <v>6422</v>
      </c>
    </row>
    <row r="3925" spans="1:5" ht="38.25">
      <c r="A3925" s="35" t="s">
        <v>58</v>
      </c>
      <c r="E3925" s="40" t="s">
        <v>6423</v>
      </c>
    </row>
    <row r="3926" spans="1:5" ht="12.75">
      <c r="A3926" t="s">
        <v>59</v>
      </c>
      <c r="E3926" s="39" t="s">
        <v>5</v>
      </c>
    </row>
    <row r="3927" spans="1:16" ht="12.75">
      <c r="A3927" t="s">
        <v>50</v>
      </c>
      <c s="34" t="s">
        <v>6424</v>
      </c>
      <c s="34" t="s">
        <v>6425</v>
      </c>
      <c s="35" t="s">
        <v>5</v>
      </c>
      <c s="6" t="s">
        <v>6426</v>
      </c>
      <c s="36" t="s">
        <v>65</v>
      </c>
      <c s="37">
        <v>1</v>
      </c>
      <c s="36">
        <v>0</v>
      </c>
      <c s="36">
        <f>ROUND(G3927*H3927,6)</f>
      </c>
      <c r="L3927" s="38">
        <v>0</v>
      </c>
      <c s="32">
        <f>ROUND(ROUND(L3927,2)*ROUND(G3927,3),2)</f>
      </c>
      <c s="36" t="s">
        <v>68</v>
      </c>
      <c>
        <f>(M3927*21)/100</f>
      </c>
      <c t="s">
        <v>28</v>
      </c>
    </row>
    <row r="3928" spans="1:5" ht="12.75">
      <c r="A3928" s="35" t="s">
        <v>56</v>
      </c>
      <c r="E3928" s="39" t="s">
        <v>6426</v>
      </c>
    </row>
    <row r="3929" spans="1:5" ht="38.25">
      <c r="A3929" s="35" t="s">
        <v>58</v>
      </c>
      <c r="E3929" s="40" t="s">
        <v>6427</v>
      </c>
    </row>
    <row r="3930" spans="1:5" ht="12.75">
      <c r="A3930" t="s">
        <v>59</v>
      </c>
      <c r="E3930" s="39" t="s">
        <v>5</v>
      </c>
    </row>
    <row r="3931" spans="1:16" ht="12.75">
      <c r="A3931" t="s">
        <v>50</v>
      </c>
      <c s="34" t="s">
        <v>6428</v>
      </c>
      <c s="34" t="s">
        <v>6429</v>
      </c>
      <c s="35" t="s">
        <v>5</v>
      </c>
      <c s="6" t="s">
        <v>6430</v>
      </c>
      <c s="36" t="s">
        <v>65</v>
      </c>
      <c s="37">
        <v>1</v>
      </c>
      <c s="36">
        <v>0</v>
      </c>
      <c s="36">
        <f>ROUND(G3931*H3931,6)</f>
      </c>
      <c r="L3931" s="38">
        <v>0</v>
      </c>
      <c s="32">
        <f>ROUND(ROUND(L3931,2)*ROUND(G3931,3),2)</f>
      </c>
      <c s="36" t="s">
        <v>68</v>
      </c>
      <c>
        <f>(M3931*21)/100</f>
      </c>
      <c t="s">
        <v>28</v>
      </c>
    </row>
    <row r="3932" spans="1:5" ht="12.75">
      <c r="A3932" s="35" t="s">
        <v>56</v>
      </c>
      <c r="E3932" s="39" t="s">
        <v>6430</v>
      </c>
    </row>
    <row r="3933" spans="1:5" ht="25.5">
      <c r="A3933" s="35" t="s">
        <v>58</v>
      </c>
      <c r="E3933" s="40" t="s">
        <v>6431</v>
      </c>
    </row>
    <row r="3934" spans="1:5" ht="12.75">
      <c r="A3934" t="s">
        <v>59</v>
      </c>
      <c r="E3934" s="39" t="s">
        <v>5</v>
      </c>
    </row>
    <row r="3935" spans="1:16" ht="12.75">
      <c r="A3935" t="s">
        <v>50</v>
      </c>
      <c s="34" t="s">
        <v>6432</v>
      </c>
      <c s="34" t="s">
        <v>6433</v>
      </c>
      <c s="35" t="s">
        <v>5</v>
      </c>
      <c s="6" t="s">
        <v>6434</v>
      </c>
      <c s="36" t="s">
        <v>65</v>
      </c>
      <c s="37">
        <v>1</v>
      </c>
      <c s="36">
        <v>0</v>
      </c>
      <c s="36">
        <f>ROUND(G3935*H3935,6)</f>
      </c>
      <c r="L3935" s="38">
        <v>0</v>
      </c>
      <c s="32">
        <f>ROUND(ROUND(L3935,2)*ROUND(G3935,3),2)</f>
      </c>
      <c s="36" t="s">
        <v>68</v>
      </c>
      <c>
        <f>(M3935*21)/100</f>
      </c>
      <c t="s">
        <v>28</v>
      </c>
    </row>
    <row r="3936" spans="1:5" ht="12.75">
      <c r="A3936" s="35" t="s">
        <v>56</v>
      </c>
      <c r="E3936" s="39" t="s">
        <v>6434</v>
      </c>
    </row>
    <row r="3937" spans="1:5" ht="38.25">
      <c r="A3937" s="35" t="s">
        <v>58</v>
      </c>
      <c r="E3937" s="40" t="s">
        <v>6435</v>
      </c>
    </row>
    <row r="3938" spans="1:5" ht="12.75">
      <c r="A3938" t="s">
        <v>59</v>
      </c>
      <c r="E3938" s="39" t="s">
        <v>5</v>
      </c>
    </row>
    <row r="3939" spans="1:16" ht="12.75">
      <c r="A3939" t="s">
        <v>50</v>
      </c>
      <c s="34" t="s">
        <v>6436</v>
      </c>
      <c s="34" t="s">
        <v>6437</v>
      </c>
      <c s="35" t="s">
        <v>5</v>
      </c>
      <c s="6" t="s">
        <v>6438</v>
      </c>
      <c s="36" t="s">
        <v>65</v>
      </c>
      <c s="37">
        <v>1</v>
      </c>
      <c s="36">
        <v>0</v>
      </c>
      <c s="36">
        <f>ROUND(G3939*H3939,6)</f>
      </c>
      <c r="L3939" s="38">
        <v>0</v>
      </c>
      <c s="32">
        <f>ROUND(ROUND(L3939,2)*ROUND(G3939,3),2)</f>
      </c>
      <c s="36" t="s">
        <v>68</v>
      </c>
      <c>
        <f>(M3939*21)/100</f>
      </c>
      <c t="s">
        <v>28</v>
      </c>
    </row>
    <row r="3940" spans="1:5" ht="12.75">
      <c r="A3940" s="35" t="s">
        <v>56</v>
      </c>
      <c r="E3940" s="39" t="s">
        <v>6438</v>
      </c>
    </row>
    <row r="3941" spans="1:5" ht="38.25">
      <c r="A3941" s="35" t="s">
        <v>58</v>
      </c>
      <c r="E3941" s="40" t="s">
        <v>6439</v>
      </c>
    </row>
    <row r="3942" spans="1:5" ht="12.75">
      <c r="A3942" t="s">
        <v>59</v>
      </c>
      <c r="E3942" s="39" t="s">
        <v>5</v>
      </c>
    </row>
    <row r="3943" spans="1:16" ht="12.75">
      <c r="A3943" t="s">
        <v>50</v>
      </c>
      <c s="34" t="s">
        <v>6440</v>
      </c>
      <c s="34" t="s">
        <v>6441</v>
      </c>
      <c s="35" t="s">
        <v>5</v>
      </c>
      <c s="6" t="s">
        <v>6442</v>
      </c>
      <c s="36" t="s">
        <v>65</v>
      </c>
      <c s="37">
        <v>1</v>
      </c>
      <c s="36">
        <v>0</v>
      </c>
      <c s="36">
        <f>ROUND(G3943*H3943,6)</f>
      </c>
      <c r="L3943" s="38">
        <v>0</v>
      </c>
      <c s="32">
        <f>ROUND(ROUND(L3943,2)*ROUND(G3943,3),2)</f>
      </c>
      <c s="36" t="s">
        <v>68</v>
      </c>
      <c>
        <f>(M3943*21)/100</f>
      </c>
      <c t="s">
        <v>28</v>
      </c>
    </row>
    <row r="3944" spans="1:5" ht="12.75">
      <c r="A3944" s="35" t="s">
        <v>56</v>
      </c>
      <c r="E3944" s="39" t="s">
        <v>6442</v>
      </c>
    </row>
    <row r="3945" spans="1:5" ht="38.25">
      <c r="A3945" s="35" t="s">
        <v>58</v>
      </c>
      <c r="E3945" s="40" t="s">
        <v>6443</v>
      </c>
    </row>
    <row r="3946" spans="1:5" ht="12.75">
      <c r="A3946" t="s">
        <v>59</v>
      </c>
      <c r="E3946" s="39" t="s">
        <v>5</v>
      </c>
    </row>
    <row r="3947" spans="1:13" ht="12.75">
      <c r="A3947" t="s">
        <v>47</v>
      </c>
      <c r="C3947" s="31" t="s">
        <v>6444</v>
      </c>
      <c r="E3947" s="33" t="s">
        <v>6445</v>
      </c>
      <c r="J3947" s="32">
        <f>0</f>
      </c>
      <c s="32">
        <f>0</f>
      </c>
      <c s="32">
        <f>0+L3948+L3952+L3956+L3960+L3964+L3968+L3972+L3976+L3980+L3984+L3988+L3992+L3996+L4000+L4004+L4008+L4012+L4016+L4020+L4024+L4028+L4032+L4036+L4040</f>
      </c>
      <c s="32">
        <f>0+M3948+M3952+M3956+M3960+M3964+M3968+M3972+M3976+M3980+M3984+M3988+M3992+M3996+M4000+M4004+M4008+M4012+M4016+M4020+M4024+M4028+M4032+M4036+M4040</f>
      </c>
    </row>
    <row r="3948" spans="1:16" ht="12.75">
      <c r="A3948" t="s">
        <v>50</v>
      </c>
      <c s="34" t="s">
        <v>1032</v>
      </c>
      <c s="34" t="s">
        <v>6446</v>
      </c>
      <c s="35" t="s">
        <v>5</v>
      </c>
      <c s="6" t="s">
        <v>6447</v>
      </c>
      <c s="36" t="s">
        <v>1659</v>
      </c>
      <c s="37">
        <v>84.464</v>
      </c>
      <c s="36">
        <v>0</v>
      </c>
      <c s="36">
        <f>ROUND(G3948*H3948,6)</f>
      </c>
      <c r="L3948" s="38">
        <v>0</v>
      </c>
      <c s="32">
        <f>ROUND(ROUND(L3948,2)*ROUND(G3948,3),2)</f>
      </c>
      <c s="36" t="s">
        <v>328</v>
      </c>
      <c>
        <f>(M3948*21)/100</f>
      </c>
      <c t="s">
        <v>28</v>
      </c>
    </row>
    <row r="3949" spans="1:5" ht="12.75">
      <c r="A3949" s="35" t="s">
        <v>56</v>
      </c>
      <c r="E3949" s="39" t="s">
        <v>6448</v>
      </c>
    </row>
    <row r="3950" spans="1:5" ht="165.75">
      <c r="A3950" s="35" t="s">
        <v>58</v>
      </c>
      <c r="E3950" s="40" t="s">
        <v>6449</v>
      </c>
    </row>
    <row r="3951" spans="1:5" ht="12.75">
      <c r="A3951" t="s">
        <v>59</v>
      </c>
      <c r="E3951" s="39" t="s">
        <v>5</v>
      </c>
    </row>
    <row r="3952" spans="1:16" ht="12.75">
      <c r="A3952" t="s">
        <v>50</v>
      </c>
      <c s="34" t="s">
        <v>6450</v>
      </c>
      <c s="34" t="s">
        <v>6451</v>
      </c>
      <c s="35" t="s">
        <v>5</v>
      </c>
      <c s="6" t="s">
        <v>6452</v>
      </c>
      <c s="36" t="s">
        <v>65</v>
      </c>
      <c s="37">
        <v>1</v>
      </c>
      <c s="36">
        <v>0</v>
      </c>
      <c s="36">
        <f>ROUND(G3952*H3952,6)</f>
      </c>
      <c r="L3952" s="38">
        <v>0</v>
      </c>
      <c s="32">
        <f>ROUND(ROUND(L3952,2)*ROUND(G3952,3),2)</f>
      </c>
      <c s="36" t="s">
        <v>68</v>
      </c>
      <c>
        <f>(M3952*21)/100</f>
      </c>
      <c t="s">
        <v>28</v>
      </c>
    </row>
    <row r="3953" spans="1:5" ht="12.75">
      <c r="A3953" s="35" t="s">
        <v>56</v>
      </c>
      <c r="E3953" s="39" t="s">
        <v>6452</v>
      </c>
    </row>
    <row r="3954" spans="1:5" ht="25.5">
      <c r="A3954" s="35" t="s">
        <v>58</v>
      </c>
      <c r="E3954" s="40" t="s">
        <v>6453</v>
      </c>
    </row>
    <row r="3955" spans="1:5" ht="12.75">
      <c r="A3955" t="s">
        <v>59</v>
      </c>
      <c r="E3955" s="39" t="s">
        <v>5</v>
      </c>
    </row>
    <row r="3956" spans="1:16" ht="12.75">
      <c r="A3956" t="s">
        <v>50</v>
      </c>
      <c s="34" t="s">
        <v>6454</v>
      </c>
      <c s="34" t="s">
        <v>6455</v>
      </c>
      <c s="35" t="s">
        <v>5</v>
      </c>
      <c s="6" t="s">
        <v>6456</v>
      </c>
      <c s="36" t="s">
        <v>1659</v>
      </c>
      <c s="37">
        <v>65.92</v>
      </c>
      <c s="36">
        <v>0</v>
      </c>
      <c s="36">
        <f>ROUND(G3956*H3956,6)</f>
      </c>
      <c r="L3956" s="38">
        <v>0</v>
      </c>
      <c s="32">
        <f>ROUND(ROUND(L3956,2)*ROUND(G3956,3),2)</f>
      </c>
      <c s="36" t="s">
        <v>68</v>
      </c>
      <c>
        <f>(M3956*21)/100</f>
      </c>
      <c t="s">
        <v>28</v>
      </c>
    </row>
    <row r="3957" spans="1:5" ht="12.75">
      <c r="A3957" s="35" t="s">
        <v>56</v>
      </c>
      <c r="E3957" s="39" t="s">
        <v>6456</v>
      </c>
    </row>
    <row r="3958" spans="1:5" ht="38.25">
      <c r="A3958" s="35" t="s">
        <v>58</v>
      </c>
      <c r="E3958" s="40" t="s">
        <v>6457</v>
      </c>
    </row>
    <row r="3959" spans="1:5" ht="12.75">
      <c r="A3959" t="s">
        <v>59</v>
      </c>
      <c r="E3959" s="39" t="s">
        <v>5</v>
      </c>
    </row>
    <row r="3960" spans="1:16" ht="12.75">
      <c r="A3960" t="s">
        <v>50</v>
      </c>
      <c s="34" t="s">
        <v>6458</v>
      </c>
      <c s="34" t="s">
        <v>6459</v>
      </c>
      <c s="35" t="s">
        <v>5</v>
      </c>
      <c s="6" t="s">
        <v>6460</v>
      </c>
      <c s="36" t="s">
        <v>1659</v>
      </c>
      <c s="37">
        <v>12.8</v>
      </c>
      <c s="36">
        <v>0</v>
      </c>
      <c s="36">
        <f>ROUND(G3960*H3960,6)</f>
      </c>
      <c r="L3960" s="38">
        <v>0</v>
      </c>
      <c s="32">
        <f>ROUND(ROUND(L3960,2)*ROUND(G3960,3),2)</f>
      </c>
      <c s="36" t="s">
        <v>68</v>
      </c>
      <c>
        <f>(M3960*21)/100</f>
      </c>
      <c t="s">
        <v>28</v>
      </c>
    </row>
    <row r="3961" spans="1:5" ht="12.75">
      <c r="A3961" s="35" t="s">
        <v>56</v>
      </c>
      <c r="E3961" s="39" t="s">
        <v>6460</v>
      </c>
    </row>
    <row r="3962" spans="1:5" ht="38.25">
      <c r="A3962" s="35" t="s">
        <v>58</v>
      </c>
      <c r="E3962" s="40" t="s">
        <v>6461</v>
      </c>
    </row>
    <row r="3963" spans="1:5" ht="12.75">
      <c r="A3963" t="s">
        <v>59</v>
      </c>
      <c r="E3963" s="39" t="s">
        <v>5</v>
      </c>
    </row>
    <row r="3964" spans="1:16" ht="12.75">
      <c r="A3964" t="s">
        <v>50</v>
      </c>
      <c s="34" t="s">
        <v>6462</v>
      </c>
      <c s="34" t="s">
        <v>6463</v>
      </c>
      <c s="35" t="s">
        <v>5</v>
      </c>
      <c s="6" t="s">
        <v>6464</v>
      </c>
      <c s="36" t="s">
        <v>1659</v>
      </c>
      <c s="37">
        <v>116.08</v>
      </c>
      <c s="36">
        <v>0</v>
      </c>
      <c s="36">
        <f>ROUND(G3964*H3964,6)</f>
      </c>
      <c r="L3964" s="38">
        <v>0</v>
      </c>
      <c s="32">
        <f>ROUND(ROUND(L3964,2)*ROUND(G3964,3),2)</f>
      </c>
      <c s="36" t="s">
        <v>68</v>
      </c>
      <c>
        <f>(M3964*21)/100</f>
      </c>
      <c t="s">
        <v>28</v>
      </c>
    </row>
    <row r="3965" spans="1:5" ht="12.75">
      <c r="A3965" s="35" t="s">
        <v>56</v>
      </c>
      <c r="E3965" s="39" t="s">
        <v>6464</v>
      </c>
    </row>
    <row r="3966" spans="1:5" ht="38.25">
      <c r="A3966" s="35" t="s">
        <v>58</v>
      </c>
      <c r="E3966" s="40" t="s">
        <v>6465</v>
      </c>
    </row>
    <row r="3967" spans="1:5" ht="12.75">
      <c r="A3967" t="s">
        <v>59</v>
      </c>
      <c r="E3967" s="39" t="s">
        <v>5</v>
      </c>
    </row>
    <row r="3968" spans="1:16" ht="12.75">
      <c r="A3968" t="s">
        <v>50</v>
      </c>
      <c s="34" t="s">
        <v>6466</v>
      </c>
      <c s="34" t="s">
        <v>6467</v>
      </c>
      <c s="35" t="s">
        <v>5</v>
      </c>
      <c s="6" t="s">
        <v>6468</v>
      </c>
      <c s="36" t="s">
        <v>65</v>
      </c>
      <c s="37">
        <v>1</v>
      </c>
      <c s="36">
        <v>0</v>
      </c>
      <c s="36">
        <f>ROUND(G3968*H3968,6)</f>
      </c>
      <c r="L3968" s="38">
        <v>0</v>
      </c>
      <c s="32">
        <f>ROUND(ROUND(L3968,2)*ROUND(G3968,3),2)</f>
      </c>
      <c s="36" t="s">
        <v>68</v>
      </c>
      <c>
        <f>(M3968*21)/100</f>
      </c>
      <c t="s">
        <v>28</v>
      </c>
    </row>
    <row r="3969" spans="1:5" ht="12.75">
      <c r="A3969" s="35" t="s">
        <v>56</v>
      </c>
      <c r="E3969" s="39" t="s">
        <v>6468</v>
      </c>
    </row>
    <row r="3970" spans="1:5" ht="38.25">
      <c r="A3970" s="35" t="s">
        <v>58</v>
      </c>
      <c r="E3970" s="40" t="s">
        <v>6469</v>
      </c>
    </row>
    <row r="3971" spans="1:5" ht="12.75">
      <c r="A3971" t="s">
        <v>59</v>
      </c>
      <c r="E3971" s="39" t="s">
        <v>5</v>
      </c>
    </row>
    <row r="3972" spans="1:16" ht="12.75">
      <c r="A3972" t="s">
        <v>50</v>
      </c>
      <c s="34" t="s">
        <v>6470</v>
      </c>
      <c s="34" t="s">
        <v>6471</v>
      </c>
      <c s="35" t="s">
        <v>5</v>
      </c>
      <c s="6" t="s">
        <v>6472</v>
      </c>
      <c s="36" t="s">
        <v>65</v>
      </c>
      <c s="37">
        <v>1</v>
      </c>
      <c s="36">
        <v>0</v>
      </c>
      <c s="36">
        <f>ROUND(G3972*H3972,6)</f>
      </c>
      <c r="L3972" s="38">
        <v>0</v>
      </c>
      <c s="32">
        <f>ROUND(ROUND(L3972,2)*ROUND(G3972,3),2)</f>
      </c>
      <c s="36" t="s">
        <v>68</v>
      </c>
      <c>
        <f>(M3972*21)/100</f>
      </c>
      <c t="s">
        <v>28</v>
      </c>
    </row>
    <row r="3973" spans="1:5" ht="12.75">
      <c r="A3973" s="35" t="s">
        <v>56</v>
      </c>
      <c r="E3973" s="39" t="s">
        <v>6472</v>
      </c>
    </row>
    <row r="3974" spans="1:5" ht="38.25">
      <c r="A3974" s="35" t="s">
        <v>58</v>
      </c>
      <c r="E3974" s="40" t="s">
        <v>6473</v>
      </c>
    </row>
    <row r="3975" spans="1:5" ht="12.75">
      <c r="A3975" t="s">
        <v>59</v>
      </c>
      <c r="E3975" s="39" t="s">
        <v>5</v>
      </c>
    </row>
    <row r="3976" spans="1:16" ht="12.75">
      <c r="A3976" t="s">
        <v>50</v>
      </c>
      <c s="34" t="s">
        <v>6474</v>
      </c>
      <c s="34" t="s">
        <v>6475</v>
      </c>
      <c s="35" t="s">
        <v>5</v>
      </c>
      <c s="6" t="s">
        <v>6476</v>
      </c>
      <c s="36" t="s">
        <v>65</v>
      </c>
      <c s="37">
        <v>1</v>
      </c>
      <c s="36">
        <v>0</v>
      </c>
      <c s="36">
        <f>ROUND(G3976*H3976,6)</f>
      </c>
      <c r="L3976" s="38">
        <v>0</v>
      </c>
      <c s="32">
        <f>ROUND(ROUND(L3976,2)*ROUND(G3976,3),2)</f>
      </c>
      <c s="36" t="s">
        <v>68</v>
      </c>
      <c>
        <f>(M3976*21)/100</f>
      </c>
      <c t="s">
        <v>28</v>
      </c>
    </row>
    <row r="3977" spans="1:5" ht="12.75">
      <c r="A3977" s="35" t="s">
        <v>56</v>
      </c>
      <c r="E3977" s="39" t="s">
        <v>6476</v>
      </c>
    </row>
    <row r="3978" spans="1:5" ht="38.25">
      <c r="A3978" s="35" t="s">
        <v>58</v>
      </c>
      <c r="E3978" s="40" t="s">
        <v>6477</v>
      </c>
    </row>
    <row r="3979" spans="1:5" ht="12.75">
      <c r="A3979" t="s">
        <v>59</v>
      </c>
      <c r="E3979" s="39" t="s">
        <v>5</v>
      </c>
    </row>
    <row r="3980" spans="1:16" ht="12.75">
      <c r="A3980" t="s">
        <v>50</v>
      </c>
      <c s="34" t="s">
        <v>6478</v>
      </c>
      <c s="34" t="s">
        <v>6479</v>
      </c>
      <c s="35" t="s">
        <v>5</v>
      </c>
      <c s="6" t="s">
        <v>6480</v>
      </c>
      <c s="36" t="s">
        <v>65</v>
      </c>
      <c s="37">
        <v>1</v>
      </c>
      <c s="36">
        <v>0</v>
      </c>
      <c s="36">
        <f>ROUND(G3980*H3980,6)</f>
      </c>
      <c r="L3980" s="38">
        <v>0</v>
      </c>
      <c s="32">
        <f>ROUND(ROUND(L3980,2)*ROUND(G3980,3),2)</f>
      </c>
      <c s="36" t="s">
        <v>68</v>
      </c>
      <c>
        <f>(M3980*21)/100</f>
      </c>
      <c t="s">
        <v>28</v>
      </c>
    </row>
    <row r="3981" spans="1:5" ht="12.75">
      <c r="A3981" s="35" t="s">
        <v>56</v>
      </c>
      <c r="E3981" s="39" t="s">
        <v>6480</v>
      </c>
    </row>
    <row r="3982" spans="1:5" ht="38.25">
      <c r="A3982" s="35" t="s">
        <v>58</v>
      </c>
      <c r="E3982" s="40" t="s">
        <v>6481</v>
      </c>
    </row>
    <row r="3983" spans="1:5" ht="12.75">
      <c r="A3983" t="s">
        <v>59</v>
      </c>
      <c r="E3983" s="39" t="s">
        <v>5</v>
      </c>
    </row>
    <row r="3984" spans="1:16" ht="12.75">
      <c r="A3984" t="s">
        <v>50</v>
      </c>
      <c s="34" t="s">
        <v>6482</v>
      </c>
      <c s="34" t="s">
        <v>6483</v>
      </c>
      <c s="35" t="s">
        <v>5</v>
      </c>
      <c s="6" t="s">
        <v>6484</v>
      </c>
      <c s="36" t="s">
        <v>65</v>
      </c>
      <c s="37">
        <v>1</v>
      </c>
      <c s="36">
        <v>0</v>
      </c>
      <c s="36">
        <f>ROUND(G3984*H3984,6)</f>
      </c>
      <c r="L3984" s="38">
        <v>0</v>
      </c>
      <c s="32">
        <f>ROUND(ROUND(L3984,2)*ROUND(G3984,3),2)</f>
      </c>
      <c s="36" t="s">
        <v>68</v>
      </c>
      <c>
        <f>(M3984*21)/100</f>
      </c>
      <c t="s">
        <v>28</v>
      </c>
    </row>
    <row r="3985" spans="1:5" ht="12.75">
      <c r="A3985" s="35" t="s">
        <v>56</v>
      </c>
      <c r="E3985" s="39" t="s">
        <v>6484</v>
      </c>
    </row>
    <row r="3986" spans="1:5" ht="38.25">
      <c r="A3986" s="35" t="s">
        <v>58</v>
      </c>
      <c r="E3986" s="40" t="s">
        <v>6485</v>
      </c>
    </row>
    <row r="3987" spans="1:5" ht="12.75">
      <c r="A3987" t="s">
        <v>59</v>
      </c>
      <c r="E3987" s="39" t="s">
        <v>5</v>
      </c>
    </row>
    <row r="3988" spans="1:16" ht="12.75">
      <c r="A3988" t="s">
        <v>50</v>
      </c>
      <c s="34" t="s">
        <v>6486</v>
      </c>
      <c s="34" t="s">
        <v>6487</v>
      </c>
      <c s="35" t="s">
        <v>5</v>
      </c>
      <c s="6" t="s">
        <v>6488</v>
      </c>
      <c s="36" t="s">
        <v>65</v>
      </c>
      <c s="37">
        <v>1</v>
      </c>
      <c s="36">
        <v>0</v>
      </c>
      <c s="36">
        <f>ROUND(G3988*H3988,6)</f>
      </c>
      <c r="L3988" s="38">
        <v>0</v>
      </c>
      <c s="32">
        <f>ROUND(ROUND(L3988,2)*ROUND(G3988,3),2)</f>
      </c>
      <c s="36" t="s">
        <v>68</v>
      </c>
      <c>
        <f>(M3988*21)/100</f>
      </c>
      <c t="s">
        <v>28</v>
      </c>
    </row>
    <row r="3989" spans="1:5" ht="12.75">
      <c r="A3989" s="35" t="s">
        <v>56</v>
      </c>
      <c r="E3989" s="39" t="s">
        <v>6488</v>
      </c>
    </row>
    <row r="3990" spans="1:5" ht="38.25">
      <c r="A3990" s="35" t="s">
        <v>58</v>
      </c>
      <c r="E3990" s="40" t="s">
        <v>6489</v>
      </c>
    </row>
    <row r="3991" spans="1:5" ht="12.75">
      <c r="A3991" t="s">
        <v>59</v>
      </c>
      <c r="E3991" s="39" t="s">
        <v>5</v>
      </c>
    </row>
    <row r="3992" spans="1:16" ht="12.75">
      <c r="A3992" t="s">
        <v>50</v>
      </c>
      <c s="34" t="s">
        <v>6490</v>
      </c>
      <c s="34" t="s">
        <v>6491</v>
      </c>
      <c s="35" t="s">
        <v>5</v>
      </c>
      <c s="6" t="s">
        <v>6492</v>
      </c>
      <c s="36" t="s">
        <v>65</v>
      </c>
      <c s="37">
        <v>1</v>
      </c>
      <c s="36">
        <v>0</v>
      </c>
      <c s="36">
        <f>ROUND(G3992*H3992,6)</f>
      </c>
      <c r="L3992" s="38">
        <v>0</v>
      </c>
      <c s="32">
        <f>ROUND(ROUND(L3992,2)*ROUND(G3992,3),2)</f>
      </c>
      <c s="36" t="s">
        <v>68</v>
      </c>
      <c>
        <f>(M3992*21)/100</f>
      </c>
      <c t="s">
        <v>28</v>
      </c>
    </row>
    <row r="3993" spans="1:5" ht="12.75">
      <c r="A3993" s="35" t="s">
        <v>56</v>
      </c>
      <c r="E3993" s="39" t="s">
        <v>6492</v>
      </c>
    </row>
    <row r="3994" spans="1:5" ht="38.25">
      <c r="A3994" s="35" t="s">
        <v>58</v>
      </c>
      <c r="E3994" s="40" t="s">
        <v>6493</v>
      </c>
    </row>
    <row r="3995" spans="1:5" ht="12.75">
      <c r="A3995" t="s">
        <v>59</v>
      </c>
      <c r="E3995" s="39" t="s">
        <v>5</v>
      </c>
    </row>
    <row r="3996" spans="1:16" ht="12.75">
      <c r="A3996" t="s">
        <v>50</v>
      </c>
      <c s="34" t="s">
        <v>6494</v>
      </c>
      <c s="34" t="s">
        <v>6495</v>
      </c>
      <c s="35" t="s">
        <v>5</v>
      </c>
      <c s="6" t="s">
        <v>6496</v>
      </c>
      <c s="36" t="s">
        <v>65</v>
      </c>
      <c s="37">
        <v>1</v>
      </c>
      <c s="36">
        <v>0</v>
      </c>
      <c s="36">
        <f>ROUND(G3996*H3996,6)</f>
      </c>
      <c r="L3996" s="38">
        <v>0</v>
      </c>
      <c s="32">
        <f>ROUND(ROUND(L3996,2)*ROUND(G3996,3),2)</f>
      </c>
      <c s="36" t="s">
        <v>68</v>
      </c>
      <c>
        <f>(M3996*21)/100</f>
      </c>
      <c t="s">
        <v>28</v>
      </c>
    </row>
    <row r="3997" spans="1:5" ht="12.75">
      <c r="A3997" s="35" t="s">
        <v>56</v>
      </c>
      <c r="E3997" s="39" t="s">
        <v>6496</v>
      </c>
    </row>
    <row r="3998" spans="1:5" ht="38.25">
      <c r="A3998" s="35" t="s">
        <v>58</v>
      </c>
      <c r="E3998" s="40" t="s">
        <v>6497</v>
      </c>
    </row>
    <row r="3999" spans="1:5" ht="12.75">
      <c r="A3999" t="s">
        <v>59</v>
      </c>
      <c r="E3999" s="39" t="s">
        <v>5</v>
      </c>
    </row>
    <row r="4000" spans="1:16" ht="12.75">
      <c r="A4000" t="s">
        <v>50</v>
      </c>
      <c s="34" t="s">
        <v>6498</v>
      </c>
      <c s="34" t="s">
        <v>6499</v>
      </c>
      <c s="35" t="s">
        <v>5</v>
      </c>
      <c s="6" t="s">
        <v>6500</v>
      </c>
      <c s="36" t="s">
        <v>65</v>
      </c>
      <c s="37">
        <v>1</v>
      </c>
      <c s="36">
        <v>0</v>
      </c>
      <c s="36">
        <f>ROUND(G4000*H4000,6)</f>
      </c>
      <c r="L4000" s="38">
        <v>0</v>
      </c>
      <c s="32">
        <f>ROUND(ROUND(L4000,2)*ROUND(G4000,3),2)</f>
      </c>
      <c s="36" t="s">
        <v>68</v>
      </c>
      <c>
        <f>(M4000*21)/100</f>
      </c>
      <c t="s">
        <v>28</v>
      </c>
    </row>
    <row r="4001" spans="1:5" ht="12.75">
      <c r="A4001" s="35" t="s">
        <v>56</v>
      </c>
      <c r="E4001" s="39" t="s">
        <v>6500</v>
      </c>
    </row>
    <row r="4002" spans="1:5" ht="38.25">
      <c r="A4002" s="35" t="s">
        <v>58</v>
      </c>
      <c r="E4002" s="40" t="s">
        <v>6501</v>
      </c>
    </row>
    <row r="4003" spans="1:5" ht="12.75">
      <c r="A4003" t="s">
        <v>59</v>
      </c>
      <c r="E4003" s="39" t="s">
        <v>5</v>
      </c>
    </row>
    <row r="4004" spans="1:16" ht="12.75">
      <c r="A4004" t="s">
        <v>50</v>
      </c>
      <c s="34" t="s">
        <v>6502</v>
      </c>
      <c s="34" t="s">
        <v>6503</v>
      </c>
      <c s="35" t="s">
        <v>5</v>
      </c>
      <c s="6" t="s">
        <v>6504</v>
      </c>
      <c s="36" t="s">
        <v>65</v>
      </c>
      <c s="37">
        <v>1</v>
      </c>
      <c s="36">
        <v>0</v>
      </c>
      <c s="36">
        <f>ROUND(G4004*H4004,6)</f>
      </c>
      <c r="L4004" s="38">
        <v>0</v>
      </c>
      <c s="32">
        <f>ROUND(ROUND(L4004,2)*ROUND(G4004,3),2)</f>
      </c>
      <c s="36" t="s">
        <v>68</v>
      </c>
      <c>
        <f>(M4004*21)/100</f>
      </c>
      <c t="s">
        <v>28</v>
      </c>
    </row>
    <row r="4005" spans="1:5" ht="12.75">
      <c r="A4005" s="35" t="s">
        <v>56</v>
      </c>
      <c r="E4005" s="39" t="s">
        <v>6504</v>
      </c>
    </row>
    <row r="4006" spans="1:5" ht="38.25">
      <c r="A4006" s="35" t="s">
        <v>58</v>
      </c>
      <c r="E4006" s="40" t="s">
        <v>6505</v>
      </c>
    </row>
    <row r="4007" spans="1:5" ht="12.75">
      <c r="A4007" t="s">
        <v>59</v>
      </c>
      <c r="E4007" s="39" t="s">
        <v>5</v>
      </c>
    </row>
    <row r="4008" spans="1:16" ht="12.75">
      <c r="A4008" t="s">
        <v>50</v>
      </c>
      <c s="34" t="s">
        <v>6506</v>
      </c>
      <c s="34" t="s">
        <v>6507</v>
      </c>
      <c s="35" t="s">
        <v>5</v>
      </c>
      <c s="6" t="s">
        <v>6508</v>
      </c>
      <c s="36" t="s">
        <v>65</v>
      </c>
      <c s="37">
        <v>1</v>
      </c>
      <c s="36">
        <v>0</v>
      </c>
      <c s="36">
        <f>ROUND(G4008*H4008,6)</f>
      </c>
      <c r="L4008" s="38">
        <v>0</v>
      </c>
      <c s="32">
        <f>ROUND(ROUND(L4008,2)*ROUND(G4008,3),2)</f>
      </c>
      <c s="36" t="s">
        <v>68</v>
      </c>
      <c>
        <f>(M4008*21)/100</f>
      </c>
      <c t="s">
        <v>28</v>
      </c>
    </row>
    <row r="4009" spans="1:5" ht="12.75">
      <c r="A4009" s="35" t="s">
        <v>56</v>
      </c>
      <c r="E4009" s="39" t="s">
        <v>6508</v>
      </c>
    </row>
    <row r="4010" spans="1:5" ht="38.25">
      <c r="A4010" s="35" t="s">
        <v>58</v>
      </c>
      <c r="E4010" s="40" t="s">
        <v>6509</v>
      </c>
    </row>
    <row r="4011" spans="1:5" ht="12.75">
      <c r="A4011" t="s">
        <v>59</v>
      </c>
      <c r="E4011" s="39" t="s">
        <v>5</v>
      </c>
    </row>
    <row r="4012" spans="1:16" ht="12.75">
      <c r="A4012" t="s">
        <v>50</v>
      </c>
      <c s="34" t="s">
        <v>6510</v>
      </c>
      <c s="34" t="s">
        <v>6511</v>
      </c>
      <c s="35" t="s">
        <v>5</v>
      </c>
      <c s="6" t="s">
        <v>6512</v>
      </c>
      <c s="36" t="s">
        <v>65</v>
      </c>
      <c s="37">
        <v>1</v>
      </c>
      <c s="36">
        <v>0</v>
      </c>
      <c s="36">
        <f>ROUND(G4012*H4012,6)</f>
      </c>
      <c r="L4012" s="38">
        <v>0</v>
      </c>
      <c s="32">
        <f>ROUND(ROUND(L4012,2)*ROUND(G4012,3),2)</f>
      </c>
      <c s="36" t="s">
        <v>68</v>
      </c>
      <c>
        <f>(M4012*21)/100</f>
      </c>
      <c t="s">
        <v>28</v>
      </c>
    </row>
    <row r="4013" spans="1:5" ht="12.75">
      <c r="A4013" s="35" t="s">
        <v>56</v>
      </c>
      <c r="E4013" s="39" t="s">
        <v>6512</v>
      </c>
    </row>
    <row r="4014" spans="1:5" ht="38.25">
      <c r="A4014" s="35" t="s">
        <v>58</v>
      </c>
      <c r="E4014" s="40" t="s">
        <v>6513</v>
      </c>
    </row>
    <row r="4015" spans="1:5" ht="12.75">
      <c r="A4015" t="s">
        <v>59</v>
      </c>
      <c r="E4015" s="39" t="s">
        <v>5</v>
      </c>
    </row>
    <row r="4016" spans="1:16" ht="12.75">
      <c r="A4016" t="s">
        <v>50</v>
      </c>
      <c s="34" t="s">
        <v>6514</v>
      </c>
      <c s="34" t="s">
        <v>6515</v>
      </c>
      <c s="35" t="s">
        <v>5</v>
      </c>
      <c s="6" t="s">
        <v>6516</v>
      </c>
      <c s="36" t="s">
        <v>65</v>
      </c>
      <c s="37">
        <v>1</v>
      </c>
      <c s="36">
        <v>0</v>
      </c>
      <c s="36">
        <f>ROUND(G4016*H4016,6)</f>
      </c>
      <c r="L4016" s="38">
        <v>0</v>
      </c>
      <c s="32">
        <f>ROUND(ROUND(L4016,2)*ROUND(G4016,3),2)</f>
      </c>
      <c s="36" t="s">
        <v>68</v>
      </c>
      <c>
        <f>(M4016*21)/100</f>
      </c>
      <c t="s">
        <v>28</v>
      </c>
    </row>
    <row r="4017" spans="1:5" ht="12.75">
      <c r="A4017" s="35" t="s">
        <v>56</v>
      </c>
      <c r="E4017" s="39" t="s">
        <v>6516</v>
      </c>
    </row>
    <row r="4018" spans="1:5" ht="38.25">
      <c r="A4018" s="35" t="s">
        <v>58</v>
      </c>
      <c r="E4018" s="40" t="s">
        <v>6517</v>
      </c>
    </row>
    <row r="4019" spans="1:5" ht="12.75">
      <c r="A4019" t="s">
        <v>59</v>
      </c>
      <c r="E4019" s="39" t="s">
        <v>5</v>
      </c>
    </row>
    <row r="4020" spans="1:16" ht="12.75">
      <c r="A4020" t="s">
        <v>50</v>
      </c>
      <c s="34" t="s">
        <v>6518</v>
      </c>
      <c s="34" t="s">
        <v>6519</v>
      </c>
      <c s="35" t="s">
        <v>5</v>
      </c>
      <c s="6" t="s">
        <v>6520</v>
      </c>
      <c s="36" t="s">
        <v>65</v>
      </c>
      <c s="37">
        <v>16</v>
      </c>
      <c s="36">
        <v>0</v>
      </c>
      <c s="36">
        <f>ROUND(G4020*H4020,6)</f>
      </c>
      <c r="L4020" s="38">
        <v>0</v>
      </c>
      <c s="32">
        <f>ROUND(ROUND(L4020,2)*ROUND(G4020,3),2)</f>
      </c>
      <c s="36" t="s">
        <v>68</v>
      </c>
      <c>
        <f>(M4020*21)/100</f>
      </c>
      <c t="s">
        <v>28</v>
      </c>
    </row>
    <row r="4021" spans="1:5" ht="12.75">
      <c r="A4021" s="35" t="s">
        <v>56</v>
      </c>
      <c r="E4021" s="39" t="s">
        <v>6520</v>
      </c>
    </row>
    <row r="4022" spans="1:5" ht="38.25">
      <c r="A4022" s="35" t="s">
        <v>58</v>
      </c>
      <c r="E4022" s="40" t="s">
        <v>6521</v>
      </c>
    </row>
    <row r="4023" spans="1:5" ht="12.75">
      <c r="A4023" t="s">
        <v>59</v>
      </c>
      <c r="E4023" s="39" t="s">
        <v>5</v>
      </c>
    </row>
    <row r="4024" spans="1:16" ht="12.75">
      <c r="A4024" t="s">
        <v>50</v>
      </c>
      <c s="34" t="s">
        <v>6522</v>
      </c>
      <c s="34" t="s">
        <v>6523</v>
      </c>
      <c s="35" t="s">
        <v>5</v>
      </c>
      <c s="6" t="s">
        <v>6524</v>
      </c>
      <c s="36" t="s">
        <v>65</v>
      </c>
      <c s="37">
        <v>18</v>
      </c>
      <c s="36">
        <v>0</v>
      </c>
      <c s="36">
        <f>ROUND(G4024*H4024,6)</f>
      </c>
      <c r="L4024" s="38">
        <v>0</v>
      </c>
      <c s="32">
        <f>ROUND(ROUND(L4024,2)*ROUND(G4024,3),2)</f>
      </c>
      <c s="36" t="s">
        <v>68</v>
      </c>
      <c>
        <f>(M4024*21)/100</f>
      </c>
      <c t="s">
        <v>28</v>
      </c>
    </row>
    <row r="4025" spans="1:5" ht="12.75">
      <c r="A4025" s="35" t="s">
        <v>56</v>
      </c>
      <c r="E4025" s="39" t="s">
        <v>6524</v>
      </c>
    </row>
    <row r="4026" spans="1:5" ht="38.25">
      <c r="A4026" s="35" t="s">
        <v>58</v>
      </c>
      <c r="E4026" s="40" t="s">
        <v>6525</v>
      </c>
    </row>
    <row r="4027" spans="1:5" ht="12.75">
      <c r="A4027" t="s">
        <v>59</v>
      </c>
      <c r="E4027" s="39" t="s">
        <v>5</v>
      </c>
    </row>
    <row r="4028" spans="1:16" ht="25.5">
      <c r="A4028" t="s">
        <v>50</v>
      </c>
      <c s="34" t="s">
        <v>6526</v>
      </c>
      <c s="34" t="s">
        <v>6527</v>
      </c>
      <c s="35" t="s">
        <v>5</v>
      </c>
      <c s="6" t="s">
        <v>6528</v>
      </c>
      <c s="36" t="s">
        <v>1659</v>
      </c>
      <c s="37">
        <v>650</v>
      </c>
      <c s="36">
        <v>0</v>
      </c>
      <c s="36">
        <f>ROUND(G4028*H4028,6)</f>
      </c>
      <c r="L4028" s="38">
        <v>0</v>
      </c>
      <c s="32">
        <f>ROUND(ROUND(L4028,2)*ROUND(G4028,3),2)</f>
      </c>
      <c s="36" t="s">
        <v>68</v>
      </c>
      <c>
        <f>(M4028*21)/100</f>
      </c>
      <c t="s">
        <v>28</v>
      </c>
    </row>
    <row r="4029" spans="1:5" ht="25.5">
      <c r="A4029" s="35" t="s">
        <v>56</v>
      </c>
      <c r="E4029" s="39" t="s">
        <v>6528</v>
      </c>
    </row>
    <row r="4030" spans="1:5" ht="25.5">
      <c r="A4030" s="35" t="s">
        <v>58</v>
      </c>
      <c r="E4030" s="40" t="s">
        <v>6529</v>
      </c>
    </row>
    <row r="4031" spans="1:5" ht="12.75">
      <c r="A4031" t="s">
        <v>59</v>
      </c>
      <c r="E4031" s="39" t="s">
        <v>5</v>
      </c>
    </row>
    <row r="4032" spans="1:16" ht="12.75">
      <c r="A4032" t="s">
        <v>50</v>
      </c>
      <c s="34" t="s">
        <v>6530</v>
      </c>
      <c s="34" t="s">
        <v>6531</v>
      </c>
      <c s="35" t="s">
        <v>5</v>
      </c>
      <c s="6" t="s">
        <v>6532</v>
      </c>
      <c s="36" t="s">
        <v>65</v>
      </c>
      <c s="37">
        <v>40</v>
      </c>
      <c s="36">
        <v>0</v>
      </c>
      <c s="36">
        <f>ROUND(G4032*H4032,6)</f>
      </c>
      <c r="L4032" s="38">
        <v>0</v>
      </c>
      <c s="32">
        <f>ROUND(ROUND(L4032,2)*ROUND(G4032,3),2)</f>
      </c>
      <c s="36" t="s">
        <v>68</v>
      </c>
      <c>
        <f>(M4032*21)/100</f>
      </c>
      <c t="s">
        <v>28</v>
      </c>
    </row>
    <row r="4033" spans="1:5" ht="12.75">
      <c r="A4033" s="35" t="s">
        <v>56</v>
      </c>
      <c r="E4033" s="39" t="s">
        <v>6532</v>
      </c>
    </row>
    <row r="4034" spans="1:5" ht="25.5">
      <c r="A4034" s="35" t="s">
        <v>58</v>
      </c>
      <c r="E4034" s="40" t="s">
        <v>6533</v>
      </c>
    </row>
    <row r="4035" spans="1:5" ht="12.75">
      <c r="A4035" t="s">
        <v>59</v>
      </c>
      <c r="E4035" s="39" t="s">
        <v>5</v>
      </c>
    </row>
    <row r="4036" spans="1:16" ht="12.75">
      <c r="A4036" t="s">
        <v>50</v>
      </c>
      <c s="34" t="s">
        <v>6534</v>
      </c>
      <c s="34" t="s">
        <v>6535</v>
      </c>
      <c s="35" t="s">
        <v>5</v>
      </c>
      <c s="6" t="s">
        <v>6536</v>
      </c>
      <c s="36" t="s">
        <v>65</v>
      </c>
      <c s="37">
        <v>12</v>
      </c>
      <c s="36">
        <v>0</v>
      </c>
      <c s="36">
        <f>ROUND(G4036*H4036,6)</f>
      </c>
      <c r="L4036" s="38">
        <v>0</v>
      </c>
      <c s="32">
        <f>ROUND(ROUND(L4036,2)*ROUND(G4036,3),2)</f>
      </c>
      <c s="36" t="s">
        <v>68</v>
      </c>
      <c>
        <f>(M4036*21)/100</f>
      </c>
      <c t="s">
        <v>28</v>
      </c>
    </row>
    <row r="4037" spans="1:5" ht="12.75">
      <c r="A4037" s="35" t="s">
        <v>56</v>
      </c>
      <c r="E4037" s="39" t="s">
        <v>6536</v>
      </c>
    </row>
    <row r="4038" spans="1:5" ht="25.5">
      <c r="A4038" s="35" t="s">
        <v>58</v>
      </c>
      <c r="E4038" s="40" t="s">
        <v>6537</v>
      </c>
    </row>
    <row r="4039" spans="1:5" ht="12.75">
      <c r="A4039" t="s">
        <v>59</v>
      </c>
      <c r="E4039" s="39" t="s">
        <v>5</v>
      </c>
    </row>
    <row r="4040" spans="1:16" ht="12.75">
      <c r="A4040" t="s">
        <v>50</v>
      </c>
      <c s="34" t="s">
        <v>6538</v>
      </c>
      <c s="34" t="s">
        <v>6539</v>
      </c>
      <c s="35" t="s">
        <v>5</v>
      </c>
      <c s="6" t="s">
        <v>6540</v>
      </c>
      <c s="36" t="s">
        <v>206</v>
      </c>
      <c s="37">
        <v>12</v>
      </c>
      <c s="36">
        <v>0</v>
      </c>
      <c s="36">
        <f>ROUND(G4040*H4040,6)</f>
      </c>
      <c r="L4040" s="38">
        <v>0</v>
      </c>
      <c s="32">
        <f>ROUND(ROUND(L4040,2)*ROUND(G4040,3),2)</f>
      </c>
      <c s="36" t="s">
        <v>328</v>
      </c>
      <c>
        <f>(M4040*21)/100</f>
      </c>
      <c t="s">
        <v>28</v>
      </c>
    </row>
    <row r="4041" spans="1:5" ht="12.75">
      <c r="A4041" s="35" t="s">
        <v>56</v>
      </c>
      <c r="E4041" s="39" t="s">
        <v>6540</v>
      </c>
    </row>
    <row r="4042" spans="1:5" ht="12.75">
      <c r="A4042" s="35" t="s">
        <v>58</v>
      </c>
      <c r="E4042" s="40" t="s">
        <v>5</v>
      </c>
    </row>
    <row r="4043" spans="1:5" ht="12.75">
      <c r="A4043" t="s">
        <v>59</v>
      </c>
      <c r="E4043" s="39" t="s">
        <v>5</v>
      </c>
    </row>
    <row r="4044" spans="1:13" ht="12.75">
      <c r="A4044" t="s">
        <v>47</v>
      </c>
      <c r="C4044" s="31" t="s">
        <v>6541</v>
      </c>
      <c r="E4044" s="33" t="s">
        <v>6542</v>
      </c>
      <c r="J4044" s="32">
        <f>0</f>
      </c>
      <c s="32">
        <f>0</f>
      </c>
      <c s="32">
        <f>0+L4045+L4049+L4053+L4057+L4061+L4065+L4069+L4073+L4077+L4081+L4085+L4089+L4093+L4097+L4101+L4105+L4109+L4113+L4117+L4121+L4125+L4129+L4133+L4137+L4141+L4145+L4149+L4153+L4157+L4161+L4165+L4169+L4173+L4177+L4181+L4185+L4189+L4193</f>
      </c>
      <c s="32">
        <f>0+M4045+M4049+M4053+M4057+M4061+M4065+M4069+M4073+M4077+M4081+M4085+M4089+M4093+M4097+M4101+M4105+M4109+M4113+M4117+M4121+M4125+M4129+M4133+M4137+M4141+M4145+M4149+M4153+M4157+M4161+M4165+M4169+M4173+M4177+M4181+M4185+M4189+M4193</f>
      </c>
    </row>
    <row r="4045" spans="1:16" ht="12.75">
      <c r="A4045" t="s">
        <v>50</v>
      </c>
      <c s="34" t="s">
        <v>1867</v>
      </c>
      <c s="34" t="s">
        <v>6543</v>
      </c>
      <c s="35" t="s">
        <v>5</v>
      </c>
      <c s="6" t="s">
        <v>6544</v>
      </c>
      <c s="36" t="s">
        <v>65</v>
      </c>
      <c s="37">
        <v>1</v>
      </c>
      <c s="36">
        <v>0</v>
      </c>
      <c s="36">
        <f>ROUND(G4045*H4045,6)</f>
      </c>
      <c r="L4045" s="38">
        <v>0</v>
      </c>
      <c s="32">
        <f>ROUND(ROUND(L4045,2)*ROUND(G4045,3),2)</f>
      </c>
      <c s="36" t="s">
        <v>68</v>
      </c>
      <c>
        <f>(M4045*21)/100</f>
      </c>
      <c t="s">
        <v>28</v>
      </c>
    </row>
    <row r="4046" spans="1:5" ht="12.75">
      <c r="A4046" s="35" t="s">
        <v>56</v>
      </c>
      <c r="E4046" s="39" t="s">
        <v>6544</v>
      </c>
    </row>
    <row r="4047" spans="1:5" ht="38.25">
      <c r="A4047" s="35" t="s">
        <v>58</v>
      </c>
      <c r="E4047" s="40" t="s">
        <v>6545</v>
      </c>
    </row>
    <row r="4048" spans="1:5" ht="12.75">
      <c r="A4048" t="s">
        <v>59</v>
      </c>
      <c r="E4048" s="39" t="s">
        <v>5</v>
      </c>
    </row>
    <row r="4049" spans="1:16" ht="12.75">
      <c r="A4049" t="s">
        <v>50</v>
      </c>
      <c s="34" t="s">
        <v>6546</v>
      </c>
      <c s="34" t="s">
        <v>6547</v>
      </c>
      <c s="35" t="s">
        <v>5</v>
      </c>
      <c s="6" t="s">
        <v>6548</v>
      </c>
      <c s="36" t="s">
        <v>65</v>
      </c>
      <c s="37">
        <v>1</v>
      </c>
      <c s="36">
        <v>0</v>
      </c>
      <c s="36">
        <f>ROUND(G4049*H4049,6)</f>
      </c>
      <c r="L4049" s="38">
        <v>0</v>
      </c>
      <c s="32">
        <f>ROUND(ROUND(L4049,2)*ROUND(G4049,3),2)</f>
      </c>
      <c s="36" t="s">
        <v>68</v>
      </c>
      <c>
        <f>(M4049*21)/100</f>
      </c>
      <c t="s">
        <v>28</v>
      </c>
    </row>
    <row r="4050" spans="1:5" ht="12.75">
      <c r="A4050" s="35" t="s">
        <v>56</v>
      </c>
      <c r="E4050" s="39" t="s">
        <v>6548</v>
      </c>
    </row>
    <row r="4051" spans="1:5" ht="38.25">
      <c r="A4051" s="35" t="s">
        <v>58</v>
      </c>
      <c r="E4051" s="40" t="s">
        <v>6549</v>
      </c>
    </row>
    <row r="4052" spans="1:5" ht="12.75">
      <c r="A4052" t="s">
        <v>59</v>
      </c>
      <c r="E4052" s="39" t="s">
        <v>5</v>
      </c>
    </row>
    <row r="4053" spans="1:16" ht="12.75">
      <c r="A4053" t="s">
        <v>50</v>
      </c>
      <c s="34" t="s">
        <v>6550</v>
      </c>
      <c s="34" t="s">
        <v>6551</v>
      </c>
      <c s="35" t="s">
        <v>5</v>
      </c>
      <c s="6" t="s">
        <v>6552</v>
      </c>
      <c s="36" t="s">
        <v>65</v>
      </c>
      <c s="37">
        <v>2</v>
      </c>
      <c s="36">
        <v>0</v>
      </c>
      <c s="36">
        <f>ROUND(G4053*H4053,6)</f>
      </c>
      <c r="L4053" s="38">
        <v>0</v>
      </c>
      <c s="32">
        <f>ROUND(ROUND(L4053,2)*ROUND(G4053,3),2)</f>
      </c>
      <c s="36" t="s">
        <v>68</v>
      </c>
      <c>
        <f>(M4053*21)/100</f>
      </c>
      <c t="s">
        <v>28</v>
      </c>
    </row>
    <row r="4054" spans="1:5" ht="12.75">
      <c r="A4054" s="35" t="s">
        <v>56</v>
      </c>
      <c r="E4054" s="39" t="s">
        <v>6552</v>
      </c>
    </row>
    <row r="4055" spans="1:5" ht="38.25">
      <c r="A4055" s="35" t="s">
        <v>58</v>
      </c>
      <c r="E4055" s="40" t="s">
        <v>6553</v>
      </c>
    </row>
    <row r="4056" spans="1:5" ht="12.75">
      <c r="A4056" t="s">
        <v>59</v>
      </c>
      <c r="E4056" s="39" t="s">
        <v>5</v>
      </c>
    </row>
    <row r="4057" spans="1:16" ht="12.75">
      <c r="A4057" t="s">
        <v>50</v>
      </c>
      <c s="34" t="s">
        <v>6554</v>
      </c>
      <c s="34" t="s">
        <v>6555</v>
      </c>
      <c s="35" t="s">
        <v>5</v>
      </c>
      <c s="6" t="s">
        <v>6556</v>
      </c>
      <c s="36" t="s">
        <v>65</v>
      </c>
      <c s="37">
        <v>8</v>
      </c>
      <c s="36">
        <v>0</v>
      </c>
      <c s="36">
        <f>ROUND(G4057*H4057,6)</f>
      </c>
      <c r="L4057" s="38">
        <v>0</v>
      </c>
      <c s="32">
        <f>ROUND(ROUND(L4057,2)*ROUND(G4057,3),2)</f>
      </c>
      <c s="36" t="s">
        <v>68</v>
      </c>
      <c>
        <f>(M4057*21)/100</f>
      </c>
      <c t="s">
        <v>28</v>
      </c>
    </row>
    <row r="4058" spans="1:5" ht="12.75">
      <c r="A4058" s="35" t="s">
        <v>56</v>
      </c>
      <c r="E4058" s="39" t="s">
        <v>6556</v>
      </c>
    </row>
    <row r="4059" spans="1:5" ht="38.25">
      <c r="A4059" s="35" t="s">
        <v>58</v>
      </c>
      <c r="E4059" s="40" t="s">
        <v>6557</v>
      </c>
    </row>
    <row r="4060" spans="1:5" ht="12.75">
      <c r="A4060" t="s">
        <v>59</v>
      </c>
      <c r="E4060" s="39" t="s">
        <v>5</v>
      </c>
    </row>
    <row r="4061" spans="1:16" ht="12.75">
      <c r="A4061" t="s">
        <v>50</v>
      </c>
      <c s="34" t="s">
        <v>6558</v>
      </c>
      <c s="34" t="s">
        <v>6559</v>
      </c>
      <c s="35" t="s">
        <v>5</v>
      </c>
      <c s="6" t="s">
        <v>6560</v>
      </c>
      <c s="36" t="s">
        <v>65</v>
      </c>
      <c s="37">
        <v>12</v>
      </c>
      <c s="36">
        <v>0</v>
      </c>
      <c s="36">
        <f>ROUND(G4061*H4061,6)</f>
      </c>
      <c r="L4061" s="38">
        <v>0</v>
      </c>
      <c s="32">
        <f>ROUND(ROUND(L4061,2)*ROUND(G4061,3),2)</f>
      </c>
      <c s="36" t="s">
        <v>68</v>
      </c>
      <c>
        <f>(M4061*21)/100</f>
      </c>
      <c t="s">
        <v>28</v>
      </c>
    </row>
    <row r="4062" spans="1:5" ht="12.75">
      <c r="A4062" s="35" t="s">
        <v>56</v>
      </c>
      <c r="E4062" s="39" t="s">
        <v>6560</v>
      </c>
    </row>
    <row r="4063" spans="1:5" ht="38.25">
      <c r="A4063" s="35" t="s">
        <v>58</v>
      </c>
      <c r="E4063" s="40" t="s">
        <v>6561</v>
      </c>
    </row>
    <row r="4064" spans="1:5" ht="12.75">
      <c r="A4064" t="s">
        <v>59</v>
      </c>
      <c r="E4064" s="39" t="s">
        <v>5</v>
      </c>
    </row>
    <row r="4065" spans="1:16" ht="12.75">
      <c r="A4065" t="s">
        <v>50</v>
      </c>
      <c s="34" t="s">
        <v>6562</v>
      </c>
      <c s="34" t="s">
        <v>6563</v>
      </c>
      <c s="35" t="s">
        <v>5</v>
      </c>
      <c s="6" t="s">
        <v>6564</v>
      </c>
      <c s="36" t="s">
        <v>65</v>
      </c>
      <c s="37">
        <v>10</v>
      </c>
      <c s="36">
        <v>0</v>
      </c>
      <c s="36">
        <f>ROUND(G4065*H4065,6)</f>
      </c>
      <c r="L4065" s="38">
        <v>0</v>
      </c>
      <c s="32">
        <f>ROUND(ROUND(L4065,2)*ROUND(G4065,3),2)</f>
      </c>
      <c s="36" t="s">
        <v>68</v>
      </c>
      <c>
        <f>(M4065*21)/100</f>
      </c>
      <c t="s">
        <v>28</v>
      </c>
    </row>
    <row r="4066" spans="1:5" ht="12.75">
      <c r="A4066" s="35" t="s">
        <v>56</v>
      </c>
      <c r="E4066" s="39" t="s">
        <v>6564</v>
      </c>
    </row>
    <row r="4067" spans="1:5" ht="38.25">
      <c r="A4067" s="35" t="s">
        <v>58</v>
      </c>
      <c r="E4067" s="40" t="s">
        <v>6565</v>
      </c>
    </row>
    <row r="4068" spans="1:5" ht="12.75">
      <c r="A4068" t="s">
        <v>59</v>
      </c>
      <c r="E4068" s="39" t="s">
        <v>5</v>
      </c>
    </row>
    <row r="4069" spans="1:16" ht="12.75">
      <c r="A4069" t="s">
        <v>50</v>
      </c>
      <c s="34" t="s">
        <v>6566</v>
      </c>
      <c s="34" t="s">
        <v>6567</v>
      </c>
      <c s="35" t="s">
        <v>5</v>
      </c>
      <c s="6" t="s">
        <v>6568</v>
      </c>
      <c s="36" t="s">
        <v>65</v>
      </c>
      <c s="37">
        <v>2</v>
      </c>
      <c s="36">
        <v>0</v>
      </c>
      <c s="36">
        <f>ROUND(G4069*H4069,6)</f>
      </c>
      <c r="L4069" s="38">
        <v>0</v>
      </c>
      <c s="32">
        <f>ROUND(ROUND(L4069,2)*ROUND(G4069,3),2)</f>
      </c>
      <c s="36" t="s">
        <v>68</v>
      </c>
      <c>
        <f>(M4069*21)/100</f>
      </c>
      <c t="s">
        <v>28</v>
      </c>
    </row>
    <row r="4070" spans="1:5" ht="12.75">
      <c r="A4070" s="35" t="s">
        <v>56</v>
      </c>
      <c r="E4070" s="39" t="s">
        <v>6568</v>
      </c>
    </row>
    <row r="4071" spans="1:5" ht="38.25">
      <c r="A4071" s="35" t="s">
        <v>58</v>
      </c>
      <c r="E4071" s="40" t="s">
        <v>6569</v>
      </c>
    </row>
    <row r="4072" spans="1:5" ht="12.75">
      <c r="A4072" t="s">
        <v>59</v>
      </c>
      <c r="E4072" s="39" t="s">
        <v>5</v>
      </c>
    </row>
    <row r="4073" spans="1:16" ht="12.75">
      <c r="A4073" t="s">
        <v>50</v>
      </c>
      <c s="34" t="s">
        <v>6570</v>
      </c>
      <c s="34" t="s">
        <v>6571</v>
      </c>
      <c s="35" t="s">
        <v>5</v>
      </c>
      <c s="6" t="s">
        <v>6572</v>
      </c>
      <c s="36" t="s">
        <v>65</v>
      </c>
      <c s="37">
        <v>8</v>
      </c>
      <c s="36">
        <v>0</v>
      </c>
      <c s="36">
        <f>ROUND(G4073*H4073,6)</f>
      </c>
      <c r="L4073" s="38">
        <v>0</v>
      </c>
      <c s="32">
        <f>ROUND(ROUND(L4073,2)*ROUND(G4073,3),2)</f>
      </c>
      <c s="36" t="s">
        <v>68</v>
      </c>
      <c>
        <f>(M4073*21)/100</f>
      </c>
      <c t="s">
        <v>28</v>
      </c>
    </row>
    <row r="4074" spans="1:5" ht="12.75">
      <c r="A4074" s="35" t="s">
        <v>56</v>
      </c>
      <c r="E4074" s="39" t="s">
        <v>6572</v>
      </c>
    </row>
    <row r="4075" spans="1:5" ht="38.25">
      <c r="A4075" s="35" t="s">
        <v>58</v>
      </c>
      <c r="E4075" s="40" t="s">
        <v>6573</v>
      </c>
    </row>
    <row r="4076" spans="1:5" ht="12.75">
      <c r="A4076" t="s">
        <v>59</v>
      </c>
      <c r="E4076" s="39" t="s">
        <v>5</v>
      </c>
    </row>
    <row r="4077" spans="1:16" ht="12.75">
      <c r="A4077" t="s">
        <v>50</v>
      </c>
      <c s="34" t="s">
        <v>6574</v>
      </c>
      <c s="34" t="s">
        <v>6575</v>
      </c>
      <c s="35" t="s">
        <v>5</v>
      </c>
      <c s="6" t="s">
        <v>6576</v>
      </c>
      <c s="36" t="s">
        <v>65</v>
      </c>
      <c s="37">
        <v>4</v>
      </c>
      <c s="36">
        <v>0</v>
      </c>
      <c s="36">
        <f>ROUND(G4077*H4077,6)</f>
      </c>
      <c r="L4077" s="38">
        <v>0</v>
      </c>
      <c s="32">
        <f>ROUND(ROUND(L4077,2)*ROUND(G4077,3),2)</f>
      </c>
      <c s="36" t="s">
        <v>68</v>
      </c>
      <c>
        <f>(M4077*21)/100</f>
      </c>
      <c t="s">
        <v>28</v>
      </c>
    </row>
    <row r="4078" spans="1:5" ht="12.75">
      <c r="A4078" s="35" t="s">
        <v>56</v>
      </c>
      <c r="E4078" s="39" t="s">
        <v>6576</v>
      </c>
    </row>
    <row r="4079" spans="1:5" ht="38.25">
      <c r="A4079" s="35" t="s">
        <v>58</v>
      </c>
      <c r="E4079" s="40" t="s">
        <v>6577</v>
      </c>
    </row>
    <row r="4080" spans="1:5" ht="12.75">
      <c r="A4080" t="s">
        <v>59</v>
      </c>
      <c r="E4080" s="39" t="s">
        <v>5</v>
      </c>
    </row>
    <row r="4081" spans="1:16" ht="12.75">
      <c r="A4081" t="s">
        <v>50</v>
      </c>
      <c s="34" t="s">
        <v>6578</v>
      </c>
      <c s="34" t="s">
        <v>6579</v>
      </c>
      <c s="35" t="s">
        <v>5</v>
      </c>
      <c s="6" t="s">
        <v>6580</v>
      </c>
      <c s="36" t="s">
        <v>65</v>
      </c>
      <c s="37">
        <v>1</v>
      </c>
      <c s="36">
        <v>0</v>
      </c>
      <c s="36">
        <f>ROUND(G4081*H4081,6)</f>
      </c>
      <c r="L4081" s="38">
        <v>0</v>
      </c>
      <c s="32">
        <f>ROUND(ROUND(L4081,2)*ROUND(G4081,3),2)</f>
      </c>
      <c s="36" t="s">
        <v>68</v>
      </c>
      <c>
        <f>(M4081*21)/100</f>
      </c>
      <c t="s">
        <v>28</v>
      </c>
    </row>
    <row r="4082" spans="1:5" ht="12.75">
      <c r="A4082" s="35" t="s">
        <v>56</v>
      </c>
      <c r="E4082" s="39" t="s">
        <v>6580</v>
      </c>
    </row>
    <row r="4083" spans="1:5" ht="38.25">
      <c r="A4083" s="35" t="s">
        <v>58</v>
      </c>
      <c r="E4083" s="40" t="s">
        <v>6581</v>
      </c>
    </row>
    <row r="4084" spans="1:5" ht="12.75">
      <c r="A4084" t="s">
        <v>59</v>
      </c>
      <c r="E4084" s="39" t="s">
        <v>5</v>
      </c>
    </row>
    <row r="4085" spans="1:16" ht="25.5">
      <c r="A4085" t="s">
        <v>50</v>
      </c>
      <c s="34" t="s">
        <v>6582</v>
      </c>
      <c s="34" t="s">
        <v>6583</v>
      </c>
      <c s="35" t="s">
        <v>5</v>
      </c>
      <c s="6" t="s">
        <v>6584</v>
      </c>
      <c s="36" t="s">
        <v>1659</v>
      </c>
      <c s="37">
        <v>931.404</v>
      </c>
      <c s="36">
        <v>0</v>
      </c>
      <c s="36">
        <f>ROUND(G4085*H4085,6)</f>
      </c>
      <c r="L4085" s="38">
        <v>0</v>
      </c>
      <c s="32">
        <f>ROUND(ROUND(L4085,2)*ROUND(G4085,3),2)</f>
      </c>
      <c s="36" t="s">
        <v>68</v>
      </c>
      <c>
        <f>(M4085*21)/100</f>
      </c>
      <c t="s">
        <v>28</v>
      </c>
    </row>
    <row r="4086" spans="1:5" ht="25.5">
      <c r="A4086" s="35" t="s">
        <v>56</v>
      </c>
      <c r="E4086" s="39" t="s">
        <v>6584</v>
      </c>
    </row>
    <row r="4087" spans="1:5" ht="25.5">
      <c r="A4087" s="35" t="s">
        <v>58</v>
      </c>
      <c r="E4087" s="40" t="s">
        <v>6585</v>
      </c>
    </row>
    <row r="4088" spans="1:5" ht="12.75">
      <c r="A4088" t="s">
        <v>59</v>
      </c>
      <c r="E4088" s="39" t="s">
        <v>5</v>
      </c>
    </row>
    <row r="4089" spans="1:16" ht="25.5">
      <c r="A4089" t="s">
        <v>50</v>
      </c>
      <c s="34" t="s">
        <v>6586</v>
      </c>
      <c s="34" t="s">
        <v>6587</v>
      </c>
      <c s="35" t="s">
        <v>5</v>
      </c>
      <c s="6" t="s">
        <v>6588</v>
      </c>
      <c s="36" t="s">
        <v>1659</v>
      </c>
      <c s="37">
        <v>860</v>
      </c>
      <c s="36">
        <v>0</v>
      </c>
      <c s="36">
        <f>ROUND(G4089*H4089,6)</f>
      </c>
      <c r="L4089" s="38">
        <v>0</v>
      </c>
      <c s="32">
        <f>ROUND(ROUND(L4089,2)*ROUND(G4089,3),2)</f>
      </c>
      <c s="36" t="s">
        <v>68</v>
      </c>
      <c>
        <f>(M4089*21)/100</f>
      </c>
      <c t="s">
        <v>28</v>
      </c>
    </row>
    <row r="4090" spans="1:5" ht="25.5">
      <c r="A4090" s="35" t="s">
        <v>56</v>
      </c>
      <c r="E4090" s="39" t="s">
        <v>6588</v>
      </c>
    </row>
    <row r="4091" spans="1:5" ht="25.5">
      <c r="A4091" s="35" t="s">
        <v>58</v>
      </c>
      <c r="E4091" s="40" t="s">
        <v>6589</v>
      </c>
    </row>
    <row r="4092" spans="1:5" ht="12.75">
      <c r="A4092" t="s">
        <v>59</v>
      </c>
      <c r="E4092" s="39" t="s">
        <v>5</v>
      </c>
    </row>
    <row r="4093" spans="1:16" ht="25.5">
      <c r="A4093" t="s">
        <v>50</v>
      </c>
      <c s="34" t="s">
        <v>6590</v>
      </c>
      <c s="34" t="s">
        <v>6591</v>
      </c>
      <c s="35" t="s">
        <v>5</v>
      </c>
      <c s="6" t="s">
        <v>6592</v>
      </c>
      <c s="36" t="s">
        <v>1659</v>
      </c>
      <c s="37">
        <v>137.789</v>
      </c>
      <c s="36">
        <v>0</v>
      </c>
      <c s="36">
        <f>ROUND(G4093*H4093,6)</f>
      </c>
      <c r="L4093" s="38">
        <v>0</v>
      </c>
      <c s="32">
        <f>ROUND(ROUND(L4093,2)*ROUND(G4093,3),2)</f>
      </c>
      <c s="36" t="s">
        <v>68</v>
      </c>
      <c>
        <f>(M4093*21)/100</f>
      </c>
      <c t="s">
        <v>28</v>
      </c>
    </row>
    <row r="4094" spans="1:5" ht="25.5">
      <c r="A4094" s="35" t="s">
        <v>56</v>
      </c>
      <c r="E4094" s="39" t="s">
        <v>6592</v>
      </c>
    </row>
    <row r="4095" spans="1:5" ht="25.5">
      <c r="A4095" s="35" t="s">
        <v>58</v>
      </c>
      <c r="E4095" s="40" t="s">
        <v>6593</v>
      </c>
    </row>
    <row r="4096" spans="1:5" ht="12.75">
      <c r="A4096" t="s">
        <v>59</v>
      </c>
      <c r="E4096" s="39" t="s">
        <v>5</v>
      </c>
    </row>
    <row r="4097" spans="1:16" ht="25.5">
      <c r="A4097" t="s">
        <v>50</v>
      </c>
      <c s="34" t="s">
        <v>6594</v>
      </c>
      <c s="34" t="s">
        <v>6595</v>
      </c>
      <c s="35" t="s">
        <v>5</v>
      </c>
      <c s="6" t="s">
        <v>6596</v>
      </c>
      <c s="36" t="s">
        <v>1659</v>
      </c>
      <c s="37">
        <v>180.176</v>
      </c>
      <c s="36">
        <v>0</v>
      </c>
      <c s="36">
        <f>ROUND(G4097*H4097,6)</f>
      </c>
      <c r="L4097" s="38">
        <v>0</v>
      </c>
      <c s="32">
        <f>ROUND(ROUND(L4097,2)*ROUND(G4097,3),2)</f>
      </c>
      <c s="36" t="s">
        <v>68</v>
      </c>
      <c>
        <f>(M4097*21)/100</f>
      </c>
      <c t="s">
        <v>28</v>
      </c>
    </row>
    <row r="4098" spans="1:5" ht="25.5">
      <c r="A4098" s="35" t="s">
        <v>56</v>
      </c>
      <c r="E4098" s="39" t="s">
        <v>6596</v>
      </c>
    </row>
    <row r="4099" spans="1:5" ht="25.5">
      <c r="A4099" s="35" t="s">
        <v>58</v>
      </c>
      <c r="E4099" s="40" t="s">
        <v>6597</v>
      </c>
    </row>
    <row r="4100" spans="1:5" ht="12.75">
      <c r="A4100" t="s">
        <v>59</v>
      </c>
      <c r="E4100" s="39" t="s">
        <v>5</v>
      </c>
    </row>
    <row r="4101" spans="1:16" ht="12.75">
      <c r="A4101" t="s">
        <v>50</v>
      </c>
      <c s="34" t="s">
        <v>6598</v>
      </c>
      <c s="34" t="s">
        <v>6599</v>
      </c>
      <c s="35" t="s">
        <v>5</v>
      </c>
      <c s="6" t="s">
        <v>6600</v>
      </c>
      <c s="36" t="s">
        <v>65</v>
      </c>
      <c s="37">
        <v>1</v>
      </c>
      <c s="36">
        <v>0</v>
      </c>
      <c s="36">
        <f>ROUND(G4101*H4101,6)</f>
      </c>
      <c r="L4101" s="38">
        <v>0</v>
      </c>
      <c s="32">
        <f>ROUND(ROUND(L4101,2)*ROUND(G4101,3),2)</f>
      </c>
      <c s="36" t="s">
        <v>68</v>
      </c>
      <c>
        <f>(M4101*21)/100</f>
      </c>
      <c t="s">
        <v>28</v>
      </c>
    </row>
    <row r="4102" spans="1:5" ht="12.75">
      <c r="A4102" s="35" t="s">
        <v>56</v>
      </c>
      <c r="E4102" s="39" t="s">
        <v>6600</v>
      </c>
    </row>
    <row r="4103" spans="1:5" ht="38.25">
      <c r="A4103" s="35" t="s">
        <v>58</v>
      </c>
      <c r="E4103" s="40" t="s">
        <v>6601</v>
      </c>
    </row>
    <row r="4104" spans="1:5" ht="12.75">
      <c r="A4104" t="s">
        <v>59</v>
      </c>
      <c r="E4104" s="39" t="s">
        <v>5</v>
      </c>
    </row>
    <row r="4105" spans="1:16" ht="12.75">
      <c r="A4105" t="s">
        <v>50</v>
      </c>
      <c s="34" t="s">
        <v>6602</v>
      </c>
      <c s="34" t="s">
        <v>6603</v>
      </c>
      <c s="35" t="s">
        <v>5</v>
      </c>
      <c s="6" t="s">
        <v>6604</v>
      </c>
      <c s="36" t="s">
        <v>65</v>
      </c>
      <c s="37">
        <v>1</v>
      </c>
      <c s="36">
        <v>0</v>
      </c>
      <c s="36">
        <f>ROUND(G4105*H4105,6)</f>
      </c>
      <c r="L4105" s="38">
        <v>0</v>
      </c>
      <c s="32">
        <f>ROUND(ROUND(L4105,2)*ROUND(G4105,3),2)</f>
      </c>
      <c s="36" t="s">
        <v>68</v>
      </c>
      <c>
        <f>(M4105*21)/100</f>
      </c>
      <c t="s">
        <v>28</v>
      </c>
    </row>
    <row r="4106" spans="1:5" ht="12.75">
      <c r="A4106" s="35" t="s">
        <v>56</v>
      </c>
      <c r="E4106" s="39" t="s">
        <v>6604</v>
      </c>
    </row>
    <row r="4107" spans="1:5" ht="38.25">
      <c r="A4107" s="35" t="s">
        <v>58</v>
      </c>
      <c r="E4107" s="40" t="s">
        <v>6605</v>
      </c>
    </row>
    <row r="4108" spans="1:5" ht="12.75">
      <c r="A4108" t="s">
        <v>59</v>
      </c>
      <c r="E4108" s="39" t="s">
        <v>5</v>
      </c>
    </row>
    <row r="4109" spans="1:16" ht="12.75">
      <c r="A4109" t="s">
        <v>50</v>
      </c>
      <c s="34" t="s">
        <v>6606</v>
      </c>
      <c s="34" t="s">
        <v>6607</v>
      </c>
      <c s="35" t="s">
        <v>5</v>
      </c>
      <c s="6" t="s">
        <v>6608</v>
      </c>
      <c s="36" t="s">
        <v>65</v>
      </c>
      <c s="37">
        <v>4</v>
      </c>
      <c s="36">
        <v>0</v>
      </c>
      <c s="36">
        <f>ROUND(G4109*H4109,6)</f>
      </c>
      <c r="L4109" s="38">
        <v>0</v>
      </c>
      <c s="32">
        <f>ROUND(ROUND(L4109,2)*ROUND(G4109,3),2)</f>
      </c>
      <c s="36" t="s">
        <v>68</v>
      </c>
      <c>
        <f>(M4109*21)/100</f>
      </c>
      <c t="s">
        <v>28</v>
      </c>
    </row>
    <row r="4110" spans="1:5" ht="12.75">
      <c r="A4110" s="35" t="s">
        <v>56</v>
      </c>
      <c r="E4110" s="39" t="s">
        <v>6608</v>
      </c>
    </row>
    <row r="4111" spans="1:5" ht="38.25">
      <c r="A4111" s="35" t="s">
        <v>58</v>
      </c>
      <c r="E4111" s="40" t="s">
        <v>6609</v>
      </c>
    </row>
    <row r="4112" spans="1:5" ht="12.75">
      <c r="A4112" t="s">
        <v>59</v>
      </c>
      <c r="E4112" s="39" t="s">
        <v>5</v>
      </c>
    </row>
    <row r="4113" spans="1:16" ht="12.75">
      <c r="A4113" t="s">
        <v>50</v>
      </c>
      <c s="34" t="s">
        <v>6610</v>
      </c>
      <c s="34" t="s">
        <v>6611</v>
      </c>
      <c s="35" t="s">
        <v>5</v>
      </c>
      <c s="6" t="s">
        <v>6612</v>
      </c>
      <c s="36" t="s">
        <v>65</v>
      </c>
      <c s="37">
        <v>4</v>
      </c>
      <c s="36">
        <v>0</v>
      </c>
      <c s="36">
        <f>ROUND(G4113*H4113,6)</f>
      </c>
      <c r="L4113" s="38">
        <v>0</v>
      </c>
      <c s="32">
        <f>ROUND(ROUND(L4113,2)*ROUND(G4113,3),2)</f>
      </c>
      <c s="36" t="s">
        <v>68</v>
      </c>
      <c>
        <f>(M4113*21)/100</f>
      </c>
      <c t="s">
        <v>28</v>
      </c>
    </row>
    <row r="4114" spans="1:5" ht="12.75">
      <c r="A4114" s="35" t="s">
        <v>56</v>
      </c>
      <c r="E4114" s="39" t="s">
        <v>6612</v>
      </c>
    </row>
    <row r="4115" spans="1:5" ht="38.25">
      <c r="A4115" s="35" t="s">
        <v>58</v>
      </c>
      <c r="E4115" s="40" t="s">
        <v>6613</v>
      </c>
    </row>
    <row r="4116" spans="1:5" ht="12.75">
      <c r="A4116" t="s">
        <v>59</v>
      </c>
      <c r="E4116" s="39" t="s">
        <v>5</v>
      </c>
    </row>
    <row r="4117" spans="1:16" ht="12.75">
      <c r="A4117" t="s">
        <v>50</v>
      </c>
      <c s="34" t="s">
        <v>6614</v>
      </c>
      <c s="34" t="s">
        <v>6615</v>
      </c>
      <c s="35" t="s">
        <v>5</v>
      </c>
      <c s="6" t="s">
        <v>6616</v>
      </c>
      <c s="36" t="s">
        <v>65</v>
      </c>
      <c s="37">
        <v>1</v>
      </c>
      <c s="36">
        <v>0</v>
      </c>
      <c s="36">
        <f>ROUND(G4117*H4117,6)</f>
      </c>
      <c r="L4117" s="38">
        <v>0</v>
      </c>
      <c s="32">
        <f>ROUND(ROUND(L4117,2)*ROUND(G4117,3),2)</f>
      </c>
      <c s="36" t="s">
        <v>68</v>
      </c>
      <c>
        <f>(M4117*21)/100</f>
      </c>
      <c t="s">
        <v>28</v>
      </c>
    </row>
    <row r="4118" spans="1:5" ht="12.75">
      <c r="A4118" s="35" t="s">
        <v>56</v>
      </c>
      <c r="E4118" s="39" t="s">
        <v>6616</v>
      </c>
    </row>
    <row r="4119" spans="1:5" ht="38.25">
      <c r="A4119" s="35" t="s">
        <v>58</v>
      </c>
      <c r="E4119" s="40" t="s">
        <v>6617</v>
      </c>
    </row>
    <row r="4120" spans="1:5" ht="12.75">
      <c r="A4120" t="s">
        <v>59</v>
      </c>
      <c r="E4120" s="39" t="s">
        <v>5</v>
      </c>
    </row>
    <row r="4121" spans="1:16" ht="12.75">
      <c r="A4121" t="s">
        <v>50</v>
      </c>
      <c s="34" t="s">
        <v>6618</v>
      </c>
      <c s="34" t="s">
        <v>6619</v>
      </c>
      <c s="35" t="s">
        <v>5</v>
      </c>
      <c s="6" t="s">
        <v>6620</v>
      </c>
      <c s="36" t="s">
        <v>65</v>
      </c>
      <c s="37">
        <v>4</v>
      </c>
      <c s="36">
        <v>0</v>
      </c>
      <c s="36">
        <f>ROUND(G4121*H4121,6)</f>
      </c>
      <c r="L4121" s="38">
        <v>0</v>
      </c>
      <c s="32">
        <f>ROUND(ROUND(L4121,2)*ROUND(G4121,3),2)</f>
      </c>
      <c s="36" t="s">
        <v>68</v>
      </c>
      <c>
        <f>(M4121*21)/100</f>
      </c>
      <c t="s">
        <v>28</v>
      </c>
    </row>
    <row r="4122" spans="1:5" ht="12.75">
      <c r="A4122" s="35" t="s">
        <v>56</v>
      </c>
      <c r="E4122" s="39" t="s">
        <v>6620</v>
      </c>
    </row>
    <row r="4123" spans="1:5" ht="38.25">
      <c r="A4123" s="35" t="s">
        <v>58</v>
      </c>
      <c r="E4123" s="40" t="s">
        <v>6621</v>
      </c>
    </row>
    <row r="4124" spans="1:5" ht="12.75">
      <c r="A4124" t="s">
        <v>59</v>
      </c>
      <c r="E4124" s="39" t="s">
        <v>5</v>
      </c>
    </row>
    <row r="4125" spans="1:16" ht="12.75">
      <c r="A4125" t="s">
        <v>50</v>
      </c>
      <c s="34" t="s">
        <v>6622</v>
      </c>
      <c s="34" t="s">
        <v>6623</v>
      </c>
      <c s="35" t="s">
        <v>5</v>
      </c>
      <c s="6" t="s">
        <v>6624</v>
      </c>
      <c s="36" t="s">
        <v>65</v>
      </c>
      <c s="37">
        <v>2</v>
      </c>
      <c s="36">
        <v>0</v>
      </c>
      <c s="36">
        <f>ROUND(G4125*H4125,6)</f>
      </c>
      <c r="L4125" s="38">
        <v>0</v>
      </c>
      <c s="32">
        <f>ROUND(ROUND(L4125,2)*ROUND(G4125,3),2)</f>
      </c>
      <c s="36" t="s">
        <v>68</v>
      </c>
      <c>
        <f>(M4125*21)/100</f>
      </c>
      <c t="s">
        <v>28</v>
      </c>
    </row>
    <row r="4126" spans="1:5" ht="12.75">
      <c r="A4126" s="35" t="s">
        <v>56</v>
      </c>
      <c r="E4126" s="39" t="s">
        <v>6624</v>
      </c>
    </row>
    <row r="4127" spans="1:5" ht="38.25">
      <c r="A4127" s="35" t="s">
        <v>58</v>
      </c>
      <c r="E4127" s="40" t="s">
        <v>6625</v>
      </c>
    </row>
    <row r="4128" spans="1:5" ht="12.75">
      <c r="A4128" t="s">
        <v>59</v>
      </c>
      <c r="E4128" s="39" t="s">
        <v>5</v>
      </c>
    </row>
    <row r="4129" spans="1:16" ht="12.75">
      <c r="A4129" t="s">
        <v>50</v>
      </c>
      <c s="34" t="s">
        <v>6626</v>
      </c>
      <c s="34" t="s">
        <v>6627</v>
      </c>
      <c s="35" t="s">
        <v>5</v>
      </c>
      <c s="6" t="s">
        <v>6628</v>
      </c>
      <c s="36" t="s">
        <v>65</v>
      </c>
      <c s="37">
        <v>2</v>
      </c>
      <c s="36">
        <v>0</v>
      </c>
      <c s="36">
        <f>ROUND(G4129*H4129,6)</f>
      </c>
      <c r="L4129" s="38">
        <v>0</v>
      </c>
      <c s="32">
        <f>ROUND(ROUND(L4129,2)*ROUND(G4129,3),2)</f>
      </c>
      <c s="36" t="s">
        <v>68</v>
      </c>
      <c>
        <f>(M4129*21)/100</f>
      </c>
      <c t="s">
        <v>28</v>
      </c>
    </row>
    <row r="4130" spans="1:5" ht="12.75">
      <c r="A4130" s="35" t="s">
        <v>56</v>
      </c>
      <c r="E4130" s="39" t="s">
        <v>6628</v>
      </c>
    </row>
    <row r="4131" spans="1:5" ht="38.25">
      <c r="A4131" s="35" t="s">
        <v>58</v>
      </c>
      <c r="E4131" s="40" t="s">
        <v>6629</v>
      </c>
    </row>
    <row r="4132" spans="1:5" ht="12.75">
      <c r="A4132" t="s">
        <v>59</v>
      </c>
      <c r="E4132" s="39" t="s">
        <v>5</v>
      </c>
    </row>
    <row r="4133" spans="1:16" ht="12.75">
      <c r="A4133" t="s">
        <v>50</v>
      </c>
      <c s="34" t="s">
        <v>6630</v>
      </c>
      <c s="34" t="s">
        <v>6631</v>
      </c>
      <c s="35" t="s">
        <v>5</v>
      </c>
      <c s="6" t="s">
        <v>6632</v>
      </c>
      <c s="36" t="s">
        <v>65</v>
      </c>
      <c s="37">
        <v>2</v>
      </c>
      <c s="36">
        <v>0</v>
      </c>
      <c s="36">
        <f>ROUND(G4133*H4133,6)</f>
      </c>
      <c r="L4133" s="38">
        <v>0</v>
      </c>
      <c s="32">
        <f>ROUND(ROUND(L4133,2)*ROUND(G4133,3),2)</f>
      </c>
      <c s="36" t="s">
        <v>68</v>
      </c>
      <c>
        <f>(M4133*21)/100</f>
      </c>
      <c t="s">
        <v>28</v>
      </c>
    </row>
    <row r="4134" spans="1:5" ht="12.75">
      <c r="A4134" s="35" t="s">
        <v>56</v>
      </c>
      <c r="E4134" s="39" t="s">
        <v>6632</v>
      </c>
    </row>
    <row r="4135" spans="1:5" ht="38.25">
      <c r="A4135" s="35" t="s">
        <v>58</v>
      </c>
      <c r="E4135" s="40" t="s">
        <v>6633</v>
      </c>
    </row>
    <row r="4136" spans="1:5" ht="12.75">
      <c r="A4136" t="s">
        <v>59</v>
      </c>
      <c r="E4136" s="39" t="s">
        <v>5</v>
      </c>
    </row>
    <row r="4137" spans="1:16" ht="12.75">
      <c r="A4137" t="s">
        <v>50</v>
      </c>
      <c s="34" t="s">
        <v>6634</v>
      </c>
      <c s="34" t="s">
        <v>6635</v>
      </c>
      <c s="35" t="s">
        <v>5</v>
      </c>
      <c s="6" t="s">
        <v>6636</v>
      </c>
      <c s="36" t="s">
        <v>65</v>
      </c>
      <c s="37">
        <v>2</v>
      </c>
      <c s="36">
        <v>0</v>
      </c>
      <c s="36">
        <f>ROUND(G4137*H4137,6)</f>
      </c>
      <c r="L4137" s="38">
        <v>0</v>
      </c>
      <c s="32">
        <f>ROUND(ROUND(L4137,2)*ROUND(G4137,3),2)</f>
      </c>
      <c s="36" t="s">
        <v>68</v>
      </c>
      <c>
        <f>(M4137*21)/100</f>
      </c>
      <c t="s">
        <v>28</v>
      </c>
    </row>
    <row r="4138" spans="1:5" ht="12.75">
      <c r="A4138" s="35" t="s">
        <v>56</v>
      </c>
      <c r="E4138" s="39" t="s">
        <v>6636</v>
      </c>
    </row>
    <row r="4139" spans="1:5" ht="38.25">
      <c r="A4139" s="35" t="s">
        <v>58</v>
      </c>
      <c r="E4139" s="40" t="s">
        <v>6637</v>
      </c>
    </row>
    <row r="4140" spans="1:5" ht="12.75">
      <c r="A4140" t="s">
        <v>59</v>
      </c>
      <c r="E4140" s="39" t="s">
        <v>5</v>
      </c>
    </row>
    <row r="4141" spans="1:16" ht="12.75">
      <c r="A4141" t="s">
        <v>50</v>
      </c>
      <c s="34" t="s">
        <v>6638</v>
      </c>
      <c s="34" t="s">
        <v>6639</v>
      </c>
      <c s="35" t="s">
        <v>5</v>
      </c>
      <c s="6" t="s">
        <v>6640</v>
      </c>
      <c s="36" t="s">
        <v>65</v>
      </c>
      <c s="37">
        <v>1</v>
      </c>
      <c s="36">
        <v>0</v>
      </c>
      <c s="36">
        <f>ROUND(G4141*H4141,6)</f>
      </c>
      <c r="L4141" s="38">
        <v>0</v>
      </c>
      <c s="32">
        <f>ROUND(ROUND(L4141,2)*ROUND(G4141,3),2)</f>
      </c>
      <c s="36" t="s">
        <v>68</v>
      </c>
      <c>
        <f>(M4141*21)/100</f>
      </c>
      <c t="s">
        <v>28</v>
      </c>
    </row>
    <row r="4142" spans="1:5" ht="12.75">
      <c r="A4142" s="35" t="s">
        <v>56</v>
      </c>
      <c r="E4142" s="39" t="s">
        <v>6640</v>
      </c>
    </row>
    <row r="4143" spans="1:5" ht="38.25">
      <c r="A4143" s="35" t="s">
        <v>58</v>
      </c>
      <c r="E4143" s="40" t="s">
        <v>6641</v>
      </c>
    </row>
    <row r="4144" spans="1:5" ht="12.75">
      <c r="A4144" t="s">
        <v>59</v>
      </c>
      <c r="E4144" s="39" t="s">
        <v>5</v>
      </c>
    </row>
    <row r="4145" spans="1:16" ht="12.75">
      <c r="A4145" t="s">
        <v>50</v>
      </c>
      <c s="34" t="s">
        <v>6642</v>
      </c>
      <c s="34" t="s">
        <v>6643</v>
      </c>
      <c s="35" t="s">
        <v>5</v>
      </c>
      <c s="6" t="s">
        <v>6644</v>
      </c>
      <c s="36" t="s">
        <v>65</v>
      </c>
      <c s="37">
        <v>2</v>
      </c>
      <c s="36">
        <v>0</v>
      </c>
      <c s="36">
        <f>ROUND(G4145*H4145,6)</f>
      </c>
      <c r="L4145" s="38">
        <v>0</v>
      </c>
      <c s="32">
        <f>ROUND(ROUND(L4145,2)*ROUND(G4145,3),2)</f>
      </c>
      <c s="36" t="s">
        <v>68</v>
      </c>
      <c>
        <f>(M4145*21)/100</f>
      </c>
      <c t="s">
        <v>28</v>
      </c>
    </row>
    <row r="4146" spans="1:5" ht="12.75">
      <c r="A4146" s="35" t="s">
        <v>56</v>
      </c>
      <c r="E4146" s="39" t="s">
        <v>6644</v>
      </c>
    </row>
    <row r="4147" spans="1:5" ht="38.25">
      <c r="A4147" s="35" t="s">
        <v>58</v>
      </c>
      <c r="E4147" s="40" t="s">
        <v>6645</v>
      </c>
    </row>
    <row r="4148" spans="1:5" ht="12.75">
      <c r="A4148" t="s">
        <v>59</v>
      </c>
      <c r="E4148" s="39" t="s">
        <v>5</v>
      </c>
    </row>
    <row r="4149" spans="1:16" ht="12.75">
      <c r="A4149" t="s">
        <v>50</v>
      </c>
      <c s="34" t="s">
        <v>6646</v>
      </c>
      <c s="34" t="s">
        <v>6647</v>
      </c>
      <c s="35" t="s">
        <v>5</v>
      </c>
      <c s="6" t="s">
        <v>6648</v>
      </c>
      <c s="36" t="s">
        <v>65</v>
      </c>
      <c s="37">
        <v>1</v>
      </c>
      <c s="36">
        <v>0</v>
      </c>
      <c s="36">
        <f>ROUND(G4149*H4149,6)</f>
      </c>
      <c r="L4149" s="38">
        <v>0</v>
      </c>
      <c s="32">
        <f>ROUND(ROUND(L4149,2)*ROUND(G4149,3),2)</f>
      </c>
      <c s="36" t="s">
        <v>68</v>
      </c>
      <c>
        <f>(M4149*21)/100</f>
      </c>
      <c t="s">
        <v>28</v>
      </c>
    </row>
    <row r="4150" spans="1:5" ht="12.75">
      <c r="A4150" s="35" t="s">
        <v>56</v>
      </c>
      <c r="E4150" s="39" t="s">
        <v>6648</v>
      </c>
    </row>
    <row r="4151" spans="1:5" ht="38.25">
      <c r="A4151" s="35" t="s">
        <v>58</v>
      </c>
      <c r="E4151" s="40" t="s">
        <v>6649</v>
      </c>
    </row>
    <row r="4152" spans="1:5" ht="12.75">
      <c r="A4152" t="s">
        <v>59</v>
      </c>
      <c r="E4152" s="39" t="s">
        <v>5</v>
      </c>
    </row>
    <row r="4153" spans="1:16" ht="12.75">
      <c r="A4153" t="s">
        <v>50</v>
      </c>
      <c s="34" t="s">
        <v>6650</v>
      </c>
      <c s="34" t="s">
        <v>6651</v>
      </c>
      <c s="35" t="s">
        <v>5</v>
      </c>
      <c s="6" t="s">
        <v>6652</v>
      </c>
      <c s="36" t="s">
        <v>65</v>
      </c>
      <c s="37">
        <v>2</v>
      </c>
      <c s="36">
        <v>0</v>
      </c>
      <c s="36">
        <f>ROUND(G4153*H4153,6)</f>
      </c>
      <c r="L4153" s="38">
        <v>0</v>
      </c>
      <c s="32">
        <f>ROUND(ROUND(L4153,2)*ROUND(G4153,3),2)</f>
      </c>
      <c s="36" t="s">
        <v>68</v>
      </c>
      <c>
        <f>(M4153*21)/100</f>
      </c>
      <c t="s">
        <v>28</v>
      </c>
    </row>
    <row r="4154" spans="1:5" ht="12.75">
      <c r="A4154" s="35" t="s">
        <v>56</v>
      </c>
      <c r="E4154" s="39" t="s">
        <v>6652</v>
      </c>
    </row>
    <row r="4155" spans="1:5" ht="38.25">
      <c r="A4155" s="35" t="s">
        <v>58</v>
      </c>
      <c r="E4155" s="40" t="s">
        <v>6653</v>
      </c>
    </row>
    <row r="4156" spans="1:5" ht="12.75">
      <c r="A4156" t="s">
        <v>59</v>
      </c>
      <c r="E4156" s="39" t="s">
        <v>5</v>
      </c>
    </row>
    <row r="4157" spans="1:16" ht="12.75">
      <c r="A4157" t="s">
        <v>50</v>
      </c>
      <c s="34" t="s">
        <v>6654</v>
      </c>
      <c s="34" t="s">
        <v>6655</v>
      </c>
      <c s="35" t="s">
        <v>5</v>
      </c>
      <c s="6" t="s">
        <v>6656</v>
      </c>
      <c s="36" t="s">
        <v>65</v>
      </c>
      <c s="37">
        <v>1</v>
      </c>
      <c s="36">
        <v>0</v>
      </c>
      <c s="36">
        <f>ROUND(G4157*H4157,6)</f>
      </c>
      <c r="L4157" s="38">
        <v>0</v>
      </c>
      <c s="32">
        <f>ROUND(ROUND(L4157,2)*ROUND(G4157,3),2)</f>
      </c>
      <c s="36" t="s">
        <v>68</v>
      </c>
      <c>
        <f>(M4157*21)/100</f>
      </c>
      <c t="s">
        <v>28</v>
      </c>
    </row>
    <row r="4158" spans="1:5" ht="12.75">
      <c r="A4158" s="35" t="s">
        <v>56</v>
      </c>
      <c r="E4158" s="39" t="s">
        <v>6656</v>
      </c>
    </row>
    <row r="4159" spans="1:5" ht="38.25">
      <c r="A4159" s="35" t="s">
        <v>58</v>
      </c>
      <c r="E4159" s="40" t="s">
        <v>6657</v>
      </c>
    </row>
    <row r="4160" spans="1:5" ht="12.75">
      <c r="A4160" t="s">
        <v>59</v>
      </c>
      <c r="E4160" s="39" t="s">
        <v>5</v>
      </c>
    </row>
    <row r="4161" spans="1:16" ht="12.75">
      <c r="A4161" t="s">
        <v>50</v>
      </c>
      <c s="34" t="s">
        <v>6658</v>
      </c>
      <c s="34" t="s">
        <v>6659</v>
      </c>
      <c s="35" t="s">
        <v>5</v>
      </c>
      <c s="6" t="s">
        <v>6660</v>
      </c>
      <c s="36" t="s">
        <v>65</v>
      </c>
      <c s="37">
        <v>1</v>
      </c>
      <c s="36">
        <v>0</v>
      </c>
      <c s="36">
        <f>ROUND(G4161*H4161,6)</f>
      </c>
      <c r="L4161" s="38">
        <v>0</v>
      </c>
      <c s="32">
        <f>ROUND(ROUND(L4161,2)*ROUND(G4161,3),2)</f>
      </c>
      <c s="36" t="s">
        <v>68</v>
      </c>
      <c>
        <f>(M4161*21)/100</f>
      </c>
      <c t="s">
        <v>28</v>
      </c>
    </row>
    <row r="4162" spans="1:5" ht="12.75">
      <c r="A4162" s="35" t="s">
        <v>56</v>
      </c>
      <c r="E4162" s="39" t="s">
        <v>6660</v>
      </c>
    </row>
    <row r="4163" spans="1:5" ht="38.25">
      <c r="A4163" s="35" t="s">
        <v>58</v>
      </c>
      <c r="E4163" s="40" t="s">
        <v>6661</v>
      </c>
    </row>
    <row r="4164" spans="1:5" ht="12.75">
      <c r="A4164" t="s">
        <v>59</v>
      </c>
      <c r="E4164" s="39" t="s">
        <v>5</v>
      </c>
    </row>
    <row r="4165" spans="1:16" ht="12.75">
      <c r="A4165" t="s">
        <v>50</v>
      </c>
      <c s="34" t="s">
        <v>6662</v>
      </c>
      <c s="34" t="s">
        <v>6663</v>
      </c>
      <c s="35" t="s">
        <v>5</v>
      </c>
      <c s="6" t="s">
        <v>6664</v>
      </c>
      <c s="36" t="s">
        <v>65</v>
      </c>
      <c s="37">
        <v>1</v>
      </c>
      <c s="36">
        <v>0</v>
      </c>
      <c s="36">
        <f>ROUND(G4165*H4165,6)</f>
      </c>
      <c r="L4165" s="38">
        <v>0</v>
      </c>
      <c s="32">
        <f>ROUND(ROUND(L4165,2)*ROUND(G4165,3),2)</f>
      </c>
      <c s="36" t="s">
        <v>68</v>
      </c>
      <c>
        <f>(M4165*21)/100</f>
      </c>
      <c t="s">
        <v>28</v>
      </c>
    </row>
    <row r="4166" spans="1:5" ht="12.75">
      <c r="A4166" s="35" t="s">
        <v>56</v>
      </c>
      <c r="E4166" s="39" t="s">
        <v>6664</v>
      </c>
    </row>
    <row r="4167" spans="1:5" ht="38.25">
      <c r="A4167" s="35" t="s">
        <v>58</v>
      </c>
      <c r="E4167" s="40" t="s">
        <v>6665</v>
      </c>
    </row>
    <row r="4168" spans="1:5" ht="12.75">
      <c r="A4168" t="s">
        <v>59</v>
      </c>
      <c r="E4168" s="39" t="s">
        <v>5</v>
      </c>
    </row>
    <row r="4169" spans="1:16" ht="12.75">
      <c r="A4169" t="s">
        <v>50</v>
      </c>
      <c s="34" t="s">
        <v>6666</v>
      </c>
      <c s="34" t="s">
        <v>6667</v>
      </c>
      <c s="35" t="s">
        <v>5</v>
      </c>
      <c s="6" t="s">
        <v>6668</v>
      </c>
      <c s="36" t="s">
        <v>65</v>
      </c>
      <c s="37">
        <v>3</v>
      </c>
      <c s="36">
        <v>0</v>
      </c>
      <c s="36">
        <f>ROUND(G4169*H4169,6)</f>
      </c>
      <c r="L4169" s="38">
        <v>0</v>
      </c>
      <c s="32">
        <f>ROUND(ROUND(L4169,2)*ROUND(G4169,3),2)</f>
      </c>
      <c s="36" t="s">
        <v>68</v>
      </c>
      <c>
        <f>(M4169*21)/100</f>
      </c>
      <c t="s">
        <v>28</v>
      </c>
    </row>
    <row r="4170" spans="1:5" ht="12.75">
      <c r="A4170" s="35" t="s">
        <v>56</v>
      </c>
      <c r="E4170" s="39" t="s">
        <v>6668</v>
      </c>
    </row>
    <row r="4171" spans="1:5" ht="38.25">
      <c r="A4171" s="35" t="s">
        <v>58</v>
      </c>
      <c r="E4171" s="40" t="s">
        <v>6669</v>
      </c>
    </row>
    <row r="4172" spans="1:5" ht="12.75">
      <c r="A4172" t="s">
        <v>59</v>
      </c>
      <c r="E4172" s="39" t="s">
        <v>5</v>
      </c>
    </row>
    <row r="4173" spans="1:16" ht="12.75">
      <c r="A4173" t="s">
        <v>50</v>
      </c>
      <c s="34" t="s">
        <v>6670</v>
      </c>
      <c s="34" t="s">
        <v>6671</v>
      </c>
      <c s="35" t="s">
        <v>5</v>
      </c>
      <c s="6" t="s">
        <v>6672</v>
      </c>
      <c s="36" t="s">
        <v>65</v>
      </c>
      <c s="37">
        <v>2</v>
      </c>
      <c s="36">
        <v>0</v>
      </c>
      <c s="36">
        <f>ROUND(G4173*H4173,6)</f>
      </c>
      <c r="L4173" s="38">
        <v>0</v>
      </c>
      <c s="32">
        <f>ROUND(ROUND(L4173,2)*ROUND(G4173,3),2)</f>
      </c>
      <c s="36" t="s">
        <v>68</v>
      </c>
      <c>
        <f>(M4173*21)/100</f>
      </c>
      <c t="s">
        <v>28</v>
      </c>
    </row>
    <row r="4174" spans="1:5" ht="12.75">
      <c r="A4174" s="35" t="s">
        <v>56</v>
      </c>
      <c r="E4174" s="39" t="s">
        <v>6672</v>
      </c>
    </row>
    <row r="4175" spans="1:5" ht="38.25">
      <c r="A4175" s="35" t="s">
        <v>58</v>
      </c>
      <c r="E4175" s="40" t="s">
        <v>6673</v>
      </c>
    </row>
    <row r="4176" spans="1:5" ht="12.75">
      <c r="A4176" t="s">
        <v>59</v>
      </c>
      <c r="E4176" s="39" t="s">
        <v>5</v>
      </c>
    </row>
    <row r="4177" spans="1:16" ht="12.75">
      <c r="A4177" t="s">
        <v>50</v>
      </c>
      <c s="34" t="s">
        <v>6674</v>
      </c>
      <c s="34" t="s">
        <v>6675</v>
      </c>
      <c s="35" t="s">
        <v>5</v>
      </c>
      <c s="6" t="s">
        <v>6676</v>
      </c>
      <c s="36" t="s">
        <v>1659</v>
      </c>
      <c s="37">
        <v>987.9</v>
      </c>
      <c s="36">
        <v>0</v>
      </c>
      <c s="36">
        <f>ROUND(G4177*H4177,6)</f>
      </c>
      <c r="L4177" s="38">
        <v>0</v>
      </c>
      <c s="32">
        <f>ROUND(ROUND(L4177,2)*ROUND(G4177,3),2)</f>
      </c>
      <c s="36" t="s">
        <v>68</v>
      </c>
      <c>
        <f>(M4177*21)/100</f>
      </c>
      <c t="s">
        <v>28</v>
      </c>
    </row>
    <row r="4178" spans="1:5" ht="12.75">
      <c r="A4178" s="35" t="s">
        <v>56</v>
      </c>
      <c r="E4178" s="39" t="s">
        <v>6676</v>
      </c>
    </row>
    <row r="4179" spans="1:5" ht="38.25">
      <c r="A4179" s="35" t="s">
        <v>58</v>
      </c>
      <c r="E4179" s="40" t="s">
        <v>6677</v>
      </c>
    </row>
    <row r="4180" spans="1:5" ht="12.75">
      <c r="A4180" t="s">
        <v>59</v>
      </c>
      <c r="E4180" s="39" t="s">
        <v>5</v>
      </c>
    </row>
    <row r="4181" spans="1:16" ht="12.75">
      <c r="A4181" t="s">
        <v>50</v>
      </c>
      <c s="34" t="s">
        <v>6678</v>
      </c>
      <c s="34" t="s">
        <v>6679</v>
      </c>
      <c s="35" t="s">
        <v>5</v>
      </c>
      <c s="6" t="s">
        <v>6680</v>
      </c>
      <c s="36" t="s">
        <v>1659</v>
      </c>
      <c s="37">
        <v>40</v>
      </c>
      <c s="36">
        <v>0</v>
      </c>
      <c s="36">
        <f>ROUND(G4181*H4181,6)</f>
      </c>
      <c r="L4181" s="38">
        <v>0</v>
      </c>
      <c s="32">
        <f>ROUND(ROUND(L4181,2)*ROUND(G4181,3),2)</f>
      </c>
      <c s="36" t="s">
        <v>68</v>
      </c>
      <c>
        <f>(M4181*21)/100</f>
      </c>
      <c t="s">
        <v>28</v>
      </c>
    </row>
    <row r="4182" spans="1:5" ht="12.75">
      <c r="A4182" s="35" t="s">
        <v>56</v>
      </c>
      <c r="E4182" s="39" t="s">
        <v>6680</v>
      </c>
    </row>
    <row r="4183" spans="1:5" ht="38.25">
      <c r="A4183" s="35" t="s">
        <v>58</v>
      </c>
      <c r="E4183" s="40" t="s">
        <v>6681</v>
      </c>
    </row>
    <row r="4184" spans="1:5" ht="12.75">
      <c r="A4184" t="s">
        <v>59</v>
      </c>
      <c r="E4184" s="39" t="s">
        <v>5</v>
      </c>
    </row>
    <row r="4185" spans="1:16" ht="12.75">
      <c r="A4185" t="s">
        <v>50</v>
      </c>
      <c s="34" t="s">
        <v>6682</v>
      </c>
      <c s="34" t="s">
        <v>6683</v>
      </c>
      <c s="35" t="s">
        <v>5</v>
      </c>
      <c s="6" t="s">
        <v>6684</v>
      </c>
      <c s="36" t="s">
        <v>65</v>
      </c>
      <c s="37">
        <v>14</v>
      </c>
      <c s="36">
        <v>0</v>
      </c>
      <c s="36">
        <f>ROUND(G4185*H4185,6)</f>
      </c>
      <c r="L4185" s="38">
        <v>0</v>
      </c>
      <c s="32">
        <f>ROUND(ROUND(L4185,2)*ROUND(G4185,3),2)</f>
      </c>
      <c s="36" t="s">
        <v>68</v>
      </c>
      <c>
        <f>(M4185*21)/100</f>
      </c>
      <c t="s">
        <v>28</v>
      </c>
    </row>
    <row r="4186" spans="1:5" ht="12.75">
      <c r="A4186" s="35" t="s">
        <v>56</v>
      </c>
      <c r="E4186" s="39" t="s">
        <v>6684</v>
      </c>
    </row>
    <row r="4187" spans="1:5" ht="38.25">
      <c r="A4187" s="35" t="s">
        <v>58</v>
      </c>
      <c r="E4187" s="40" t="s">
        <v>6685</v>
      </c>
    </row>
    <row r="4188" spans="1:5" ht="12.75">
      <c r="A4188" t="s">
        <v>59</v>
      </c>
      <c r="E4188" s="39" t="s">
        <v>5</v>
      </c>
    </row>
    <row r="4189" spans="1:16" ht="12.75">
      <c r="A4189" t="s">
        <v>50</v>
      </c>
      <c s="34" t="s">
        <v>6686</v>
      </c>
      <c s="34" t="s">
        <v>6687</v>
      </c>
      <c s="35" t="s">
        <v>5</v>
      </c>
      <c s="6" t="s">
        <v>6688</v>
      </c>
      <c s="36" t="s">
        <v>65</v>
      </c>
      <c s="37">
        <v>16</v>
      </c>
      <c s="36">
        <v>0</v>
      </c>
      <c s="36">
        <f>ROUND(G4189*H4189,6)</f>
      </c>
      <c r="L4189" s="38">
        <v>0</v>
      </c>
      <c s="32">
        <f>ROUND(ROUND(L4189,2)*ROUND(G4189,3),2)</f>
      </c>
      <c s="36" t="s">
        <v>68</v>
      </c>
      <c>
        <f>(M4189*21)/100</f>
      </c>
      <c t="s">
        <v>28</v>
      </c>
    </row>
    <row r="4190" spans="1:5" ht="12.75">
      <c r="A4190" s="35" t="s">
        <v>56</v>
      </c>
      <c r="E4190" s="39" t="s">
        <v>6688</v>
      </c>
    </row>
    <row r="4191" spans="1:5" ht="38.25">
      <c r="A4191" s="35" t="s">
        <v>58</v>
      </c>
      <c r="E4191" s="40" t="s">
        <v>6689</v>
      </c>
    </row>
    <row r="4192" spans="1:5" ht="12.75">
      <c r="A4192" t="s">
        <v>59</v>
      </c>
      <c r="E4192" s="39" t="s">
        <v>5</v>
      </c>
    </row>
    <row r="4193" spans="1:16" ht="12.75">
      <c r="A4193" t="s">
        <v>50</v>
      </c>
      <c s="34" t="s">
        <v>6690</v>
      </c>
      <c s="34" t="s">
        <v>6691</v>
      </c>
      <c s="35" t="s">
        <v>5</v>
      </c>
      <c s="6" t="s">
        <v>6692</v>
      </c>
      <c s="36" t="s">
        <v>65</v>
      </c>
      <c s="37">
        <v>12</v>
      </c>
      <c s="36">
        <v>0</v>
      </c>
      <c s="36">
        <f>ROUND(G4193*H4193,6)</f>
      </c>
      <c r="L4193" s="38">
        <v>0</v>
      </c>
      <c s="32">
        <f>ROUND(ROUND(L4193,2)*ROUND(G4193,3),2)</f>
      </c>
      <c s="36" t="s">
        <v>68</v>
      </c>
      <c>
        <f>(M4193*21)/100</f>
      </c>
      <c t="s">
        <v>28</v>
      </c>
    </row>
    <row r="4194" spans="1:5" ht="12.75">
      <c r="A4194" s="35" t="s">
        <v>56</v>
      </c>
      <c r="E4194" s="39" t="s">
        <v>6692</v>
      </c>
    </row>
    <row r="4195" spans="1:5" ht="38.25">
      <c r="A4195" s="35" t="s">
        <v>58</v>
      </c>
      <c r="E4195" s="40" t="s">
        <v>6693</v>
      </c>
    </row>
    <row r="4196" spans="1:5" ht="12.75">
      <c r="A4196" t="s">
        <v>59</v>
      </c>
      <c r="E4196" s="39" t="s">
        <v>5</v>
      </c>
    </row>
    <row r="4197" spans="1:13" ht="12.75">
      <c r="A4197" t="s">
        <v>47</v>
      </c>
      <c r="C4197" s="31" t="s">
        <v>6694</v>
      </c>
      <c r="E4197" s="33" t="s">
        <v>6695</v>
      </c>
      <c r="J4197" s="32">
        <f>0</f>
      </c>
      <c s="32">
        <f>0</f>
      </c>
      <c s="32">
        <f>0+L4198+L4202+L4206+L4210+L4214</f>
      </c>
      <c s="32">
        <f>0+M4198+M4202+M4206+M4210+M4214</f>
      </c>
    </row>
    <row r="4198" spans="1:16" ht="12.75">
      <c r="A4198" t="s">
        <v>50</v>
      </c>
      <c s="34" t="s">
        <v>6696</v>
      </c>
      <c s="34" t="s">
        <v>6697</v>
      </c>
      <c s="35" t="s">
        <v>5</v>
      </c>
      <c s="6" t="s">
        <v>6698</v>
      </c>
      <c s="36" t="s">
        <v>1615</v>
      </c>
      <c s="37">
        <v>1</v>
      </c>
      <c s="36">
        <v>0</v>
      </c>
      <c s="36">
        <f>ROUND(G4198*H4198,6)</f>
      </c>
      <c r="L4198" s="38">
        <v>0</v>
      </c>
      <c s="32">
        <f>ROUND(ROUND(L4198,2)*ROUND(G4198,3),2)</f>
      </c>
      <c s="36" t="s">
        <v>68</v>
      </c>
      <c>
        <f>(M4198*21)/100</f>
      </c>
      <c t="s">
        <v>28</v>
      </c>
    </row>
    <row r="4199" spans="1:5" ht="12.75">
      <c r="A4199" s="35" t="s">
        <v>56</v>
      </c>
      <c r="E4199" s="39" t="s">
        <v>6698</v>
      </c>
    </row>
    <row r="4200" spans="1:5" ht="25.5">
      <c r="A4200" s="35" t="s">
        <v>58</v>
      </c>
      <c r="E4200" s="40" t="s">
        <v>6699</v>
      </c>
    </row>
    <row r="4201" spans="1:5" ht="12.75">
      <c r="A4201" t="s">
        <v>59</v>
      </c>
      <c r="E4201" s="39" t="s">
        <v>5</v>
      </c>
    </row>
    <row r="4202" spans="1:16" ht="12.75">
      <c r="A4202" t="s">
        <v>50</v>
      </c>
      <c s="34" t="s">
        <v>6700</v>
      </c>
      <c s="34" t="s">
        <v>6701</v>
      </c>
      <c s="35" t="s">
        <v>5</v>
      </c>
      <c s="6" t="s">
        <v>6702</v>
      </c>
      <c s="36" t="s">
        <v>1615</v>
      </c>
      <c s="37">
        <v>1</v>
      </c>
      <c s="36">
        <v>0</v>
      </c>
      <c s="36">
        <f>ROUND(G4202*H4202,6)</f>
      </c>
      <c r="L4202" s="38">
        <v>0</v>
      </c>
      <c s="32">
        <f>ROUND(ROUND(L4202,2)*ROUND(G4202,3),2)</f>
      </c>
      <c s="36" t="s">
        <v>68</v>
      </c>
      <c>
        <f>(M4202*21)/100</f>
      </c>
      <c t="s">
        <v>28</v>
      </c>
    </row>
    <row r="4203" spans="1:5" ht="12.75">
      <c r="A4203" s="35" t="s">
        <v>56</v>
      </c>
      <c r="E4203" s="39" t="s">
        <v>6702</v>
      </c>
    </row>
    <row r="4204" spans="1:5" ht="25.5">
      <c r="A4204" s="35" t="s">
        <v>58</v>
      </c>
      <c r="E4204" s="40" t="s">
        <v>6703</v>
      </c>
    </row>
    <row r="4205" spans="1:5" ht="12.75">
      <c r="A4205" t="s">
        <v>59</v>
      </c>
      <c r="E4205" s="39" t="s">
        <v>5</v>
      </c>
    </row>
    <row r="4206" spans="1:16" ht="12.75">
      <c r="A4206" t="s">
        <v>50</v>
      </c>
      <c s="34" t="s">
        <v>6704</v>
      </c>
      <c s="34" t="s">
        <v>6705</v>
      </c>
      <c s="35" t="s">
        <v>5</v>
      </c>
      <c s="6" t="s">
        <v>6706</v>
      </c>
      <c s="36" t="s">
        <v>1615</v>
      </c>
      <c s="37">
        <v>1</v>
      </c>
      <c s="36">
        <v>0</v>
      </c>
      <c s="36">
        <f>ROUND(G4206*H4206,6)</f>
      </c>
      <c r="L4206" s="38">
        <v>0</v>
      </c>
      <c s="32">
        <f>ROUND(ROUND(L4206,2)*ROUND(G4206,3),2)</f>
      </c>
      <c s="36" t="s">
        <v>68</v>
      </c>
      <c>
        <f>(M4206*21)/100</f>
      </c>
      <c t="s">
        <v>28</v>
      </c>
    </row>
    <row r="4207" spans="1:5" ht="12.75">
      <c r="A4207" s="35" t="s">
        <v>56</v>
      </c>
      <c r="E4207" s="39" t="s">
        <v>6706</v>
      </c>
    </row>
    <row r="4208" spans="1:5" ht="25.5">
      <c r="A4208" s="35" t="s">
        <v>58</v>
      </c>
      <c r="E4208" s="40" t="s">
        <v>6707</v>
      </c>
    </row>
    <row r="4209" spans="1:5" ht="12.75">
      <c r="A4209" t="s">
        <v>59</v>
      </c>
      <c r="E4209" s="39" t="s">
        <v>5</v>
      </c>
    </row>
    <row r="4210" spans="1:16" ht="12.75">
      <c r="A4210" t="s">
        <v>50</v>
      </c>
      <c s="34" t="s">
        <v>6708</v>
      </c>
      <c s="34" t="s">
        <v>6709</v>
      </c>
      <c s="35" t="s">
        <v>5</v>
      </c>
      <c s="6" t="s">
        <v>6710</v>
      </c>
      <c s="36" t="s">
        <v>1615</v>
      </c>
      <c s="37">
        <v>1</v>
      </c>
      <c s="36">
        <v>0</v>
      </c>
      <c s="36">
        <f>ROUND(G4210*H4210,6)</f>
      </c>
      <c r="L4210" s="38">
        <v>0</v>
      </c>
      <c s="32">
        <f>ROUND(ROUND(L4210,2)*ROUND(G4210,3),2)</f>
      </c>
      <c s="36" t="s">
        <v>68</v>
      </c>
      <c>
        <f>(M4210*21)/100</f>
      </c>
      <c t="s">
        <v>28</v>
      </c>
    </row>
    <row r="4211" spans="1:5" ht="12.75">
      <c r="A4211" s="35" t="s">
        <v>56</v>
      </c>
      <c r="E4211" s="39" t="s">
        <v>6710</v>
      </c>
    </row>
    <row r="4212" spans="1:5" ht="25.5">
      <c r="A4212" s="35" t="s">
        <v>58</v>
      </c>
      <c r="E4212" s="40" t="s">
        <v>6711</v>
      </c>
    </row>
    <row r="4213" spans="1:5" ht="12.75">
      <c r="A4213" t="s">
        <v>59</v>
      </c>
      <c r="E4213" s="39" t="s">
        <v>5</v>
      </c>
    </row>
    <row r="4214" spans="1:16" ht="12.75">
      <c r="A4214" t="s">
        <v>50</v>
      </c>
      <c s="34" t="s">
        <v>6712</v>
      </c>
      <c s="34" t="s">
        <v>6713</v>
      </c>
      <c s="35" t="s">
        <v>5</v>
      </c>
      <c s="6" t="s">
        <v>6714</v>
      </c>
      <c s="36" t="s">
        <v>1615</v>
      </c>
      <c s="37">
        <v>1</v>
      </c>
      <c s="36">
        <v>0</v>
      </c>
      <c s="36">
        <f>ROUND(G4214*H4214,6)</f>
      </c>
      <c r="L4214" s="38">
        <v>0</v>
      </c>
      <c s="32">
        <f>ROUND(ROUND(L4214,2)*ROUND(G4214,3),2)</f>
      </c>
      <c s="36" t="s">
        <v>68</v>
      </c>
      <c>
        <f>(M4214*21)/100</f>
      </c>
      <c t="s">
        <v>28</v>
      </c>
    </row>
    <row r="4215" spans="1:5" ht="12.75">
      <c r="A4215" s="35" t="s">
        <v>56</v>
      </c>
      <c r="E4215" s="39" t="s">
        <v>6714</v>
      </c>
    </row>
    <row r="4216" spans="1:5" ht="25.5">
      <c r="A4216" s="35" t="s">
        <v>58</v>
      </c>
      <c r="E4216" s="40" t="s">
        <v>6715</v>
      </c>
    </row>
    <row r="4217" spans="1:5" ht="12.75">
      <c r="A4217" t="s">
        <v>59</v>
      </c>
      <c r="E4217" s="39" t="s">
        <v>5</v>
      </c>
    </row>
    <row r="4218" spans="1:13" ht="12.75">
      <c r="A4218" t="s">
        <v>47</v>
      </c>
      <c r="C4218" s="31" t="s">
        <v>85</v>
      </c>
      <c r="E4218" s="33" t="s">
        <v>6716</v>
      </c>
      <c r="J4218" s="32">
        <f>0</f>
      </c>
      <c s="32">
        <f>0</f>
      </c>
      <c s="32">
        <f>0+L4219+L4223+L4227+L4231+L4235+L4239+L4243+L4247+L4251+L4255+L4259+L4263+L4267+L4271+L4275+L4279+L4283+L4287+L4291+L4295+L4299+L4303+L4307+L4311+L4315+L4319+L4323+L4327+L4331+L4335+L4339+L4343+L4347+L4351+L4355+L4359+L4363+L4367+L4371+L4375+L4379+L4383+L4387+L4391+L4395+L4399+L4403+L4407+L4411+L4415+L4419+L4423+L4427+L4431+L4435+L4439+L4443+L4447+L4451+L4455+L4459+L4463+L4467+L4471+L4475+L4479+L4483+L4487+L4491+L4495+L4499</f>
      </c>
      <c s="32">
        <f>0+M4219+M4223+M4227+M4231+M4235+M4239+M4243+M4247+M4251+M4255+M4259+M4263+M4267+M4271+M4275+M4279+M4283+M4287+M4291+M4295+M4299+M4303+M4307+M4311+M4315+M4319+M4323+M4327+M4331+M4335+M4339+M4343+M4347+M4351+M4355+M4359+M4363+M4367+M4371+M4375+M4379+M4383+M4387+M4391+M4395+M4399+M4403+M4407+M4411+M4415+M4419+M4423+M4427+M4431+M4435+M4439+M4443+M4447+M4451+M4455+M4459+M4463+M4467+M4471+M4475+M4479+M4483+M4487+M4491+M4495+M4499</f>
      </c>
    </row>
    <row r="4219" spans="1:16" ht="12.75">
      <c r="A4219" t="s">
        <v>50</v>
      </c>
      <c s="34" t="s">
        <v>6717</v>
      </c>
      <c s="34" t="s">
        <v>6718</v>
      </c>
      <c s="35" t="s">
        <v>5</v>
      </c>
      <c s="6" t="s">
        <v>6719</v>
      </c>
      <c s="36" t="s">
        <v>1659</v>
      </c>
      <c s="37">
        <v>648.1</v>
      </c>
      <c s="36">
        <v>0</v>
      </c>
      <c s="36">
        <f>ROUND(G4219*H4219,6)</f>
      </c>
      <c r="L4219" s="38">
        <v>0</v>
      </c>
      <c s="32">
        <f>ROUND(ROUND(L4219,2)*ROUND(G4219,3),2)</f>
      </c>
      <c s="36" t="s">
        <v>55</v>
      </c>
      <c>
        <f>(M4219*21)/100</f>
      </c>
      <c t="s">
        <v>28</v>
      </c>
    </row>
    <row r="4220" spans="1:5" ht="12.75">
      <c r="A4220" s="35" t="s">
        <v>56</v>
      </c>
      <c r="E4220" s="39" t="s">
        <v>6719</v>
      </c>
    </row>
    <row r="4221" spans="1:5" ht="114.75">
      <c r="A4221" s="35" t="s">
        <v>58</v>
      </c>
      <c r="E4221" s="42" t="s">
        <v>6720</v>
      </c>
    </row>
    <row r="4222" spans="1:5" ht="12.75">
      <c r="A4222" t="s">
        <v>59</v>
      </c>
      <c r="E4222" s="39" t="s">
        <v>5</v>
      </c>
    </row>
    <row r="4223" spans="1:16" ht="12.75">
      <c r="A4223" t="s">
        <v>50</v>
      </c>
      <c s="34" t="s">
        <v>6721</v>
      </c>
      <c s="34" t="s">
        <v>6722</v>
      </c>
      <c s="35" t="s">
        <v>5</v>
      </c>
      <c s="6" t="s">
        <v>6723</v>
      </c>
      <c s="36" t="s">
        <v>1659</v>
      </c>
      <c s="37">
        <v>5786.05</v>
      </c>
      <c s="36">
        <v>0</v>
      </c>
      <c s="36">
        <f>ROUND(G4223*H4223,6)</f>
      </c>
      <c r="L4223" s="38">
        <v>0</v>
      </c>
      <c s="32">
        <f>ROUND(ROUND(L4223,2)*ROUND(G4223,3),2)</f>
      </c>
      <c s="36" t="s">
        <v>55</v>
      </c>
      <c>
        <f>(M4223*21)/100</f>
      </c>
      <c t="s">
        <v>28</v>
      </c>
    </row>
    <row r="4224" spans="1:5" ht="12.75">
      <c r="A4224" s="35" t="s">
        <v>56</v>
      </c>
      <c r="E4224" s="39" t="s">
        <v>6723</v>
      </c>
    </row>
    <row r="4225" spans="1:5" ht="409.5">
      <c r="A4225" s="35" t="s">
        <v>58</v>
      </c>
      <c r="E4225" s="42" t="s">
        <v>6724</v>
      </c>
    </row>
    <row r="4226" spans="1:5" ht="12.75">
      <c r="A4226" t="s">
        <v>59</v>
      </c>
      <c r="E4226" s="39" t="s">
        <v>5</v>
      </c>
    </row>
    <row r="4227" spans="1:16" ht="25.5">
      <c r="A4227" t="s">
        <v>50</v>
      </c>
      <c s="34" t="s">
        <v>6725</v>
      </c>
      <c s="34" t="s">
        <v>6726</v>
      </c>
      <c s="35" t="s">
        <v>5</v>
      </c>
      <c s="6" t="s">
        <v>6727</v>
      </c>
      <c s="36" t="s">
        <v>1659</v>
      </c>
      <c s="37">
        <v>971.131</v>
      </c>
      <c s="36">
        <v>0</v>
      </c>
      <c s="36">
        <f>ROUND(G4227*H4227,6)</f>
      </c>
      <c r="L4227" s="38">
        <v>0</v>
      </c>
      <c s="32">
        <f>ROUND(ROUND(L4227,2)*ROUND(G4227,3),2)</f>
      </c>
      <c s="36" t="s">
        <v>55</v>
      </c>
      <c>
        <f>(M4227*21)/100</f>
      </c>
      <c t="s">
        <v>28</v>
      </c>
    </row>
    <row r="4228" spans="1:5" ht="25.5">
      <c r="A4228" s="35" t="s">
        <v>56</v>
      </c>
      <c r="E4228" s="39" t="s">
        <v>6727</v>
      </c>
    </row>
    <row r="4229" spans="1:5" ht="51">
      <c r="A4229" s="35" t="s">
        <v>58</v>
      </c>
      <c r="E4229" s="40" t="s">
        <v>6728</v>
      </c>
    </row>
    <row r="4230" spans="1:5" ht="12.75">
      <c r="A4230" t="s">
        <v>59</v>
      </c>
      <c r="E4230" s="39" t="s">
        <v>5</v>
      </c>
    </row>
    <row r="4231" spans="1:16" ht="25.5">
      <c r="A4231" t="s">
        <v>50</v>
      </c>
      <c s="34" t="s">
        <v>6729</v>
      </c>
      <c s="34" t="s">
        <v>6730</v>
      </c>
      <c s="35" t="s">
        <v>5</v>
      </c>
      <c s="6" t="s">
        <v>6731</v>
      </c>
      <c s="36" t="s">
        <v>1659</v>
      </c>
      <c s="37">
        <v>48556.55</v>
      </c>
      <c s="36">
        <v>0</v>
      </c>
      <c s="36">
        <f>ROUND(G4231*H4231,6)</f>
      </c>
      <c r="L4231" s="38">
        <v>0</v>
      </c>
      <c s="32">
        <f>ROUND(ROUND(L4231,2)*ROUND(G4231,3),2)</f>
      </c>
      <c s="36" t="s">
        <v>55</v>
      </c>
      <c>
        <f>(M4231*21)/100</f>
      </c>
      <c t="s">
        <v>28</v>
      </c>
    </row>
    <row r="4232" spans="1:5" ht="25.5">
      <c r="A4232" s="35" t="s">
        <v>56</v>
      </c>
      <c r="E4232" s="39" t="s">
        <v>6731</v>
      </c>
    </row>
    <row r="4233" spans="1:5" ht="38.25">
      <c r="A4233" s="35" t="s">
        <v>58</v>
      </c>
      <c r="E4233" s="42" t="s">
        <v>6732</v>
      </c>
    </row>
    <row r="4234" spans="1:5" ht="12.75">
      <c r="A4234" t="s">
        <v>59</v>
      </c>
      <c r="E4234" s="39" t="s">
        <v>5</v>
      </c>
    </row>
    <row r="4235" spans="1:16" ht="25.5">
      <c r="A4235" t="s">
        <v>50</v>
      </c>
      <c s="34" t="s">
        <v>6733</v>
      </c>
      <c s="34" t="s">
        <v>6734</v>
      </c>
      <c s="35" t="s">
        <v>5</v>
      </c>
      <c s="6" t="s">
        <v>6735</v>
      </c>
      <c s="36" t="s">
        <v>1659</v>
      </c>
      <c s="37">
        <v>971.131</v>
      </c>
      <c s="36">
        <v>0</v>
      </c>
      <c s="36">
        <f>ROUND(G4235*H4235,6)</f>
      </c>
      <c r="L4235" s="38">
        <v>0</v>
      </c>
      <c s="32">
        <f>ROUND(ROUND(L4235,2)*ROUND(G4235,3),2)</f>
      </c>
      <c s="36" t="s">
        <v>55</v>
      </c>
      <c>
        <f>(M4235*21)/100</f>
      </c>
      <c t="s">
        <v>28</v>
      </c>
    </row>
    <row r="4236" spans="1:5" ht="25.5">
      <c r="A4236" s="35" t="s">
        <v>56</v>
      </c>
      <c r="E4236" s="39" t="s">
        <v>6735</v>
      </c>
    </row>
    <row r="4237" spans="1:5" ht="25.5">
      <c r="A4237" s="35" t="s">
        <v>58</v>
      </c>
      <c r="E4237" s="42" t="s">
        <v>6736</v>
      </c>
    </row>
    <row r="4238" spans="1:5" ht="12.75">
      <c r="A4238" t="s">
        <v>59</v>
      </c>
      <c r="E4238" s="39" t="s">
        <v>5</v>
      </c>
    </row>
    <row r="4239" spans="1:16" ht="25.5">
      <c r="A4239" t="s">
        <v>50</v>
      </c>
      <c s="34" t="s">
        <v>6737</v>
      </c>
      <c s="34" t="s">
        <v>6738</v>
      </c>
      <c s="35" t="s">
        <v>5</v>
      </c>
      <c s="6" t="s">
        <v>6739</v>
      </c>
      <c s="36" t="s">
        <v>1664</v>
      </c>
      <c s="37">
        <v>23760.39</v>
      </c>
      <c s="36">
        <v>0</v>
      </c>
      <c s="36">
        <f>ROUND(G4239*H4239,6)</f>
      </c>
      <c r="L4239" s="38">
        <v>0</v>
      </c>
      <c s="32">
        <f>ROUND(ROUND(L4239,2)*ROUND(G4239,3),2)</f>
      </c>
      <c s="36" t="s">
        <v>55</v>
      </c>
      <c>
        <f>(M4239*21)/100</f>
      </c>
      <c t="s">
        <v>28</v>
      </c>
    </row>
    <row r="4240" spans="1:5" ht="25.5">
      <c r="A4240" s="35" t="s">
        <v>56</v>
      </c>
      <c r="E4240" s="39" t="s">
        <v>6739</v>
      </c>
    </row>
    <row r="4241" spans="1:5" ht="114.75">
      <c r="A4241" s="35" t="s">
        <v>58</v>
      </c>
      <c r="E4241" s="42" t="s">
        <v>6740</v>
      </c>
    </row>
    <row r="4242" spans="1:5" ht="12.75">
      <c r="A4242" t="s">
        <v>59</v>
      </c>
      <c r="E4242" s="39" t="s">
        <v>5</v>
      </c>
    </row>
    <row r="4243" spans="1:16" ht="25.5">
      <c r="A4243" t="s">
        <v>50</v>
      </c>
      <c s="34" t="s">
        <v>6741</v>
      </c>
      <c s="34" t="s">
        <v>6742</v>
      </c>
      <c s="35" t="s">
        <v>5</v>
      </c>
      <c s="6" t="s">
        <v>6743</v>
      </c>
      <c s="36" t="s">
        <v>1664</v>
      </c>
      <c s="37">
        <v>2126776.89</v>
      </c>
      <c s="36">
        <v>0</v>
      </c>
      <c s="36">
        <f>ROUND(G4243*H4243,6)</f>
      </c>
      <c r="L4243" s="38">
        <v>0</v>
      </c>
      <c s="32">
        <f>ROUND(ROUND(L4243,2)*ROUND(G4243,3),2)</f>
      </c>
      <c s="36" t="s">
        <v>55</v>
      </c>
      <c>
        <f>(M4243*21)/100</f>
      </c>
      <c t="s">
        <v>28</v>
      </c>
    </row>
    <row r="4244" spans="1:5" ht="25.5">
      <c r="A4244" s="35" t="s">
        <v>56</v>
      </c>
      <c r="E4244" s="39" t="s">
        <v>6743</v>
      </c>
    </row>
    <row r="4245" spans="1:5" ht="38.25">
      <c r="A4245" s="35" t="s">
        <v>58</v>
      </c>
      <c r="E4245" s="42" t="s">
        <v>6744</v>
      </c>
    </row>
    <row r="4246" spans="1:5" ht="12.75">
      <c r="A4246" t="s">
        <v>59</v>
      </c>
      <c r="E4246" s="39" t="s">
        <v>5</v>
      </c>
    </row>
    <row r="4247" spans="1:16" ht="25.5">
      <c r="A4247" t="s">
        <v>50</v>
      </c>
      <c s="34" t="s">
        <v>6745</v>
      </c>
      <c s="34" t="s">
        <v>6746</v>
      </c>
      <c s="35" t="s">
        <v>5</v>
      </c>
      <c s="6" t="s">
        <v>6747</v>
      </c>
      <c s="36" t="s">
        <v>1664</v>
      </c>
      <c s="37">
        <v>23760.39</v>
      </c>
      <c s="36">
        <v>0</v>
      </c>
      <c s="36">
        <f>ROUND(G4247*H4247,6)</f>
      </c>
      <c r="L4247" s="38">
        <v>0</v>
      </c>
      <c s="32">
        <f>ROUND(ROUND(L4247,2)*ROUND(G4247,3),2)</f>
      </c>
      <c s="36" t="s">
        <v>55</v>
      </c>
      <c>
        <f>(M4247*21)/100</f>
      </c>
      <c t="s">
        <v>28</v>
      </c>
    </row>
    <row r="4248" spans="1:5" ht="25.5">
      <c r="A4248" s="35" t="s">
        <v>56</v>
      </c>
      <c r="E4248" s="39" t="s">
        <v>6747</v>
      </c>
    </row>
    <row r="4249" spans="1:5" ht="25.5">
      <c r="A4249" s="35" t="s">
        <v>58</v>
      </c>
      <c r="E4249" s="42" t="s">
        <v>6748</v>
      </c>
    </row>
    <row r="4250" spans="1:5" ht="12.75">
      <c r="A4250" t="s">
        <v>59</v>
      </c>
      <c r="E4250" s="39" t="s">
        <v>5</v>
      </c>
    </row>
    <row r="4251" spans="1:16" ht="12.75">
      <c r="A4251" t="s">
        <v>50</v>
      </c>
      <c s="34" t="s">
        <v>6749</v>
      </c>
      <c s="34" t="s">
        <v>6750</v>
      </c>
      <c s="35" t="s">
        <v>5</v>
      </c>
      <c s="6" t="s">
        <v>6751</v>
      </c>
      <c s="36" t="s">
        <v>1659</v>
      </c>
      <c s="37">
        <v>36</v>
      </c>
      <c s="36">
        <v>0</v>
      </c>
      <c s="36">
        <f>ROUND(G4251*H4251,6)</f>
      </c>
      <c r="L4251" s="38">
        <v>0</v>
      </c>
      <c s="32">
        <f>ROUND(ROUND(L4251,2)*ROUND(G4251,3),2)</f>
      </c>
      <c s="36" t="s">
        <v>55</v>
      </c>
      <c>
        <f>(M4251*21)/100</f>
      </c>
      <c t="s">
        <v>28</v>
      </c>
    </row>
    <row r="4252" spans="1:5" ht="12.75">
      <c r="A4252" s="35" t="s">
        <v>56</v>
      </c>
      <c r="E4252" s="39" t="s">
        <v>6751</v>
      </c>
    </row>
    <row r="4253" spans="1:5" ht="25.5">
      <c r="A4253" s="35" t="s">
        <v>58</v>
      </c>
      <c r="E4253" s="40" t="s">
        <v>6213</v>
      </c>
    </row>
    <row r="4254" spans="1:5" ht="12.75">
      <c r="A4254" t="s">
        <v>59</v>
      </c>
      <c r="E4254" s="39" t="s">
        <v>5</v>
      </c>
    </row>
    <row r="4255" spans="1:16" ht="12.75">
      <c r="A4255" t="s">
        <v>50</v>
      </c>
      <c s="34" t="s">
        <v>6752</v>
      </c>
      <c s="34" t="s">
        <v>6753</v>
      </c>
      <c s="35" t="s">
        <v>5</v>
      </c>
      <c s="6" t="s">
        <v>6754</v>
      </c>
      <c s="36" t="s">
        <v>1659</v>
      </c>
      <c s="37">
        <v>36</v>
      </c>
      <c s="36">
        <v>0</v>
      </c>
      <c s="36">
        <f>ROUND(G4255*H4255,6)</f>
      </c>
      <c r="L4255" s="38">
        <v>0</v>
      </c>
      <c s="32">
        <f>ROUND(ROUND(L4255,2)*ROUND(G4255,3),2)</f>
      </c>
      <c s="36" t="s">
        <v>55</v>
      </c>
      <c>
        <f>(M4255*21)/100</f>
      </c>
      <c t="s">
        <v>28</v>
      </c>
    </row>
    <row r="4256" spans="1:5" ht="12.75">
      <c r="A4256" s="35" t="s">
        <v>56</v>
      </c>
      <c r="E4256" s="39" t="s">
        <v>6754</v>
      </c>
    </row>
    <row r="4257" spans="1:5" ht="25.5">
      <c r="A4257" s="35" t="s">
        <v>58</v>
      </c>
      <c r="E4257" s="40" t="s">
        <v>6213</v>
      </c>
    </row>
    <row r="4258" spans="1:5" ht="12.75">
      <c r="A4258" t="s">
        <v>59</v>
      </c>
      <c r="E4258" s="39" t="s">
        <v>5</v>
      </c>
    </row>
    <row r="4259" spans="1:16" ht="12.75">
      <c r="A4259" t="s">
        <v>50</v>
      </c>
      <c s="34" t="s">
        <v>6755</v>
      </c>
      <c s="34" t="s">
        <v>6756</v>
      </c>
      <c s="35" t="s">
        <v>5</v>
      </c>
      <c s="6" t="s">
        <v>6757</v>
      </c>
      <c s="36" t="s">
        <v>65</v>
      </c>
      <c s="37">
        <v>80</v>
      </c>
      <c s="36">
        <v>0</v>
      </c>
      <c s="36">
        <f>ROUND(G4259*H4259,6)</f>
      </c>
      <c r="L4259" s="38">
        <v>0</v>
      </c>
      <c s="32">
        <f>ROUND(ROUND(L4259,2)*ROUND(G4259,3),2)</f>
      </c>
      <c s="36" t="s">
        <v>55</v>
      </c>
      <c>
        <f>(M4259*21)/100</f>
      </c>
      <c t="s">
        <v>28</v>
      </c>
    </row>
    <row r="4260" spans="1:5" ht="12.75">
      <c r="A4260" s="35" t="s">
        <v>56</v>
      </c>
      <c r="E4260" s="39" t="s">
        <v>6757</v>
      </c>
    </row>
    <row r="4261" spans="1:5" ht="25.5">
      <c r="A4261" s="35" t="s">
        <v>58</v>
      </c>
      <c r="E4261" s="40" t="s">
        <v>6758</v>
      </c>
    </row>
    <row r="4262" spans="1:5" ht="12.75">
      <c r="A4262" t="s">
        <v>59</v>
      </c>
      <c r="E4262" s="39" t="s">
        <v>5</v>
      </c>
    </row>
    <row r="4263" spans="1:16" ht="12.75">
      <c r="A4263" t="s">
        <v>50</v>
      </c>
      <c s="34" t="s">
        <v>6759</v>
      </c>
      <c s="34" t="s">
        <v>6760</v>
      </c>
      <c s="35" t="s">
        <v>5</v>
      </c>
      <c s="6" t="s">
        <v>6761</v>
      </c>
      <c s="36" t="s">
        <v>1664</v>
      </c>
      <c s="37">
        <v>1.112</v>
      </c>
      <c s="36">
        <v>0</v>
      </c>
      <c s="36">
        <f>ROUND(G4263*H4263,6)</f>
      </c>
      <c r="L4263" s="38">
        <v>0</v>
      </c>
      <c s="32">
        <f>ROUND(ROUND(L4263,2)*ROUND(G4263,3),2)</f>
      </c>
      <c s="36" t="s">
        <v>55</v>
      </c>
      <c>
        <f>(M4263*21)/100</f>
      </c>
      <c t="s">
        <v>28</v>
      </c>
    </row>
    <row r="4264" spans="1:5" ht="12.75">
      <c r="A4264" s="35" t="s">
        <v>56</v>
      </c>
      <c r="E4264" s="39" t="s">
        <v>6761</v>
      </c>
    </row>
    <row r="4265" spans="1:5" ht="51">
      <c r="A4265" s="35" t="s">
        <v>58</v>
      </c>
      <c r="E4265" s="42" t="s">
        <v>6762</v>
      </c>
    </row>
    <row r="4266" spans="1:5" ht="12.75">
      <c r="A4266" t="s">
        <v>59</v>
      </c>
      <c r="E4266" s="39" t="s">
        <v>5</v>
      </c>
    </row>
    <row r="4267" spans="1:16" ht="12.75">
      <c r="A4267" t="s">
        <v>50</v>
      </c>
      <c s="34" t="s">
        <v>6763</v>
      </c>
      <c s="34" t="s">
        <v>6764</v>
      </c>
      <c s="35" t="s">
        <v>5</v>
      </c>
      <c s="6" t="s">
        <v>6765</v>
      </c>
      <c s="36" t="s">
        <v>1664</v>
      </c>
      <c s="37">
        <v>17.996</v>
      </c>
      <c s="36">
        <v>0</v>
      </c>
      <c s="36">
        <f>ROUND(G4267*H4267,6)</f>
      </c>
      <c r="L4267" s="38">
        <v>0</v>
      </c>
      <c s="32">
        <f>ROUND(ROUND(L4267,2)*ROUND(G4267,3),2)</f>
      </c>
      <c s="36" t="s">
        <v>55</v>
      </c>
      <c>
        <f>(M4267*21)/100</f>
      </c>
      <c t="s">
        <v>28</v>
      </c>
    </row>
    <row r="4268" spans="1:5" ht="12.75">
      <c r="A4268" s="35" t="s">
        <v>56</v>
      </c>
      <c r="E4268" s="39" t="s">
        <v>6765</v>
      </c>
    </row>
    <row r="4269" spans="1:5" ht="25.5">
      <c r="A4269" s="35" t="s">
        <v>58</v>
      </c>
      <c r="E4269" s="40" t="s">
        <v>6766</v>
      </c>
    </row>
    <row r="4270" spans="1:5" ht="12.75">
      <c r="A4270" t="s">
        <v>59</v>
      </c>
      <c r="E4270" s="39" t="s">
        <v>5</v>
      </c>
    </row>
    <row r="4271" spans="1:16" ht="12.75">
      <c r="A4271" t="s">
        <v>50</v>
      </c>
      <c s="34" t="s">
        <v>6767</v>
      </c>
      <c s="34" t="s">
        <v>6768</v>
      </c>
      <c s="35" t="s">
        <v>5</v>
      </c>
      <c s="6" t="s">
        <v>6769</v>
      </c>
      <c s="36" t="s">
        <v>1659</v>
      </c>
      <c s="37">
        <v>1121.455</v>
      </c>
      <c s="36">
        <v>0</v>
      </c>
      <c s="36">
        <f>ROUND(G4271*H4271,6)</f>
      </c>
      <c r="L4271" s="38">
        <v>0</v>
      </c>
      <c s="32">
        <f>ROUND(ROUND(L4271,2)*ROUND(G4271,3),2)</f>
      </c>
      <c s="36" t="s">
        <v>55</v>
      </c>
      <c>
        <f>(M4271*21)/100</f>
      </c>
      <c t="s">
        <v>28</v>
      </c>
    </row>
    <row r="4272" spans="1:5" ht="12.75">
      <c r="A4272" s="35" t="s">
        <v>56</v>
      </c>
      <c r="E4272" s="39" t="s">
        <v>6769</v>
      </c>
    </row>
    <row r="4273" spans="1:5" ht="409.5">
      <c r="A4273" s="35" t="s">
        <v>58</v>
      </c>
      <c r="E4273" s="40" t="s">
        <v>6770</v>
      </c>
    </row>
    <row r="4274" spans="1:5" ht="12.75">
      <c r="A4274" t="s">
        <v>59</v>
      </c>
      <c r="E4274" s="39" t="s">
        <v>5</v>
      </c>
    </row>
    <row r="4275" spans="1:16" ht="12.75">
      <c r="A4275" t="s">
        <v>50</v>
      </c>
      <c s="34" t="s">
        <v>6771</v>
      </c>
      <c s="34" t="s">
        <v>6772</v>
      </c>
      <c s="35" t="s">
        <v>5</v>
      </c>
      <c s="6" t="s">
        <v>6773</v>
      </c>
      <c s="36" t="s">
        <v>1659</v>
      </c>
      <c s="37">
        <v>731.916</v>
      </c>
      <c s="36">
        <v>0</v>
      </c>
      <c s="36">
        <f>ROUND(G4275*H4275,6)</f>
      </c>
      <c r="L4275" s="38">
        <v>0</v>
      </c>
      <c s="32">
        <f>ROUND(ROUND(L4275,2)*ROUND(G4275,3),2)</f>
      </c>
      <c s="36" t="s">
        <v>55</v>
      </c>
      <c>
        <f>(M4275*21)/100</f>
      </c>
      <c t="s">
        <v>28</v>
      </c>
    </row>
    <row r="4276" spans="1:5" ht="12.75">
      <c r="A4276" s="35" t="s">
        <v>56</v>
      </c>
      <c r="E4276" s="39" t="s">
        <v>6773</v>
      </c>
    </row>
    <row r="4277" spans="1:5" ht="293.25">
      <c r="A4277" s="35" t="s">
        <v>58</v>
      </c>
      <c r="E4277" s="40" t="s">
        <v>6774</v>
      </c>
    </row>
    <row r="4278" spans="1:5" ht="12.75">
      <c r="A4278" t="s">
        <v>59</v>
      </c>
      <c r="E4278" s="39" t="s">
        <v>5</v>
      </c>
    </row>
    <row r="4279" spans="1:16" ht="12.75">
      <c r="A4279" t="s">
        <v>50</v>
      </c>
      <c s="34" t="s">
        <v>6775</v>
      </c>
      <c s="34" t="s">
        <v>6776</v>
      </c>
      <c s="35" t="s">
        <v>5</v>
      </c>
      <c s="6" t="s">
        <v>6777</v>
      </c>
      <c s="36" t="s">
        <v>1664</v>
      </c>
      <c s="37">
        <v>211.779</v>
      </c>
      <c s="36">
        <v>0</v>
      </c>
      <c s="36">
        <f>ROUND(G4279*H4279,6)</f>
      </c>
      <c r="L4279" s="38">
        <v>0</v>
      </c>
      <c s="32">
        <f>ROUND(ROUND(L4279,2)*ROUND(G4279,3),2)</f>
      </c>
      <c s="36" t="s">
        <v>55</v>
      </c>
      <c>
        <f>(M4279*21)/100</f>
      </c>
      <c t="s">
        <v>28</v>
      </c>
    </row>
    <row r="4280" spans="1:5" ht="12.75">
      <c r="A4280" s="35" t="s">
        <v>56</v>
      </c>
      <c r="E4280" s="39" t="s">
        <v>6777</v>
      </c>
    </row>
    <row r="4281" spans="1:5" ht="409.5">
      <c r="A4281" s="35" t="s">
        <v>58</v>
      </c>
      <c r="E4281" s="40" t="s">
        <v>6778</v>
      </c>
    </row>
    <row r="4282" spans="1:5" ht="12.75">
      <c r="A4282" t="s">
        <v>59</v>
      </c>
      <c r="E4282" s="39" t="s">
        <v>5</v>
      </c>
    </row>
    <row r="4283" spans="1:16" ht="12.75">
      <c r="A4283" t="s">
        <v>50</v>
      </c>
      <c s="34" t="s">
        <v>6779</v>
      </c>
      <c s="34" t="s">
        <v>6780</v>
      </c>
      <c s="35" t="s">
        <v>5</v>
      </c>
      <c s="6" t="s">
        <v>6781</v>
      </c>
      <c s="36" t="s">
        <v>1659</v>
      </c>
      <c s="37">
        <v>639.451</v>
      </c>
      <c s="36">
        <v>0</v>
      </c>
      <c s="36">
        <f>ROUND(G4283*H4283,6)</f>
      </c>
      <c r="L4283" s="38">
        <v>0</v>
      </c>
      <c s="32">
        <f>ROUND(ROUND(L4283,2)*ROUND(G4283,3),2)</f>
      </c>
      <c s="36" t="s">
        <v>55</v>
      </c>
      <c>
        <f>(M4283*21)/100</f>
      </c>
      <c t="s">
        <v>28</v>
      </c>
    </row>
    <row r="4284" spans="1:5" ht="12.75">
      <c r="A4284" s="35" t="s">
        <v>56</v>
      </c>
      <c r="E4284" s="39" t="s">
        <v>6781</v>
      </c>
    </row>
    <row r="4285" spans="1:5" ht="204">
      <c r="A4285" s="35" t="s">
        <v>58</v>
      </c>
      <c r="E4285" s="42" t="s">
        <v>6782</v>
      </c>
    </row>
    <row r="4286" spans="1:5" ht="12.75">
      <c r="A4286" t="s">
        <v>59</v>
      </c>
      <c r="E4286" s="39" t="s">
        <v>5</v>
      </c>
    </row>
    <row r="4287" spans="1:16" ht="12.75">
      <c r="A4287" t="s">
        <v>50</v>
      </c>
      <c s="34" t="s">
        <v>6783</v>
      </c>
      <c s="34" t="s">
        <v>6784</v>
      </c>
      <c s="35" t="s">
        <v>5</v>
      </c>
      <c s="6" t="s">
        <v>6785</v>
      </c>
      <c s="36" t="s">
        <v>1659</v>
      </c>
      <c s="37">
        <v>24.648</v>
      </c>
      <c s="36">
        <v>0</v>
      </c>
      <c s="36">
        <f>ROUND(G4287*H4287,6)</f>
      </c>
      <c r="L4287" s="38">
        <v>0</v>
      </c>
      <c s="32">
        <f>ROUND(ROUND(L4287,2)*ROUND(G4287,3),2)</f>
      </c>
      <c s="36" t="s">
        <v>55</v>
      </c>
      <c>
        <f>(M4287*21)/100</f>
      </c>
      <c t="s">
        <v>28</v>
      </c>
    </row>
    <row r="4288" spans="1:5" ht="12.75">
      <c r="A4288" s="35" t="s">
        <v>56</v>
      </c>
      <c r="E4288" s="39" t="s">
        <v>6785</v>
      </c>
    </row>
    <row r="4289" spans="1:5" ht="25.5">
      <c r="A4289" s="35" t="s">
        <v>58</v>
      </c>
      <c r="E4289" s="42" t="s">
        <v>6786</v>
      </c>
    </row>
    <row r="4290" spans="1:5" ht="12.75">
      <c r="A4290" t="s">
        <v>59</v>
      </c>
      <c r="E4290" s="39" t="s">
        <v>5</v>
      </c>
    </row>
    <row r="4291" spans="1:16" ht="12.75">
      <c r="A4291" t="s">
        <v>50</v>
      </c>
      <c s="34" t="s">
        <v>6787</v>
      </c>
      <c s="34" t="s">
        <v>6788</v>
      </c>
      <c s="35" t="s">
        <v>5</v>
      </c>
      <c s="6" t="s">
        <v>6789</v>
      </c>
      <c s="36" t="s">
        <v>1664</v>
      </c>
      <c s="37">
        <v>4.341</v>
      </c>
      <c s="36">
        <v>0</v>
      </c>
      <c s="36">
        <f>ROUND(G4291*H4291,6)</f>
      </c>
      <c r="L4291" s="38">
        <v>0</v>
      </c>
      <c s="32">
        <f>ROUND(ROUND(L4291,2)*ROUND(G4291,3),2)</f>
      </c>
      <c s="36" t="s">
        <v>55</v>
      </c>
      <c>
        <f>(M4291*21)/100</f>
      </c>
      <c t="s">
        <v>28</v>
      </c>
    </row>
    <row r="4292" spans="1:5" ht="12.75">
      <c r="A4292" s="35" t="s">
        <v>56</v>
      </c>
      <c r="E4292" s="39" t="s">
        <v>6789</v>
      </c>
    </row>
    <row r="4293" spans="1:5" ht="63.75">
      <c r="A4293" s="35" t="s">
        <v>58</v>
      </c>
      <c r="E4293" s="42" t="s">
        <v>6790</v>
      </c>
    </row>
    <row r="4294" spans="1:5" ht="12.75">
      <c r="A4294" t="s">
        <v>59</v>
      </c>
      <c r="E4294" s="39" t="s">
        <v>5</v>
      </c>
    </row>
    <row r="4295" spans="1:16" ht="12.75">
      <c r="A4295" t="s">
        <v>50</v>
      </c>
      <c s="34" t="s">
        <v>6791</v>
      </c>
      <c s="34" t="s">
        <v>6792</v>
      </c>
      <c s="35" t="s">
        <v>5</v>
      </c>
      <c s="6" t="s">
        <v>6793</v>
      </c>
      <c s="36" t="s">
        <v>1664</v>
      </c>
      <c s="37">
        <v>111.972</v>
      </c>
      <c s="36">
        <v>0</v>
      </c>
      <c s="36">
        <f>ROUND(G4295*H4295,6)</f>
      </c>
      <c r="L4295" s="38">
        <v>0</v>
      </c>
      <c s="32">
        <f>ROUND(ROUND(L4295,2)*ROUND(G4295,3),2)</f>
      </c>
      <c s="36" t="s">
        <v>55</v>
      </c>
      <c>
        <f>(M4295*21)/100</f>
      </c>
      <c t="s">
        <v>28</v>
      </c>
    </row>
    <row r="4296" spans="1:5" ht="12.75">
      <c r="A4296" s="35" t="s">
        <v>56</v>
      </c>
      <c r="E4296" s="39" t="s">
        <v>6793</v>
      </c>
    </row>
    <row r="4297" spans="1:5" ht="63.75">
      <c r="A4297" s="35" t="s">
        <v>58</v>
      </c>
      <c r="E4297" s="42" t="s">
        <v>6794</v>
      </c>
    </row>
    <row r="4298" spans="1:5" ht="12.75">
      <c r="A4298" t="s">
        <v>59</v>
      </c>
      <c r="E4298" s="39" t="s">
        <v>5</v>
      </c>
    </row>
    <row r="4299" spans="1:16" ht="12.75">
      <c r="A4299" t="s">
        <v>50</v>
      </c>
      <c s="34" t="s">
        <v>6795</v>
      </c>
      <c s="34" t="s">
        <v>6796</v>
      </c>
      <c s="35" t="s">
        <v>5</v>
      </c>
      <c s="6" t="s">
        <v>6797</v>
      </c>
      <c s="36" t="s">
        <v>1664</v>
      </c>
      <c s="37">
        <v>0.135</v>
      </c>
      <c s="36">
        <v>0</v>
      </c>
      <c s="36">
        <f>ROUND(G4299*H4299,6)</f>
      </c>
      <c r="L4299" s="38">
        <v>0</v>
      </c>
      <c s="32">
        <f>ROUND(ROUND(L4299,2)*ROUND(G4299,3),2)</f>
      </c>
      <c s="36" t="s">
        <v>55</v>
      </c>
      <c>
        <f>(M4299*21)/100</f>
      </c>
      <c t="s">
        <v>28</v>
      </c>
    </row>
    <row r="4300" spans="1:5" ht="12.75">
      <c r="A4300" s="35" t="s">
        <v>56</v>
      </c>
      <c r="E4300" s="39" t="s">
        <v>6797</v>
      </c>
    </row>
    <row r="4301" spans="1:5" ht="51">
      <c r="A4301" s="35" t="s">
        <v>58</v>
      </c>
      <c r="E4301" s="40" t="s">
        <v>6798</v>
      </c>
    </row>
    <row r="4302" spans="1:5" ht="12.75">
      <c r="A4302" t="s">
        <v>59</v>
      </c>
      <c r="E4302" s="39" t="s">
        <v>5</v>
      </c>
    </row>
    <row r="4303" spans="1:16" ht="12.75">
      <c r="A4303" t="s">
        <v>50</v>
      </c>
      <c s="34" t="s">
        <v>6799</v>
      </c>
      <c s="34" t="s">
        <v>6800</v>
      </c>
      <c s="35" t="s">
        <v>5</v>
      </c>
      <c s="6" t="s">
        <v>6801</v>
      </c>
      <c s="36" t="s">
        <v>54</v>
      </c>
      <c s="37">
        <v>20.901</v>
      </c>
      <c s="36">
        <v>0</v>
      </c>
      <c s="36">
        <f>ROUND(G4303*H4303,6)</f>
      </c>
      <c r="L4303" s="38">
        <v>0</v>
      </c>
      <c s="32">
        <f>ROUND(ROUND(L4303,2)*ROUND(G4303,3),2)</f>
      </c>
      <c s="36" t="s">
        <v>55</v>
      </c>
      <c>
        <f>(M4303*21)/100</f>
      </c>
      <c t="s">
        <v>28</v>
      </c>
    </row>
    <row r="4304" spans="1:5" ht="12.75">
      <c r="A4304" s="35" t="s">
        <v>56</v>
      </c>
      <c r="E4304" s="39" t="s">
        <v>6801</v>
      </c>
    </row>
    <row r="4305" spans="1:5" ht="229.5">
      <c r="A4305" s="35" t="s">
        <v>58</v>
      </c>
      <c r="E4305" s="42" t="s">
        <v>6802</v>
      </c>
    </row>
    <row r="4306" spans="1:5" ht="12.75">
      <c r="A4306" t="s">
        <v>59</v>
      </c>
      <c r="E4306" s="39" t="s">
        <v>5</v>
      </c>
    </row>
    <row r="4307" spans="1:16" ht="12.75">
      <c r="A4307" t="s">
        <v>50</v>
      </c>
      <c s="34" t="s">
        <v>6803</v>
      </c>
      <c s="34" t="s">
        <v>6804</v>
      </c>
      <c s="35" t="s">
        <v>5</v>
      </c>
      <c s="6" t="s">
        <v>6805</v>
      </c>
      <c s="36" t="s">
        <v>1659</v>
      </c>
      <c s="37">
        <v>23.08</v>
      </c>
      <c s="36">
        <v>0</v>
      </c>
      <c s="36">
        <f>ROUND(G4307*H4307,6)</f>
      </c>
      <c r="L4307" s="38">
        <v>0</v>
      </c>
      <c s="32">
        <f>ROUND(ROUND(L4307,2)*ROUND(G4307,3),2)</f>
      </c>
      <c s="36" t="s">
        <v>55</v>
      </c>
      <c>
        <f>(M4307*21)/100</f>
      </c>
      <c t="s">
        <v>28</v>
      </c>
    </row>
    <row r="4308" spans="1:5" ht="12.75">
      <c r="A4308" s="35" t="s">
        <v>56</v>
      </c>
      <c r="E4308" s="39" t="s">
        <v>6805</v>
      </c>
    </row>
    <row r="4309" spans="1:5" ht="38.25">
      <c r="A4309" s="35" t="s">
        <v>58</v>
      </c>
      <c r="E4309" s="42" t="s">
        <v>6806</v>
      </c>
    </row>
    <row r="4310" spans="1:5" ht="12.75">
      <c r="A4310" t="s">
        <v>59</v>
      </c>
      <c r="E4310" s="39" t="s">
        <v>5</v>
      </c>
    </row>
    <row r="4311" spans="1:16" ht="25.5">
      <c r="A4311" t="s">
        <v>50</v>
      </c>
      <c s="34" t="s">
        <v>6807</v>
      </c>
      <c s="34" t="s">
        <v>6808</v>
      </c>
      <c s="35" t="s">
        <v>5</v>
      </c>
      <c s="6" t="s">
        <v>6809</v>
      </c>
      <c s="36" t="s">
        <v>1664</v>
      </c>
      <c s="37">
        <v>350.282</v>
      </c>
      <c s="36">
        <v>0</v>
      </c>
      <c s="36">
        <f>ROUND(G4311*H4311,6)</f>
      </c>
      <c r="L4311" s="38">
        <v>0</v>
      </c>
      <c s="32">
        <f>ROUND(ROUND(L4311,2)*ROUND(G4311,3),2)</f>
      </c>
      <c s="36" t="s">
        <v>55</v>
      </c>
      <c>
        <f>(M4311*21)/100</f>
      </c>
      <c t="s">
        <v>28</v>
      </c>
    </row>
    <row r="4312" spans="1:5" ht="25.5">
      <c r="A4312" s="35" t="s">
        <v>56</v>
      </c>
      <c r="E4312" s="39" t="s">
        <v>6809</v>
      </c>
    </row>
    <row r="4313" spans="1:5" ht="409.5">
      <c r="A4313" s="35" t="s">
        <v>58</v>
      </c>
      <c r="E4313" s="42" t="s">
        <v>6810</v>
      </c>
    </row>
    <row r="4314" spans="1:5" ht="12.75">
      <c r="A4314" t="s">
        <v>59</v>
      </c>
      <c r="E4314" s="39" t="s">
        <v>5</v>
      </c>
    </row>
    <row r="4315" spans="1:16" ht="25.5">
      <c r="A4315" t="s">
        <v>50</v>
      </c>
      <c s="34" t="s">
        <v>6811</v>
      </c>
      <c s="34" t="s">
        <v>6812</v>
      </c>
      <c s="35" t="s">
        <v>5</v>
      </c>
      <c s="6" t="s">
        <v>6813</v>
      </c>
      <c s="36" t="s">
        <v>1664</v>
      </c>
      <c s="37">
        <v>1.187</v>
      </c>
      <c s="36">
        <v>0</v>
      </c>
      <c s="36">
        <f>ROUND(G4315*H4315,6)</f>
      </c>
      <c r="L4315" s="38">
        <v>0</v>
      </c>
      <c s="32">
        <f>ROUND(ROUND(L4315,2)*ROUND(G4315,3),2)</f>
      </c>
      <c s="36" t="s">
        <v>55</v>
      </c>
      <c>
        <f>(M4315*21)/100</f>
      </c>
      <c t="s">
        <v>28</v>
      </c>
    </row>
    <row r="4316" spans="1:5" ht="25.5">
      <c r="A4316" s="35" t="s">
        <v>56</v>
      </c>
      <c r="E4316" s="39" t="s">
        <v>6813</v>
      </c>
    </row>
    <row r="4317" spans="1:5" ht="51">
      <c r="A4317" s="35" t="s">
        <v>58</v>
      </c>
      <c r="E4317" s="42" t="s">
        <v>6814</v>
      </c>
    </row>
    <row r="4318" spans="1:5" ht="12.75">
      <c r="A4318" t="s">
        <v>59</v>
      </c>
      <c r="E4318" s="39" t="s">
        <v>5</v>
      </c>
    </row>
    <row r="4319" spans="1:16" ht="25.5">
      <c r="A4319" t="s">
        <v>50</v>
      </c>
      <c s="34" t="s">
        <v>6815</v>
      </c>
      <c s="34" t="s">
        <v>6816</v>
      </c>
      <c s="35" t="s">
        <v>5</v>
      </c>
      <c s="6" t="s">
        <v>6817</v>
      </c>
      <c s="36" t="s">
        <v>1664</v>
      </c>
      <c s="37">
        <v>79.13</v>
      </c>
      <c s="36">
        <v>0</v>
      </c>
      <c s="36">
        <f>ROUND(G4319*H4319,6)</f>
      </c>
      <c r="L4319" s="38">
        <v>0</v>
      </c>
      <c s="32">
        <f>ROUND(ROUND(L4319,2)*ROUND(G4319,3),2)</f>
      </c>
      <c s="36" t="s">
        <v>55</v>
      </c>
      <c>
        <f>(M4319*21)/100</f>
      </c>
      <c t="s">
        <v>28</v>
      </c>
    </row>
    <row r="4320" spans="1:5" ht="25.5">
      <c r="A4320" s="35" t="s">
        <v>56</v>
      </c>
      <c r="E4320" s="39" t="s">
        <v>6817</v>
      </c>
    </row>
    <row r="4321" spans="1:5" ht="409.5">
      <c r="A4321" s="35" t="s">
        <v>58</v>
      </c>
      <c r="E4321" s="42" t="s">
        <v>6818</v>
      </c>
    </row>
    <row r="4322" spans="1:5" ht="12.75">
      <c r="A4322" t="s">
        <v>59</v>
      </c>
      <c r="E4322" s="39" t="s">
        <v>5</v>
      </c>
    </row>
    <row r="4323" spans="1:16" ht="12.75">
      <c r="A4323" t="s">
        <v>50</v>
      </c>
      <c s="34" t="s">
        <v>6819</v>
      </c>
      <c s="34" t="s">
        <v>6820</v>
      </c>
      <c s="35" t="s">
        <v>5</v>
      </c>
      <c s="6" t="s">
        <v>6821</v>
      </c>
      <c s="36" t="s">
        <v>1659</v>
      </c>
      <c s="37">
        <v>204.44</v>
      </c>
      <c s="36">
        <v>0</v>
      </c>
      <c s="36">
        <f>ROUND(G4323*H4323,6)</f>
      </c>
      <c r="L4323" s="38">
        <v>0</v>
      </c>
      <c s="32">
        <f>ROUND(ROUND(L4323,2)*ROUND(G4323,3),2)</f>
      </c>
      <c s="36" t="s">
        <v>55</v>
      </c>
      <c>
        <f>(M4323*21)/100</f>
      </c>
      <c t="s">
        <v>28</v>
      </c>
    </row>
    <row r="4324" spans="1:5" ht="12.75">
      <c r="A4324" s="35" t="s">
        <v>56</v>
      </c>
      <c r="E4324" s="39" t="s">
        <v>6821</v>
      </c>
    </row>
    <row r="4325" spans="1:5" ht="140.25">
      <c r="A4325" s="35" t="s">
        <v>58</v>
      </c>
      <c r="E4325" s="42" t="s">
        <v>6822</v>
      </c>
    </row>
    <row r="4326" spans="1:5" ht="12.75">
      <c r="A4326" t="s">
        <v>59</v>
      </c>
      <c r="E4326" s="39" t="s">
        <v>5</v>
      </c>
    </row>
    <row r="4327" spans="1:16" ht="12.75">
      <c r="A4327" t="s">
        <v>50</v>
      </c>
      <c s="34" t="s">
        <v>6823</v>
      </c>
      <c s="34" t="s">
        <v>6824</v>
      </c>
      <c s="35" t="s">
        <v>5</v>
      </c>
      <c s="6" t="s">
        <v>6825</v>
      </c>
      <c s="36" t="s">
        <v>1664</v>
      </c>
      <c s="37">
        <v>664.505</v>
      </c>
      <c s="36">
        <v>0</v>
      </c>
      <c s="36">
        <f>ROUND(G4327*H4327,6)</f>
      </c>
      <c r="L4327" s="38">
        <v>0</v>
      </c>
      <c s="32">
        <f>ROUND(ROUND(L4327,2)*ROUND(G4327,3),2)</f>
      </c>
      <c s="36" t="s">
        <v>55</v>
      </c>
      <c>
        <f>(M4327*21)/100</f>
      </c>
      <c t="s">
        <v>28</v>
      </c>
    </row>
    <row r="4328" spans="1:5" ht="12.75">
      <c r="A4328" s="35" t="s">
        <v>56</v>
      </c>
      <c r="E4328" s="39" t="s">
        <v>6825</v>
      </c>
    </row>
    <row r="4329" spans="1:5" ht="409.5">
      <c r="A4329" s="35" t="s">
        <v>58</v>
      </c>
      <c r="E4329" s="42" t="s">
        <v>6826</v>
      </c>
    </row>
    <row r="4330" spans="1:5" ht="12.75">
      <c r="A4330" t="s">
        <v>59</v>
      </c>
      <c r="E4330" s="39" t="s">
        <v>5</v>
      </c>
    </row>
    <row r="4331" spans="1:16" ht="12.75">
      <c r="A4331" t="s">
        <v>50</v>
      </c>
      <c s="34" t="s">
        <v>6827</v>
      </c>
      <c s="34" t="s">
        <v>6828</v>
      </c>
      <c s="35" t="s">
        <v>5</v>
      </c>
      <c s="6" t="s">
        <v>6829</v>
      </c>
      <c s="36" t="s">
        <v>1664</v>
      </c>
      <c s="37">
        <v>326.821</v>
      </c>
      <c s="36">
        <v>0</v>
      </c>
      <c s="36">
        <f>ROUND(G4331*H4331,6)</f>
      </c>
      <c r="L4331" s="38">
        <v>0</v>
      </c>
      <c s="32">
        <f>ROUND(ROUND(L4331,2)*ROUND(G4331,3),2)</f>
      </c>
      <c s="36" t="s">
        <v>55</v>
      </c>
      <c>
        <f>(M4331*21)/100</f>
      </c>
      <c t="s">
        <v>28</v>
      </c>
    </row>
    <row r="4332" spans="1:5" ht="12.75">
      <c r="A4332" s="35" t="s">
        <v>56</v>
      </c>
      <c r="E4332" s="39" t="s">
        <v>6829</v>
      </c>
    </row>
    <row r="4333" spans="1:5" ht="293.25">
      <c r="A4333" s="35" t="s">
        <v>58</v>
      </c>
      <c r="E4333" s="42" t="s">
        <v>6830</v>
      </c>
    </row>
    <row r="4334" spans="1:5" ht="12.75">
      <c r="A4334" t="s">
        <v>59</v>
      </c>
      <c r="E4334" s="39" t="s">
        <v>5</v>
      </c>
    </row>
    <row r="4335" spans="1:16" ht="25.5">
      <c r="A4335" t="s">
        <v>50</v>
      </c>
      <c s="34" t="s">
        <v>6831</v>
      </c>
      <c s="34" t="s">
        <v>6832</v>
      </c>
      <c s="35" t="s">
        <v>5</v>
      </c>
      <c s="6" t="s">
        <v>6833</v>
      </c>
      <c s="36" t="s">
        <v>174</v>
      </c>
      <c s="37">
        <v>51</v>
      </c>
      <c s="36">
        <v>0</v>
      </c>
      <c s="36">
        <f>ROUND(G4335*H4335,6)</f>
      </c>
      <c r="L4335" s="38">
        <v>0</v>
      </c>
      <c s="32">
        <f>ROUND(ROUND(L4335,2)*ROUND(G4335,3),2)</f>
      </c>
      <c s="36" t="s">
        <v>55</v>
      </c>
      <c>
        <f>(M4335*21)/100</f>
      </c>
      <c t="s">
        <v>28</v>
      </c>
    </row>
    <row r="4336" spans="1:5" ht="25.5">
      <c r="A4336" s="35" t="s">
        <v>56</v>
      </c>
      <c r="E4336" s="39" t="s">
        <v>6833</v>
      </c>
    </row>
    <row r="4337" spans="1:5" ht="51">
      <c r="A4337" s="35" t="s">
        <v>58</v>
      </c>
      <c r="E4337" s="40" t="s">
        <v>6834</v>
      </c>
    </row>
    <row r="4338" spans="1:5" ht="12.75">
      <c r="A4338" t="s">
        <v>59</v>
      </c>
      <c r="E4338" s="39" t="s">
        <v>5</v>
      </c>
    </row>
    <row r="4339" spans="1:16" ht="25.5">
      <c r="A4339" t="s">
        <v>50</v>
      </c>
      <c s="34" t="s">
        <v>6835</v>
      </c>
      <c s="34" t="s">
        <v>6836</v>
      </c>
      <c s="35" t="s">
        <v>5</v>
      </c>
      <c s="6" t="s">
        <v>6837</v>
      </c>
      <c s="36" t="s">
        <v>1659</v>
      </c>
      <c s="37">
        <v>7.558</v>
      </c>
      <c s="36">
        <v>0</v>
      </c>
      <c s="36">
        <f>ROUND(G4339*H4339,6)</f>
      </c>
      <c r="L4339" s="38">
        <v>0</v>
      </c>
      <c s="32">
        <f>ROUND(ROUND(L4339,2)*ROUND(G4339,3),2)</f>
      </c>
      <c s="36" t="s">
        <v>55</v>
      </c>
      <c>
        <f>(M4339*21)/100</f>
      </c>
      <c t="s">
        <v>28</v>
      </c>
    </row>
    <row r="4340" spans="1:5" ht="25.5">
      <c r="A4340" s="35" t="s">
        <v>56</v>
      </c>
      <c r="E4340" s="39" t="s">
        <v>6837</v>
      </c>
    </row>
    <row r="4341" spans="1:5" ht="25.5">
      <c r="A4341" s="35" t="s">
        <v>58</v>
      </c>
      <c r="E4341" s="40" t="s">
        <v>6838</v>
      </c>
    </row>
    <row r="4342" spans="1:5" ht="12.75">
      <c r="A4342" t="s">
        <v>59</v>
      </c>
      <c r="E4342" s="39" t="s">
        <v>5</v>
      </c>
    </row>
    <row r="4343" spans="1:16" ht="25.5">
      <c r="A4343" t="s">
        <v>50</v>
      </c>
      <c s="34" t="s">
        <v>6839</v>
      </c>
      <c s="34" t="s">
        <v>6840</v>
      </c>
      <c s="35" t="s">
        <v>5</v>
      </c>
      <c s="6" t="s">
        <v>6841</v>
      </c>
      <c s="36" t="s">
        <v>1659</v>
      </c>
      <c s="37">
        <v>3.349</v>
      </c>
      <c s="36">
        <v>0</v>
      </c>
      <c s="36">
        <f>ROUND(G4343*H4343,6)</f>
      </c>
      <c r="L4343" s="38">
        <v>0</v>
      </c>
      <c s="32">
        <f>ROUND(ROUND(L4343,2)*ROUND(G4343,3),2)</f>
      </c>
      <c s="36" t="s">
        <v>68</v>
      </c>
      <c>
        <f>(M4343*21)/100</f>
      </c>
      <c t="s">
        <v>28</v>
      </c>
    </row>
    <row r="4344" spans="1:5" ht="25.5">
      <c r="A4344" s="35" t="s">
        <v>56</v>
      </c>
      <c r="E4344" s="39" t="s">
        <v>6841</v>
      </c>
    </row>
    <row r="4345" spans="1:5" ht="127.5">
      <c r="A4345" s="35" t="s">
        <v>58</v>
      </c>
      <c r="E4345" s="40" t="s">
        <v>6842</v>
      </c>
    </row>
    <row r="4346" spans="1:5" ht="12.75">
      <c r="A4346" t="s">
        <v>59</v>
      </c>
      <c r="E4346" s="39" t="s">
        <v>5</v>
      </c>
    </row>
    <row r="4347" spans="1:16" ht="25.5">
      <c r="A4347" t="s">
        <v>50</v>
      </c>
      <c s="34" t="s">
        <v>6843</v>
      </c>
      <c s="34" t="s">
        <v>6844</v>
      </c>
      <c s="35" t="s">
        <v>5</v>
      </c>
      <c s="6" t="s">
        <v>6845</v>
      </c>
      <c s="36" t="s">
        <v>1659</v>
      </c>
      <c s="37">
        <v>9.726</v>
      </c>
      <c s="36">
        <v>0</v>
      </c>
      <c s="36">
        <f>ROUND(G4347*H4347,6)</f>
      </c>
      <c r="L4347" s="38">
        <v>0</v>
      </c>
      <c s="32">
        <f>ROUND(ROUND(L4347,2)*ROUND(G4347,3),2)</f>
      </c>
      <c s="36" t="s">
        <v>68</v>
      </c>
      <c>
        <f>(M4347*21)/100</f>
      </c>
      <c t="s">
        <v>28</v>
      </c>
    </row>
    <row r="4348" spans="1:5" ht="25.5">
      <c r="A4348" s="35" t="s">
        <v>56</v>
      </c>
      <c r="E4348" s="39" t="s">
        <v>6845</v>
      </c>
    </row>
    <row r="4349" spans="1:5" ht="127.5">
      <c r="A4349" s="35" t="s">
        <v>58</v>
      </c>
      <c r="E4349" s="40" t="s">
        <v>6846</v>
      </c>
    </row>
    <row r="4350" spans="1:5" ht="12.75">
      <c r="A4350" t="s">
        <v>59</v>
      </c>
      <c r="E4350" s="39" t="s">
        <v>5</v>
      </c>
    </row>
    <row r="4351" spans="1:16" ht="12.75">
      <c r="A4351" t="s">
        <v>50</v>
      </c>
      <c s="34" t="s">
        <v>6847</v>
      </c>
      <c s="34" t="s">
        <v>6848</v>
      </c>
      <c s="35" t="s">
        <v>5</v>
      </c>
      <c s="6" t="s">
        <v>6849</v>
      </c>
      <c s="36" t="s">
        <v>1659</v>
      </c>
      <c s="37">
        <v>5.78</v>
      </c>
      <c s="36">
        <v>0</v>
      </c>
      <c s="36">
        <f>ROUND(G4351*H4351,6)</f>
      </c>
      <c r="L4351" s="38">
        <v>0</v>
      </c>
      <c s="32">
        <f>ROUND(ROUND(L4351,2)*ROUND(G4351,3),2)</f>
      </c>
      <c s="36" t="s">
        <v>55</v>
      </c>
      <c>
        <f>(M4351*21)/100</f>
      </c>
      <c t="s">
        <v>28</v>
      </c>
    </row>
    <row r="4352" spans="1:5" ht="12.75">
      <c r="A4352" s="35" t="s">
        <v>56</v>
      </c>
      <c r="E4352" s="39" t="s">
        <v>6849</v>
      </c>
    </row>
    <row r="4353" spans="1:5" ht="25.5">
      <c r="A4353" s="35" t="s">
        <v>58</v>
      </c>
      <c r="E4353" s="40" t="s">
        <v>6850</v>
      </c>
    </row>
    <row r="4354" spans="1:5" ht="12.75">
      <c r="A4354" t="s">
        <v>59</v>
      </c>
      <c r="E4354" s="39" t="s">
        <v>5</v>
      </c>
    </row>
    <row r="4355" spans="1:16" ht="25.5">
      <c r="A4355" t="s">
        <v>50</v>
      </c>
      <c s="34" t="s">
        <v>6851</v>
      </c>
      <c s="34" t="s">
        <v>6852</v>
      </c>
      <c s="35" t="s">
        <v>5</v>
      </c>
      <c s="6" t="s">
        <v>6853</v>
      </c>
      <c s="36" t="s">
        <v>1659</v>
      </c>
      <c s="37">
        <v>2.013</v>
      </c>
      <c s="36">
        <v>0</v>
      </c>
      <c s="36">
        <f>ROUND(G4355*H4355,6)</f>
      </c>
      <c r="L4355" s="38">
        <v>0</v>
      </c>
      <c s="32">
        <f>ROUND(ROUND(L4355,2)*ROUND(G4355,3),2)</f>
      </c>
      <c s="36" t="s">
        <v>68</v>
      </c>
      <c>
        <f>(M4355*21)/100</f>
      </c>
      <c t="s">
        <v>28</v>
      </c>
    </row>
    <row r="4356" spans="1:5" ht="25.5">
      <c r="A4356" s="35" t="s">
        <v>56</v>
      </c>
      <c r="E4356" s="39" t="s">
        <v>6853</v>
      </c>
    </row>
    <row r="4357" spans="1:5" ht="38.25">
      <c r="A4357" s="35" t="s">
        <v>58</v>
      </c>
      <c r="E4357" s="40" t="s">
        <v>6854</v>
      </c>
    </row>
    <row r="4358" spans="1:5" ht="12.75">
      <c r="A4358" t="s">
        <v>59</v>
      </c>
      <c r="E4358" s="39" t="s">
        <v>5</v>
      </c>
    </row>
    <row r="4359" spans="1:16" ht="25.5">
      <c r="A4359" t="s">
        <v>50</v>
      </c>
      <c s="34" t="s">
        <v>6855</v>
      </c>
      <c s="34" t="s">
        <v>6856</v>
      </c>
      <c s="35" t="s">
        <v>5</v>
      </c>
      <c s="6" t="s">
        <v>6857</v>
      </c>
      <c s="36" t="s">
        <v>1659</v>
      </c>
      <c s="37">
        <v>4.54</v>
      </c>
      <c s="36">
        <v>0</v>
      </c>
      <c s="36">
        <f>ROUND(G4359*H4359,6)</f>
      </c>
      <c r="L4359" s="38">
        <v>0</v>
      </c>
      <c s="32">
        <f>ROUND(ROUND(L4359,2)*ROUND(G4359,3),2)</f>
      </c>
      <c s="36" t="s">
        <v>68</v>
      </c>
      <c>
        <f>(M4359*21)/100</f>
      </c>
      <c t="s">
        <v>28</v>
      </c>
    </row>
    <row r="4360" spans="1:5" ht="25.5">
      <c r="A4360" s="35" t="s">
        <v>56</v>
      </c>
      <c r="E4360" s="39" t="s">
        <v>6857</v>
      </c>
    </row>
    <row r="4361" spans="1:5" ht="38.25">
      <c r="A4361" s="35" t="s">
        <v>58</v>
      </c>
      <c r="E4361" s="40" t="s">
        <v>6858</v>
      </c>
    </row>
    <row r="4362" spans="1:5" ht="12.75">
      <c r="A4362" t="s">
        <v>59</v>
      </c>
      <c r="E4362" s="39" t="s">
        <v>5</v>
      </c>
    </row>
    <row r="4363" spans="1:16" ht="12.75">
      <c r="A4363" t="s">
        <v>50</v>
      </c>
      <c s="34" t="s">
        <v>6859</v>
      </c>
      <c s="34" t="s">
        <v>6860</v>
      </c>
      <c s="35" t="s">
        <v>5</v>
      </c>
      <c s="6" t="s">
        <v>6861</v>
      </c>
      <c s="36" t="s">
        <v>1659</v>
      </c>
      <c s="37">
        <v>0.312</v>
      </c>
      <c s="36">
        <v>0</v>
      </c>
      <c s="36">
        <f>ROUND(G4363*H4363,6)</f>
      </c>
      <c r="L4363" s="38">
        <v>0</v>
      </c>
      <c s="32">
        <f>ROUND(ROUND(L4363,2)*ROUND(G4363,3),2)</f>
      </c>
      <c s="36" t="s">
        <v>55</v>
      </c>
      <c>
        <f>(M4363*21)/100</f>
      </c>
      <c t="s">
        <v>28</v>
      </c>
    </row>
    <row r="4364" spans="1:5" ht="12.75">
      <c r="A4364" s="35" t="s">
        <v>56</v>
      </c>
      <c r="E4364" s="39" t="s">
        <v>6861</v>
      </c>
    </row>
    <row r="4365" spans="1:5" ht="25.5">
      <c r="A4365" s="35" t="s">
        <v>58</v>
      </c>
      <c r="E4365" s="40" t="s">
        <v>6862</v>
      </c>
    </row>
    <row r="4366" spans="1:5" ht="12.75">
      <c r="A4366" t="s">
        <v>59</v>
      </c>
      <c r="E4366" s="39" t="s">
        <v>5</v>
      </c>
    </row>
    <row r="4367" spans="1:16" ht="25.5">
      <c r="A4367" t="s">
        <v>50</v>
      </c>
      <c s="34" t="s">
        <v>6863</v>
      </c>
      <c s="34" t="s">
        <v>6864</v>
      </c>
      <c s="35" t="s">
        <v>5</v>
      </c>
      <c s="6" t="s">
        <v>6865</v>
      </c>
      <c s="36" t="s">
        <v>1659</v>
      </c>
      <c s="37">
        <v>1.61</v>
      </c>
      <c s="36">
        <v>0</v>
      </c>
      <c s="36">
        <f>ROUND(G4367*H4367,6)</f>
      </c>
      <c r="L4367" s="38">
        <v>0</v>
      </c>
      <c s="32">
        <f>ROUND(ROUND(L4367,2)*ROUND(G4367,3),2)</f>
      </c>
      <c s="36" t="s">
        <v>68</v>
      </c>
      <c>
        <f>(M4367*21)/100</f>
      </c>
      <c t="s">
        <v>28</v>
      </c>
    </row>
    <row r="4368" spans="1:5" ht="25.5">
      <c r="A4368" s="35" t="s">
        <v>56</v>
      </c>
      <c r="E4368" s="39" t="s">
        <v>6865</v>
      </c>
    </row>
    <row r="4369" spans="1:5" ht="38.25">
      <c r="A4369" s="35" t="s">
        <v>58</v>
      </c>
      <c r="E4369" s="40" t="s">
        <v>6866</v>
      </c>
    </row>
    <row r="4370" spans="1:5" ht="12.75">
      <c r="A4370" t="s">
        <v>59</v>
      </c>
      <c r="E4370" s="39" t="s">
        <v>5</v>
      </c>
    </row>
    <row r="4371" spans="1:16" ht="25.5">
      <c r="A4371" t="s">
        <v>50</v>
      </c>
      <c s="34" t="s">
        <v>6867</v>
      </c>
      <c s="34" t="s">
        <v>6868</v>
      </c>
      <c s="35" t="s">
        <v>5</v>
      </c>
      <c s="6" t="s">
        <v>6869</v>
      </c>
      <c s="36" t="s">
        <v>1659</v>
      </c>
      <c s="37">
        <v>3.408</v>
      </c>
      <c s="36">
        <v>0</v>
      </c>
      <c s="36">
        <f>ROUND(G4371*H4371,6)</f>
      </c>
      <c r="L4371" s="38">
        <v>0</v>
      </c>
      <c s="32">
        <f>ROUND(ROUND(L4371,2)*ROUND(G4371,3),2)</f>
      </c>
      <c s="36" t="s">
        <v>68</v>
      </c>
      <c>
        <f>(M4371*21)/100</f>
      </c>
      <c t="s">
        <v>28</v>
      </c>
    </row>
    <row r="4372" spans="1:5" ht="25.5">
      <c r="A4372" s="35" t="s">
        <v>56</v>
      </c>
      <c r="E4372" s="39" t="s">
        <v>6869</v>
      </c>
    </row>
    <row r="4373" spans="1:5" ht="38.25">
      <c r="A4373" s="35" t="s">
        <v>58</v>
      </c>
      <c r="E4373" s="40" t="s">
        <v>6870</v>
      </c>
    </row>
    <row r="4374" spans="1:5" ht="12.75">
      <c r="A4374" t="s">
        <v>59</v>
      </c>
      <c r="E4374" s="39" t="s">
        <v>5</v>
      </c>
    </row>
    <row r="4375" spans="1:16" ht="12.75">
      <c r="A4375" t="s">
        <v>50</v>
      </c>
      <c s="34" t="s">
        <v>6871</v>
      </c>
      <c s="34" t="s">
        <v>6872</v>
      </c>
      <c s="35" t="s">
        <v>5</v>
      </c>
      <c s="6" t="s">
        <v>6873</v>
      </c>
      <c s="36" t="s">
        <v>1659</v>
      </c>
      <c s="37">
        <v>19.2</v>
      </c>
      <c s="36">
        <v>0</v>
      </c>
      <c s="36">
        <f>ROUND(G4375*H4375,6)</f>
      </c>
      <c r="L4375" s="38">
        <v>0</v>
      </c>
      <c s="32">
        <f>ROUND(ROUND(L4375,2)*ROUND(G4375,3),2)</f>
      </c>
      <c s="36" t="s">
        <v>55</v>
      </c>
      <c>
        <f>(M4375*21)/100</f>
      </c>
      <c t="s">
        <v>28</v>
      </c>
    </row>
    <row r="4376" spans="1:5" ht="12.75">
      <c r="A4376" s="35" t="s">
        <v>56</v>
      </c>
      <c r="E4376" s="39" t="s">
        <v>6873</v>
      </c>
    </row>
    <row r="4377" spans="1:5" ht="25.5">
      <c r="A4377" s="35" t="s">
        <v>58</v>
      </c>
      <c r="E4377" s="40" t="s">
        <v>6874</v>
      </c>
    </row>
    <row r="4378" spans="1:5" ht="12.75">
      <c r="A4378" t="s">
        <v>59</v>
      </c>
      <c r="E4378" s="39" t="s">
        <v>5</v>
      </c>
    </row>
    <row r="4379" spans="1:16" ht="25.5">
      <c r="A4379" t="s">
        <v>50</v>
      </c>
      <c s="34" t="s">
        <v>6875</v>
      </c>
      <c s="34" t="s">
        <v>6876</v>
      </c>
      <c s="35" t="s">
        <v>5</v>
      </c>
      <c s="6" t="s">
        <v>6877</v>
      </c>
      <c s="36" t="s">
        <v>1659</v>
      </c>
      <c s="37">
        <v>48.844</v>
      </c>
      <c s="36">
        <v>0</v>
      </c>
      <c s="36">
        <f>ROUND(G4379*H4379,6)</f>
      </c>
      <c r="L4379" s="38">
        <v>0</v>
      </c>
      <c s="32">
        <f>ROUND(ROUND(L4379,2)*ROUND(G4379,3),2)</f>
      </c>
      <c s="36" t="s">
        <v>68</v>
      </c>
      <c>
        <f>(M4379*21)/100</f>
      </c>
      <c t="s">
        <v>28</v>
      </c>
    </row>
    <row r="4380" spans="1:5" ht="25.5">
      <c r="A4380" s="35" t="s">
        <v>56</v>
      </c>
      <c r="E4380" s="39" t="s">
        <v>6877</v>
      </c>
    </row>
    <row r="4381" spans="1:5" ht="204">
      <c r="A4381" s="35" t="s">
        <v>58</v>
      </c>
      <c r="E4381" s="40" t="s">
        <v>6878</v>
      </c>
    </row>
    <row r="4382" spans="1:5" ht="12.75">
      <c r="A4382" t="s">
        <v>59</v>
      </c>
      <c r="E4382" s="39" t="s">
        <v>5</v>
      </c>
    </row>
    <row r="4383" spans="1:16" ht="25.5">
      <c r="A4383" t="s">
        <v>50</v>
      </c>
      <c s="34" t="s">
        <v>6879</v>
      </c>
      <c s="34" t="s">
        <v>6880</v>
      </c>
      <c s="35" t="s">
        <v>5</v>
      </c>
      <c s="6" t="s">
        <v>6881</v>
      </c>
      <c s="36" t="s">
        <v>1659</v>
      </c>
      <c s="37">
        <v>11.898</v>
      </c>
      <c s="36">
        <v>0</v>
      </c>
      <c s="36">
        <f>ROUND(G4383*H4383,6)</f>
      </c>
      <c r="L4383" s="38">
        <v>0</v>
      </c>
      <c s="32">
        <f>ROUND(ROUND(L4383,2)*ROUND(G4383,3),2)</f>
      </c>
      <c s="36" t="s">
        <v>68</v>
      </c>
      <c>
        <f>(M4383*21)/100</f>
      </c>
      <c t="s">
        <v>28</v>
      </c>
    </row>
    <row r="4384" spans="1:5" ht="25.5">
      <c r="A4384" s="35" t="s">
        <v>56</v>
      </c>
      <c r="E4384" s="39" t="s">
        <v>6881</v>
      </c>
    </row>
    <row r="4385" spans="1:5" ht="76.5">
      <c r="A4385" s="35" t="s">
        <v>58</v>
      </c>
      <c r="E4385" s="40" t="s">
        <v>6882</v>
      </c>
    </row>
    <row r="4386" spans="1:5" ht="12.75">
      <c r="A4386" t="s">
        <v>59</v>
      </c>
      <c r="E4386" s="39" t="s">
        <v>5</v>
      </c>
    </row>
    <row r="4387" spans="1:16" ht="12.75">
      <c r="A4387" t="s">
        <v>50</v>
      </c>
      <c s="34" t="s">
        <v>6883</v>
      </c>
      <c s="34" t="s">
        <v>6884</v>
      </c>
      <c s="35" t="s">
        <v>5</v>
      </c>
      <c s="6" t="s">
        <v>6885</v>
      </c>
      <c s="36" t="s">
        <v>1659</v>
      </c>
      <c s="37">
        <v>101.762</v>
      </c>
      <c s="36">
        <v>0</v>
      </c>
      <c s="36">
        <f>ROUND(G4387*H4387,6)</f>
      </c>
      <c r="L4387" s="38">
        <v>0</v>
      </c>
      <c s="32">
        <f>ROUND(ROUND(L4387,2)*ROUND(G4387,3),2)</f>
      </c>
      <c s="36" t="s">
        <v>55</v>
      </c>
      <c>
        <f>(M4387*21)/100</f>
      </c>
      <c t="s">
        <v>28</v>
      </c>
    </row>
    <row r="4388" spans="1:5" ht="12.75">
      <c r="A4388" s="35" t="s">
        <v>56</v>
      </c>
      <c r="E4388" s="39" t="s">
        <v>6885</v>
      </c>
    </row>
    <row r="4389" spans="1:5" ht="357">
      <c r="A4389" s="35" t="s">
        <v>58</v>
      </c>
      <c r="E4389" s="40" t="s">
        <v>6886</v>
      </c>
    </row>
    <row r="4390" spans="1:5" ht="12.75">
      <c r="A4390" t="s">
        <v>59</v>
      </c>
      <c r="E4390" s="39" t="s">
        <v>5</v>
      </c>
    </row>
    <row r="4391" spans="1:16" ht="25.5">
      <c r="A4391" t="s">
        <v>50</v>
      </c>
      <c s="34" t="s">
        <v>6887</v>
      </c>
      <c s="34" t="s">
        <v>6888</v>
      </c>
      <c s="35" t="s">
        <v>5</v>
      </c>
      <c s="6" t="s">
        <v>6889</v>
      </c>
      <c s="36" t="s">
        <v>1659</v>
      </c>
      <c s="37">
        <v>25.156</v>
      </c>
      <c s="36">
        <v>0</v>
      </c>
      <c s="36">
        <f>ROUND(G4391*H4391,6)</f>
      </c>
      <c r="L4391" s="38">
        <v>0</v>
      </c>
      <c s="32">
        <f>ROUND(ROUND(L4391,2)*ROUND(G4391,3),2)</f>
      </c>
      <c s="36" t="s">
        <v>68</v>
      </c>
      <c>
        <f>(M4391*21)/100</f>
      </c>
      <c t="s">
        <v>28</v>
      </c>
    </row>
    <row r="4392" spans="1:5" ht="25.5">
      <c r="A4392" s="35" t="s">
        <v>56</v>
      </c>
      <c r="E4392" s="39" t="s">
        <v>6889</v>
      </c>
    </row>
    <row r="4393" spans="1:5" ht="331.5">
      <c r="A4393" s="35" t="s">
        <v>58</v>
      </c>
      <c r="E4393" s="40" t="s">
        <v>6890</v>
      </c>
    </row>
    <row r="4394" spans="1:5" ht="12.75">
      <c r="A4394" t="s">
        <v>59</v>
      </c>
      <c r="E4394" s="39" t="s">
        <v>5</v>
      </c>
    </row>
    <row r="4395" spans="1:16" ht="12.75">
      <c r="A4395" t="s">
        <v>50</v>
      </c>
      <c s="34" t="s">
        <v>6891</v>
      </c>
      <c s="34" t="s">
        <v>6892</v>
      </c>
      <c s="35" t="s">
        <v>5</v>
      </c>
      <c s="6" t="s">
        <v>6893</v>
      </c>
      <c s="36" t="s">
        <v>1659</v>
      </c>
      <c s="37">
        <v>112.732</v>
      </c>
      <c s="36">
        <v>0</v>
      </c>
      <c s="36">
        <f>ROUND(G4395*H4395,6)</f>
      </c>
      <c r="L4395" s="38">
        <v>0</v>
      </c>
      <c s="32">
        <f>ROUND(ROUND(L4395,2)*ROUND(G4395,3),2)</f>
      </c>
      <c s="36" t="s">
        <v>55</v>
      </c>
      <c>
        <f>(M4395*21)/100</f>
      </c>
      <c t="s">
        <v>28</v>
      </c>
    </row>
    <row r="4396" spans="1:5" ht="12.75">
      <c r="A4396" s="35" t="s">
        <v>56</v>
      </c>
      <c r="E4396" s="39" t="s">
        <v>6893</v>
      </c>
    </row>
    <row r="4397" spans="1:5" ht="280.5">
      <c r="A4397" s="35" t="s">
        <v>58</v>
      </c>
      <c r="E4397" s="40" t="s">
        <v>6894</v>
      </c>
    </row>
    <row r="4398" spans="1:5" ht="12.75">
      <c r="A4398" t="s">
        <v>59</v>
      </c>
      <c r="E4398" s="39" t="s">
        <v>5</v>
      </c>
    </row>
    <row r="4399" spans="1:16" ht="25.5">
      <c r="A4399" t="s">
        <v>50</v>
      </c>
      <c s="34" t="s">
        <v>6895</v>
      </c>
      <c s="34" t="s">
        <v>6896</v>
      </c>
      <c s="35" t="s">
        <v>5</v>
      </c>
      <c s="6" t="s">
        <v>6897</v>
      </c>
      <c s="36" t="s">
        <v>1659</v>
      </c>
      <c s="37">
        <v>60.312</v>
      </c>
      <c s="36">
        <v>0</v>
      </c>
      <c s="36">
        <f>ROUND(G4399*H4399,6)</f>
      </c>
      <c r="L4399" s="38">
        <v>0</v>
      </c>
      <c s="32">
        <f>ROUND(ROUND(L4399,2)*ROUND(G4399,3),2)</f>
      </c>
      <c s="36" t="s">
        <v>68</v>
      </c>
      <c>
        <f>(M4399*21)/100</f>
      </c>
      <c t="s">
        <v>28</v>
      </c>
    </row>
    <row r="4400" spans="1:5" ht="25.5">
      <c r="A4400" s="35" t="s">
        <v>56</v>
      </c>
      <c r="E4400" s="39" t="s">
        <v>6897</v>
      </c>
    </row>
    <row r="4401" spans="1:5" ht="409.5">
      <c r="A4401" s="35" t="s">
        <v>58</v>
      </c>
      <c r="E4401" s="40" t="s">
        <v>6898</v>
      </c>
    </row>
    <row r="4402" spans="1:5" ht="12.75">
      <c r="A4402" t="s">
        <v>59</v>
      </c>
      <c r="E4402" s="39" t="s">
        <v>5</v>
      </c>
    </row>
    <row r="4403" spans="1:16" ht="12.75">
      <c r="A4403" t="s">
        <v>50</v>
      </c>
      <c s="34" t="s">
        <v>6899</v>
      </c>
      <c s="34" t="s">
        <v>6900</v>
      </c>
      <c s="35" t="s">
        <v>5</v>
      </c>
      <c s="6" t="s">
        <v>6901</v>
      </c>
      <c s="36" t="s">
        <v>1659</v>
      </c>
      <c s="37">
        <v>4.377</v>
      </c>
      <c s="36">
        <v>0</v>
      </c>
      <c s="36">
        <f>ROUND(G4403*H4403,6)</f>
      </c>
      <c r="L4403" s="38">
        <v>0</v>
      </c>
      <c s="32">
        <f>ROUND(ROUND(L4403,2)*ROUND(G4403,3),2)</f>
      </c>
      <c s="36" t="s">
        <v>55</v>
      </c>
      <c>
        <f>(M4403*21)/100</f>
      </c>
      <c t="s">
        <v>28</v>
      </c>
    </row>
    <row r="4404" spans="1:5" ht="12.75">
      <c r="A4404" s="35" t="s">
        <v>56</v>
      </c>
      <c r="E4404" s="39" t="s">
        <v>6901</v>
      </c>
    </row>
    <row r="4405" spans="1:5" ht="63.75">
      <c r="A4405" s="35" t="s">
        <v>58</v>
      </c>
      <c r="E4405" s="40" t="s">
        <v>6902</v>
      </c>
    </row>
    <row r="4406" spans="1:5" ht="12.75">
      <c r="A4406" t="s">
        <v>59</v>
      </c>
      <c r="E4406" s="39" t="s">
        <v>5</v>
      </c>
    </row>
    <row r="4407" spans="1:16" ht="12.75">
      <c r="A4407" t="s">
        <v>50</v>
      </c>
      <c s="34" t="s">
        <v>6903</v>
      </c>
      <c s="34" t="s">
        <v>6904</v>
      </c>
      <c s="35" t="s">
        <v>5</v>
      </c>
      <c s="6" t="s">
        <v>6905</v>
      </c>
      <c s="36" t="s">
        <v>1659</v>
      </c>
      <c s="37">
        <v>3.749</v>
      </c>
      <c s="36">
        <v>0</v>
      </c>
      <c s="36">
        <f>ROUND(G4407*H4407,6)</f>
      </c>
      <c r="L4407" s="38">
        <v>0</v>
      </c>
      <c s="32">
        <f>ROUND(ROUND(L4407,2)*ROUND(G4407,3),2)</f>
      </c>
      <c s="36" t="s">
        <v>55</v>
      </c>
      <c>
        <f>(M4407*21)/100</f>
      </c>
      <c t="s">
        <v>28</v>
      </c>
    </row>
    <row r="4408" spans="1:5" ht="12.75">
      <c r="A4408" s="35" t="s">
        <v>56</v>
      </c>
      <c r="E4408" s="39" t="s">
        <v>6905</v>
      </c>
    </row>
    <row r="4409" spans="1:5" ht="25.5">
      <c r="A4409" s="35" t="s">
        <v>58</v>
      </c>
      <c r="E4409" s="40" t="s">
        <v>6906</v>
      </c>
    </row>
    <row r="4410" spans="1:5" ht="12.75">
      <c r="A4410" t="s">
        <v>59</v>
      </c>
      <c r="E4410" s="39" t="s">
        <v>5</v>
      </c>
    </row>
    <row r="4411" spans="1:16" ht="12.75">
      <c r="A4411" t="s">
        <v>50</v>
      </c>
      <c s="34" t="s">
        <v>6907</v>
      </c>
      <c s="34" t="s">
        <v>6908</v>
      </c>
      <c s="35" t="s">
        <v>5</v>
      </c>
      <c s="6" t="s">
        <v>6909</v>
      </c>
      <c s="36" t="s">
        <v>1659</v>
      </c>
      <c s="37">
        <v>81.769</v>
      </c>
      <c s="36">
        <v>0</v>
      </c>
      <c s="36">
        <f>ROUND(G4411*H4411,6)</f>
      </c>
      <c r="L4411" s="38">
        <v>0</v>
      </c>
      <c s="32">
        <f>ROUND(ROUND(L4411,2)*ROUND(G4411,3),2)</f>
      </c>
      <c s="36" t="s">
        <v>55</v>
      </c>
      <c>
        <f>(M4411*21)/100</f>
      </c>
      <c t="s">
        <v>28</v>
      </c>
    </row>
    <row r="4412" spans="1:5" ht="12.75">
      <c r="A4412" s="35" t="s">
        <v>56</v>
      </c>
      <c r="E4412" s="39" t="s">
        <v>6909</v>
      </c>
    </row>
    <row r="4413" spans="1:5" ht="76.5">
      <c r="A4413" s="35" t="s">
        <v>58</v>
      </c>
      <c r="E4413" s="40" t="s">
        <v>6910</v>
      </c>
    </row>
    <row r="4414" spans="1:5" ht="12.75">
      <c r="A4414" t="s">
        <v>59</v>
      </c>
      <c r="E4414" s="39" t="s">
        <v>5</v>
      </c>
    </row>
    <row r="4415" spans="1:16" ht="25.5">
      <c r="A4415" t="s">
        <v>50</v>
      </c>
      <c s="34" t="s">
        <v>6911</v>
      </c>
      <c s="34" t="s">
        <v>6912</v>
      </c>
      <c s="35" t="s">
        <v>5</v>
      </c>
      <c s="6" t="s">
        <v>6913</v>
      </c>
      <c s="36" t="s">
        <v>1659</v>
      </c>
      <c s="37">
        <v>22.87</v>
      </c>
      <c s="36">
        <v>0</v>
      </c>
      <c s="36">
        <f>ROUND(G4415*H4415,6)</f>
      </c>
      <c r="L4415" s="38">
        <v>0</v>
      </c>
      <c s="32">
        <f>ROUND(ROUND(L4415,2)*ROUND(G4415,3),2)</f>
      </c>
      <c s="36" t="s">
        <v>68</v>
      </c>
      <c>
        <f>(M4415*21)/100</f>
      </c>
      <c t="s">
        <v>28</v>
      </c>
    </row>
    <row r="4416" spans="1:5" ht="25.5">
      <c r="A4416" s="35" t="s">
        <v>56</v>
      </c>
      <c r="E4416" s="39" t="s">
        <v>6913</v>
      </c>
    </row>
    <row r="4417" spans="1:5" ht="76.5">
      <c r="A4417" s="35" t="s">
        <v>58</v>
      </c>
      <c r="E4417" s="40" t="s">
        <v>6914</v>
      </c>
    </row>
    <row r="4418" spans="1:5" ht="12.75">
      <c r="A4418" t="s">
        <v>59</v>
      </c>
      <c r="E4418" s="39" t="s">
        <v>5</v>
      </c>
    </row>
    <row r="4419" spans="1:16" ht="25.5">
      <c r="A4419" t="s">
        <v>50</v>
      </c>
      <c s="34" t="s">
        <v>6915</v>
      </c>
      <c s="34" t="s">
        <v>6916</v>
      </c>
      <c s="35" t="s">
        <v>5</v>
      </c>
      <c s="6" t="s">
        <v>6917</v>
      </c>
      <c s="36" t="s">
        <v>1659</v>
      </c>
      <c s="37">
        <v>1.914</v>
      </c>
      <c s="36">
        <v>0</v>
      </c>
      <c s="36">
        <f>ROUND(G4419*H4419,6)</f>
      </c>
      <c r="L4419" s="38">
        <v>0</v>
      </c>
      <c s="32">
        <f>ROUND(ROUND(L4419,2)*ROUND(G4419,3),2)</f>
      </c>
      <c s="36" t="s">
        <v>68</v>
      </c>
      <c>
        <f>(M4419*21)/100</f>
      </c>
      <c t="s">
        <v>28</v>
      </c>
    </row>
    <row r="4420" spans="1:5" ht="25.5">
      <c r="A4420" s="35" t="s">
        <v>56</v>
      </c>
      <c r="E4420" s="39" t="s">
        <v>6917</v>
      </c>
    </row>
    <row r="4421" spans="1:5" ht="38.25">
      <c r="A4421" s="35" t="s">
        <v>58</v>
      </c>
      <c r="E4421" s="40" t="s">
        <v>6918</v>
      </c>
    </row>
    <row r="4422" spans="1:5" ht="12.75">
      <c r="A4422" t="s">
        <v>59</v>
      </c>
      <c r="E4422" s="39" t="s">
        <v>5</v>
      </c>
    </row>
    <row r="4423" spans="1:16" ht="12.75">
      <c r="A4423" t="s">
        <v>50</v>
      </c>
      <c s="34" t="s">
        <v>6919</v>
      </c>
      <c s="34" t="s">
        <v>6920</v>
      </c>
      <c s="35" t="s">
        <v>5</v>
      </c>
      <c s="6" t="s">
        <v>6921</v>
      </c>
      <c s="36" t="s">
        <v>1659</v>
      </c>
      <c s="37">
        <v>323.547</v>
      </c>
      <c s="36">
        <v>0</v>
      </c>
      <c s="36">
        <f>ROUND(G4423*H4423,6)</f>
      </c>
      <c r="L4423" s="38">
        <v>0</v>
      </c>
      <c s="32">
        <f>ROUND(ROUND(L4423,2)*ROUND(G4423,3),2)</f>
      </c>
      <c s="36" t="s">
        <v>55</v>
      </c>
      <c>
        <f>(M4423*21)/100</f>
      </c>
      <c t="s">
        <v>28</v>
      </c>
    </row>
    <row r="4424" spans="1:5" ht="12.75">
      <c r="A4424" s="35" t="s">
        <v>56</v>
      </c>
      <c r="E4424" s="39" t="s">
        <v>6921</v>
      </c>
    </row>
    <row r="4425" spans="1:5" ht="409.5">
      <c r="A4425" s="35" t="s">
        <v>58</v>
      </c>
      <c r="E4425" s="40" t="s">
        <v>6922</v>
      </c>
    </row>
    <row r="4426" spans="1:5" ht="12.75">
      <c r="A4426" t="s">
        <v>59</v>
      </c>
      <c r="E4426" s="39" t="s">
        <v>5</v>
      </c>
    </row>
    <row r="4427" spans="1:16" ht="12.75">
      <c r="A4427" t="s">
        <v>50</v>
      </c>
      <c s="34" t="s">
        <v>6923</v>
      </c>
      <c s="34" t="s">
        <v>6924</v>
      </c>
      <c s="35" t="s">
        <v>5</v>
      </c>
      <c s="6" t="s">
        <v>6925</v>
      </c>
      <c s="36" t="s">
        <v>1659</v>
      </c>
      <c s="37">
        <v>31.301</v>
      </c>
      <c s="36">
        <v>0</v>
      </c>
      <c s="36">
        <f>ROUND(G4427*H4427,6)</f>
      </c>
      <c r="L4427" s="38">
        <v>0</v>
      </c>
      <c s="32">
        <f>ROUND(ROUND(L4427,2)*ROUND(G4427,3),2)</f>
      </c>
      <c s="36" t="s">
        <v>55</v>
      </c>
      <c>
        <f>(M4427*21)/100</f>
      </c>
      <c t="s">
        <v>28</v>
      </c>
    </row>
    <row r="4428" spans="1:5" ht="12.75">
      <c r="A4428" s="35" t="s">
        <v>56</v>
      </c>
      <c r="E4428" s="39" t="s">
        <v>6925</v>
      </c>
    </row>
    <row r="4429" spans="1:5" ht="140.25">
      <c r="A4429" s="35" t="s">
        <v>58</v>
      </c>
      <c r="E4429" s="40" t="s">
        <v>6926</v>
      </c>
    </row>
    <row r="4430" spans="1:5" ht="12.75">
      <c r="A4430" t="s">
        <v>59</v>
      </c>
      <c r="E4430" s="39" t="s">
        <v>5</v>
      </c>
    </row>
    <row r="4431" spans="1:16" ht="12.75">
      <c r="A4431" t="s">
        <v>50</v>
      </c>
      <c s="34" t="s">
        <v>6927</v>
      </c>
      <c s="34" t="s">
        <v>6928</v>
      </c>
      <c s="35" t="s">
        <v>5</v>
      </c>
      <c s="6" t="s">
        <v>6929</v>
      </c>
      <c s="36" t="s">
        <v>1659</v>
      </c>
      <c s="37">
        <v>3.663</v>
      </c>
      <c s="36">
        <v>0</v>
      </c>
      <c s="36">
        <f>ROUND(G4431*H4431,6)</f>
      </c>
      <c r="L4431" s="38">
        <v>0</v>
      </c>
      <c s="32">
        <f>ROUND(ROUND(L4431,2)*ROUND(G4431,3),2)</f>
      </c>
      <c s="36" t="s">
        <v>55</v>
      </c>
      <c>
        <f>(M4431*21)/100</f>
      </c>
      <c t="s">
        <v>28</v>
      </c>
    </row>
    <row r="4432" spans="1:5" ht="12.75">
      <c r="A4432" s="35" t="s">
        <v>56</v>
      </c>
      <c r="E4432" s="39" t="s">
        <v>6929</v>
      </c>
    </row>
    <row r="4433" spans="1:5" ht="25.5">
      <c r="A4433" s="35" t="s">
        <v>58</v>
      </c>
      <c r="E4433" s="40" t="s">
        <v>6930</v>
      </c>
    </row>
    <row r="4434" spans="1:5" ht="12.75">
      <c r="A4434" t="s">
        <v>59</v>
      </c>
      <c r="E4434" s="39" t="s">
        <v>5</v>
      </c>
    </row>
    <row r="4435" spans="1:16" ht="12.75">
      <c r="A4435" t="s">
        <v>50</v>
      </c>
      <c s="34" t="s">
        <v>6931</v>
      </c>
      <c s="34" t="s">
        <v>6932</v>
      </c>
      <c s="35" t="s">
        <v>5</v>
      </c>
      <c s="6" t="s">
        <v>6933</v>
      </c>
      <c s="36" t="s">
        <v>1659</v>
      </c>
      <c s="37">
        <v>4.2</v>
      </c>
      <c s="36">
        <v>0</v>
      </c>
      <c s="36">
        <f>ROUND(G4435*H4435,6)</f>
      </c>
      <c r="L4435" s="38">
        <v>0</v>
      </c>
      <c s="32">
        <f>ROUND(ROUND(L4435,2)*ROUND(G4435,3),2)</f>
      </c>
      <c s="36" t="s">
        <v>55</v>
      </c>
      <c>
        <f>(M4435*21)/100</f>
      </c>
      <c t="s">
        <v>28</v>
      </c>
    </row>
    <row r="4436" spans="1:5" ht="12.75">
      <c r="A4436" s="35" t="s">
        <v>56</v>
      </c>
      <c r="E4436" s="39" t="s">
        <v>6933</v>
      </c>
    </row>
    <row r="4437" spans="1:5" ht="25.5">
      <c r="A4437" s="35" t="s">
        <v>58</v>
      </c>
      <c r="E4437" s="40" t="s">
        <v>6934</v>
      </c>
    </row>
    <row r="4438" spans="1:5" ht="12.75">
      <c r="A4438" t="s">
        <v>59</v>
      </c>
      <c r="E4438" s="39" t="s">
        <v>5</v>
      </c>
    </row>
    <row r="4439" spans="1:16" ht="12.75">
      <c r="A4439" t="s">
        <v>50</v>
      </c>
      <c s="34" t="s">
        <v>6935</v>
      </c>
      <c s="34" t="s">
        <v>6936</v>
      </c>
      <c s="35" t="s">
        <v>5</v>
      </c>
      <c s="6" t="s">
        <v>6937</v>
      </c>
      <c s="36" t="s">
        <v>1664</v>
      </c>
      <c s="37">
        <v>213.787</v>
      </c>
      <c s="36">
        <v>0</v>
      </c>
      <c s="36">
        <f>ROUND(G4439*H4439,6)</f>
      </c>
      <c r="L4439" s="38">
        <v>0</v>
      </c>
      <c s="32">
        <f>ROUND(ROUND(L4439,2)*ROUND(G4439,3),2)</f>
      </c>
      <c s="36" t="s">
        <v>55</v>
      </c>
      <c>
        <f>(M4439*21)/100</f>
      </c>
      <c t="s">
        <v>28</v>
      </c>
    </row>
    <row r="4440" spans="1:5" ht="12.75">
      <c r="A4440" s="35" t="s">
        <v>56</v>
      </c>
      <c r="E4440" s="39" t="s">
        <v>6937</v>
      </c>
    </row>
    <row r="4441" spans="1:5" ht="409.5">
      <c r="A4441" s="35" t="s">
        <v>58</v>
      </c>
      <c r="E4441" s="40" t="s">
        <v>6938</v>
      </c>
    </row>
    <row r="4442" spans="1:5" ht="12.75">
      <c r="A4442" t="s">
        <v>59</v>
      </c>
      <c r="E4442" s="39" t="s">
        <v>5</v>
      </c>
    </row>
    <row r="4443" spans="1:16" ht="12.75">
      <c r="A4443" t="s">
        <v>50</v>
      </c>
      <c s="34" t="s">
        <v>6939</v>
      </c>
      <c s="34" t="s">
        <v>6940</v>
      </c>
      <c s="35" t="s">
        <v>5</v>
      </c>
      <c s="6" t="s">
        <v>6941</v>
      </c>
      <c s="36" t="s">
        <v>1664</v>
      </c>
      <c s="37">
        <v>14.667</v>
      </c>
      <c s="36">
        <v>0</v>
      </c>
      <c s="36">
        <f>ROUND(G4443*H4443,6)</f>
      </c>
      <c r="L4443" s="38">
        <v>0</v>
      </c>
      <c s="32">
        <f>ROUND(ROUND(L4443,2)*ROUND(G4443,3),2)</f>
      </c>
      <c s="36" t="s">
        <v>55</v>
      </c>
      <c>
        <f>(M4443*21)/100</f>
      </c>
      <c t="s">
        <v>28</v>
      </c>
    </row>
    <row r="4444" spans="1:5" ht="12.75">
      <c r="A4444" s="35" t="s">
        <v>56</v>
      </c>
      <c r="E4444" s="39" t="s">
        <v>6941</v>
      </c>
    </row>
    <row r="4445" spans="1:5" ht="89.25">
      <c r="A4445" s="35" t="s">
        <v>58</v>
      </c>
      <c r="E4445" s="40" t="s">
        <v>6942</v>
      </c>
    </row>
    <row r="4446" spans="1:5" ht="12.75">
      <c r="A4446" t="s">
        <v>59</v>
      </c>
      <c r="E4446" s="39" t="s">
        <v>5</v>
      </c>
    </row>
    <row r="4447" spans="1:16" ht="12.75">
      <c r="A4447" t="s">
        <v>50</v>
      </c>
      <c s="34" t="s">
        <v>6943</v>
      </c>
      <c s="34" t="s">
        <v>6944</v>
      </c>
      <c s="35" t="s">
        <v>5</v>
      </c>
      <c s="6" t="s">
        <v>6945</v>
      </c>
      <c s="36" t="s">
        <v>1664</v>
      </c>
      <c s="37">
        <v>22.022</v>
      </c>
      <c s="36">
        <v>0</v>
      </c>
      <c s="36">
        <f>ROUND(G4447*H4447,6)</f>
      </c>
      <c r="L4447" s="38">
        <v>0</v>
      </c>
      <c s="32">
        <f>ROUND(ROUND(L4447,2)*ROUND(G4447,3),2)</f>
      </c>
      <c s="36" t="s">
        <v>55</v>
      </c>
      <c>
        <f>(M4447*21)/100</f>
      </c>
      <c t="s">
        <v>28</v>
      </c>
    </row>
    <row r="4448" spans="1:5" ht="12.75">
      <c r="A4448" s="35" t="s">
        <v>56</v>
      </c>
      <c r="E4448" s="39" t="s">
        <v>6945</v>
      </c>
    </row>
    <row r="4449" spans="1:5" ht="89.25">
      <c r="A4449" s="35" t="s">
        <v>58</v>
      </c>
      <c r="E4449" s="40" t="s">
        <v>6946</v>
      </c>
    </row>
    <row r="4450" spans="1:5" ht="12.75">
      <c r="A4450" t="s">
        <v>59</v>
      </c>
      <c r="E4450" s="39" t="s">
        <v>5</v>
      </c>
    </row>
    <row r="4451" spans="1:16" ht="12.75">
      <c r="A4451" t="s">
        <v>50</v>
      </c>
      <c s="34" t="s">
        <v>6947</v>
      </c>
      <c s="34" t="s">
        <v>6948</v>
      </c>
      <c s="35" t="s">
        <v>5</v>
      </c>
      <c s="6" t="s">
        <v>6949</v>
      </c>
      <c s="36" t="s">
        <v>1664</v>
      </c>
      <c s="37">
        <v>2.424</v>
      </c>
      <c s="36">
        <v>0</v>
      </c>
      <c s="36">
        <f>ROUND(G4451*H4451,6)</f>
      </c>
      <c r="L4451" s="38">
        <v>0</v>
      </c>
      <c s="32">
        <f>ROUND(ROUND(L4451,2)*ROUND(G4451,3),2)</f>
      </c>
      <c s="36" t="s">
        <v>55</v>
      </c>
      <c>
        <f>(M4451*21)/100</f>
      </c>
      <c t="s">
        <v>28</v>
      </c>
    </row>
    <row r="4452" spans="1:5" ht="12.75">
      <c r="A4452" s="35" t="s">
        <v>56</v>
      </c>
      <c r="E4452" s="39" t="s">
        <v>6949</v>
      </c>
    </row>
    <row r="4453" spans="1:5" ht="25.5">
      <c r="A4453" s="35" t="s">
        <v>58</v>
      </c>
      <c r="E4453" s="40" t="s">
        <v>6950</v>
      </c>
    </row>
    <row r="4454" spans="1:5" ht="12.75">
      <c r="A4454" t="s">
        <v>59</v>
      </c>
      <c r="E4454" s="39" t="s">
        <v>5</v>
      </c>
    </row>
    <row r="4455" spans="1:16" ht="12.75">
      <c r="A4455" t="s">
        <v>50</v>
      </c>
      <c s="34" t="s">
        <v>6951</v>
      </c>
      <c s="34" t="s">
        <v>6952</v>
      </c>
      <c s="35" t="s">
        <v>5</v>
      </c>
      <c s="6" t="s">
        <v>6953</v>
      </c>
      <c s="36" t="s">
        <v>65</v>
      </c>
      <c s="37">
        <v>95</v>
      </c>
      <c s="36">
        <v>0</v>
      </c>
      <c s="36">
        <f>ROUND(G4455*H4455,6)</f>
      </c>
      <c r="L4455" s="38">
        <v>0</v>
      </c>
      <c s="32">
        <f>ROUND(ROUND(L4455,2)*ROUND(G4455,3),2)</f>
      </c>
      <c s="36" t="s">
        <v>55</v>
      </c>
      <c>
        <f>(M4455*21)/100</f>
      </c>
      <c t="s">
        <v>28</v>
      </c>
    </row>
    <row r="4456" spans="1:5" ht="12.75">
      <c r="A4456" s="35" t="s">
        <v>56</v>
      </c>
      <c r="E4456" s="39" t="s">
        <v>6953</v>
      </c>
    </row>
    <row r="4457" spans="1:5" ht="140.25">
      <c r="A4457" s="35" t="s">
        <v>58</v>
      </c>
      <c r="E4457" s="42" t="s">
        <v>6954</v>
      </c>
    </row>
    <row r="4458" spans="1:5" ht="12.75">
      <c r="A4458" t="s">
        <v>59</v>
      </c>
      <c r="E4458" s="39" t="s">
        <v>5</v>
      </c>
    </row>
    <row r="4459" spans="1:16" ht="12.75">
      <c r="A4459" t="s">
        <v>50</v>
      </c>
      <c s="34" t="s">
        <v>6955</v>
      </c>
      <c s="34" t="s">
        <v>6956</v>
      </c>
      <c s="35" t="s">
        <v>5</v>
      </c>
      <c s="6" t="s">
        <v>6957</v>
      </c>
      <c s="36" t="s">
        <v>65</v>
      </c>
      <c s="37">
        <v>80</v>
      </c>
      <c s="36">
        <v>0</v>
      </c>
      <c s="36">
        <f>ROUND(G4459*H4459,6)</f>
      </c>
      <c r="L4459" s="38">
        <v>0</v>
      </c>
      <c s="32">
        <f>ROUND(ROUND(L4459,2)*ROUND(G4459,3),2)</f>
      </c>
      <c s="36" t="s">
        <v>55</v>
      </c>
      <c>
        <f>(M4459*21)/100</f>
      </c>
      <c t="s">
        <v>28</v>
      </c>
    </row>
    <row r="4460" spans="1:5" ht="12.75">
      <c r="A4460" s="35" t="s">
        <v>56</v>
      </c>
      <c r="E4460" s="39" t="s">
        <v>6957</v>
      </c>
    </row>
    <row r="4461" spans="1:5" ht="38.25">
      <c r="A4461" s="35" t="s">
        <v>58</v>
      </c>
      <c r="E4461" s="40" t="s">
        <v>6958</v>
      </c>
    </row>
    <row r="4462" spans="1:5" ht="12.75">
      <c r="A4462" t="s">
        <v>59</v>
      </c>
      <c r="E4462" s="39" t="s">
        <v>5</v>
      </c>
    </row>
    <row r="4463" spans="1:16" ht="25.5">
      <c r="A4463" t="s">
        <v>50</v>
      </c>
      <c s="34" t="s">
        <v>6959</v>
      </c>
      <c s="34" t="s">
        <v>6960</v>
      </c>
      <c s="35" t="s">
        <v>5</v>
      </c>
      <c s="6" t="s">
        <v>6961</v>
      </c>
      <c s="36" t="s">
        <v>1659</v>
      </c>
      <c s="37">
        <v>66.87</v>
      </c>
      <c s="36">
        <v>0</v>
      </c>
      <c s="36">
        <f>ROUND(G4463*H4463,6)</f>
      </c>
      <c r="L4463" s="38">
        <v>0</v>
      </c>
      <c s="32">
        <f>ROUND(ROUND(L4463,2)*ROUND(G4463,3),2)</f>
      </c>
      <c s="36" t="s">
        <v>55</v>
      </c>
      <c>
        <f>(M4463*21)/100</f>
      </c>
      <c t="s">
        <v>28</v>
      </c>
    </row>
    <row r="4464" spans="1:5" ht="25.5">
      <c r="A4464" s="35" t="s">
        <v>56</v>
      </c>
      <c r="E4464" s="39" t="s">
        <v>6961</v>
      </c>
    </row>
    <row r="4465" spans="1:5" ht="25.5">
      <c r="A4465" s="35" t="s">
        <v>58</v>
      </c>
      <c r="E4465" s="40" t="s">
        <v>6962</v>
      </c>
    </row>
    <row r="4466" spans="1:5" ht="12.75">
      <c r="A4466" t="s">
        <v>59</v>
      </c>
      <c r="E4466" s="39" t="s">
        <v>5</v>
      </c>
    </row>
    <row r="4467" spans="1:16" ht="25.5">
      <c r="A4467" t="s">
        <v>50</v>
      </c>
      <c s="34" t="s">
        <v>6963</v>
      </c>
      <c s="34" t="s">
        <v>6964</v>
      </c>
      <c s="35" t="s">
        <v>5</v>
      </c>
      <c s="6" t="s">
        <v>6965</v>
      </c>
      <c s="36" t="s">
        <v>1659</v>
      </c>
      <c s="37">
        <v>732.396</v>
      </c>
      <c s="36">
        <v>0</v>
      </c>
      <c s="36">
        <f>ROUND(G4467*H4467,6)</f>
      </c>
      <c r="L4467" s="38">
        <v>0</v>
      </c>
      <c s="32">
        <f>ROUND(ROUND(L4467,2)*ROUND(G4467,3),2)</f>
      </c>
      <c s="36" t="s">
        <v>55</v>
      </c>
      <c>
        <f>(M4467*21)/100</f>
      </c>
      <c t="s">
        <v>28</v>
      </c>
    </row>
    <row r="4468" spans="1:5" ht="25.5">
      <c r="A4468" s="35" t="s">
        <v>56</v>
      </c>
      <c r="E4468" s="39" t="s">
        <v>6965</v>
      </c>
    </row>
    <row r="4469" spans="1:5" ht="51">
      <c r="A4469" s="35" t="s">
        <v>58</v>
      </c>
      <c r="E4469" s="40" t="s">
        <v>3661</v>
      </c>
    </row>
    <row r="4470" spans="1:5" ht="12.75">
      <c r="A4470" t="s">
        <v>59</v>
      </c>
      <c r="E4470" s="39" t="s">
        <v>5</v>
      </c>
    </row>
    <row r="4471" spans="1:16" ht="25.5">
      <c r="A4471" t="s">
        <v>50</v>
      </c>
      <c s="34" t="s">
        <v>6966</v>
      </c>
      <c s="34" t="s">
        <v>6967</v>
      </c>
      <c s="35" t="s">
        <v>5</v>
      </c>
      <c s="6" t="s">
        <v>6968</v>
      </c>
      <c s="36" t="s">
        <v>1659</v>
      </c>
      <c s="37">
        <v>5277.33</v>
      </c>
      <c s="36">
        <v>0</v>
      </c>
      <c s="36">
        <f>ROUND(G4471*H4471,6)</f>
      </c>
      <c r="L4471" s="38">
        <v>0</v>
      </c>
      <c s="32">
        <f>ROUND(ROUND(L4471,2)*ROUND(G4471,3),2)</f>
      </c>
      <c s="36" t="s">
        <v>55</v>
      </c>
      <c>
        <f>(M4471*21)/100</f>
      </c>
      <c t="s">
        <v>28</v>
      </c>
    </row>
    <row r="4472" spans="1:5" ht="25.5">
      <c r="A4472" s="35" t="s">
        <v>56</v>
      </c>
      <c r="E4472" s="39" t="s">
        <v>6968</v>
      </c>
    </row>
    <row r="4473" spans="1:5" ht="63.75">
      <c r="A4473" s="35" t="s">
        <v>58</v>
      </c>
      <c r="E4473" s="40" t="s">
        <v>6969</v>
      </c>
    </row>
    <row r="4474" spans="1:5" ht="12.75">
      <c r="A4474" t="s">
        <v>59</v>
      </c>
      <c r="E4474" s="39" t="s">
        <v>5</v>
      </c>
    </row>
    <row r="4475" spans="1:16" ht="25.5">
      <c r="A4475" t="s">
        <v>50</v>
      </c>
      <c s="34" t="s">
        <v>6970</v>
      </c>
      <c s="34" t="s">
        <v>6971</v>
      </c>
      <c s="35" t="s">
        <v>5</v>
      </c>
      <c s="6" t="s">
        <v>6972</v>
      </c>
      <c s="36" t="s">
        <v>1659</v>
      </c>
      <c s="37">
        <v>1059.008</v>
      </c>
      <c s="36">
        <v>0</v>
      </c>
      <c s="36">
        <f>ROUND(G4475*H4475,6)</f>
      </c>
      <c r="L4475" s="38">
        <v>0</v>
      </c>
      <c s="32">
        <f>ROUND(ROUND(L4475,2)*ROUND(G4475,3),2)</f>
      </c>
      <c s="36" t="s">
        <v>55</v>
      </c>
      <c>
        <f>(M4475*21)/100</f>
      </c>
      <c t="s">
        <v>28</v>
      </c>
    </row>
    <row r="4476" spans="1:5" ht="25.5">
      <c r="A4476" s="35" t="s">
        <v>56</v>
      </c>
      <c r="E4476" s="39" t="s">
        <v>6972</v>
      </c>
    </row>
    <row r="4477" spans="1:5" ht="51">
      <c r="A4477" s="35" t="s">
        <v>58</v>
      </c>
      <c r="E4477" s="40" t="s">
        <v>3672</v>
      </c>
    </row>
    <row r="4478" spans="1:5" ht="12.75">
      <c r="A4478" t="s">
        <v>59</v>
      </c>
      <c r="E4478" s="39" t="s">
        <v>5</v>
      </c>
    </row>
    <row r="4479" spans="1:16" ht="25.5">
      <c r="A4479" t="s">
        <v>50</v>
      </c>
      <c s="34" t="s">
        <v>6973</v>
      </c>
      <c s="34" t="s">
        <v>6974</v>
      </c>
      <c s="35" t="s">
        <v>5</v>
      </c>
      <c s="6" t="s">
        <v>6975</v>
      </c>
      <c s="36" t="s">
        <v>1659</v>
      </c>
      <c s="37">
        <v>20429.412</v>
      </c>
      <c s="36">
        <v>0</v>
      </c>
      <c s="36">
        <f>ROUND(G4479*H4479,6)</f>
      </c>
      <c r="L4479" s="38">
        <v>0</v>
      </c>
      <c s="32">
        <f>ROUND(ROUND(L4479,2)*ROUND(G4479,3),2)</f>
      </c>
      <c s="36" t="s">
        <v>55</v>
      </c>
      <c>
        <f>(M4479*21)/100</f>
      </c>
      <c t="s">
        <v>28</v>
      </c>
    </row>
    <row r="4480" spans="1:5" ht="25.5">
      <c r="A4480" s="35" t="s">
        <v>56</v>
      </c>
      <c r="E4480" s="39" t="s">
        <v>6975</v>
      </c>
    </row>
    <row r="4481" spans="1:5" ht="51">
      <c r="A4481" s="35" t="s">
        <v>58</v>
      </c>
      <c r="E4481" s="42" t="s">
        <v>6976</v>
      </c>
    </row>
    <row r="4482" spans="1:5" ht="12.75">
      <c r="A4482" t="s">
        <v>59</v>
      </c>
      <c r="E4482" s="39" t="s">
        <v>5</v>
      </c>
    </row>
    <row r="4483" spans="1:16" ht="25.5">
      <c r="A4483" t="s">
        <v>50</v>
      </c>
      <c s="34" t="s">
        <v>6977</v>
      </c>
      <c s="34" t="s">
        <v>6978</v>
      </c>
      <c s="35" t="s">
        <v>5</v>
      </c>
      <c s="6" t="s">
        <v>6979</v>
      </c>
      <c s="36" t="s">
        <v>1659</v>
      </c>
      <c s="37">
        <v>831.822</v>
      </c>
      <c s="36">
        <v>0</v>
      </c>
      <c s="36">
        <f>ROUND(G4483*H4483,6)</f>
      </c>
      <c r="L4483" s="38">
        <v>0</v>
      </c>
      <c s="32">
        <f>ROUND(ROUND(L4483,2)*ROUND(G4483,3),2)</f>
      </c>
      <c s="36" t="s">
        <v>55</v>
      </c>
      <c>
        <f>(M4483*21)/100</f>
      </c>
      <c t="s">
        <v>28</v>
      </c>
    </row>
    <row r="4484" spans="1:5" ht="25.5">
      <c r="A4484" s="35" t="s">
        <v>56</v>
      </c>
      <c r="E4484" s="39" t="s">
        <v>6979</v>
      </c>
    </row>
    <row r="4485" spans="1:5" ht="38.25">
      <c r="A4485" s="35" t="s">
        <v>58</v>
      </c>
      <c r="E4485" s="42" t="s">
        <v>6980</v>
      </c>
    </row>
    <row r="4486" spans="1:5" ht="12.75">
      <c r="A4486" t="s">
        <v>59</v>
      </c>
      <c r="E4486" s="39" t="s">
        <v>5</v>
      </c>
    </row>
    <row r="4487" spans="1:16" ht="12.75">
      <c r="A4487" t="s">
        <v>50</v>
      </c>
      <c s="34" t="s">
        <v>6981</v>
      </c>
      <c s="34" t="s">
        <v>6982</v>
      </c>
      <c s="35" t="s">
        <v>5</v>
      </c>
      <c s="6" t="s">
        <v>6983</v>
      </c>
      <c s="36" t="s">
        <v>1659</v>
      </c>
      <c s="37">
        <v>22972.016</v>
      </c>
      <c s="36">
        <v>0</v>
      </c>
      <c s="36">
        <f>ROUND(G4487*H4487,6)</f>
      </c>
      <c r="L4487" s="38">
        <v>0</v>
      </c>
      <c s="32">
        <f>ROUND(ROUND(L4487,2)*ROUND(G4487,3),2)</f>
      </c>
      <c s="36" t="s">
        <v>55</v>
      </c>
      <c>
        <f>(M4487*21)/100</f>
      </c>
      <c t="s">
        <v>28</v>
      </c>
    </row>
    <row r="4488" spans="1:5" ht="12.75">
      <c r="A4488" s="35" t="s">
        <v>56</v>
      </c>
      <c r="E4488" s="39" t="s">
        <v>6983</v>
      </c>
    </row>
    <row r="4489" spans="1:5" ht="63.75">
      <c r="A4489" s="35" t="s">
        <v>58</v>
      </c>
      <c r="E4489" s="42" t="s">
        <v>6984</v>
      </c>
    </row>
    <row r="4490" spans="1:5" ht="12.75">
      <c r="A4490" t="s">
        <v>59</v>
      </c>
      <c r="E4490" s="39" t="s">
        <v>5</v>
      </c>
    </row>
    <row r="4491" spans="1:16" ht="12.75">
      <c r="A4491" t="s">
        <v>50</v>
      </c>
      <c s="34" t="s">
        <v>6985</v>
      </c>
      <c s="34" t="s">
        <v>6986</v>
      </c>
      <c s="35" t="s">
        <v>5</v>
      </c>
      <c s="6" t="s">
        <v>6987</v>
      </c>
      <c s="36" t="s">
        <v>1615</v>
      </c>
      <c s="37">
        <v>1</v>
      </c>
      <c s="36">
        <v>0</v>
      </c>
      <c s="36">
        <f>ROUND(G4491*H4491,6)</f>
      </c>
      <c r="L4491" s="38">
        <v>0</v>
      </c>
      <c s="32">
        <f>ROUND(ROUND(L4491,2)*ROUND(G4491,3),2)</f>
      </c>
      <c s="36" t="s">
        <v>68</v>
      </c>
      <c>
        <f>(M4491*21)/100</f>
      </c>
      <c t="s">
        <v>28</v>
      </c>
    </row>
    <row r="4492" spans="1:5" ht="12.75">
      <c r="A4492" s="35" t="s">
        <v>56</v>
      </c>
      <c r="E4492" s="39" t="s">
        <v>6987</v>
      </c>
    </row>
    <row r="4493" spans="1:5" ht="12.75">
      <c r="A4493" s="35" t="s">
        <v>58</v>
      </c>
      <c r="E4493" s="40" t="s">
        <v>5</v>
      </c>
    </row>
    <row r="4494" spans="1:5" ht="12.75">
      <c r="A4494" t="s">
        <v>59</v>
      </c>
      <c r="E4494" s="39" t="s">
        <v>5</v>
      </c>
    </row>
    <row r="4495" spans="1:16" ht="12.75">
      <c r="A4495" t="s">
        <v>50</v>
      </c>
      <c s="34" t="s">
        <v>6988</v>
      </c>
      <c s="34" t="s">
        <v>6989</v>
      </c>
      <c s="35" t="s">
        <v>5</v>
      </c>
      <c s="6" t="s">
        <v>6990</v>
      </c>
      <c s="36" t="s">
        <v>1659</v>
      </c>
      <c s="37">
        <v>2851.288</v>
      </c>
      <c s="36">
        <v>0</v>
      </c>
      <c s="36">
        <f>ROUND(G4495*H4495,6)</f>
      </c>
      <c r="L4495" s="38">
        <v>0</v>
      </c>
      <c s="32">
        <f>ROUND(ROUND(L4495,2)*ROUND(G4495,3),2)</f>
      </c>
      <c s="36" t="s">
        <v>55</v>
      </c>
      <c>
        <f>(M4495*21)/100</f>
      </c>
      <c t="s">
        <v>28</v>
      </c>
    </row>
    <row r="4496" spans="1:5" ht="12.75">
      <c r="A4496" s="35" t="s">
        <v>56</v>
      </c>
      <c r="E4496" s="39" t="s">
        <v>6990</v>
      </c>
    </row>
    <row r="4497" spans="1:5" ht="76.5">
      <c r="A4497" s="35" t="s">
        <v>58</v>
      </c>
      <c r="E4497" s="40" t="s">
        <v>6991</v>
      </c>
    </row>
    <row r="4498" spans="1:5" ht="12.75">
      <c r="A4498" t="s">
        <v>59</v>
      </c>
      <c r="E4498" s="39" t="s">
        <v>5</v>
      </c>
    </row>
    <row r="4499" spans="1:16" ht="12.75">
      <c r="A4499" t="s">
        <v>50</v>
      </c>
      <c s="34" t="s">
        <v>6992</v>
      </c>
      <c s="34" t="s">
        <v>6993</v>
      </c>
      <c s="35" t="s">
        <v>5</v>
      </c>
      <c s="6" t="s">
        <v>6994</v>
      </c>
      <c s="36" t="s">
        <v>1659</v>
      </c>
      <c s="37">
        <v>2851.288</v>
      </c>
      <c s="36">
        <v>0</v>
      </c>
      <c s="36">
        <f>ROUND(G4499*H4499,6)</f>
      </c>
      <c r="L4499" s="38">
        <v>0</v>
      </c>
      <c s="32">
        <f>ROUND(ROUND(L4499,2)*ROUND(G4499,3),2)</f>
      </c>
      <c s="36" t="s">
        <v>55</v>
      </c>
      <c>
        <f>(M4499*21)/100</f>
      </c>
      <c t="s">
        <v>28</v>
      </c>
    </row>
    <row r="4500" spans="1:5" ht="12.75">
      <c r="A4500" s="35" t="s">
        <v>56</v>
      </c>
      <c r="E4500" s="39" t="s">
        <v>6994</v>
      </c>
    </row>
    <row r="4501" spans="1:5" ht="76.5">
      <c r="A4501" s="35" t="s">
        <v>58</v>
      </c>
      <c r="E4501" s="40" t="s">
        <v>6991</v>
      </c>
    </row>
    <row r="4502" spans="1:5" ht="12.75">
      <c r="A4502" t="s">
        <v>59</v>
      </c>
      <c r="E4502" s="39" t="s">
        <v>5</v>
      </c>
    </row>
    <row r="4503" spans="1:13" ht="12.75">
      <c r="A4503" t="s">
        <v>47</v>
      </c>
      <c r="C4503" s="31" t="s">
        <v>1867</v>
      </c>
      <c r="E4503" s="33" t="s">
        <v>1868</v>
      </c>
      <c r="J4503" s="32">
        <f>0</f>
      </c>
      <c s="32">
        <f>0</f>
      </c>
      <c s="32">
        <f>0+L4504+L4508+L4512+L4516+L4520+L4524+L4528</f>
      </c>
      <c s="32">
        <f>0+M4504+M4508+M4512+M4516+M4520+M4524+M4528</f>
      </c>
    </row>
    <row r="4504" spans="1:16" ht="25.5">
      <c r="A4504" t="s">
        <v>50</v>
      </c>
      <c s="34" t="s">
        <v>6995</v>
      </c>
      <c s="34" t="s">
        <v>331</v>
      </c>
      <c s="35" t="s">
        <v>5</v>
      </c>
      <c s="6" t="s">
        <v>332</v>
      </c>
      <c s="36" t="s">
        <v>54</v>
      </c>
      <c s="37">
        <v>6114.731</v>
      </c>
      <c s="36">
        <v>0</v>
      </c>
      <c s="36">
        <f>ROUND(G4504*H4504,6)</f>
      </c>
      <c r="L4504" s="38">
        <v>0</v>
      </c>
      <c s="32">
        <f>ROUND(ROUND(L4504,2)*ROUND(G4504,3),2)</f>
      </c>
      <c s="36" t="s">
        <v>55</v>
      </c>
      <c>
        <f>(M4504*21)/100</f>
      </c>
      <c t="s">
        <v>28</v>
      </c>
    </row>
    <row r="4505" spans="1:5" ht="25.5">
      <c r="A4505" s="35" t="s">
        <v>56</v>
      </c>
      <c r="E4505" s="39" t="s">
        <v>332</v>
      </c>
    </row>
    <row r="4506" spans="1:5" ht="12.75">
      <c r="A4506" s="35" t="s">
        <v>58</v>
      </c>
      <c r="E4506" s="40" t="s">
        <v>5</v>
      </c>
    </row>
    <row r="4507" spans="1:5" ht="12.75">
      <c r="A4507" t="s">
        <v>59</v>
      </c>
      <c r="E4507" s="39" t="s">
        <v>5</v>
      </c>
    </row>
    <row r="4508" spans="1:16" ht="38.25">
      <c r="A4508" t="s">
        <v>50</v>
      </c>
      <c s="34" t="s">
        <v>6996</v>
      </c>
      <c s="34" t="s">
        <v>6997</v>
      </c>
      <c s="35" t="s">
        <v>6147</v>
      </c>
      <c s="6" t="s">
        <v>6998</v>
      </c>
      <c s="36" t="s">
        <v>54</v>
      </c>
      <c s="37">
        <v>1871.19</v>
      </c>
      <c s="36">
        <v>0</v>
      </c>
      <c s="36">
        <f>ROUND(G4508*H4508,6)</f>
      </c>
      <c r="L4508" s="38">
        <v>0</v>
      </c>
      <c s="32">
        <f>ROUND(ROUND(L4508,2)*ROUND(G4508,3),2)</f>
      </c>
      <c s="36" t="s">
        <v>68</v>
      </c>
      <c>
        <f>(M4508*21)/100</f>
      </c>
      <c t="s">
        <v>28</v>
      </c>
    </row>
    <row r="4509" spans="1:5" ht="38.25">
      <c r="A4509" s="35" t="s">
        <v>56</v>
      </c>
      <c r="E4509" s="39" t="s">
        <v>6999</v>
      </c>
    </row>
    <row r="4510" spans="1:5" ht="25.5">
      <c r="A4510" s="35" t="s">
        <v>58</v>
      </c>
      <c r="E4510" s="40" t="s">
        <v>7000</v>
      </c>
    </row>
    <row r="4511" spans="1:5" ht="12.75">
      <c r="A4511" t="s">
        <v>59</v>
      </c>
      <c r="E4511" s="39" t="s">
        <v>5</v>
      </c>
    </row>
    <row r="4512" spans="1:16" ht="38.25">
      <c r="A4512" t="s">
        <v>50</v>
      </c>
      <c s="34" t="s">
        <v>7001</v>
      </c>
      <c s="34" t="s">
        <v>7002</v>
      </c>
      <c s="35" t="s">
        <v>6152</v>
      </c>
      <c s="6" t="s">
        <v>7003</v>
      </c>
      <c s="36" t="s">
        <v>54</v>
      </c>
      <c s="37">
        <v>2449.597</v>
      </c>
      <c s="36">
        <v>0</v>
      </c>
      <c s="36">
        <f>ROUND(G4512*H4512,6)</f>
      </c>
      <c r="L4512" s="38">
        <v>0</v>
      </c>
      <c s="32">
        <f>ROUND(ROUND(L4512,2)*ROUND(G4512,3),2)</f>
      </c>
      <c s="36" t="s">
        <v>68</v>
      </c>
      <c>
        <f>(M4512*21)/100</f>
      </c>
      <c t="s">
        <v>28</v>
      </c>
    </row>
    <row r="4513" spans="1:5" ht="38.25">
      <c r="A4513" s="35" t="s">
        <v>56</v>
      </c>
      <c r="E4513" s="39" t="s">
        <v>7004</v>
      </c>
    </row>
    <row r="4514" spans="1:5" ht="25.5">
      <c r="A4514" s="35" t="s">
        <v>58</v>
      </c>
      <c r="E4514" s="40" t="s">
        <v>7005</v>
      </c>
    </row>
    <row r="4515" spans="1:5" ht="12.75">
      <c r="A4515" t="s">
        <v>59</v>
      </c>
      <c r="E4515" s="39" t="s">
        <v>5</v>
      </c>
    </row>
    <row r="4516" spans="1:16" ht="38.25">
      <c r="A4516" t="s">
        <v>50</v>
      </c>
      <c s="34" t="s">
        <v>7006</v>
      </c>
      <c s="34" t="s">
        <v>7007</v>
      </c>
      <c s="35" t="s">
        <v>6157</v>
      </c>
      <c s="6" t="s">
        <v>7008</v>
      </c>
      <c s="36" t="s">
        <v>54</v>
      </c>
      <c s="37">
        <v>285.184</v>
      </c>
      <c s="36">
        <v>0</v>
      </c>
      <c s="36">
        <f>ROUND(G4516*H4516,6)</f>
      </c>
      <c r="L4516" s="38">
        <v>0</v>
      </c>
      <c s="32">
        <f>ROUND(ROUND(L4516,2)*ROUND(G4516,3),2)</f>
      </c>
      <c s="36" t="s">
        <v>68</v>
      </c>
      <c>
        <f>(M4516*21)/100</f>
      </c>
      <c t="s">
        <v>28</v>
      </c>
    </row>
    <row r="4517" spans="1:5" ht="38.25">
      <c r="A4517" s="35" t="s">
        <v>56</v>
      </c>
      <c r="E4517" s="39" t="s">
        <v>7009</v>
      </c>
    </row>
    <row r="4518" spans="1:5" ht="38.25">
      <c r="A4518" s="35" t="s">
        <v>58</v>
      </c>
      <c r="E4518" s="40" t="s">
        <v>7010</v>
      </c>
    </row>
    <row r="4519" spans="1:5" ht="12.75">
      <c r="A4519" t="s">
        <v>59</v>
      </c>
      <c r="E4519" s="39" t="s">
        <v>5</v>
      </c>
    </row>
    <row r="4520" spans="1:16" ht="38.25">
      <c r="A4520" t="s">
        <v>50</v>
      </c>
      <c s="34" t="s">
        <v>7011</v>
      </c>
      <c s="34" t="s">
        <v>7012</v>
      </c>
      <c s="35" t="s">
        <v>6162</v>
      </c>
      <c s="6" t="s">
        <v>7013</v>
      </c>
      <c s="36" t="s">
        <v>54</v>
      </c>
      <c s="37">
        <v>1061.087</v>
      </c>
      <c s="36">
        <v>0</v>
      </c>
      <c s="36">
        <f>ROUND(G4520*H4520,6)</f>
      </c>
      <c r="L4520" s="38">
        <v>0</v>
      </c>
      <c s="32">
        <f>ROUND(ROUND(L4520,2)*ROUND(G4520,3),2)</f>
      </c>
      <c s="36" t="s">
        <v>68</v>
      </c>
      <c>
        <f>(M4520*21)/100</f>
      </c>
      <c t="s">
        <v>28</v>
      </c>
    </row>
    <row r="4521" spans="1:5" ht="38.25">
      <c r="A4521" s="35" t="s">
        <v>56</v>
      </c>
      <c r="E4521" s="39" t="s">
        <v>7014</v>
      </c>
    </row>
    <row r="4522" spans="1:5" ht="38.25">
      <c r="A4522" s="35" t="s">
        <v>58</v>
      </c>
      <c r="E4522" s="40" t="s">
        <v>7015</v>
      </c>
    </row>
    <row r="4523" spans="1:5" ht="12.75">
      <c r="A4523" t="s">
        <v>59</v>
      </c>
      <c r="E4523" s="39" t="s">
        <v>5</v>
      </c>
    </row>
    <row r="4524" spans="1:16" ht="38.25">
      <c r="A4524" t="s">
        <v>50</v>
      </c>
      <c s="34" t="s">
        <v>7016</v>
      </c>
      <c s="34" t="s">
        <v>326</v>
      </c>
      <c s="35" t="s">
        <v>1655</v>
      </c>
      <c s="6" t="s">
        <v>327</v>
      </c>
      <c s="36" t="s">
        <v>54</v>
      </c>
      <c s="37">
        <v>387.145</v>
      </c>
      <c s="36">
        <v>0</v>
      </c>
      <c s="36">
        <f>ROUND(G4524*H4524,6)</f>
      </c>
      <c r="L4524" s="38">
        <v>0</v>
      </c>
      <c s="32">
        <f>ROUND(ROUND(L4524,2)*ROUND(G4524,3),2)</f>
      </c>
      <c s="36" t="s">
        <v>68</v>
      </c>
      <c>
        <f>(M4524*21)/100</f>
      </c>
      <c t="s">
        <v>28</v>
      </c>
    </row>
    <row r="4525" spans="1:5" ht="51">
      <c r="A4525" s="35" t="s">
        <v>56</v>
      </c>
      <c r="E4525" s="39" t="s">
        <v>329</v>
      </c>
    </row>
    <row r="4526" spans="1:5" ht="38.25">
      <c r="A4526" s="35" t="s">
        <v>58</v>
      </c>
      <c r="E4526" s="40" t="s">
        <v>7017</v>
      </c>
    </row>
    <row r="4527" spans="1:5" ht="12.75">
      <c r="A4527" t="s">
        <v>59</v>
      </c>
      <c r="E4527" s="39" t="s">
        <v>5</v>
      </c>
    </row>
    <row r="4528" spans="1:16" ht="38.25">
      <c r="A4528" t="s">
        <v>50</v>
      </c>
      <c s="34" t="s">
        <v>7018</v>
      </c>
      <c s="34" t="s">
        <v>7019</v>
      </c>
      <c s="35" t="s">
        <v>6169</v>
      </c>
      <c s="6" t="s">
        <v>7020</v>
      </c>
      <c s="36" t="s">
        <v>54</v>
      </c>
      <c s="37">
        <v>60.528</v>
      </c>
      <c s="36">
        <v>0</v>
      </c>
      <c s="36">
        <f>ROUND(G4528*H4528,6)</f>
      </c>
      <c r="L4528" s="38">
        <v>0</v>
      </c>
      <c s="32">
        <f>ROUND(ROUND(L4528,2)*ROUND(G4528,3),2)</f>
      </c>
      <c s="36" t="s">
        <v>68</v>
      </c>
      <c>
        <f>(M4528*21)/100</f>
      </c>
      <c t="s">
        <v>28</v>
      </c>
    </row>
    <row r="4529" spans="1:5" ht="38.25">
      <c r="A4529" s="35" t="s">
        <v>56</v>
      </c>
      <c r="E4529" s="39" t="s">
        <v>7021</v>
      </c>
    </row>
    <row r="4530" spans="1:5" ht="38.25">
      <c r="A4530" s="35" t="s">
        <v>58</v>
      </c>
      <c r="E4530" s="40" t="s">
        <v>7022</v>
      </c>
    </row>
    <row r="4531" spans="1:5" ht="12.75">
      <c r="A4531" t="s">
        <v>59</v>
      </c>
      <c r="E4531" s="39" t="s">
        <v>5</v>
      </c>
    </row>
    <row r="4532" spans="1:13" ht="12.75">
      <c r="A4532" t="s">
        <v>47</v>
      </c>
      <c r="C4532" s="31" t="s">
        <v>6546</v>
      </c>
      <c r="E4532" s="33" t="s">
        <v>7023</v>
      </c>
      <c r="J4532" s="32">
        <f>0</f>
      </c>
      <c s="32">
        <f>0</f>
      </c>
      <c s="32">
        <f>0+L4533</f>
      </c>
      <c s="32">
        <f>0+M4533</f>
      </c>
    </row>
    <row r="4533" spans="1:16" ht="12.75">
      <c r="A4533" t="s">
        <v>50</v>
      </c>
      <c s="34" t="s">
        <v>7024</v>
      </c>
      <c s="34" t="s">
        <v>7025</v>
      </c>
      <c s="35" t="s">
        <v>5</v>
      </c>
      <c s="6" t="s">
        <v>7026</v>
      </c>
      <c s="36" t="s">
        <v>54</v>
      </c>
      <c s="37">
        <v>3748.729</v>
      </c>
      <c s="36">
        <v>0</v>
      </c>
      <c s="36">
        <f>ROUND(G4533*H4533,6)</f>
      </c>
      <c r="L4533" s="38">
        <v>0</v>
      </c>
      <c s="32">
        <f>ROUND(ROUND(L4533,2)*ROUND(G4533,3),2)</f>
      </c>
      <c s="36" t="s">
        <v>55</v>
      </c>
      <c>
        <f>(M4533*21)/100</f>
      </c>
      <c t="s">
        <v>28</v>
      </c>
    </row>
    <row r="4534" spans="1:5" ht="12.75">
      <c r="A4534" s="35" t="s">
        <v>56</v>
      </c>
      <c r="E4534" s="39" t="s">
        <v>7026</v>
      </c>
    </row>
    <row r="4535" spans="1:5" ht="12.75">
      <c r="A4535" s="35" t="s">
        <v>58</v>
      </c>
      <c r="E4535" s="40" t="s">
        <v>5</v>
      </c>
    </row>
    <row r="4536" spans="1:5" ht="12.75">
      <c r="A4536" t="s">
        <v>59</v>
      </c>
      <c r="E4536" s="39" t="s">
        <v>5</v>
      </c>
    </row>
    <row r="4537" spans="1:13" ht="12.75">
      <c r="A4537" t="s">
        <v>47</v>
      </c>
      <c r="C4537" s="31" t="s">
        <v>7027</v>
      </c>
      <c r="E4537" s="33" t="s">
        <v>7028</v>
      </c>
      <c r="J4537" s="32">
        <f>0</f>
      </c>
      <c s="32">
        <f>0</f>
      </c>
      <c s="32">
        <f>0+L4538</f>
      </c>
      <c s="32">
        <f>0+M4538</f>
      </c>
    </row>
    <row r="4538" spans="1:16" ht="12.75">
      <c r="A4538" t="s">
        <v>50</v>
      </c>
      <c s="34" t="s">
        <v>7029</v>
      </c>
      <c s="34" t="s">
        <v>7030</v>
      </c>
      <c s="35" t="s">
        <v>5</v>
      </c>
      <c s="6" t="s">
        <v>1653</v>
      </c>
      <c s="36" t="s">
        <v>202</v>
      </c>
      <c s="37">
        <v>1</v>
      </c>
      <c s="36">
        <v>0</v>
      </c>
      <c s="36">
        <f>ROUND(G4538*H4538,6)</f>
      </c>
      <c r="L4538" s="38">
        <v>0</v>
      </c>
      <c s="32">
        <f>ROUND(ROUND(L4538,2)*ROUND(G4538,3),2)</f>
      </c>
      <c s="36" t="s">
        <v>68</v>
      </c>
      <c>
        <f>(M4538*21)/100</f>
      </c>
      <c t="s">
        <v>28</v>
      </c>
    </row>
    <row r="4539" spans="1:5" ht="12.75">
      <c r="A4539" s="35" t="s">
        <v>56</v>
      </c>
      <c r="E4539" s="39" t="s">
        <v>1653</v>
      </c>
    </row>
    <row r="4540" spans="1:5" ht="12.75">
      <c r="A4540" s="35" t="s">
        <v>58</v>
      </c>
      <c r="E4540" s="40" t="s">
        <v>5</v>
      </c>
    </row>
    <row r="4541" spans="1:5" ht="12.75">
      <c r="A4541" t="s">
        <v>59</v>
      </c>
      <c r="E4541" s="39" t="s">
        <v>5</v>
      </c>
    </row>
    <row r="4542" spans="1:13" ht="12.75">
      <c r="A4542" t="s">
        <v>47</v>
      </c>
      <c r="C4542" s="31" t="s">
        <v>7031</v>
      </c>
      <c r="E4542" s="33" t="s">
        <v>7032</v>
      </c>
      <c r="J4542" s="32">
        <f>0</f>
      </c>
      <c s="32">
        <f>0</f>
      </c>
      <c s="32">
        <f>0+L4543</f>
      </c>
      <c s="32">
        <f>0+M4543</f>
      </c>
    </row>
    <row r="4543" spans="1:16" ht="12.75">
      <c r="A4543" t="s">
        <v>50</v>
      </c>
      <c s="34" t="s">
        <v>7033</v>
      </c>
      <c s="34" t="s">
        <v>7034</v>
      </c>
      <c s="35" t="s">
        <v>5</v>
      </c>
      <c s="6" t="s">
        <v>7035</v>
      </c>
      <c s="36" t="s">
        <v>202</v>
      </c>
      <c s="37">
        <v>1</v>
      </c>
      <c s="36">
        <v>0</v>
      </c>
      <c s="36">
        <f>ROUND(G4543*H4543,6)</f>
      </c>
      <c r="L4543" s="38">
        <v>0</v>
      </c>
      <c s="32">
        <f>ROUND(ROUND(L4543,2)*ROUND(G4543,3),2)</f>
      </c>
      <c s="36" t="s">
        <v>68</v>
      </c>
      <c>
        <f>(M4543*21)/100</f>
      </c>
      <c t="s">
        <v>28</v>
      </c>
    </row>
    <row r="4544" spans="1:5" ht="12.75">
      <c r="A4544" s="35" t="s">
        <v>56</v>
      </c>
      <c r="E4544" s="39" t="s">
        <v>7035</v>
      </c>
    </row>
    <row r="4545" spans="1:5" ht="12.75">
      <c r="A4545" s="35" t="s">
        <v>58</v>
      </c>
      <c r="E4545" s="40" t="s">
        <v>5</v>
      </c>
    </row>
    <row r="4546" spans="1:5" ht="12.75">
      <c r="A4546" t="s">
        <v>59</v>
      </c>
      <c r="E4546" s="39" t="s">
        <v>5</v>
      </c>
    </row>
    <row r="4547" spans="1:13" ht="12.75">
      <c r="A4547" t="s">
        <v>47</v>
      </c>
      <c r="C4547" s="31" t="s">
        <v>7036</v>
      </c>
      <c r="E4547" s="33" t="s">
        <v>7037</v>
      </c>
      <c r="J4547" s="32">
        <f>0</f>
      </c>
      <c s="32">
        <f>0</f>
      </c>
      <c s="32">
        <f>0+L4548</f>
      </c>
      <c s="32">
        <f>0+M4548</f>
      </c>
    </row>
    <row r="4548" spans="1:16" ht="12.75">
      <c r="A4548" t="s">
        <v>50</v>
      </c>
      <c s="34" t="s">
        <v>7038</v>
      </c>
      <c s="34" t="s">
        <v>7039</v>
      </c>
      <c s="35" t="s">
        <v>5</v>
      </c>
      <c s="6" t="s">
        <v>7040</v>
      </c>
      <c s="36" t="s">
        <v>202</v>
      </c>
      <c s="37">
        <v>1</v>
      </c>
      <c s="36">
        <v>0</v>
      </c>
      <c s="36">
        <f>ROUND(G4548*H4548,6)</f>
      </c>
      <c r="L4548" s="38">
        <v>0</v>
      </c>
      <c s="32">
        <f>ROUND(ROUND(L4548,2)*ROUND(G4548,3),2)</f>
      </c>
      <c s="36" t="s">
        <v>68</v>
      </c>
      <c>
        <f>(M4548*21)/100</f>
      </c>
      <c t="s">
        <v>28</v>
      </c>
    </row>
    <row r="4549" spans="1:5" ht="12.75">
      <c r="A4549" s="35" t="s">
        <v>56</v>
      </c>
      <c r="E4549" s="39" t="s">
        <v>7040</v>
      </c>
    </row>
    <row r="4550" spans="1:5" ht="12.75">
      <c r="A4550" s="35" t="s">
        <v>58</v>
      </c>
      <c r="E4550" s="40" t="s">
        <v>5</v>
      </c>
    </row>
    <row r="4551" spans="1:5" ht="12.75">
      <c r="A4551" t="s">
        <v>59</v>
      </c>
      <c r="E45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COUNTIFS(L8:L367,"=0",A8:A367,"P")+COUNTIFS(L8:L367,"",A8:A367,"P")+SUM(Q8:Q367)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0+J9+J14+J91+J128+J157+J302</f>
      </c>
      <c s="29">
        <f>0+K9+K14+K91+K128+K157+K302</f>
      </c>
      <c s="29">
        <f>0+L9+L14+L91+L128+L157+L302</f>
      </c>
      <c s="29">
        <f>0+M9+M14+M91+M128+M157+M302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52</v>
      </c>
      <c s="35" t="s">
        <v>5</v>
      </c>
      <c s="6" t="s">
        <v>53</v>
      </c>
      <c s="36" t="s">
        <v>54</v>
      </c>
      <c s="37">
        <v>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61</v>
      </c>
      <c r="J14" s="32">
        <f>0</f>
      </c>
      <c s="32">
        <f>0</f>
      </c>
      <c s="32">
        <f>0+L15+L19+L23+L27+L31+L35+L39+L43+L47+L51+L55+L59+L63+L67+L71+L75+L79+L83+L87</f>
      </c>
      <c s="32">
        <f>0+M15+M19+M23+M27+M31+M35+M39+M43+M47+M51+M55+M59+M63+M67+M71+M75+M79+M83+M87</f>
      </c>
    </row>
    <row r="15" spans="1:16" ht="12.75">
      <c r="A15" t="s">
        <v>50</v>
      </c>
      <c s="34" t="s">
        <v>62</v>
      </c>
      <c s="34" t="s">
        <v>63</v>
      </c>
      <c s="35" t="s">
        <v>5</v>
      </c>
      <c s="6" t="s">
        <v>64</v>
      </c>
      <c s="36" t="s">
        <v>65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64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66</v>
      </c>
      <c s="35" t="s">
        <v>5</v>
      </c>
      <c s="6" t="s">
        <v>67</v>
      </c>
      <c s="36" t="s">
        <v>65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12.75">
      <c r="A20" s="35" t="s">
        <v>56</v>
      </c>
      <c r="E20" s="39" t="s">
        <v>67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69</v>
      </c>
      <c s="35" t="s">
        <v>5</v>
      </c>
      <c s="6" t="s">
        <v>70</v>
      </c>
      <c s="36" t="s">
        <v>65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68</v>
      </c>
      <c>
        <f>(M23*21)/100</f>
      </c>
      <c t="s">
        <v>28</v>
      </c>
    </row>
    <row r="24" spans="1:5" ht="12.75">
      <c r="A24" s="35" t="s">
        <v>56</v>
      </c>
      <c r="E24" s="39" t="s">
        <v>70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72</v>
      </c>
      <c s="35" t="s">
        <v>5</v>
      </c>
      <c s="6" t="s">
        <v>73</v>
      </c>
      <c s="36" t="s">
        <v>65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68</v>
      </c>
      <c>
        <f>(M27*21)/100</f>
      </c>
      <c t="s">
        <v>28</v>
      </c>
    </row>
    <row r="28" spans="1:5" ht="12.75">
      <c r="A28" s="35" t="s">
        <v>56</v>
      </c>
      <c r="E28" s="39" t="s">
        <v>73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74</v>
      </c>
      <c s="34" t="s">
        <v>75</v>
      </c>
      <c s="35" t="s">
        <v>5</v>
      </c>
      <c s="6" t="s">
        <v>76</v>
      </c>
      <c s="36" t="s">
        <v>65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68</v>
      </c>
      <c>
        <f>(M31*21)/100</f>
      </c>
      <c t="s">
        <v>28</v>
      </c>
    </row>
    <row r="32" spans="1:5" ht="12.75">
      <c r="A32" s="35" t="s">
        <v>56</v>
      </c>
      <c r="E32" s="39" t="s">
        <v>76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50</v>
      </c>
      <c s="34" t="s">
        <v>27</v>
      </c>
      <c s="34" t="s">
        <v>77</v>
      </c>
      <c s="35" t="s">
        <v>5</v>
      </c>
      <c s="6" t="s">
        <v>78</v>
      </c>
      <c s="36" t="s">
        <v>65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78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79</v>
      </c>
      <c s="34" t="s">
        <v>80</v>
      </c>
      <c s="35" t="s">
        <v>5</v>
      </c>
      <c s="6" t="s">
        <v>81</v>
      </c>
      <c s="36" t="s">
        <v>65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68</v>
      </c>
      <c>
        <f>(M39*21)/100</f>
      </c>
      <c t="s">
        <v>28</v>
      </c>
    </row>
    <row r="40" spans="1:5" ht="12.75">
      <c r="A40" s="35" t="s">
        <v>56</v>
      </c>
      <c r="E40" s="39" t="s">
        <v>81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82</v>
      </c>
      <c s="34" t="s">
        <v>83</v>
      </c>
      <c s="35" t="s">
        <v>5</v>
      </c>
      <c s="6" t="s">
        <v>84</v>
      </c>
      <c s="36" t="s">
        <v>65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84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85</v>
      </c>
      <c s="34" t="s">
        <v>86</v>
      </c>
      <c s="35" t="s">
        <v>5</v>
      </c>
      <c s="6" t="s">
        <v>87</v>
      </c>
      <c s="36" t="s">
        <v>65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68</v>
      </c>
      <c>
        <f>(M47*21)/100</f>
      </c>
      <c t="s">
        <v>28</v>
      </c>
    </row>
    <row r="48" spans="1:5" ht="12.75">
      <c r="A48" s="35" t="s">
        <v>56</v>
      </c>
      <c r="E48" s="39" t="s">
        <v>87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50</v>
      </c>
      <c s="34" t="s">
        <v>88</v>
      </c>
      <c s="34" t="s">
        <v>89</v>
      </c>
      <c s="35" t="s">
        <v>5</v>
      </c>
      <c s="6" t="s">
        <v>90</v>
      </c>
      <c s="36" t="s">
        <v>65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12.75">
      <c r="A52" s="35" t="s">
        <v>56</v>
      </c>
      <c r="E52" s="39" t="s">
        <v>90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91</v>
      </c>
      <c s="34" t="s">
        <v>92</v>
      </c>
      <c s="35" t="s">
        <v>5</v>
      </c>
      <c s="6" t="s">
        <v>93</v>
      </c>
      <c s="36" t="s">
        <v>65</v>
      </c>
      <c s="37">
        <v>17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93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50</v>
      </c>
      <c s="34" t="s">
        <v>94</v>
      </c>
      <c s="34" t="s">
        <v>95</v>
      </c>
      <c s="35" t="s">
        <v>5</v>
      </c>
      <c s="6" t="s">
        <v>96</v>
      </c>
      <c s="36" t="s">
        <v>65</v>
      </c>
      <c s="37">
        <v>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68</v>
      </c>
      <c>
        <f>(M59*21)/100</f>
      </c>
      <c t="s">
        <v>28</v>
      </c>
    </row>
    <row r="60" spans="1:5" ht="12.75">
      <c r="A60" s="35" t="s">
        <v>56</v>
      </c>
      <c r="E60" s="39" t="s">
        <v>96</v>
      </c>
    </row>
    <row r="61" spans="1:5" ht="12.75">
      <c r="A61" s="35" t="s">
        <v>58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97</v>
      </c>
      <c s="34" t="s">
        <v>98</v>
      </c>
      <c s="35" t="s">
        <v>5</v>
      </c>
      <c s="6" t="s">
        <v>99</v>
      </c>
      <c s="36" t="s">
        <v>65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99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12.75">
      <c r="A67" t="s">
        <v>50</v>
      </c>
      <c s="34" t="s">
        <v>100</v>
      </c>
      <c s="34" t="s">
        <v>101</v>
      </c>
      <c s="35" t="s">
        <v>5</v>
      </c>
      <c s="6" t="s">
        <v>102</v>
      </c>
      <c s="36" t="s">
        <v>65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68</v>
      </c>
      <c>
        <f>(M67*21)/100</f>
      </c>
      <c t="s">
        <v>28</v>
      </c>
    </row>
    <row r="68" spans="1:5" ht="12.75">
      <c r="A68" s="35" t="s">
        <v>56</v>
      </c>
      <c r="E68" s="39" t="s">
        <v>102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50</v>
      </c>
      <c s="34" t="s">
        <v>103</v>
      </c>
      <c s="34" t="s">
        <v>104</v>
      </c>
      <c s="35" t="s">
        <v>5</v>
      </c>
      <c s="6" t="s">
        <v>105</v>
      </c>
      <c s="36" t="s">
        <v>65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68</v>
      </c>
      <c>
        <f>(M71*21)/100</f>
      </c>
      <c t="s">
        <v>28</v>
      </c>
    </row>
    <row r="72" spans="1:5" ht="12.75">
      <c r="A72" s="35" t="s">
        <v>56</v>
      </c>
      <c r="E72" s="39" t="s">
        <v>105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50</v>
      </c>
      <c s="34" t="s">
        <v>106</v>
      </c>
      <c s="34" t="s">
        <v>107</v>
      </c>
      <c s="35" t="s">
        <v>5</v>
      </c>
      <c s="6" t="s">
        <v>108</v>
      </c>
      <c s="36" t="s">
        <v>65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12.75">
      <c r="A76" s="35" t="s">
        <v>56</v>
      </c>
      <c r="E76" s="39" t="s">
        <v>108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12.75">
      <c r="A79" t="s">
        <v>50</v>
      </c>
      <c s="34" t="s">
        <v>109</v>
      </c>
      <c s="34" t="s">
        <v>110</v>
      </c>
      <c s="35" t="s">
        <v>5</v>
      </c>
      <c s="6" t="s">
        <v>111</v>
      </c>
      <c s="36" t="s">
        <v>65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68</v>
      </c>
      <c>
        <f>(M79*21)/100</f>
      </c>
      <c t="s">
        <v>28</v>
      </c>
    </row>
    <row r="80" spans="1:5" ht="12.75">
      <c r="A80" s="35" t="s">
        <v>56</v>
      </c>
      <c r="E80" s="39" t="s">
        <v>111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50</v>
      </c>
      <c s="34" t="s">
        <v>112</v>
      </c>
      <c s="34" t="s">
        <v>113</v>
      </c>
      <c s="35" t="s">
        <v>5</v>
      </c>
      <c s="6" t="s">
        <v>114</v>
      </c>
      <c s="36" t="s">
        <v>65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12.75">
      <c r="A84" s="35" t="s">
        <v>56</v>
      </c>
      <c r="E84" s="39" t="s">
        <v>114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50</v>
      </c>
      <c s="34" t="s">
        <v>115</v>
      </c>
      <c s="34" t="s">
        <v>116</v>
      </c>
      <c s="35" t="s">
        <v>5</v>
      </c>
      <c s="6" t="s">
        <v>117</v>
      </c>
      <c s="36" t="s">
        <v>65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68</v>
      </c>
      <c>
        <f>(M87*21)/100</f>
      </c>
      <c t="s">
        <v>28</v>
      </c>
    </row>
    <row r="88" spans="1:5" ht="12.75">
      <c r="A88" s="35" t="s">
        <v>56</v>
      </c>
      <c r="E88" s="39" t="s">
        <v>117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5</v>
      </c>
    </row>
    <row r="91" spans="1:13" ht="12.75">
      <c r="A91" t="s">
        <v>47</v>
      </c>
      <c r="C91" s="31" t="s">
        <v>118</v>
      </c>
      <c r="E91" s="33" t="s">
        <v>119</v>
      </c>
      <c r="J91" s="32">
        <f>0</f>
      </c>
      <c s="32">
        <f>0</f>
      </c>
      <c s="32">
        <f>0+L92+L96+L100+L104+L108+L112+L116+L120+L124</f>
      </c>
      <c s="32">
        <f>0+M92+M96+M100+M104+M108+M112+M116+M120+M124</f>
      </c>
    </row>
    <row r="92" spans="1:16" ht="12.75">
      <c r="A92" t="s">
        <v>50</v>
      </c>
      <c s="34" t="s">
        <v>120</v>
      </c>
      <c s="34" t="s">
        <v>121</v>
      </c>
      <c s="35" t="s">
        <v>5</v>
      </c>
      <c s="6" t="s">
        <v>122</v>
      </c>
      <c s="36" t="s">
        <v>65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28</v>
      </c>
    </row>
    <row r="93" spans="1:5" ht="12.75">
      <c r="A93" s="35" t="s">
        <v>56</v>
      </c>
      <c r="E93" s="39" t="s">
        <v>122</v>
      </c>
    </row>
    <row r="94" spans="1:5" ht="12.75">
      <c r="A94" s="35" t="s">
        <v>58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50</v>
      </c>
      <c s="34" t="s">
        <v>123</v>
      </c>
      <c s="34" t="s">
        <v>124</v>
      </c>
      <c s="35" t="s">
        <v>5</v>
      </c>
      <c s="6" t="s">
        <v>125</v>
      </c>
      <c s="36" t="s">
        <v>65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125</v>
      </c>
    </row>
    <row r="98" spans="1:5" ht="12.75">
      <c r="A98" s="35" t="s">
        <v>58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12.75">
      <c r="A100" t="s">
        <v>50</v>
      </c>
      <c s="34" t="s">
        <v>126</v>
      </c>
      <c s="34" t="s">
        <v>127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12.75">
      <c r="A101" s="35" t="s">
        <v>56</v>
      </c>
      <c r="E101" s="39" t="s">
        <v>128</v>
      </c>
    </row>
    <row r="102" spans="1:5" ht="12.75">
      <c r="A102" s="35" t="s">
        <v>58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12.75">
      <c r="A104" t="s">
        <v>50</v>
      </c>
      <c s="34" t="s">
        <v>129</v>
      </c>
      <c s="34" t="s">
        <v>130</v>
      </c>
      <c s="35" t="s">
        <v>5</v>
      </c>
      <c s="6" t="s">
        <v>131</v>
      </c>
      <c s="36" t="s">
        <v>65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131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50</v>
      </c>
      <c s="34" t="s">
        <v>132</v>
      </c>
      <c s="34" t="s">
        <v>133</v>
      </c>
      <c s="35" t="s">
        <v>5</v>
      </c>
      <c s="6" t="s">
        <v>128</v>
      </c>
      <c s="36" t="s">
        <v>65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128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50</v>
      </c>
      <c s="34" t="s">
        <v>134</v>
      </c>
      <c s="34" t="s">
        <v>135</v>
      </c>
      <c s="35" t="s">
        <v>5</v>
      </c>
      <c s="6" t="s">
        <v>136</v>
      </c>
      <c s="36" t="s">
        <v>65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68</v>
      </c>
      <c>
        <f>(M112*21)/100</f>
      </c>
      <c t="s">
        <v>28</v>
      </c>
    </row>
    <row r="113" spans="1:5" ht="12.75">
      <c r="A113" s="35" t="s">
        <v>56</v>
      </c>
      <c r="E113" s="39" t="s">
        <v>136</v>
      </c>
    </row>
    <row r="114" spans="1:5" ht="12.75">
      <c r="A114" s="35" t="s">
        <v>58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12.75">
      <c r="A116" t="s">
        <v>50</v>
      </c>
      <c s="34" t="s">
        <v>137</v>
      </c>
      <c s="34" t="s">
        <v>138</v>
      </c>
      <c s="35" t="s">
        <v>5</v>
      </c>
      <c s="6" t="s">
        <v>139</v>
      </c>
      <c s="36" t="s">
        <v>65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68</v>
      </c>
      <c>
        <f>(M116*21)/100</f>
      </c>
      <c t="s">
        <v>28</v>
      </c>
    </row>
    <row r="117" spans="1:5" ht="12.75">
      <c r="A117" s="35" t="s">
        <v>56</v>
      </c>
      <c r="E117" s="39" t="s">
        <v>139</v>
      </c>
    </row>
    <row r="118" spans="1:5" ht="12.75">
      <c r="A118" s="35" t="s">
        <v>58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12.75">
      <c r="A120" t="s">
        <v>50</v>
      </c>
      <c s="34" t="s">
        <v>140</v>
      </c>
      <c s="34" t="s">
        <v>141</v>
      </c>
      <c s="35" t="s">
        <v>5</v>
      </c>
      <c s="6" t="s">
        <v>142</v>
      </c>
      <c s="36" t="s">
        <v>65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12.75">
      <c r="A121" s="35" t="s">
        <v>56</v>
      </c>
      <c r="E121" s="39" t="s">
        <v>142</v>
      </c>
    </row>
    <row r="122" spans="1:5" ht="12.75">
      <c r="A122" s="35" t="s">
        <v>58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50</v>
      </c>
      <c s="34" t="s">
        <v>143</v>
      </c>
      <c s="34" t="s">
        <v>144</v>
      </c>
      <c s="35" t="s">
        <v>5</v>
      </c>
      <c s="6" t="s">
        <v>145</v>
      </c>
      <c s="36" t="s">
        <v>65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68</v>
      </c>
      <c>
        <f>(M124*21)/100</f>
      </c>
      <c t="s">
        <v>28</v>
      </c>
    </row>
    <row r="125" spans="1:5" ht="12.75">
      <c r="A125" s="35" t="s">
        <v>56</v>
      </c>
      <c r="E125" s="39" t="s">
        <v>145</v>
      </c>
    </row>
    <row r="126" spans="1:5" ht="12.75">
      <c r="A126" s="35" t="s">
        <v>58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3" ht="12.75">
      <c r="A128" t="s">
        <v>47</v>
      </c>
      <c r="C128" s="31" t="s">
        <v>146</v>
      </c>
      <c r="E128" s="33" t="s">
        <v>147</v>
      </c>
      <c r="J128" s="32">
        <f>0</f>
      </c>
      <c s="32">
        <f>0</f>
      </c>
      <c s="32">
        <f>0+L129+L133+L137+L141+L145+L149+L153</f>
      </c>
      <c s="32">
        <f>0+M129+M133+M137+M141+M145+M149+M153</f>
      </c>
    </row>
    <row r="129" spans="1:16" ht="12.75">
      <c r="A129" t="s">
        <v>50</v>
      </c>
      <c s="34" t="s">
        <v>148</v>
      </c>
      <c s="34" t="s">
        <v>149</v>
      </c>
      <c s="35" t="s">
        <v>5</v>
      </c>
      <c s="6" t="s">
        <v>150</v>
      </c>
      <c s="36" t="s">
        <v>65</v>
      </c>
      <c s="37">
        <v>156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28</v>
      </c>
    </row>
    <row r="130" spans="1:5" ht="12.75">
      <c r="A130" s="35" t="s">
        <v>56</v>
      </c>
      <c r="E130" s="39" t="s">
        <v>150</v>
      </c>
    </row>
    <row r="131" spans="1:5" ht="12.75">
      <c r="A131" s="35" t="s">
        <v>58</v>
      </c>
      <c r="E131" s="40" t="s">
        <v>5</v>
      </c>
    </row>
    <row r="132" spans="1:5" ht="12.75">
      <c r="A132" t="s">
        <v>59</v>
      </c>
      <c r="E132" s="39" t="s">
        <v>5</v>
      </c>
    </row>
    <row r="133" spans="1:16" ht="12.75">
      <c r="A133" t="s">
        <v>50</v>
      </c>
      <c s="34" t="s">
        <v>151</v>
      </c>
      <c s="34" t="s">
        <v>152</v>
      </c>
      <c s="35" t="s">
        <v>5</v>
      </c>
      <c s="6" t="s">
        <v>153</v>
      </c>
      <c s="36" t="s">
        <v>65</v>
      </c>
      <c s="37">
        <v>156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68</v>
      </c>
      <c>
        <f>(M133*21)/100</f>
      </c>
      <c t="s">
        <v>28</v>
      </c>
    </row>
    <row r="134" spans="1:5" ht="12.75">
      <c r="A134" s="35" t="s">
        <v>56</v>
      </c>
      <c r="E134" s="39" t="s">
        <v>153</v>
      </c>
    </row>
    <row r="135" spans="1:5" ht="12.75">
      <c r="A135" s="35" t="s">
        <v>58</v>
      </c>
      <c r="E135" s="40" t="s">
        <v>5</v>
      </c>
    </row>
    <row r="136" spans="1:5" ht="12.75">
      <c r="A136" t="s">
        <v>59</v>
      </c>
      <c r="E136" s="39" t="s">
        <v>5</v>
      </c>
    </row>
    <row r="137" spans="1:16" ht="12.75">
      <c r="A137" t="s">
        <v>50</v>
      </c>
      <c s="34" t="s">
        <v>154</v>
      </c>
      <c s="34" t="s">
        <v>155</v>
      </c>
      <c s="35" t="s">
        <v>5</v>
      </c>
      <c s="6" t="s">
        <v>156</v>
      </c>
      <c s="36" t="s">
        <v>65</v>
      </c>
      <c s="37">
        <v>156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68</v>
      </c>
      <c>
        <f>(M137*21)/100</f>
      </c>
      <c t="s">
        <v>28</v>
      </c>
    </row>
    <row r="138" spans="1:5" ht="12.75">
      <c r="A138" s="35" t="s">
        <v>56</v>
      </c>
      <c r="E138" s="39" t="s">
        <v>156</v>
      </c>
    </row>
    <row r="139" spans="1:5" ht="12.75">
      <c r="A139" s="35" t="s">
        <v>58</v>
      </c>
      <c r="E139" s="40" t="s">
        <v>5</v>
      </c>
    </row>
    <row r="140" spans="1:5" ht="12.75">
      <c r="A140" t="s">
        <v>59</v>
      </c>
      <c r="E140" s="39" t="s">
        <v>5</v>
      </c>
    </row>
    <row r="141" spans="1:16" ht="12.75">
      <c r="A141" t="s">
        <v>50</v>
      </c>
      <c s="34" t="s">
        <v>157</v>
      </c>
      <c s="34" t="s">
        <v>158</v>
      </c>
      <c s="35" t="s">
        <v>5</v>
      </c>
      <c s="6" t="s">
        <v>159</v>
      </c>
      <c s="36" t="s">
        <v>65</v>
      </c>
      <c s="37">
        <v>303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28</v>
      </c>
    </row>
    <row r="142" spans="1:5" ht="12.75">
      <c r="A142" s="35" t="s">
        <v>56</v>
      </c>
      <c r="E142" s="39" t="s">
        <v>159</v>
      </c>
    </row>
    <row r="143" spans="1:5" ht="12.75">
      <c r="A143" s="35" t="s">
        <v>58</v>
      </c>
      <c r="E143" s="40" t="s">
        <v>5</v>
      </c>
    </row>
    <row r="144" spans="1:5" ht="12.75">
      <c r="A144" t="s">
        <v>59</v>
      </c>
      <c r="E144" s="39" t="s">
        <v>5</v>
      </c>
    </row>
    <row r="145" spans="1:16" ht="12.75">
      <c r="A145" t="s">
        <v>50</v>
      </c>
      <c s="34" t="s">
        <v>160</v>
      </c>
      <c s="34" t="s">
        <v>161</v>
      </c>
      <c s="35" t="s">
        <v>5</v>
      </c>
      <c s="6" t="s">
        <v>162</v>
      </c>
      <c s="36" t="s">
        <v>65</v>
      </c>
      <c s="37">
        <v>303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68</v>
      </c>
      <c>
        <f>(M145*21)/100</f>
      </c>
      <c t="s">
        <v>28</v>
      </c>
    </row>
    <row r="146" spans="1:5" ht="12.75">
      <c r="A146" s="35" t="s">
        <v>56</v>
      </c>
      <c r="E146" s="39" t="s">
        <v>162</v>
      </c>
    </row>
    <row r="147" spans="1:5" ht="12.75">
      <c r="A147" s="35" t="s">
        <v>58</v>
      </c>
      <c r="E147" s="40" t="s">
        <v>5</v>
      </c>
    </row>
    <row r="148" spans="1:5" ht="12.75">
      <c r="A148" t="s">
        <v>59</v>
      </c>
      <c r="E148" s="39" t="s">
        <v>5</v>
      </c>
    </row>
    <row r="149" spans="1:16" ht="12.75">
      <c r="A149" t="s">
        <v>50</v>
      </c>
      <c s="34" t="s">
        <v>163</v>
      </c>
      <c s="34" t="s">
        <v>164</v>
      </c>
      <c s="35" t="s">
        <v>5</v>
      </c>
      <c s="6" t="s">
        <v>165</v>
      </c>
      <c s="36" t="s">
        <v>65</v>
      </c>
      <c s="37">
        <v>13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28</v>
      </c>
    </row>
    <row r="150" spans="1:5" ht="12.75">
      <c r="A150" s="35" t="s">
        <v>56</v>
      </c>
      <c r="E150" s="39" t="s">
        <v>165</v>
      </c>
    </row>
    <row r="151" spans="1:5" ht="12.75">
      <c r="A151" s="35" t="s">
        <v>58</v>
      </c>
      <c r="E151" s="40" t="s">
        <v>5</v>
      </c>
    </row>
    <row r="152" spans="1:5" ht="12.75">
      <c r="A152" t="s">
        <v>59</v>
      </c>
      <c r="E152" s="39" t="s">
        <v>5</v>
      </c>
    </row>
    <row r="153" spans="1:16" ht="12.75">
      <c r="A153" t="s">
        <v>50</v>
      </c>
      <c s="34" t="s">
        <v>166</v>
      </c>
      <c s="34" t="s">
        <v>167</v>
      </c>
      <c s="35" t="s">
        <v>5</v>
      </c>
      <c s="6" t="s">
        <v>168</v>
      </c>
      <c s="36" t="s">
        <v>65</v>
      </c>
      <c s="37">
        <v>13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68</v>
      </c>
      <c>
        <f>(M153*21)/100</f>
      </c>
      <c t="s">
        <v>28</v>
      </c>
    </row>
    <row r="154" spans="1:5" ht="12.75">
      <c r="A154" s="35" t="s">
        <v>56</v>
      </c>
      <c r="E154" s="39" t="s">
        <v>168</v>
      </c>
    </row>
    <row r="155" spans="1:5" ht="12.75">
      <c r="A155" s="35" t="s">
        <v>58</v>
      </c>
      <c r="E155" s="40" t="s">
        <v>5</v>
      </c>
    </row>
    <row r="156" spans="1:5" ht="12.75">
      <c r="A156" t="s">
        <v>59</v>
      </c>
      <c r="E156" s="39" t="s">
        <v>5</v>
      </c>
    </row>
    <row r="157" spans="1:13" ht="12.75">
      <c r="A157" t="s">
        <v>47</v>
      </c>
      <c r="C157" s="31" t="s">
        <v>169</v>
      </c>
      <c r="E157" s="33" t="s">
        <v>170</v>
      </c>
      <c r="J157" s="32">
        <f>0</f>
      </c>
      <c s="32">
        <f>0</f>
      </c>
      <c s="32">
        <f>0+L158+L162+L166+L170+L174+L178+L182+L186+L190+L194+L198+L202+L206+L210+L214+L218+L222+L226+L230+L234+L238+L242+L246+L250+L254+L258+L262+L266+L270+L274+L278+L282+L286+L290+L294+L298</f>
      </c>
      <c s="32">
        <f>0+M158+M162+M166+M170+M174+M178+M182+M186+M190+M194+M198+M202+M206+M210+M214+M218+M222+M226+M230+M234+M238+M242+M246+M250+M254+M258+M262+M266+M270+M274+M278+M282+M286+M290+M294+M298</f>
      </c>
    </row>
    <row r="158" spans="1:16" ht="12.75">
      <c r="A158" t="s">
        <v>50</v>
      </c>
      <c s="34" t="s">
        <v>171</v>
      </c>
      <c s="34" t="s">
        <v>172</v>
      </c>
      <c s="35" t="s">
        <v>5</v>
      </c>
      <c s="6" t="s">
        <v>173</v>
      </c>
      <c s="36" t="s">
        <v>174</v>
      </c>
      <c s="37">
        <v>16000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28</v>
      </c>
    </row>
    <row r="159" spans="1:5" ht="12.75">
      <c r="A159" s="35" t="s">
        <v>56</v>
      </c>
      <c r="E159" s="39" t="s">
        <v>173</v>
      </c>
    </row>
    <row r="160" spans="1:5" ht="12.75">
      <c r="A160" s="35" t="s">
        <v>58</v>
      </c>
      <c r="E160" s="40" t="s">
        <v>5</v>
      </c>
    </row>
    <row r="161" spans="1:5" ht="12.75">
      <c r="A161" t="s">
        <v>59</v>
      </c>
      <c r="E161" s="39" t="s">
        <v>5</v>
      </c>
    </row>
    <row r="162" spans="1:16" ht="12.75">
      <c r="A162" t="s">
        <v>50</v>
      </c>
      <c s="34" t="s">
        <v>175</v>
      </c>
      <c s="34" t="s">
        <v>176</v>
      </c>
      <c s="35" t="s">
        <v>5</v>
      </c>
      <c s="6" t="s">
        <v>177</v>
      </c>
      <c s="36" t="s">
        <v>174</v>
      </c>
      <c s="37">
        <v>18400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68</v>
      </c>
      <c>
        <f>(M162*21)/100</f>
      </c>
      <c t="s">
        <v>28</v>
      </c>
    </row>
    <row r="163" spans="1:5" ht="12.75">
      <c r="A163" s="35" t="s">
        <v>56</v>
      </c>
      <c r="E163" s="39" t="s">
        <v>177</v>
      </c>
    </row>
    <row r="164" spans="1:5" ht="12.75">
      <c r="A164" s="35" t="s">
        <v>58</v>
      </c>
      <c r="E164" s="40" t="s">
        <v>5</v>
      </c>
    </row>
    <row r="165" spans="1:5" ht="12.75">
      <c r="A165" t="s">
        <v>59</v>
      </c>
      <c r="E165" s="39" t="s">
        <v>5</v>
      </c>
    </row>
    <row r="166" spans="1:16" ht="12.75">
      <c r="A166" t="s">
        <v>50</v>
      </c>
      <c s="34" t="s">
        <v>178</v>
      </c>
      <c s="34" t="s">
        <v>179</v>
      </c>
      <c s="35" t="s">
        <v>5</v>
      </c>
      <c s="6" t="s">
        <v>180</v>
      </c>
      <c s="36" t="s">
        <v>174</v>
      </c>
      <c s="37">
        <v>100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28</v>
      </c>
    </row>
    <row r="167" spans="1:5" ht="12.75">
      <c r="A167" s="35" t="s">
        <v>56</v>
      </c>
      <c r="E167" s="39" t="s">
        <v>180</v>
      </c>
    </row>
    <row r="168" spans="1:5" ht="12.75">
      <c r="A168" s="35" t="s">
        <v>58</v>
      </c>
      <c r="E168" s="40" t="s">
        <v>5</v>
      </c>
    </row>
    <row r="169" spans="1:5" ht="12.75">
      <c r="A169" t="s">
        <v>59</v>
      </c>
      <c r="E169" s="39" t="s">
        <v>5</v>
      </c>
    </row>
    <row r="170" spans="1:16" ht="12.75">
      <c r="A170" t="s">
        <v>50</v>
      </c>
      <c s="34" t="s">
        <v>181</v>
      </c>
      <c s="34" t="s">
        <v>182</v>
      </c>
      <c s="35" t="s">
        <v>5</v>
      </c>
      <c s="6" t="s">
        <v>183</v>
      </c>
      <c s="36" t="s">
        <v>174</v>
      </c>
      <c s="37">
        <v>115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68</v>
      </c>
      <c>
        <f>(M170*21)/100</f>
      </c>
      <c t="s">
        <v>28</v>
      </c>
    </row>
    <row r="171" spans="1:5" ht="12.75">
      <c r="A171" s="35" t="s">
        <v>56</v>
      </c>
      <c r="E171" s="39" t="s">
        <v>183</v>
      </c>
    </row>
    <row r="172" spans="1:5" ht="12.75">
      <c r="A172" s="35" t="s">
        <v>58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50</v>
      </c>
      <c s="34" t="s">
        <v>184</v>
      </c>
      <c s="34" t="s">
        <v>185</v>
      </c>
      <c s="35" t="s">
        <v>5</v>
      </c>
      <c s="6" t="s">
        <v>186</v>
      </c>
      <c s="36" t="s">
        <v>174</v>
      </c>
      <c s="37">
        <v>30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28</v>
      </c>
    </row>
    <row r="175" spans="1:5" ht="12.75">
      <c r="A175" s="35" t="s">
        <v>56</v>
      </c>
      <c r="E175" s="39" t="s">
        <v>186</v>
      </c>
    </row>
    <row r="176" spans="1:5" ht="12.75">
      <c r="A176" s="35" t="s">
        <v>58</v>
      </c>
      <c r="E176" s="40" t="s">
        <v>5</v>
      </c>
    </row>
    <row r="177" spans="1:5" ht="12.75">
      <c r="A177" t="s">
        <v>59</v>
      </c>
      <c r="E177" s="39" t="s">
        <v>5</v>
      </c>
    </row>
    <row r="178" spans="1:16" ht="25.5">
      <c r="A178" t="s">
        <v>50</v>
      </c>
      <c s="34" t="s">
        <v>187</v>
      </c>
      <c s="34" t="s">
        <v>188</v>
      </c>
      <c s="35" t="s">
        <v>5</v>
      </c>
      <c s="6" t="s">
        <v>189</v>
      </c>
      <c s="36" t="s">
        <v>174</v>
      </c>
      <c s="37">
        <v>36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68</v>
      </c>
      <c>
        <f>(M178*21)/100</f>
      </c>
      <c t="s">
        <v>28</v>
      </c>
    </row>
    <row r="179" spans="1:5" ht="25.5">
      <c r="A179" s="35" t="s">
        <v>56</v>
      </c>
      <c r="E179" s="39" t="s">
        <v>189</v>
      </c>
    </row>
    <row r="180" spans="1:5" ht="12.75">
      <c r="A180" s="35" t="s">
        <v>58</v>
      </c>
      <c r="E180" s="40" t="s">
        <v>5</v>
      </c>
    </row>
    <row r="181" spans="1:5" ht="12.75">
      <c r="A181" t="s">
        <v>59</v>
      </c>
      <c r="E181" s="39" t="s">
        <v>5</v>
      </c>
    </row>
    <row r="182" spans="1:16" ht="12.75">
      <c r="A182" t="s">
        <v>50</v>
      </c>
      <c s="34" t="s">
        <v>190</v>
      </c>
      <c s="34" t="s">
        <v>191</v>
      </c>
      <c s="35" t="s">
        <v>5</v>
      </c>
      <c s="6" t="s">
        <v>192</v>
      </c>
      <c s="36" t="s">
        <v>174</v>
      </c>
      <c s="37">
        <v>3000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68</v>
      </c>
      <c>
        <f>(M182*21)/100</f>
      </c>
      <c t="s">
        <v>28</v>
      </c>
    </row>
    <row r="183" spans="1:5" ht="12.75">
      <c r="A183" s="35" t="s">
        <v>56</v>
      </c>
      <c r="E183" s="39" t="s">
        <v>192</v>
      </c>
    </row>
    <row r="184" spans="1:5" ht="12.75">
      <c r="A184" s="35" t="s">
        <v>58</v>
      </c>
      <c r="E184" s="40" t="s">
        <v>5</v>
      </c>
    </row>
    <row r="185" spans="1:5" ht="12.75">
      <c r="A185" t="s">
        <v>59</v>
      </c>
      <c r="E185" s="39" t="s">
        <v>5</v>
      </c>
    </row>
    <row r="186" spans="1:16" ht="12.75">
      <c r="A186" t="s">
        <v>50</v>
      </c>
      <c s="34" t="s">
        <v>193</v>
      </c>
      <c s="34" t="s">
        <v>194</v>
      </c>
      <c s="35" t="s">
        <v>5</v>
      </c>
      <c s="6" t="s">
        <v>195</v>
      </c>
      <c s="36" t="s">
        <v>174</v>
      </c>
      <c s="37">
        <v>1000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28</v>
      </c>
    </row>
    <row r="187" spans="1:5" ht="12.75">
      <c r="A187" s="35" t="s">
        <v>56</v>
      </c>
      <c r="E187" s="39" t="s">
        <v>195</v>
      </c>
    </row>
    <row r="188" spans="1:5" ht="12.75">
      <c r="A188" s="35" t="s">
        <v>58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12.75">
      <c r="A190" t="s">
        <v>50</v>
      </c>
      <c s="34" t="s">
        <v>196</v>
      </c>
      <c s="34" t="s">
        <v>197</v>
      </c>
      <c s="35" t="s">
        <v>5</v>
      </c>
      <c s="6" t="s">
        <v>198</v>
      </c>
      <c s="36" t="s">
        <v>174</v>
      </c>
      <c s="37">
        <v>2000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28</v>
      </c>
    </row>
    <row r="191" spans="1:5" ht="12.75">
      <c r="A191" s="35" t="s">
        <v>56</v>
      </c>
      <c r="E191" s="39" t="s">
        <v>198</v>
      </c>
    </row>
    <row r="192" spans="1:5" ht="12.75">
      <c r="A192" s="35" t="s">
        <v>58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12.75">
      <c r="A194" t="s">
        <v>50</v>
      </c>
      <c s="34" t="s">
        <v>199</v>
      </c>
      <c s="34" t="s">
        <v>200</v>
      </c>
      <c s="35" t="s">
        <v>5</v>
      </c>
      <c s="6" t="s">
        <v>201</v>
      </c>
      <c s="36" t="s">
        <v>202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68</v>
      </c>
      <c>
        <f>(M194*21)/100</f>
      </c>
      <c t="s">
        <v>28</v>
      </c>
    </row>
    <row r="195" spans="1:5" ht="12.75">
      <c r="A195" s="35" t="s">
        <v>56</v>
      </c>
      <c r="E195" s="39" t="s">
        <v>201</v>
      </c>
    </row>
    <row r="196" spans="1:5" ht="12.75">
      <c r="A196" s="35" t="s">
        <v>58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50</v>
      </c>
      <c s="34" t="s">
        <v>203</v>
      </c>
      <c s="34" t="s">
        <v>204</v>
      </c>
      <c s="35" t="s">
        <v>5</v>
      </c>
      <c s="6" t="s">
        <v>205</v>
      </c>
      <c s="36" t="s">
        <v>206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68</v>
      </c>
      <c>
        <f>(M198*21)/100</f>
      </c>
      <c t="s">
        <v>28</v>
      </c>
    </row>
    <row r="199" spans="1:5" ht="12.75">
      <c r="A199" s="35" t="s">
        <v>56</v>
      </c>
      <c r="E199" s="39" t="s">
        <v>205</v>
      </c>
    </row>
    <row r="200" spans="1:5" ht="12.75">
      <c r="A200" s="35" t="s">
        <v>58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6" ht="12.75">
      <c r="A202" t="s">
        <v>50</v>
      </c>
      <c s="34" t="s">
        <v>207</v>
      </c>
      <c s="34" t="s">
        <v>208</v>
      </c>
      <c s="35" t="s">
        <v>5</v>
      </c>
      <c s="6" t="s">
        <v>209</v>
      </c>
      <c s="36" t="s">
        <v>65</v>
      </c>
      <c s="37">
        <v>24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28</v>
      </c>
    </row>
    <row r="203" spans="1:5" ht="12.75">
      <c r="A203" s="35" t="s">
        <v>56</v>
      </c>
      <c r="E203" s="39" t="s">
        <v>209</v>
      </c>
    </row>
    <row r="204" spans="1:5" ht="12.75">
      <c r="A204" s="35" t="s">
        <v>58</v>
      </c>
      <c r="E204" s="40" t="s">
        <v>5</v>
      </c>
    </row>
    <row r="205" spans="1:5" ht="12.75">
      <c r="A205" t="s">
        <v>59</v>
      </c>
      <c r="E205" s="39" t="s">
        <v>5</v>
      </c>
    </row>
    <row r="206" spans="1:16" ht="12.75">
      <c r="A206" t="s">
        <v>50</v>
      </c>
      <c s="34" t="s">
        <v>210</v>
      </c>
      <c s="34" t="s">
        <v>211</v>
      </c>
      <c s="35" t="s">
        <v>5</v>
      </c>
      <c s="6" t="s">
        <v>212</v>
      </c>
      <c s="36" t="s">
        <v>65</v>
      </c>
      <c s="37">
        <v>24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28</v>
      </c>
    </row>
    <row r="207" spans="1:5" ht="12.75">
      <c r="A207" s="35" t="s">
        <v>56</v>
      </c>
      <c r="E207" s="39" t="s">
        <v>212</v>
      </c>
    </row>
    <row r="208" spans="1:5" ht="12.75">
      <c r="A208" s="35" t="s">
        <v>58</v>
      </c>
      <c r="E208" s="40" t="s">
        <v>5</v>
      </c>
    </row>
    <row r="209" spans="1:5" ht="12.75">
      <c r="A209" t="s">
        <v>59</v>
      </c>
      <c r="E209" s="39" t="s">
        <v>5</v>
      </c>
    </row>
    <row r="210" spans="1:16" ht="12.75">
      <c r="A210" t="s">
        <v>50</v>
      </c>
      <c s="34" t="s">
        <v>213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28</v>
      </c>
    </row>
    <row r="211" spans="1:5" ht="12.75">
      <c r="A211" s="35" t="s">
        <v>56</v>
      </c>
      <c r="E211" s="39" t="s">
        <v>142</v>
      </c>
    </row>
    <row r="212" spans="1:5" ht="12.75">
      <c r="A212" s="35" t="s">
        <v>58</v>
      </c>
      <c r="E212" s="40" t="s">
        <v>5</v>
      </c>
    </row>
    <row r="213" spans="1:5" ht="12.75">
      <c r="A213" t="s">
        <v>59</v>
      </c>
      <c r="E213" s="39" t="s">
        <v>5</v>
      </c>
    </row>
    <row r="214" spans="1:16" ht="12.75">
      <c r="A214" t="s">
        <v>50</v>
      </c>
      <c s="34" t="s">
        <v>214</v>
      </c>
      <c s="34" t="s">
        <v>185</v>
      </c>
      <c s="35" t="s">
        <v>62</v>
      </c>
      <c s="6" t="s">
        <v>186</v>
      </c>
      <c s="36" t="s">
        <v>174</v>
      </c>
      <c s="37">
        <v>60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28</v>
      </c>
    </row>
    <row r="215" spans="1:5" ht="12.75">
      <c r="A215" s="35" t="s">
        <v>56</v>
      </c>
      <c r="E215" s="39" t="s">
        <v>186</v>
      </c>
    </row>
    <row r="216" spans="1:5" ht="12.75">
      <c r="A216" s="35" t="s">
        <v>58</v>
      </c>
      <c r="E216" s="40" t="s">
        <v>5</v>
      </c>
    </row>
    <row r="217" spans="1:5" ht="12.75">
      <c r="A217" t="s">
        <v>59</v>
      </c>
      <c r="E217" s="39" t="s">
        <v>5</v>
      </c>
    </row>
    <row r="218" spans="1:16" ht="12.75">
      <c r="A218" t="s">
        <v>50</v>
      </c>
      <c s="34" t="s">
        <v>215</v>
      </c>
      <c s="34" t="s">
        <v>216</v>
      </c>
      <c s="35" t="s">
        <v>5</v>
      </c>
      <c s="6" t="s">
        <v>217</v>
      </c>
      <c s="36" t="s">
        <v>174</v>
      </c>
      <c s="37">
        <v>72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68</v>
      </c>
      <c>
        <f>(M218*21)/100</f>
      </c>
      <c t="s">
        <v>28</v>
      </c>
    </row>
    <row r="219" spans="1:5" ht="12.75">
      <c r="A219" s="35" t="s">
        <v>56</v>
      </c>
      <c r="E219" s="39" t="s">
        <v>217</v>
      </c>
    </row>
    <row r="220" spans="1:5" ht="12.75">
      <c r="A220" s="35" t="s">
        <v>58</v>
      </c>
      <c r="E220" s="40" t="s">
        <v>5</v>
      </c>
    </row>
    <row r="221" spans="1:5" ht="12.75">
      <c r="A221" t="s">
        <v>59</v>
      </c>
      <c r="E221" s="39" t="s">
        <v>5</v>
      </c>
    </row>
    <row r="222" spans="1:16" ht="12.75">
      <c r="A222" t="s">
        <v>50</v>
      </c>
      <c s="34" t="s">
        <v>218</v>
      </c>
      <c s="34" t="s">
        <v>219</v>
      </c>
      <c s="35" t="s">
        <v>5</v>
      </c>
      <c s="6" t="s">
        <v>220</v>
      </c>
      <c s="36" t="s">
        <v>65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28</v>
      </c>
    </row>
    <row r="223" spans="1:5" ht="12.75">
      <c r="A223" s="35" t="s">
        <v>56</v>
      </c>
      <c r="E223" s="39" t="s">
        <v>220</v>
      </c>
    </row>
    <row r="224" spans="1:5" ht="12.75">
      <c r="A224" s="35" t="s">
        <v>58</v>
      </c>
      <c r="E224" s="40" t="s">
        <v>5</v>
      </c>
    </row>
    <row r="225" spans="1:5" ht="12.75">
      <c r="A225" t="s">
        <v>59</v>
      </c>
      <c r="E225" s="39" t="s">
        <v>5</v>
      </c>
    </row>
    <row r="226" spans="1:16" ht="12.75">
      <c r="A226" t="s">
        <v>50</v>
      </c>
      <c s="34" t="s">
        <v>221</v>
      </c>
      <c s="34" t="s">
        <v>222</v>
      </c>
      <c s="35" t="s">
        <v>5</v>
      </c>
      <c s="6" t="s">
        <v>223</v>
      </c>
      <c s="36" t="s">
        <v>65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12.75">
      <c r="A227" s="35" t="s">
        <v>56</v>
      </c>
      <c r="E227" s="39" t="s">
        <v>223</v>
      </c>
    </row>
    <row r="228" spans="1:5" ht="12.75">
      <c r="A228" s="35" t="s">
        <v>58</v>
      </c>
      <c r="E228" s="40" t="s">
        <v>5</v>
      </c>
    </row>
    <row r="229" spans="1:5" ht="12.75">
      <c r="A229" t="s">
        <v>59</v>
      </c>
      <c r="E229" s="39" t="s">
        <v>5</v>
      </c>
    </row>
    <row r="230" spans="1:16" ht="12.75">
      <c r="A230" t="s">
        <v>50</v>
      </c>
      <c s="34" t="s">
        <v>224</v>
      </c>
      <c s="34" t="s">
        <v>225</v>
      </c>
      <c s="35" t="s">
        <v>5</v>
      </c>
      <c s="6" t="s">
        <v>226</v>
      </c>
      <c s="36" t="s">
        <v>65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28</v>
      </c>
    </row>
    <row r="231" spans="1:5" ht="12.75">
      <c r="A231" s="35" t="s">
        <v>56</v>
      </c>
      <c r="E231" s="39" t="s">
        <v>226</v>
      </c>
    </row>
    <row r="232" spans="1:5" ht="12.75">
      <c r="A232" s="35" t="s">
        <v>58</v>
      </c>
      <c r="E232" s="40" t="s">
        <v>5</v>
      </c>
    </row>
    <row r="233" spans="1:5" ht="12.75">
      <c r="A233" t="s">
        <v>59</v>
      </c>
      <c r="E233" s="39" t="s">
        <v>5</v>
      </c>
    </row>
    <row r="234" spans="1:16" ht="12.75">
      <c r="A234" t="s">
        <v>50</v>
      </c>
      <c s="34" t="s">
        <v>227</v>
      </c>
      <c s="34" t="s">
        <v>228</v>
      </c>
      <c s="35" t="s">
        <v>5</v>
      </c>
      <c s="6" t="s">
        <v>229</v>
      </c>
      <c s="36" t="s">
        <v>65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28</v>
      </c>
    </row>
    <row r="235" spans="1:5" ht="12.75">
      <c r="A235" s="35" t="s">
        <v>56</v>
      </c>
      <c r="E235" s="39" t="s">
        <v>229</v>
      </c>
    </row>
    <row r="236" spans="1:5" ht="12.75">
      <c r="A236" s="35" t="s">
        <v>58</v>
      </c>
      <c r="E236" s="40" t="s">
        <v>5</v>
      </c>
    </row>
    <row r="237" spans="1:5" ht="12.75">
      <c r="A237" t="s">
        <v>59</v>
      </c>
      <c r="E237" s="39" t="s">
        <v>5</v>
      </c>
    </row>
    <row r="238" spans="1:16" ht="12.75">
      <c r="A238" t="s">
        <v>50</v>
      </c>
      <c s="34" t="s">
        <v>230</v>
      </c>
      <c s="34" t="s">
        <v>231</v>
      </c>
      <c s="35" t="s">
        <v>5</v>
      </c>
      <c s="6" t="s">
        <v>232</v>
      </c>
      <c s="36" t="s">
        <v>65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68</v>
      </c>
      <c>
        <f>(M238*21)/100</f>
      </c>
      <c t="s">
        <v>28</v>
      </c>
    </row>
    <row r="239" spans="1:5" ht="12.75">
      <c r="A239" s="35" t="s">
        <v>56</v>
      </c>
      <c r="E239" s="39" t="s">
        <v>232</v>
      </c>
    </row>
    <row r="240" spans="1:5" ht="12.75">
      <c r="A240" s="35" t="s">
        <v>58</v>
      </c>
      <c r="E240" s="40" t="s">
        <v>5</v>
      </c>
    </row>
    <row r="241" spans="1:5" ht="12.75">
      <c r="A241" t="s">
        <v>59</v>
      </c>
      <c r="E241" s="39" t="s">
        <v>5</v>
      </c>
    </row>
    <row r="242" spans="1:16" ht="12.75">
      <c r="A242" t="s">
        <v>50</v>
      </c>
      <c s="34" t="s">
        <v>233</v>
      </c>
      <c s="34" t="s">
        <v>234</v>
      </c>
      <c s="35" t="s">
        <v>5</v>
      </c>
      <c s="6" t="s">
        <v>235</v>
      </c>
      <c s="36" t="s">
        <v>206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68</v>
      </c>
      <c>
        <f>(M242*21)/100</f>
      </c>
      <c t="s">
        <v>28</v>
      </c>
    </row>
    <row r="243" spans="1:5" ht="12.75">
      <c r="A243" s="35" t="s">
        <v>56</v>
      </c>
      <c r="E243" s="39" t="s">
        <v>235</v>
      </c>
    </row>
    <row r="244" spans="1:5" ht="12.75">
      <c r="A244" s="35" t="s">
        <v>58</v>
      </c>
      <c r="E244" s="40" t="s">
        <v>5</v>
      </c>
    </row>
    <row r="245" spans="1:5" ht="12.75">
      <c r="A245" t="s">
        <v>59</v>
      </c>
      <c r="E245" s="39" t="s">
        <v>5</v>
      </c>
    </row>
    <row r="246" spans="1:16" ht="12.75">
      <c r="A246" t="s">
        <v>50</v>
      </c>
      <c s="34" t="s">
        <v>236</v>
      </c>
      <c s="34" t="s">
        <v>237</v>
      </c>
      <c s="35" t="s">
        <v>5</v>
      </c>
      <c s="6" t="s">
        <v>238</v>
      </c>
      <c s="36" t="s">
        <v>206</v>
      </c>
      <c s="37">
        <v>30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68</v>
      </c>
      <c>
        <f>(M246*21)/100</f>
      </c>
      <c t="s">
        <v>28</v>
      </c>
    </row>
    <row r="247" spans="1:5" ht="12.75">
      <c r="A247" s="35" t="s">
        <v>56</v>
      </c>
      <c r="E247" s="39" t="s">
        <v>238</v>
      </c>
    </row>
    <row r="248" spans="1:5" ht="12.75">
      <c r="A248" s="35" t="s">
        <v>58</v>
      </c>
      <c r="E248" s="40" t="s">
        <v>5</v>
      </c>
    </row>
    <row r="249" spans="1:5" ht="12.75">
      <c r="A249" t="s">
        <v>59</v>
      </c>
      <c r="E249" s="39" t="s">
        <v>5</v>
      </c>
    </row>
    <row r="250" spans="1:16" ht="12.75">
      <c r="A250" t="s">
        <v>50</v>
      </c>
      <c s="34" t="s">
        <v>239</v>
      </c>
      <c s="34" t="s">
        <v>240</v>
      </c>
      <c s="35" t="s">
        <v>5</v>
      </c>
      <c s="6" t="s">
        <v>241</v>
      </c>
      <c s="36" t="s">
        <v>206</v>
      </c>
      <c s="37">
        <v>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68</v>
      </c>
      <c>
        <f>(M250*21)/100</f>
      </c>
      <c t="s">
        <v>28</v>
      </c>
    </row>
    <row r="251" spans="1:5" ht="12.75">
      <c r="A251" s="35" t="s">
        <v>56</v>
      </c>
      <c r="E251" s="39" t="s">
        <v>241</v>
      </c>
    </row>
    <row r="252" spans="1:5" ht="12.75">
      <c r="A252" s="35" t="s">
        <v>58</v>
      </c>
      <c r="E252" s="40" t="s">
        <v>5</v>
      </c>
    </row>
    <row r="253" spans="1:5" ht="12.75">
      <c r="A253" t="s">
        <v>59</v>
      </c>
      <c r="E253" s="39" t="s">
        <v>5</v>
      </c>
    </row>
    <row r="254" spans="1:16" ht="12.75">
      <c r="A254" t="s">
        <v>50</v>
      </c>
      <c s="34" t="s">
        <v>242</v>
      </c>
      <c s="34" t="s">
        <v>243</v>
      </c>
      <c s="35" t="s">
        <v>5</v>
      </c>
      <c s="6" t="s">
        <v>244</v>
      </c>
      <c s="36" t="s">
        <v>206</v>
      </c>
      <c s="37">
        <v>10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68</v>
      </c>
      <c>
        <f>(M254*21)/100</f>
      </c>
      <c t="s">
        <v>28</v>
      </c>
    </row>
    <row r="255" spans="1:5" ht="12.75">
      <c r="A255" s="35" t="s">
        <v>56</v>
      </c>
      <c r="E255" s="39" t="s">
        <v>244</v>
      </c>
    </row>
    <row r="256" spans="1:5" ht="12.75">
      <c r="A256" s="35" t="s">
        <v>58</v>
      </c>
      <c r="E256" s="40" t="s">
        <v>5</v>
      </c>
    </row>
    <row r="257" spans="1:5" ht="12.75">
      <c r="A257" t="s">
        <v>59</v>
      </c>
      <c r="E257" s="39" t="s">
        <v>5</v>
      </c>
    </row>
    <row r="258" spans="1:16" ht="12.75">
      <c r="A258" t="s">
        <v>50</v>
      </c>
      <c s="34" t="s">
        <v>245</v>
      </c>
      <c s="34" t="s">
        <v>246</v>
      </c>
      <c s="35" t="s">
        <v>5</v>
      </c>
      <c s="6" t="s">
        <v>247</v>
      </c>
      <c s="36" t="s">
        <v>206</v>
      </c>
      <c s="37">
        <v>15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68</v>
      </c>
      <c>
        <f>(M258*21)/100</f>
      </c>
      <c t="s">
        <v>28</v>
      </c>
    </row>
    <row r="259" spans="1:5" ht="12.75">
      <c r="A259" s="35" t="s">
        <v>56</v>
      </c>
      <c r="E259" s="39" t="s">
        <v>247</v>
      </c>
    </row>
    <row r="260" spans="1:5" ht="12.75">
      <c r="A260" s="35" t="s">
        <v>58</v>
      </c>
      <c r="E260" s="40" t="s">
        <v>5</v>
      </c>
    </row>
    <row r="261" spans="1:5" ht="12.75">
      <c r="A261" t="s">
        <v>59</v>
      </c>
      <c r="E261" s="39" t="s">
        <v>5</v>
      </c>
    </row>
    <row r="262" spans="1:16" ht="12.75">
      <c r="A262" t="s">
        <v>50</v>
      </c>
      <c s="34" t="s">
        <v>248</v>
      </c>
      <c s="34" t="s">
        <v>249</v>
      </c>
      <c s="35" t="s">
        <v>5</v>
      </c>
      <c s="6" t="s">
        <v>250</v>
      </c>
      <c s="36" t="s">
        <v>206</v>
      </c>
      <c s="37">
        <v>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68</v>
      </c>
      <c>
        <f>(M262*21)/100</f>
      </c>
      <c t="s">
        <v>28</v>
      </c>
    </row>
    <row r="263" spans="1:5" ht="12.75">
      <c r="A263" s="35" t="s">
        <v>56</v>
      </c>
      <c r="E263" s="39" t="s">
        <v>250</v>
      </c>
    </row>
    <row r="264" spans="1:5" ht="12.75">
      <c r="A264" s="35" t="s">
        <v>58</v>
      </c>
      <c r="E264" s="40" t="s">
        <v>5</v>
      </c>
    </row>
    <row r="265" spans="1:5" ht="12.75">
      <c r="A265" t="s">
        <v>59</v>
      </c>
      <c r="E265" s="39" t="s">
        <v>5</v>
      </c>
    </row>
    <row r="266" spans="1:16" ht="12.75">
      <c r="A266" t="s">
        <v>50</v>
      </c>
      <c s="34" t="s">
        <v>251</v>
      </c>
      <c s="34" t="s">
        <v>252</v>
      </c>
      <c s="35" t="s">
        <v>5</v>
      </c>
      <c s="6" t="s">
        <v>253</v>
      </c>
      <c s="36" t="s">
        <v>206</v>
      </c>
      <c s="37">
        <v>5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68</v>
      </c>
      <c>
        <f>(M266*21)/100</f>
      </c>
      <c t="s">
        <v>28</v>
      </c>
    </row>
    <row r="267" spans="1:5" ht="12.75">
      <c r="A267" s="35" t="s">
        <v>56</v>
      </c>
      <c r="E267" s="39" t="s">
        <v>253</v>
      </c>
    </row>
    <row r="268" spans="1:5" ht="12.75">
      <c r="A268" s="35" t="s">
        <v>58</v>
      </c>
      <c r="E268" s="40" t="s">
        <v>5</v>
      </c>
    </row>
    <row r="269" spans="1:5" ht="12.75">
      <c r="A269" t="s">
        <v>59</v>
      </c>
      <c r="E269" s="39" t="s">
        <v>5</v>
      </c>
    </row>
    <row r="270" spans="1:16" ht="25.5">
      <c r="A270" t="s">
        <v>50</v>
      </c>
      <c s="34" t="s">
        <v>254</v>
      </c>
      <c s="34" t="s">
        <v>255</v>
      </c>
      <c s="35" t="s">
        <v>5</v>
      </c>
      <c s="6" t="s">
        <v>256</v>
      </c>
      <c s="36" t="s">
        <v>174</v>
      </c>
      <c s="37">
        <v>2000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28</v>
      </c>
    </row>
    <row r="271" spans="1:5" ht="25.5">
      <c r="A271" s="35" t="s">
        <v>56</v>
      </c>
      <c r="E271" s="39" t="s">
        <v>256</v>
      </c>
    </row>
    <row r="272" spans="1:5" ht="12.75">
      <c r="A272" s="35" t="s">
        <v>58</v>
      </c>
      <c r="E272" s="40" t="s">
        <v>5</v>
      </c>
    </row>
    <row r="273" spans="1:5" ht="12.75">
      <c r="A273" t="s">
        <v>59</v>
      </c>
      <c r="E273" s="39" t="s">
        <v>5</v>
      </c>
    </row>
    <row r="274" spans="1:16" ht="12.75">
      <c r="A274" t="s">
        <v>50</v>
      </c>
      <c s="34" t="s">
        <v>257</v>
      </c>
      <c s="34" t="s">
        <v>258</v>
      </c>
      <c s="35" t="s">
        <v>5</v>
      </c>
      <c s="6" t="s">
        <v>259</v>
      </c>
      <c s="36" t="s">
        <v>174</v>
      </c>
      <c s="37">
        <v>2100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28</v>
      </c>
    </row>
    <row r="275" spans="1:5" ht="12.75">
      <c r="A275" s="35" t="s">
        <v>56</v>
      </c>
      <c r="E275" s="39" t="s">
        <v>259</v>
      </c>
    </row>
    <row r="276" spans="1:5" ht="12.75">
      <c r="A276" s="35" t="s">
        <v>58</v>
      </c>
      <c r="E276" s="40" t="s">
        <v>5</v>
      </c>
    </row>
    <row r="277" spans="1:5" ht="12.75">
      <c r="A277" t="s">
        <v>59</v>
      </c>
      <c r="E277" s="39" t="s">
        <v>5</v>
      </c>
    </row>
    <row r="278" spans="1:16" ht="12.75">
      <c r="A278" t="s">
        <v>50</v>
      </c>
      <c s="34" t="s">
        <v>260</v>
      </c>
      <c s="34" t="s">
        <v>261</v>
      </c>
      <c s="35" t="s">
        <v>5</v>
      </c>
      <c s="6" t="s">
        <v>262</v>
      </c>
      <c s="36" t="s">
        <v>65</v>
      </c>
      <c s="37">
        <v>6000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28</v>
      </c>
    </row>
    <row r="279" spans="1:5" ht="12.75">
      <c r="A279" s="35" t="s">
        <v>56</v>
      </c>
      <c r="E279" s="39" t="s">
        <v>262</v>
      </c>
    </row>
    <row r="280" spans="1:5" ht="12.75">
      <c r="A280" s="35" t="s">
        <v>58</v>
      </c>
      <c r="E280" s="40" t="s">
        <v>5</v>
      </c>
    </row>
    <row r="281" spans="1:5" ht="12.75">
      <c r="A281" t="s">
        <v>59</v>
      </c>
      <c r="E281" s="39" t="s">
        <v>5</v>
      </c>
    </row>
    <row r="282" spans="1:16" ht="12.75">
      <c r="A282" t="s">
        <v>50</v>
      </c>
      <c s="34" t="s">
        <v>263</v>
      </c>
      <c s="34" t="s">
        <v>264</v>
      </c>
      <c s="35" t="s">
        <v>5</v>
      </c>
      <c s="6" t="s">
        <v>265</v>
      </c>
      <c s="36" t="s">
        <v>206</v>
      </c>
      <c s="37">
        <v>6000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68</v>
      </c>
      <c>
        <f>(M282*21)/100</f>
      </c>
      <c t="s">
        <v>28</v>
      </c>
    </row>
    <row r="283" spans="1:5" ht="12.75">
      <c r="A283" s="35" t="s">
        <v>56</v>
      </c>
      <c r="E283" s="39" t="s">
        <v>265</v>
      </c>
    </row>
    <row r="284" spans="1:5" ht="12.75">
      <c r="A284" s="35" t="s">
        <v>58</v>
      </c>
      <c r="E284" s="40" t="s">
        <v>5</v>
      </c>
    </row>
    <row r="285" spans="1:5" ht="12.75">
      <c r="A285" t="s">
        <v>59</v>
      </c>
      <c r="E285" s="39" t="s">
        <v>5</v>
      </c>
    </row>
    <row r="286" spans="1:16" ht="12.75">
      <c r="A286" t="s">
        <v>50</v>
      </c>
      <c s="34" t="s">
        <v>266</v>
      </c>
      <c s="34" t="s">
        <v>267</v>
      </c>
      <c s="35" t="s">
        <v>5</v>
      </c>
      <c s="6" t="s">
        <v>268</v>
      </c>
      <c s="36" t="s">
        <v>206</v>
      </c>
      <c s="37">
        <v>6000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68</v>
      </c>
      <c>
        <f>(M286*21)/100</f>
      </c>
      <c t="s">
        <v>28</v>
      </c>
    </row>
    <row r="287" spans="1:5" ht="12.75">
      <c r="A287" s="35" t="s">
        <v>56</v>
      </c>
      <c r="E287" s="39" t="s">
        <v>268</v>
      </c>
    </row>
    <row r="288" spans="1:5" ht="12.75">
      <c r="A288" s="35" t="s">
        <v>58</v>
      </c>
      <c r="E288" s="40" t="s">
        <v>5</v>
      </c>
    </row>
    <row r="289" spans="1:5" ht="12.75">
      <c r="A289" t="s">
        <v>59</v>
      </c>
      <c r="E289" s="39" t="s">
        <v>5</v>
      </c>
    </row>
    <row r="290" spans="1:16" ht="12.75">
      <c r="A290" t="s">
        <v>50</v>
      </c>
      <c s="34" t="s">
        <v>269</v>
      </c>
      <c s="34" t="s">
        <v>270</v>
      </c>
      <c s="35" t="s">
        <v>5</v>
      </c>
      <c s="6" t="s">
        <v>271</v>
      </c>
      <c s="36" t="s">
        <v>174</v>
      </c>
      <c s="37">
        <v>13000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28</v>
      </c>
    </row>
    <row r="291" spans="1:5" ht="12.75">
      <c r="A291" s="35" t="s">
        <v>56</v>
      </c>
      <c r="E291" s="39" t="s">
        <v>271</v>
      </c>
    </row>
    <row r="292" spans="1:5" ht="12.75">
      <c r="A292" s="35" t="s">
        <v>58</v>
      </c>
      <c r="E292" s="40" t="s">
        <v>5</v>
      </c>
    </row>
    <row r="293" spans="1:5" ht="12.75">
      <c r="A293" t="s">
        <v>59</v>
      </c>
      <c r="E293" s="39" t="s">
        <v>5</v>
      </c>
    </row>
    <row r="294" spans="1:16" ht="12.75">
      <c r="A294" t="s">
        <v>50</v>
      </c>
      <c s="34" t="s">
        <v>272</v>
      </c>
      <c s="34" t="s">
        <v>273</v>
      </c>
      <c s="35" t="s">
        <v>5</v>
      </c>
      <c s="6" t="s">
        <v>274</v>
      </c>
      <c s="36" t="s">
        <v>174</v>
      </c>
      <c s="37">
        <v>10500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12.75">
      <c r="A295" s="35" t="s">
        <v>56</v>
      </c>
      <c r="E295" s="39" t="s">
        <v>274</v>
      </c>
    </row>
    <row r="296" spans="1:5" ht="12.75">
      <c r="A296" s="35" t="s">
        <v>58</v>
      </c>
      <c r="E296" s="40" t="s">
        <v>5</v>
      </c>
    </row>
    <row r="297" spans="1:5" ht="12.75">
      <c r="A297" t="s">
        <v>59</v>
      </c>
      <c r="E297" s="39" t="s">
        <v>5</v>
      </c>
    </row>
    <row r="298" spans="1:16" ht="12.75">
      <c r="A298" t="s">
        <v>50</v>
      </c>
      <c s="34" t="s">
        <v>275</v>
      </c>
      <c s="34" t="s">
        <v>276</v>
      </c>
      <c s="35" t="s">
        <v>5</v>
      </c>
      <c s="6" t="s">
        <v>277</v>
      </c>
      <c s="36" t="s">
        <v>174</v>
      </c>
      <c s="37">
        <v>3150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12.75">
      <c r="A299" s="35" t="s">
        <v>56</v>
      </c>
      <c r="E299" s="39" t="s">
        <v>277</v>
      </c>
    </row>
    <row r="300" spans="1:5" ht="12.75">
      <c r="A300" s="35" t="s">
        <v>58</v>
      </c>
      <c r="E300" s="40" t="s">
        <v>5</v>
      </c>
    </row>
    <row r="301" spans="1:5" ht="12.75">
      <c r="A301" t="s">
        <v>59</v>
      </c>
      <c r="E301" s="39" t="s">
        <v>5</v>
      </c>
    </row>
    <row r="302" spans="1:13" ht="12.75">
      <c r="A302" t="s">
        <v>47</v>
      </c>
      <c r="C302" s="31" t="s">
        <v>278</v>
      </c>
      <c r="E302" s="33" t="s">
        <v>279</v>
      </c>
      <c r="J302" s="32">
        <f>0</f>
      </c>
      <c s="32">
        <f>0</f>
      </c>
      <c s="32">
        <f>0+L303+L307+L311+L315+L319+L323+L327+L331+L335+L339+L343+L347+L351+L355+L359+L363+L367</f>
      </c>
      <c s="32">
        <f>0+M303+M307+M311+M315+M319+M323+M327+M331+M335+M339+M343+M347+M351+M355+M359+M363+M367</f>
      </c>
    </row>
    <row r="303" spans="1:16" ht="25.5">
      <c r="A303" t="s">
        <v>50</v>
      </c>
      <c s="34" t="s">
        <v>280</v>
      </c>
      <c s="34" t="s">
        <v>281</v>
      </c>
      <c s="35" t="s">
        <v>5</v>
      </c>
      <c s="6" t="s">
        <v>282</v>
      </c>
      <c s="36" t="s">
        <v>65</v>
      </c>
      <c s="37">
        <v>70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28</v>
      </c>
    </row>
    <row r="304" spans="1:5" ht="25.5">
      <c r="A304" s="35" t="s">
        <v>56</v>
      </c>
      <c r="E304" s="39" t="s">
        <v>282</v>
      </c>
    </row>
    <row r="305" spans="1:5" ht="12.75">
      <c r="A305" s="35" t="s">
        <v>58</v>
      </c>
      <c r="E305" s="40" t="s">
        <v>5</v>
      </c>
    </row>
    <row r="306" spans="1:5" ht="12.75">
      <c r="A306" t="s">
        <v>59</v>
      </c>
      <c r="E306" s="39" t="s">
        <v>5</v>
      </c>
    </row>
    <row r="307" spans="1:16" ht="12.75">
      <c r="A307" t="s">
        <v>50</v>
      </c>
      <c s="34" t="s">
        <v>283</v>
      </c>
      <c s="34" t="s">
        <v>284</v>
      </c>
      <c s="35" t="s">
        <v>5</v>
      </c>
      <c s="6" t="s">
        <v>285</v>
      </c>
      <c s="36" t="s">
        <v>202</v>
      </c>
      <c s="37">
        <v>70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68</v>
      </c>
      <c>
        <f>(M307*21)/100</f>
      </c>
      <c t="s">
        <v>28</v>
      </c>
    </row>
    <row r="308" spans="1:5" ht="12.75">
      <c r="A308" s="35" t="s">
        <v>56</v>
      </c>
      <c r="E308" s="39" t="s">
        <v>285</v>
      </c>
    </row>
    <row r="309" spans="1:5" ht="12.75">
      <c r="A309" s="35" t="s">
        <v>58</v>
      </c>
      <c r="E309" s="40" t="s">
        <v>5</v>
      </c>
    </row>
    <row r="310" spans="1:5" ht="12.75">
      <c r="A310" t="s">
        <v>59</v>
      </c>
      <c r="E310" s="39" t="s">
        <v>5</v>
      </c>
    </row>
    <row r="311" spans="1:16" ht="12.75">
      <c r="A311" t="s">
        <v>50</v>
      </c>
      <c s="34" t="s">
        <v>286</v>
      </c>
      <c s="34" t="s">
        <v>287</v>
      </c>
      <c s="35" t="s">
        <v>5</v>
      </c>
      <c s="6" t="s">
        <v>288</v>
      </c>
      <c s="36" t="s">
        <v>202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68</v>
      </c>
      <c>
        <f>(M311*21)/100</f>
      </c>
      <c t="s">
        <v>28</v>
      </c>
    </row>
    <row r="312" spans="1:5" ht="12.75">
      <c r="A312" s="35" t="s">
        <v>56</v>
      </c>
      <c r="E312" s="39" t="s">
        <v>288</v>
      </c>
    </row>
    <row r="313" spans="1:5" ht="12.75">
      <c r="A313" s="35" t="s">
        <v>58</v>
      </c>
      <c r="E313" s="40" t="s">
        <v>5</v>
      </c>
    </row>
    <row r="314" spans="1:5" ht="12.75">
      <c r="A314" t="s">
        <v>59</v>
      </c>
      <c r="E314" s="39" t="s">
        <v>5</v>
      </c>
    </row>
    <row r="315" spans="1:16" ht="12.75">
      <c r="A315" t="s">
        <v>50</v>
      </c>
      <c s="34" t="s">
        <v>289</v>
      </c>
      <c s="34" t="s">
        <v>290</v>
      </c>
      <c s="35" t="s">
        <v>5</v>
      </c>
      <c s="6" t="s">
        <v>291</v>
      </c>
      <c s="36" t="s">
        <v>174</v>
      </c>
      <c s="37">
        <v>13000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68</v>
      </c>
      <c>
        <f>(M315*21)/100</f>
      </c>
      <c t="s">
        <v>28</v>
      </c>
    </row>
    <row r="316" spans="1:5" ht="12.75">
      <c r="A316" s="35" t="s">
        <v>56</v>
      </c>
      <c r="E316" s="39" t="s">
        <v>291</v>
      </c>
    </row>
    <row r="317" spans="1:5" ht="12.75">
      <c r="A317" s="35" t="s">
        <v>58</v>
      </c>
      <c r="E317" s="40" t="s">
        <v>5</v>
      </c>
    </row>
    <row r="318" spans="1:5" ht="12.75">
      <c r="A318" t="s">
        <v>59</v>
      </c>
      <c r="E318" s="39" t="s">
        <v>5</v>
      </c>
    </row>
    <row r="319" spans="1:16" ht="12.75">
      <c r="A319" t="s">
        <v>50</v>
      </c>
      <c s="34" t="s">
        <v>292</v>
      </c>
      <c s="34" t="s">
        <v>293</v>
      </c>
      <c s="35" t="s">
        <v>5</v>
      </c>
      <c s="6" t="s">
        <v>294</v>
      </c>
      <c s="36" t="s">
        <v>174</v>
      </c>
      <c s="37">
        <v>13000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28</v>
      </c>
    </row>
    <row r="320" spans="1:5" ht="12.75">
      <c r="A320" s="35" t="s">
        <v>56</v>
      </c>
      <c r="E320" s="39" t="s">
        <v>294</v>
      </c>
    </row>
    <row r="321" spans="1:5" ht="12.75">
      <c r="A321" s="35" t="s">
        <v>58</v>
      </c>
      <c r="E321" s="40" t="s">
        <v>5</v>
      </c>
    </row>
    <row r="322" spans="1:5" ht="12.75">
      <c r="A322" t="s">
        <v>59</v>
      </c>
      <c r="E322" s="39" t="s">
        <v>5</v>
      </c>
    </row>
    <row r="323" spans="1:16" ht="12.75">
      <c r="A323" t="s">
        <v>50</v>
      </c>
      <c s="34" t="s">
        <v>295</v>
      </c>
      <c s="34" t="s">
        <v>296</v>
      </c>
      <c s="35" t="s">
        <v>5</v>
      </c>
      <c s="6" t="s">
        <v>297</v>
      </c>
      <c s="36" t="s">
        <v>206</v>
      </c>
      <c s="37">
        <v>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68</v>
      </c>
      <c>
        <f>(M323*21)/100</f>
      </c>
      <c t="s">
        <v>28</v>
      </c>
    </row>
    <row r="324" spans="1:5" ht="12.75">
      <c r="A324" s="35" t="s">
        <v>56</v>
      </c>
      <c r="E324" s="39" t="s">
        <v>297</v>
      </c>
    </row>
    <row r="325" spans="1:5" ht="12.75">
      <c r="A325" s="35" t="s">
        <v>58</v>
      </c>
      <c r="E325" s="40" t="s">
        <v>5</v>
      </c>
    </row>
    <row r="326" spans="1:5" ht="12.75">
      <c r="A326" t="s">
        <v>59</v>
      </c>
      <c r="E326" s="39" t="s">
        <v>5</v>
      </c>
    </row>
    <row r="327" spans="1:16" ht="12.75">
      <c r="A327" t="s">
        <v>50</v>
      </c>
      <c s="34" t="s">
        <v>298</v>
      </c>
      <c s="34" t="s">
        <v>299</v>
      </c>
      <c s="35" t="s">
        <v>5</v>
      </c>
      <c s="6" t="s">
        <v>300</v>
      </c>
      <c s="36" t="s">
        <v>206</v>
      </c>
      <c s="37">
        <v>100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68</v>
      </c>
      <c>
        <f>(M327*21)/100</f>
      </c>
      <c t="s">
        <v>28</v>
      </c>
    </row>
    <row r="328" spans="1:5" ht="12.75">
      <c r="A328" s="35" t="s">
        <v>56</v>
      </c>
      <c r="E328" s="39" t="s">
        <v>300</v>
      </c>
    </row>
    <row r="329" spans="1:5" ht="12.75">
      <c r="A329" s="35" t="s">
        <v>58</v>
      </c>
      <c r="E329" s="40" t="s">
        <v>5</v>
      </c>
    </row>
    <row r="330" spans="1:5" ht="12.75">
      <c r="A330" t="s">
        <v>59</v>
      </c>
      <c r="E330" s="39" t="s">
        <v>5</v>
      </c>
    </row>
    <row r="331" spans="1:16" ht="12.75">
      <c r="A331" t="s">
        <v>50</v>
      </c>
      <c s="34" t="s">
        <v>301</v>
      </c>
      <c s="34" t="s">
        <v>302</v>
      </c>
      <c s="35" t="s">
        <v>5</v>
      </c>
      <c s="6" t="s">
        <v>303</v>
      </c>
      <c s="36" t="s">
        <v>206</v>
      </c>
      <c s="37">
        <v>10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68</v>
      </c>
      <c>
        <f>(M331*21)/100</f>
      </c>
      <c t="s">
        <v>28</v>
      </c>
    </row>
    <row r="332" spans="1:5" ht="12.75">
      <c r="A332" s="35" t="s">
        <v>56</v>
      </c>
      <c r="E332" s="39" t="s">
        <v>303</v>
      </c>
    </row>
    <row r="333" spans="1:5" ht="12.75">
      <c r="A333" s="35" t="s">
        <v>58</v>
      </c>
      <c r="E333" s="40" t="s">
        <v>5</v>
      </c>
    </row>
    <row r="334" spans="1:5" ht="12.75">
      <c r="A334" t="s">
        <v>59</v>
      </c>
      <c r="E334" s="39" t="s">
        <v>5</v>
      </c>
    </row>
    <row r="335" spans="1:16" ht="12.75">
      <c r="A335" t="s">
        <v>50</v>
      </c>
      <c s="34" t="s">
        <v>304</v>
      </c>
      <c s="34" t="s">
        <v>305</v>
      </c>
      <c s="35" t="s">
        <v>5</v>
      </c>
      <c s="6" t="s">
        <v>306</v>
      </c>
      <c s="36" t="s">
        <v>202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68</v>
      </c>
      <c>
        <f>(M335*21)/100</f>
      </c>
      <c t="s">
        <v>28</v>
      </c>
    </row>
    <row r="336" spans="1:5" ht="12.75">
      <c r="A336" s="35" t="s">
        <v>56</v>
      </c>
      <c r="E336" s="39" t="s">
        <v>306</v>
      </c>
    </row>
    <row r="337" spans="1:5" ht="12.75">
      <c r="A337" s="35" t="s">
        <v>58</v>
      </c>
      <c r="E337" s="40" t="s">
        <v>5</v>
      </c>
    </row>
    <row r="338" spans="1:5" ht="12.75">
      <c r="A338" t="s">
        <v>59</v>
      </c>
      <c r="E338" s="39" t="s">
        <v>5</v>
      </c>
    </row>
    <row r="339" spans="1:16" ht="12.75">
      <c r="A339" t="s">
        <v>50</v>
      </c>
      <c s="34" t="s">
        <v>307</v>
      </c>
      <c s="34" t="s">
        <v>308</v>
      </c>
      <c s="35" t="s">
        <v>5</v>
      </c>
      <c s="6" t="s">
        <v>309</v>
      </c>
      <c s="36" t="s">
        <v>202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68</v>
      </c>
      <c>
        <f>(M339*21)/100</f>
      </c>
      <c t="s">
        <v>28</v>
      </c>
    </row>
    <row r="340" spans="1:5" ht="12.75">
      <c r="A340" s="35" t="s">
        <v>56</v>
      </c>
      <c r="E340" s="39" t="s">
        <v>309</v>
      </c>
    </row>
    <row r="341" spans="1:5" ht="12.75">
      <c r="A341" s="35" t="s">
        <v>58</v>
      </c>
      <c r="E341" s="40" t="s">
        <v>5</v>
      </c>
    </row>
    <row r="342" spans="1:5" ht="12.75">
      <c r="A342" t="s">
        <v>59</v>
      </c>
      <c r="E342" s="39" t="s">
        <v>5</v>
      </c>
    </row>
    <row r="343" spans="1:16" ht="12.75">
      <c r="A343" t="s">
        <v>50</v>
      </c>
      <c s="34" t="s">
        <v>310</v>
      </c>
      <c s="34" t="s">
        <v>311</v>
      </c>
      <c s="35" t="s">
        <v>5</v>
      </c>
      <c s="6" t="s">
        <v>312</v>
      </c>
      <c s="36" t="s">
        <v>202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68</v>
      </c>
      <c>
        <f>(M343*21)/100</f>
      </c>
      <c t="s">
        <v>28</v>
      </c>
    </row>
    <row r="344" spans="1:5" ht="12.75">
      <c r="A344" s="35" t="s">
        <v>56</v>
      </c>
      <c r="E344" s="39" t="s">
        <v>312</v>
      </c>
    </row>
    <row r="345" spans="1:5" ht="12.75">
      <c r="A345" s="35" t="s">
        <v>58</v>
      </c>
      <c r="E345" s="40" t="s">
        <v>5</v>
      </c>
    </row>
    <row r="346" spans="1:5" ht="12.75">
      <c r="A346" t="s">
        <v>59</v>
      </c>
      <c r="E346" s="39" t="s">
        <v>5</v>
      </c>
    </row>
    <row r="347" spans="1:16" ht="12.75">
      <c r="A347" t="s">
        <v>50</v>
      </c>
      <c s="34" t="s">
        <v>313</v>
      </c>
      <c s="34" t="s">
        <v>314</v>
      </c>
      <c s="35" t="s">
        <v>5</v>
      </c>
      <c s="6" t="s">
        <v>315</v>
      </c>
      <c s="36" t="s">
        <v>202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68</v>
      </c>
      <c>
        <f>(M347*21)/100</f>
      </c>
      <c t="s">
        <v>28</v>
      </c>
    </row>
    <row r="348" spans="1:5" ht="12.75">
      <c r="A348" s="35" t="s">
        <v>56</v>
      </c>
      <c r="E348" s="39" t="s">
        <v>315</v>
      </c>
    </row>
    <row r="349" spans="1:5" ht="12.75">
      <c r="A349" s="35" t="s">
        <v>58</v>
      </c>
      <c r="E349" s="40" t="s">
        <v>5</v>
      </c>
    </row>
    <row r="350" spans="1:5" ht="12.75">
      <c r="A350" t="s">
        <v>59</v>
      </c>
      <c r="E350" s="39" t="s">
        <v>5</v>
      </c>
    </row>
    <row r="351" spans="1:16" ht="12.75">
      <c r="A351" t="s">
        <v>50</v>
      </c>
      <c s="34" t="s">
        <v>316</v>
      </c>
      <c s="34" t="s">
        <v>317</v>
      </c>
      <c s="35" t="s">
        <v>5</v>
      </c>
      <c s="6" t="s">
        <v>318</v>
      </c>
      <c s="36" t="s">
        <v>65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318</v>
      </c>
    </row>
    <row r="353" spans="1:5" ht="12.75">
      <c r="A353" s="35" t="s">
        <v>58</v>
      </c>
      <c r="E353" s="40" t="s">
        <v>5</v>
      </c>
    </row>
    <row r="354" spans="1:5" ht="12.75">
      <c r="A354" t="s">
        <v>59</v>
      </c>
      <c r="E354" s="39" t="s">
        <v>5</v>
      </c>
    </row>
    <row r="355" spans="1:16" ht="12.75">
      <c r="A355" t="s">
        <v>50</v>
      </c>
      <c s="34" t="s">
        <v>319</v>
      </c>
      <c s="34" t="s">
        <v>320</v>
      </c>
      <c s="35" t="s">
        <v>5</v>
      </c>
      <c s="6" t="s">
        <v>321</v>
      </c>
      <c s="36" t="s">
        <v>65</v>
      </c>
      <c s="37">
        <v>17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321</v>
      </c>
    </row>
    <row r="357" spans="1:5" ht="12.75">
      <c r="A357" s="35" t="s">
        <v>58</v>
      </c>
      <c r="E357" s="40" t="s">
        <v>5</v>
      </c>
    </row>
    <row r="358" spans="1:5" ht="12.75">
      <c r="A358" t="s">
        <v>59</v>
      </c>
      <c r="E358" s="39" t="s">
        <v>5</v>
      </c>
    </row>
    <row r="359" spans="1:16" ht="12.75">
      <c r="A359" t="s">
        <v>50</v>
      </c>
      <c s="34" t="s">
        <v>322</v>
      </c>
      <c s="34" t="s">
        <v>323</v>
      </c>
      <c s="35" t="s">
        <v>5</v>
      </c>
      <c s="6" t="s">
        <v>324</v>
      </c>
      <c s="36" t="s">
        <v>65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28</v>
      </c>
    </row>
    <row r="360" spans="1:5" ht="12.75">
      <c r="A360" s="35" t="s">
        <v>56</v>
      </c>
      <c r="E360" s="39" t="s">
        <v>324</v>
      </c>
    </row>
    <row r="361" spans="1:5" ht="12.75">
      <c r="A361" s="35" t="s">
        <v>58</v>
      </c>
      <c r="E361" s="40" t="s">
        <v>5</v>
      </c>
    </row>
    <row r="362" spans="1:5" ht="12.75">
      <c r="A362" t="s">
        <v>59</v>
      </c>
      <c r="E362" s="39" t="s">
        <v>5</v>
      </c>
    </row>
    <row r="363" spans="1:16" ht="38.25">
      <c r="A363" t="s">
        <v>50</v>
      </c>
      <c s="34" t="s">
        <v>325</v>
      </c>
      <c s="34" t="s">
        <v>326</v>
      </c>
      <c s="35" t="s">
        <v>5</v>
      </c>
      <c s="6" t="s">
        <v>327</v>
      </c>
      <c s="36" t="s">
        <v>54</v>
      </c>
      <c s="37">
        <v>39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328</v>
      </c>
      <c>
        <f>(M363*21)/100</f>
      </c>
      <c t="s">
        <v>28</v>
      </c>
    </row>
    <row r="364" spans="1:5" ht="51">
      <c r="A364" s="35" t="s">
        <v>56</v>
      </c>
      <c r="E364" s="39" t="s">
        <v>329</v>
      </c>
    </row>
    <row r="365" spans="1:5" ht="12.75">
      <c r="A365" s="35" t="s">
        <v>58</v>
      </c>
      <c r="E365" s="40" t="s">
        <v>5</v>
      </c>
    </row>
    <row r="366" spans="1:5" ht="12.75">
      <c r="A366" t="s">
        <v>59</v>
      </c>
      <c r="E366" s="39" t="s">
        <v>5</v>
      </c>
    </row>
    <row r="367" spans="1:16" ht="25.5">
      <c r="A367" t="s">
        <v>50</v>
      </c>
      <c s="34" t="s">
        <v>330</v>
      </c>
      <c s="34" t="s">
        <v>331</v>
      </c>
      <c s="35" t="s">
        <v>5</v>
      </c>
      <c s="6" t="s">
        <v>332</v>
      </c>
      <c s="36" t="s">
        <v>54</v>
      </c>
      <c s="37">
        <v>39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328</v>
      </c>
      <c>
        <f>(M367*21)/100</f>
      </c>
      <c t="s">
        <v>28</v>
      </c>
    </row>
    <row r="368" spans="1:5" ht="25.5">
      <c r="A368" s="35" t="s">
        <v>56</v>
      </c>
      <c r="E368" s="39" t="s">
        <v>332</v>
      </c>
    </row>
    <row r="369" spans="1:5" ht="12.75">
      <c r="A369" s="35" t="s">
        <v>58</v>
      </c>
      <c r="E369" s="40" t="s">
        <v>5</v>
      </c>
    </row>
    <row r="370" spans="1:5" ht="12.75">
      <c r="A370" t="s">
        <v>59</v>
      </c>
      <c r="E37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7041</v>
      </c>
      <c s="41">
        <f>Rekapitulace!C30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7041</v>
      </c>
      <c r="E4" s="26" t="s">
        <v>7042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COUNTIFS(L8:L66,"=0",A8:A66,"P")+COUNTIFS(L8:L66,"",A8:A66,"P")+SUM(Q8:Q66)</f>
      </c>
    </row>
    <row r="8" spans="1:13" ht="12.75">
      <c r="A8" t="s">
        <v>45</v>
      </c>
      <c r="C8" s="28" t="s">
        <v>7044</v>
      </c>
      <c r="E8" s="30" t="s">
        <v>7042</v>
      </c>
      <c r="J8" s="29">
        <f>0+J9+J14+J27+J44+J65</f>
      </c>
      <c s="29">
        <f>0+K9+K14+K27+K44+K65</f>
      </c>
      <c s="29">
        <f>0+L9+L14+L27+L44+L65</f>
      </c>
      <c s="29">
        <f>0+M9+M14+M27+M44+M65</f>
      </c>
    </row>
    <row r="9" spans="1:13" ht="12.75">
      <c r="A9" t="s">
        <v>47</v>
      </c>
      <c r="C9" s="31" t="s">
        <v>7045</v>
      </c>
      <c r="E9" s="33" t="s">
        <v>7046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103</v>
      </c>
      <c s="34" t="s">
        <v>7047</v>
      </c>
      <c s="35" t="s">
        <v>5</v>
      </c>
      <c s="6" t="s">
        <v>7046</v>
      </c>
      <c s="36" t="s">
        <v>202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328</v>
      </c>
      <c>
        <f>(M10*21)/100</f>
      </c>
      <c t="s">
        <v>28</v>
      </c>
    </row>
    <row r="11" spans="1:5" ht="12.75">
      <c r="A11" s="35" t="s">
        <v>56</v>
      </c>
      <c r="E11" s="39" t="s">
        <v>7046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7048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62</v>
      </c>
      <c s="34" t="s">
        <v>7049</v>
      </c>
      <c s="35" t="s">
        <v>5</v>
      </c>
      <c s="6" t="s">
        <v>7050</v>
      </c>
      <c s="36" t="s">
        <v>202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68</v>
      </c>
      <c>
        <f>(M15*21)/100</f>
      </c>
      <c t="s">
        <v>28</v>
      </c>
    </row>
    <row r="16" spans="1:5" ht="12.75">
      <c r="A16" s="35" t="s">
        <v>56</v>
      </c>
      <c r="E16" s="39" t="s">
        <v>7050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7051</v>
      </c>
      <c s="35" t="s">
        <v>5</v>
      </c>
      <c s="6" t="s">
        <v>7052</v>
      </c>
      <c s="36" t="s">
        <v>202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12.75">
      <c r="A20" s="35" t="s">
        <v>56</v>
      </c>
      <c r="E20" s="39" t="s">
        <v>7052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7053</v>
      </c>
      <c s="35" t="s">
        <v>5</v>
      </c>
      <c s="6" t="s">
        <v>7054</v>
      </c>
      <c s="36" t="s">
        <v>202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68</v>
      </c>
      <c>
        <f>(M23*21)/100</f>
      </c>
      <c t="s">
        <v>28</v>
      </c>
    </row>
    <row r="24" spans="1:5" ht="12.75">
      <c r="A24" s="35" t="s">
        <v>56</v>
      </c>
      <c r="E24" s="39" t="s">
        <v>7054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3" ht="12.75">
      <c r="A27" t="s">
        <v>47</v>
      </c>
      <c r="C27" s="31" t="s">
        <v>118</v>
      </c>
      <c r="E27" s="33" t="s">
        <v>464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50</v>
      </c>
      <c s="34" t="s">
        <v>71</v>
      </c>
      <c s="34" t="s">
        <v>7055</v>
      </c>
      <c s="35" t="s">
        <v>5</v>
      </c>
      <c s="6" t="s">
        <v>7056</v>
      </c>
      <c s="36" t="s">
        <v>202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68</v>
      </c>
      <c>
        <f>(M28*21)/100</f>
      </c>
      <c t="s">
        <v>28</v>
      </c>
    </row>
    <row r="29" spans="1:5" ht="12.75">
      <c r="A29" s="35" t="s">
        <v>56</v>
      </c>
      <c r="E29" s="39" t="s">
        <v>7056</v>
      </c>
    </row>
    <row r="30" spans="1:5" ht="12.75">
      <c r="A30" s="35" t="s">
        <v>58</v>
      </c>
      <c r="E30" s="40" t="s">
        <v>5</v>
      </c>
    </row>
    <row r="31" spans="1:5" ht="12.75">
      <c r="A31" t="s">
        <v>59</v>
      </c>
      <c r="E31" s="39" t="s">
        <v>5</v>
      </c>
    </row>
    <row r="32" spans="1:16" ht="12.75">
      <c r="A32" t="s">
        <v>50</v>
      </c>
      <c s="34" t="s">
        <v>74</v>
      </c>
      <c s="34" t="s">
        <v>7057</v>
      </c>
      <c s="35" t="s">
        <v>5</v>
      </c>
      <c s="6" t="s">
        <v>7058</v>
      </c>
      <c s="36" t="s">
        <v>202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68</v>
      </c>
      <c>
        <f>(M32*21)/100</f>
      </c>
      <c t="s">
        <v>28</v>
      </c>
    </row>
    <row r="33" spans="1:5" ht="12.75">
      <c r="A33" s="35" t="s">
        <v>56</v>
      </c>
      <c r="E33" s="39" t="s">
        <v>7058</v>
      </c>
    </row>
    <row r="34" spans="1:5" ht="12.75">
      <c r="A34" s="35" t="s">
        <v>58</v>
      </c>
      <c r="E34" s="40" t="s">
        <v>5</v>
      </c>
    </row>
    <row r="35" spans="1:5" ht="12.75">
      <c r="A35" t="s">
        <v>59</v>
      </c>
      <c r="E35" s="39" t="s">
        <v>5</v>
      </c>
    </row>
    <row r="36" spans="1:16" ht="12.75">
      <c r="A36" t="s">
        <v>50</v>
      </c>
      <c s="34" t="s">
        <v>27</v>
      </c>
      <c s="34" t="s">
        <v>7059</v>
      </c>
      <c s="35" t="s">
        <v>5</v>
      </c>
      <c s="6" t="s">
        <v>7060</v>
      </c>
      <c s="36" t="s">
        <v>202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68</v>
      </c>
      <c>
        <f>(M36*21)/100</f>
      </c>
      <c t="s">
        <v>28</v>
      </c>
    </row>
    <row r="37" spans="1:5" ht="12.75">
      <c r="A37" s="35" t="s">
        <v>56</v>
      </c>
      <c r="E37" s="39" t="s">
        <v>7060</v>
      </c>
    </row>
    <row r="38" spans="1:5" ht="12.75">
      <c r="A38" s="35" t="s">
        <v>58</v>
      </c>
      <c r="E38" s="40" t="s">
        <v>5</v>
      </c>
    </row>
    <row r="39" spans="1:5" ht="12.75">
      <c r="A39" t="s">
        <v>59</v>
      </c>
      <c r="E39" s="39" t="s">
        <v>5</v>
      </c>
    </row>
    <row r="40" spans="1:16" ht="12.75">
      <c r="A40" t="s">
        <v>50</v>
      </c>
      <c s="34" t="s">
        <v>82</v>
      </c>
      <c s="34" t="s">
        <v>7061</v>
      </c>
      <c s="35" t="s">
        <v>5</v>
      </c>
      <c s="6" t="s">
        <v>7062</v>
      </c>
      <c s="36" t="s">
        <v>202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68</v>
      </c>
      <c>
        <f>(M40*21)/100</f>
      </c>
      <c t="s">
        <v>28</v>
      </c>
    </row>
    <row r="41" spans="1:5" ht="12.75">
      <c r="A41" s="35" t="s">
        <v>56</v>
      </c>
      <c r="E41" s="39" t="s">
        <v>7062</v>
      </c>
    </row>
    <row r="42" spans="1:5" ht="25.5">
      <c r="A42" s="35" t="s">
        <v>58</v>
      </c>
      <c r="E42" s="40" t="s">
        <v>7063</v>
      </c>
    </row>
    <row r="43" spans="1:5" ht="12.75">
      <c r="A43" t="s">
        <v>59</v>
      </c>
      <c r="E43" s="39" t="s">
        <v>5</v>
      </c>
    </row>
    <row r="44" spans="1:13" ht="12.75">
      <c r="A44" t="s">
        <v>47</v>
      </c>
      <c r="C44" s="31" t="s">
        <v>7027</v>
      </c>
      <c r="E44" s="33" t="s">
        <v>7028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50</v>
      </c>
      <c s="34" t="s">
        <v>85</v>
      </c>
      <c s="34" t="s">
        <v>7064</v>
      </c>
      <c s="35" t="s">
        <v>5</v>
      </c>
      <c s="6" t="s">
        <v>7065</v>
      </c>
      <c s="36" t="s">
        <v>202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68</v>
      </c>
      <c>
        <f>(M45*21)/100</f>
      </c>
      <c t="s">
        <v>28</v>
      </c>
    </row>
    <row r="46" spans="1:5" ht="12.75">
      <c r="A46" s="35" t="s">
        <v>56</v>
      </c>
      <c r="E46" s="39" t="s">
        <v>7065</v>
      </c>
    </row>
    <row r="47" spans="1:5" ht="12.75">
      <c r="A47" s="35" t="s">
        <v>58</v>
      </c>
      <c r="E47" s="40" t="s">
        <v>5</v>
      </c>
    </row>
    <row r="48" spans="1:5" ht="12.75">
      <c r="A48" t="s">
        <v>59</v>
      </c>
      <c r="E48" s="39" t="s">
        <v>5</v>
      </c>
    </row>
    <row r="49" spans="1:16" ht="12.75">
      <c r="A49" t="s">
        <v>50</v>
      </c>
      <c s="34" t="s">
        <v>88</v>
      </c>
      <c s="34" t="s">
        <v>7066</v>
      </c>
      <c s="35" t="s">
        <v>5</v>
      </c>
      <c s="6" t="s">
        <v>7067</v>
      </c>
      <c s="36" t="s">
        <v>202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68</v>
      </c>
      <c>
        <f>(M49*21)/100</f>
      </c>
      <c t="s">
        <v>28</v>
      </c>
    </row>
    <row r="50" spans="1:5" ht="12.75">
      <c r="A50" s="35" t="s">
        <v>56</v>
      </c>
      <c r="E50" s="39" t="s">
        <v>7067</v>
      </c>
    </row>
    <row r="51" spans="1:5" ht="12.75">
      <c r="A51" s="35" t="s">
        <v>58</v>
      </c>
      <c r="E51" s="40" t="s">
        <v>5</v>
      </c>
    </row>
    <row r="52" spans="1:5" ht="12.75">
      <c r="A52" t="s">
        <v>59</v>
      </c>
      <c r="E52" s="39" t="s">
        <v>5</v>
      </c>
    </row>
    <row r="53" spans="1:16" ht="12.75">
      <c r="A53" t="s">
        <v>50</v>
      </c>
      <c s="34" t="s">
        <v>91</v>
      </c>
      <c s="34" t="s">
        <v>7068</v>
      </c>
      <c s="35" t="s">
        <v>5</v>
      </c>
      <c s="6" t="s">
        <v>7069</v>
      </c>
      <c s="36" t="s">
        <v>202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68</v>
      </c>
      <c>
        <f>(M53*21)/100</f>
      </c>
      <c t="s">
        <v>28</v>
      </c>
    </row>
    <row r="54" spans="1:5" ht="12.75">
      <c r="A54" s="35" t="s">
        <v>56</v>
      </c>
      <c r="E54" s="39" t="s">
        <v>7069</v>
      </c>
    </row>
    <row r="55" spans="1:5" ht="12.75">
      <c r="A55" s="35" t="s">
        <v>58</v>
      </c>
      <c r="E55" s="40" t="s">
        <v>5</v>
      </c>
    </row>
    <row r="56" spans="1:5" ht="12.75">
      <c r="A56" t="s">
        <v>59</v>
      </c>
      <c r="E56" s="39" t="s">
        <v>5</v>
      </c>
    </row>
    <row r="57" spans="1:16" ht="12.75">
      <c r="A57" t="s">
        <v>50</v>
      </c>
      <c s="34" t="s">
        <v>94</v>
      </c>
      <c s="34" t="s">
        <v>7070</v>
      </c>
      <c s="35" t="s">
        <v>5</v>
      </c>
      <c s="6" t="s">
        <v>7071</v>
      </c>
      <c s="36" t="s">
        <v>202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68</v>
      </c>
      <c>
        <f>(M57*21)/100</f>
      </c>
      <c t="s">
        <v>28</v>
      </c>
    </row>
    <row r="58" spans="1:5" ht="12.75">
      <c r="A58" s="35" t="s">
        <v>56</v>
      </c>
      <c r="E58" s="39" t="s">
        <v>7071</v>
      </c>
    </row>
    <row r="59" spans="1:5" ht="12.75">
      <c r="A59" s="35" t="s">
        <v>58</v>
      </c>
      <c r="E59" s="40" t="s">
        <v>5</v>
      </c>
    </row>
    <row r="60" spans="1:5" ht="12.75">
      <c r="A60" t="s">
        <v>59</v>
      </c>
      <c r="E60" s="39" t="s">
        <v>5</v>
      </c>
    </row>
    <row r="61" spans="1:16" ht="12.75">
      <c r="A61" t="s">
        <v>50</v>
      </c>
      <c s="34" t="s">
        <v>100</v>
      </c>
      <c s="34" t="s">
        <v>7072</v>
      </c>
      <c s="35" t="s">
        <v>5</v>
      </c>
      <c s="6" t="s">
        <v>7073</v>
      </c>
      <c s="36" t="s">
        <v>202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68</v>
      </c>
      <c>
        <f>(M61*21)/100</f>
      </c>
      <c t="s">
        <v>28</v>
      </c>
    </row>
    <row r="62" spans="1:5" ht="12.75">
      <c r="A62" s="35" t="s">
        <v>56</v>
      </c>
      <c r="E62" s="39" t="s">
        <v>7073</v>
      </c>
    </row>
    <row r="63" spans="1:5" ht="12.75">
      <c r="A63" s="35" t="s">
        <v>58</v>
      </c>
      <c r="E63" s="40" t="s">
        <v>5</v>
      </c>
    </row>
    <row r="64" spans="1:5" ht="12.75">
      <c r="A64" t="s">
        <v>59</v>
      </c>
      <c r="E64" s="39" t="s">
        <v>5</v>
      </c>
    </row>
    <row r="65" spans="1:13" ht="12.75">
      <c r="A65" t="s">
        <v>47</v>
      </c>
      <c r="C65" s="31" t="s">
        <v>7074</v>
      </c>
      <c r="E65" s="33" t="s">
        <v>7075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50</v>
      </c>
      <c s="34" t="s">
        <v>97</v>
      </c>
      <c s="34" t="s">
        <v>7076</v>
      </c>
      <c s="35" t="s">
        <v>5</v>
      </c>
      <c s="6" t="s">
        <v>7077</v>
      </c>
      <c s="36" t="s">
        <v>202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68</v>
      </c>
      <c>
        <f>(M66*21)/100</f>
      </c>
      <c t="s">
        <v>28</v>
      </c>
    </row>
    <row r="67" spans="1:5" ht="12.75">
      <c r="A67" s="35" t="s">
        <v>56</v>
      </c>
      <c r="E67" s="39" t="s">
        <v>7077</v>
      </c>
    </row>
    <row r="68" spans="1:5" ht="12.75">
      <c r="A68" s="35" t="s">
        <v>58</v>
      </c>
      <c r="E68" s="40" t="s">
        <v>5</v>
      </c>
    </row>
    <row r="69" spans="1:5" ht="12.75">
      <c r="A69" t="s">
        <v>59</v>
      </c>
      <c r="E6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7078</v>
      </c>
      <c s="41">
        <f>Rekapitulace!C32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7078</v>
      </c>
      <c r="E4" s="26" t="s">
        <v>7079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7081</v>
      </c>
      <c r="E8" s="30" t="s">
        <v>7079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1867</v>
      </c>
      <c r="E9" s="33" t="s">
        <v>1868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62</v>
      </c>
      <c s="34" t="s">
        <v>6997</v>
      </c>
      <c s="35" t="s">
        <v>6147</v>
      </c>
      <c s="6" t="s">
        <v>7082</v>
      </c>
      <c s="36" t="s">
        <v>54</v>
      </c>
      <c s="37">
        <v>1871.19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68</v>
      </c>
      <c>
        <f>(M10*21)/100</f>
      </c>
      <c t="s">
        <v>28</v>
      </c>
    </row>
    <row r="11" spans="1:5" ht="25.5">
      <c r="A11" s="35" t="s">
        <v>56</v>
      </c>
      <c r="E11" s="39" t="s">
        <v>7082</v>
      </c>
    </row>
    <row r="12" spans="1:5" ht="25.5">
      <c r="A12" s="35" t="s">
        <v>58</v>
      </c>
      <c r="E12" s="40" t="s">
        <v>7083</v>
      </c>
    </row>
    <row r="13" spans="1:5" ht="12.75">
      <c r="A13" t="s">
        <v>59</v>
      </c>
      <c r="E13" s="39" t="s">
        <v>5</v>
      </c>
    </row>
    <row r="14" spans="1:16" ht="25.5">
      <c r="A14" t="s">
        <v>50</v>
      </c>
      <c s="34" t="s">
        <v>28</v>
      </c>
      <c s="34" t="s">
        <v>7002</v>
      </c>
      <c s="35" t="s">
        <v>6152</v>
      </c>
      <c s="6" t="s">
        <v>7084</v>
      </c>
      <c s="36" t="s">
        <v>54</v>
      </c>
      <c s="37">
        <v>2449.597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68</v>
      </c>
      <c>
        <f>(M14*21)/100</f>
      </c>
      <c t="s">
        <v>28</v>
      </c>
    </row>
    <row r="15" spans="1:5" ht="25.5">
      <c r="A15" s="35" t="s">
        <v>56</v>
      </c>
      <c r="E15" s="39" t="s">
        <v>7084</v>
      </c>
    </row>
    <row r="16" spans="1:5" ht="25.5">
      <c r="A16" s="35" t="s">
        <v>58</v>
      </c>
      <c r="E16" s="40" t="s">
        <v>7085</v>
      </c>
    </row>
    <row r="17" spans="1:5" ht="12.75">
      <c r="A17" t="s">
        <v>59</v>
      </c>
      <c r="E17" s="39" t="s">
        <v>5</v>
      </c>
    </row>
    <row r="18" spans="1:16" ht="25.5">
      <c r="A18" t="s">
        <v>50</v>
      </c>
      <c s="34" t="s">
        <v>26</v>
      </c>
      <c s="34" t="s">
        <v>7007</v>
      </c>
      <c s="35" t="s">
        <v>6157</v>
      </c>
      <c s="6" t="s">
        <v>7086</v>
      </c>
      <c s="36" t="s">
        <v>54</v>
      </c>
      <c s="37">
        <v>285.184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68</v>
      </c>
      <c>
        <f>(M18*21)/100</f>
      </c>
      <c t="s">
        <v>28</v>
      </c>
    </row>
    <row r="19" spans="1:5" ht="25.5">
      <c r="A19" s="35" t="s">
        <v>56</v>
      </c>
      <c r="E19" s="39" t="s">
        <v>7086</v>
      </c>
    </row>
    <row r="20" spans="1:5" ht="25.5">
      <c r="A20" s="35" t="s">
        <v>58</v>
      </c>
      <c r="E20" s="40" t="s">
        <v>7087</v>
      </c>
    </row>
    <row r="21" spans="1:5" ht="12.75">
      <c r="A21" t="s">
        <v>59</v>
      </c>
      <c r="E21" s="39" t="s">
        <v>5</v>
      </c>
    </row>
    <row r="22" spans="1:16" ht="25.5">
      <c r="A22" t="s">
        <v>50</v>
      </c>
      <c s="34" t="s">
        <v>71</v>
      </c>
      <c s="34" t="s">
        <v>7012</v>
      </c>
      <c s="35" t="s">
        <v>6162</v>
      </c>
      <c s="6" t="s">
        <v>7088</v>
      </c>
      <c s="36" t="s">
        <v>54</v>
      </c>
      <c s="37">
        <v>1061.087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68</v>
      </c>
      <c>
        <f>(M22*21)/100</f>
      </c>
      <c t="s">
        <v>28</v>
      </c>
    </row>
    <row r="23" spans="1:5" ht="25.5">
      <c r="A23" s="35" t="s">
        <v>56</v>
      </c>
      <c r="E23" s="39" t="s">
        <v>7088</v>
      </c>
    </row>
    <row r="24" spans="1:5" ht="25.5">
      <c r="A24" s="35" t="s">
        <v>58</v>
      </c>
      <c r="E24" s="40" t="s">
        <v>7089</v>
      </c>
    </row>
    <row r="25" spans="1:5" ht="12.75">
      <c r="A25" t="s">
        <v>59</v>
      </c>
      <c r="E25" s="39" t="s">
        <v>5</v>
      </c>
    </row>
    <row r="26" spans="1:16" ht="25.5">
      <c r="A26" t="s">
        <v>50</v>
      </c>
      <c s="34" t="s">
        <v>74</v>
      </c>
      <c s="34" t="s">
        <v>326</v>
      </c>
      <c s="35" t="s">
        <v>1655</v>
      </c>
      <c s="6" t="s">
        <v>7090</v>
      </c>
      <c s="36" t="s">
        <v>54</v>
      </c>
      <c s="37">
        <v>648.916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68</v>
      </c>
      <c>
        <f>(M26*21)/100</f>
      </c>
      <c t="s">
        <v>28</v>
      </c>
    </row>
    <row r="27" spans="1:5" ht="25.5">
      <c r="A27" s="35" t="s">
        <v>56</v>
      </c>
      <c r="E27" s="39" t="s">
        <v>7090</v>
      </c>
    </row>
    <row r="28" spans="1:5" ht="89.25">
      <c r="A28" s="35" t="s">
        <v>58</v>
      </c>
      <c r="E28" s="40" t="s">
        <v>7091</v>
      </c>
    </row>
    <row r="29" spans="1:5" ht="12.75">
      <c r="A29" t="s">
        <v>59</v>
      </c>
      <c r="E29" s="39" t="s">
        <v>5</v>
      </c>
    </row>
    <row r="30" spans="1:16" ht="25.5">
      <c r="A30" t="s">
        <v>50</v>
      </c>
      <c s="34" t="s">
        <v>27</v>
      </c>
      <c s="34" t="s">
        <v>7019</v>
      </c>
      <c s="35" t="s">
        <v>6169</v>
      </c>
      <c s="6" t="s">
        <v>7092</v>
      </c>
      <c s="36" t="s">
        <v>54</v>
      </c>
      <c s="37">
        <v>60.528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68</v>
      </c>
      <c>
        <f>(M30*21)/100</f>
      </c>
      <c t="s">
        <v>28</v>
      </c>
    </row>
    <row r="31" spans="1:5" ht="25.5">
      <c r="A31" s="35" t="s">
        <v>56</v>
      </c>
      <c r="E31" s="39" t="s">
        <v>7092</v>
      </c>
    </row>
    <row r="32" spans="1:5" ht="25.5">
      <c r="A32" s="35" t="s">
        <v>58</v>
      </c>
      <c r="E32" s="40" t="s">
        <v>7093</v>
      </c>
    </row>
    <row r="33" spans="1:5" ht="12.75">
      <c r="A33" t="s">
        <v>59</v>
      </c>
      <c r="E33" s="39" t="s">
        <v>5</v>
      </c>
    </row>
    <row r="34" spans="1:16" ht="25.5">
      <c r="A34" t="s">
        <v>50</v>
      </c>
      <c s="34" t="s">
        <v>79</v>
      </c>
      <c s="34" t="s">
        <v>2633</v>
      </c>
      <c s="35" t="s">
        <v>2634</v>
      </c>
      <c s="6" t="s">
        <v>7094</v>
      </c>
      <c s="36" t="s">
        <v>54</v>
      </c>
      <c s="37">
        <v>29.45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68</v>
      </c>
      <c>
        <f>(M34*21)/100</f>
      </c>
      <c t="s">
        <v>28</v>
      </c>
    </row>
    <row r="35" spans="1:5" ht="25.5">
      <c r="A35" s="35" t="s">
        <v>56</v>
      </c>
      <c r="E35" s="39" t="s">
        <v>7094</v>
      </c>
    </row>
    <row r="36" spans="1:5" ht="51">
      <c r="A36" s="35" t="s">
        <v>58</v>
      </c>
      <c r="E36" s="40" t="s">
        <v>7095</v>
      </c>
    </row>
    <row r="37" spans="1:5" ht="12.75">
      <c r="A37" t="s">
        <v>59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7096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7096</v>
      </c>
      <c r="E4" s="26" t="s">
        <v>7097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COUNTIFS(L8:L32,"=0",A8:A32,"P")+COUNTIFS(L8:L32,"",A8:A32,"P")+SUM(Q8:Q32)</f>
      </c>
    </row>
    <row r="8" spans="1:13" ht="12.75">
      <c r="A8" t="s">
        <v>45</v>
      </c>
      <c r="C8" s="28" t="s">
        <v>7099</v>
      </c>
      <c r="E8" s="30" t="s">
        <v>7097</v>
      </c>
      <c r="J8" s="29">
        <f>0+J9+J22+J27</f>
      </c>
      <c s="29">
        <f>0+K9+K22+K27</f>
      </c>
      <c s="29">
        <f>0+L9+L22+L27</f>
      </c>
      <c s="29">
        <f>0+M9+M22+M27</f>
      </c>
    </row>
    <row r="9" spans="1:13" ht="12.75">
      <c r="A9" t="s">
        <v>47</v>
      </c>
      <c r="C9" s="31" t="s">
        <v>7027</v>
      </c>
      <c r="E9" s="33" t="s">
        <v>7028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62</v>
      </c>
      <c s="34" t="s">
        <v>7100</v>
      </c>
      <c s="35" t="s">
        <v>5</v>
      </c>
      <c s="6" t="s">
        <v>7101</v>
      </c>
      <c s="36" t="s">
        <v>202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68</v>
      </c>
      <c>
        <f>(M10*21)/100</f>
      </c>
      <c t="s">
        <v>28</v>
      </c>
    </row>
    <row r="11" spans="1:5" ht="25.5">
      <c r="A11" s="35" t="s">
        <v>56</v>
      </c>
      <c r="E11" s="39" t="s">
        <v>7101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12.75">
      <c r="A14" t="s">
        <v>50</v>
      </c>
      <c s="34" t="s">
        <v>26</v>
      </c>
      <c s="34" t="s">
        <v>7102</v>
      </c>
      <c s="35" t="s">
        <v>5</v>
      </c>
      <c s="6" t="s">
        <v>7103</v>
      </c>
      <c s="36" t="s">
        <v>202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68</v>
      </c>
      <c>
        <f>(M14*21)/100</f>
      </c>
      <c t="s">
        <v>28</v>
      </c>
    </row>
    <row r="15" spans="1:5" ht="12.75">
      <c r="A15" s="35" t="s">
        <v>56</v>
      </c>
      <c r="E15" s="39" t="s">
        <v>7103</v>
      </c>
    </row>
    <row r="16" spans="1:5" ht="12.75">
      <c r="A16" s="35" t="s">
        <v>58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12.75">
      <c r="A18" t="s">
        <v>50</v>
      </c>
      <c s="34" t="s">
        <v>71</v>
      </c>
      <c s="34" t="s">
        <v>7104</v>
      </c>
      <c s="35" t="s">
        <v>5</v>
      </c>
      <c s="6" t="s">
        <v>7105</v>
      </c>
      <c s="36" t="s">
        <v>202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68</v>
      </c>
      <c>
        <f>(M18*21)/100</f>
      </c>
      <c t="s">
        <v>28</v>
      </c>
    </row>
    <row r="19" spans="1:5" ht="12.75">
      <c r="A19" s="35" t="s">
        <v>56</v>
      </c>
      <c r="E19" s="39" t="s">
        <v>7105</v>
      </c>
    </row>
    <row r="20" spans="1:5" ht="12.75">
      <c r="A20" s="35" t="s">
        <v>58</v>
      </c>
      <c r="E20" s="40" t="s">
        <v>5</v>
      </c>
    </row>
    <row r="21" spans="1:5" ht="12.75">
      <c r="A21" t="s">
        <v>59</v>
      </c>
      <c r="E21" s="39" t="s">
        <v>5</v>
      </c>
    </row>
    <row r="22" spans="1:13" ht="12.75">
      <c r="A22" t="s">
        <v>47</v>
      </c>
      <c r="C22" s="31" t="s">
        <v>7106</v>
      </c>
      <c r="E22" s="33" t="s">
        <v>7107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50</v>
      </c>
      <c s="34" t="s">
        <v>27</v>
      </c>
      <c s="34" t="s">
        <v>7108</v>
      </c>
      <c s="35" t="s">
        <v>5</v>
      </c>
      <c s="6" t="s">
        <v>7109</v>
      </c>
      <c s="36" t="s">
        <v>202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68</v>
      </c>
      <c>
        <f>(M23*21)/100</f>
      </c>
      <c t="s">
        <v>28</v>
      </c>
    </row>
    <row r="24" spans="1:5" ht="12.75">
      <c r="A24" s="35" t="s">
        <v>56</v>
      </c>
      <c r="E24" s="39" t="s">
        <v>7109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3" ht="12.75">
      <c r="A27" t="s">
        <v>47</v>
      </c>
      <c r="C27" s="31" t="s">
        <v>7036</v>
      </c>
      <c r="E27" s="33" t="s">
        <v>7037</v>
      </c>
      <c r="J27" s="32">
        <f>0</f>
      </c>
      <c s="32">
        <f>0</f>
      </c>
      <c s="32">
        <f>0+L28+L32</f>
      </c>
      <c s="32">
        <f>0+M28+M32</f>
      </c>
    </row>
    <row r="28" spans="1:16" ht="25.5">
      <c r="A28" t="s">
        <v>50</v>
      </c>
      <c s="34" t="s">
        <v>79</v>
      </c>
      <c s="34" t="s">
        <v>7110</v>
      </c>
      <c s="35" t="s">
        <v>5</v>
      </c>
      <c s="6" t="s">
        <v>7111</v>
      </c>
      <c s="36" t="s">
        <v>202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68</v>
      </c>
      <c>
        <f>(M28*21)/100</f>
      </c>
      <c t="s">
        <v>28</v>
      </c>
    </row>
    <row r="29" spans="1:5" ht="25.5">
      <c r="A29" s="35" t="s">
        <v>56</v>
      </c>
      <c r="E29" s="39" t="s">
        <v>7111</v>
      </c>
    </row>
    <row r="30" spans="1:5" ht="12.75">
      <c r="A30" s="35" t="s">
        <v>58</v>
      </c>
      <c r="E30" s="40" t="s">
        <v>5</v>
      </c>
    </row>
    <row r="31" spans="1:5" ht="12.75">
      <c r="A31" t="s">
        <v>59</v>
      </c>
      <c r="E31" s="39" t="s">
        <v>5</v>
      </c>
    </row>
    <row r="32" spans="1:16" ht="12.75">
      <c r="A32" t="s">
        <v>50</v>
      </c>
      <c s="34" t="s">
        <v>82</v>
      </c>
      <c s="34" t="s">
        <v>7112</v>
      </c>
      <c s="35" t="s">
        <v>5</v>
      </c>
      <c s="6" t="s">
        <v>7113</v>
      </c>
      <c s="36" t="s">
        <v>202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28</v>
      </c>
    </row>
    <row r="33" spans="1:5" ht="12.75">
      <c r="A33" s="35" t="s">
        <v>56</v>
      </c>
      <c r="E33" s="39" t="s">
        <v>7113</v>
      </c>
    </row>
    <row r="34" spans="1:5" ht="38.25">
      <c r="A34" s="35" t="s">
        <v>58</v>
      </c>
      <c r="E34" s="42" t="s">
        <v>7114</v>
      </c>
    </row>
    <row r="35" spans="1:5" ht="12.75">
      <c r="A35" t="s">
        <v>59</v>
      </c>
      <c r="E3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2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7115</v>
      </c>
      <c s="41">
        <f>Rekapitulace!C36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7115</v>
      </c>
      <c r="E4" s="26" t="s">
        <v>7116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COUNTIFS(L8:L197,"=0",A8:A197,"P")+COUNTIFS(L8:L197,"",A8:A197,"P")+SUM(Q8:Q197)</f>
      </c>
    </row>
    <row r="8" spans="1:13" ht="12.75">
      <c r="A8" t="s">
        <v>45</v>
      </c>
      <c r="C8" s="28" t="s">
        <v>7118</v>
      </c>
      <c r="E8" s="30" t="s">
        <v>7116</v>
      </c>
      <c r="J8" s="29">
        <f>0+J9+J86+J179+J188</f>
      </c>
      <c s="29">
        <f>0+K9+K86+K179+K188</f>
      </c>
      <c s="29">
        <f>0+L9+L86+L179+L188</f>
      </c>
      <c s="29">
        <f>0+M9+M86+M179+M188</f>
      </c>
    </row>
    <row r="9" spans="1:13" ht="12.75">
      <c r="A9" t="s">
        <v>47</v>
      </c>
      <c r="C9" s="31" t="s">
        <v>1827</v>
      </c>
      <c r="E9" s="33" t="s">
        <v>1828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50</v>
      </c>
      <c s="34" t="s">
        <v>62</v>
      </c>
      <c s="34" t="s">
        <v>7119</v>
      </c>
      <c s="35" t="s">
        <v>5</v>
      </c>
      <c s="6" t="s">
        <v>7120</v>
      </c>
      <c s="36" t="s">
        <v>65</v>
      </c>
      <c s="37">
        <v>137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7120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6" ht="25.5">
      <c r="A14" t="s">
        <v>50</v>
      </c>
      <c s="34" t="s">
        <v>28</v>
      </c>
      <c s="34" t="s">
        <v>7121</v>
      </c>
      <c s="35" t="s">
        <v>5</v>
      </c>
      <c s="6" t="s">
        <v>7122</v>
      </c>
      <c s="36" t="s">
        <v>65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68</v>
      </c>
      <c>
        <f>(M14*21)/100</f>
      </c>
      <c t="s">
        <v>28</v>
      </c>
    </row>
    <row r="15" spans="1:5" ht="25.5">
      <c r="A15" s="35" t="s">
        <v>56</v>
      </c>
      <c r="E15" s="39" t="s">
        <v>7122</v>
      </c>
    </row>
    <row r="16" spans="1:5" ht="12.75">
      <c r="A16" s="35" t="s">
        <v>58</v>
      </c>
      <c r="E16" s="40" t="s">
        <v>5</v>
      </c>
    </row>
    <row r="17" spans="1:5" ht="12.75">
      <c r="A17" t="s">
        <v>59</v>
      </c>
      <c r="E17" s="39" t="s">
        <v>5</v>
      </c>
    </row>
    <row r="18" spans="1:16" ht="25.5">
      <c r="A18" t="s">
        <v>50</v>
      </c>
      <c s="34" t="s">
        <v>26</v>
      </c>
      <c s="34" t="s">
        <v>3889</v>
      </c>
      <c s="35" t="s">
        <v>5</v>
      </c>
      <c s="6" t="s">
        <v>7123</v>
      </c>
      <c s="36" t="s">
        <v>65</v>
      </c>
      <c s="37">
        <v>97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328</v>
      </c>
      <c>
        <f>(M18*21)/100</f>
      </c>
      <c t="s">
        <v>28</v>
      </c>
    </row>
    <row r="19" spans="1:5" ht="25.5">
      <c r="A19" s="35" t="s">
        <v>56</v>
      </c>
      <c r="E19" s="39" t="s">
        <v>7123</v>
      </c>
    </row>
    <row r="20" spans="1:5" ht="12.75">
      <c r="A20" s="35" t="s">
        <v>58</v>
      </c>
      <c r="E20" s="40" t="s">
        <v>5</v>
      </c>
    </row>
    <row r="21" spans="1:5" ht="12.75">
      <c r="A21" t="s">
        <v>59</v>
      </c>
      <c r="E21" s="39" t="s">
        <v>5</v>
      </c>
    </row>
    <row r="22" spans="1:16" ht="25.5">
      <c r="A22" t="s">
        <v>50</v>
      </c>
      <c s="34" t="s">
        <v>71</v>
      </c>
      <c s="34" t="s">
        <v>7124</v>
      </c>
      <c s="35" t="s">
        <v>5</v>
      </c>
      <c s="6" t="s">
        <v>7125</v>
      </c>
      <c s="36" t="s">
        <v>65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68</v>
      </c>
      <c>
        <f>(M22*21)/100</f>
      </c>
      <c t="s">
        <v>28</v>
      </c>
    </row>
    <row r="23" spans="1:5" ht="25.5">
      <c r="A23" s="35" t="s">
        <v>56</v>
      </c>
      <c r="E23" s="39" t="s">
        <v>7125</v>
      </c>
    </row>
    <row r="24" spans="1:5" ht="12.75">
      <c r="A24" s="35" t="s">
        <v>58</v>
      </c>
      <c r="E24" s="40" t="s">
        <v>5</v>
      </c>
    </row>
    <row r="25" spans="1:5" ht="12.75">
      <c r="A25" t="s">
        <v>59</v>
      </c>
      <c r="E25" s="39" t="s">
        <v>5</v>
      </c>
    </row>
    <row r="26" spans="1:16" ht="12.75">
      <c r="A26" t="s">
        <v>50</v>
      </c>
      <c s="34" t="s">
        <v>74</v>
      </c>
      <c s="34" t="s">
        <v>7126</v>
      </c>
      <c s="35" t="s">
        <v>5</v>
      </c>
      <c s="6" t="s">
        <v>7127</v>
      </c>
      <c s="36" t="s">
        <v>65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68</v>
      </c>
      <c>
        <f>(M26*21)/100</f>
      </c>
      <c t="s">
        <v>28</v>
      </c>
    </row>
    <row r="27" spans="1:5" ht="12.75">
      <c r="A27" s="35" t="s">
        <v>56</v>
      </c>
      <c r="E27" s="39" t="s">
        <v>7127</v>
      </c>
    </row>
    <row r="28" spans="1:5" ht="12.75">
      <c r="A28" s="35" t="s">
        <v>58</v>
      </c>
      <c r="E28" s="40" t="s">
        <v>5</v>
      </c>
    </row>
    <row r="29" spans="1:5" ht="12.75">
      <c r="A29" t="s">
        <v>59</v>
      </c>
      <c r="E29" s="39" t="s">
        <v>5</v>
      </c>
    </row>
    <row r="30" spans="1:16" ht="25.5">
      <c r="A30" t="s">
        <v>50</v>
      </c>
      <c s="34" t="s">
        <v>27</v>
      </c>
      <c s="34" t="s">
        <v>7128</v>
      </c>
      <c s="35" t="s">
        <v>5</v>
      </c>
      <c s="6" t="s">
        <v>7129</v>
      </c>
      <c s="36" t="s">
        <v>65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328</v>
      </c>
      <c>
        <f>(M30*21)/100</f>
      </c>
      <c t="s">
        <v>28</v>
      </c>
    </row>
    <row r="31" spans="1:5" ht="25.5">
      <c r="A31" s="35" t="s">
        <v>56</v>
      </c>
      <c r="E31" s="39" t="s">
        <v>7130</v>
      </c>
    </row>
    <row r="32" spans="1:5" ht="12.75">
      <c r="A32" s="35" t="s">
        <v>58</v>
      </c>
      <c r="E32" s="40" t="s">
        <v>5</v>
      </c>
    </row>
    <row r="33" spans="1:5" ht="12.75">
      <c r="A33" t="s">
        <v>59</v>
      </c>
      <c r="E33" s="39" t="s">
        <v>5</v>
      </c>
    </row>
    <row r="34" spans="1:16" ht="12.75">
      <c r="A34" t="s">
        <v>50</v>
      </c>
      <c s="34" t="s">
        <v>79</v>
      </c>
      <c s="34" t="s">
        <v>7131</v>
      </c>
      <c s="35" t="s">
        <v>5</v>
      </c>
      <c s="6" t="s">
        <v>7132</v>
      </c>
      <c s="36" t="s">
        <v>65</v>
      </c>
      <c s="37">
        <v>142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7132</v>
      </c>
    </row>
    <row r="36" spans="1:5" ht="12.75">
      <c r="A36" s="35" t="s">
        <v>58</v>
      </c>
      <c r="E36" s="40" t="s">
        <v>5</v>
      </c>
    </row>
    <row r="37" spans="1:5" ht="12.75">
      <c r="A37" t="s">
        <v>59</v>
      </c>
      <c r="E37" s="39" t="s">
        <v>5</v>
      </c>
    </row>
    <row r="38" spans="1:16" ht="25.5">
      <c r="A38" t="s">
        <v>50</v>
      </c>
      <c s="34" t="s">
        <v>82</v>
      </c>
      <c s="34" t="s">
        <v>7133</v>
      </c>
      <c s="35" t="s">
        <v>5</v>
      </c>
      <c s="6" t="s">
        <v>7134</v>
      </c>
      <c s="36" t="s">
        <v>65</v>
      </c>
      <c s="37">
        <v>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68</v>
      </c>
      <c>
        <f>(M38*21)/100</f>
      </c>
      <c t="s">
        <v>28</v>
      </c>
    </row>
    <row r="39" spans="1:5" ht="25.5">
      <c r="A39" s="35" t="s">
        <v>56</v>
      </c>
      <c r="E39" s="39" t="s">
        <v>7134</v>
      </c>
    </row>
    <row r="40" spans="1:5" ht="12.75">
      <c r="A40" s="35" t="s">
        <v>58</v>
      </c>
      <c r="E40" s="40" t="s">
        <v>5</v>
      </c>
    </row>
    <row r="41" spans="1:5" ht="12.75">
      <c r="A41" t="s">
        <v>59</v>
      </c>
      <c r="E41" s="39" t="s">
        <v>5</v>
      </c>
    </row>
    <row r="42" spans="1:16" ht="25.5">
      <c r="A42" t="s">
        <v>50</v>
      </c>
      <c s="34" t="s">
        <v>85</v>
      </c>
      <c s="34" t="s">
        <v>7135</v>
      </c>
      <c s="35" t="s">
        <v>5</v>
      </c>
      <c s="6" t="s">
        <v>7136</v>
      </c>
      <c s="36" t="s">
        <v>65</v>
      </c>
      <c s="37">
        <v>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68</v>
      </c>
      <c>
        <f>(M42*21)/100</f>
      </c>
      <c t="s">
        <v>28</v>
      </c>
    </row>
    <row r="43" spans="1:5" ht="25.5">
      <c r="A43" s="35" t="s">
        <v>56</v>
      </c>
      <c r="E43" s="39" t="s">
        <v>7136</v>
      </c>
    </row>
    <row r="44" spans="1:5" ht="12.75">
      <c r="A44" s="35" t="s">
        <v>58</v>
      </c>
      <c r="E44" s="40" t="s">
        <v>5</v>
      </c>
    </row>
    <row r="45" spans="1:5" ht="12.75">
      <c r="A45" t="s">
        <v>59</v>
      </c>
      <c r="E45" s="39" t="s">
        <v>5</v>
      </c>
    </row>
    <row r="46" spans="1:16" ht="12.75">
      <c r="A46" t="s">
        <v>50</v>
      </c>
      <c s="34" t="s">
        <v>88</v>
      </c>
      <c s="34" t="s">
        <v>7137</v>
      </c>
      <c s="35" t="s">
        <v>5</v>
      </c>
      <c s="6" t="s">
        <v>7138</v>
      </c>
      <c s="36" t="s">
        <v>65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68</v>
      </c>
      <c>
        <f>(M46*21)/100</f>
      </c>
      <c t="s">
        <v>28</v>
      </c>
    </row>
    <row r="47" spans="1:5" ht="12.75">
      <c r="A47" s="35" t="s">
        <v>56</v>
      </c>
      <c r="E47" s="39" t="s">
        <v>7138</v>
      </c>
    </row>
    <row r="48" spans="1:5" ht="12.75">
      <c r="A48" s="35" t="s">
        <v>58</v>
      </c>
      <c r="E48" s="40" t="s">
        <v>5</v>
      </c>
    </row>
    <row r="49" spans="1:5" ht="12.75">
      <c r="A49" t="s">
        <v>59</v>
      </c>
      <c r="E49" s="39" t="s">
        <v>5</v>
      </c>
    </row>
    <row r="50" spans="1:16" ht="12.75">
      <c r="A50" t="s">
        <v>50</v>
      </c>
      <c s="34" t="s">
        <v>91</v>
      </c>
      <c s="34" t="s">
        <v>7139</v>
      </c>
      <c s="35" t="s">
        <v>5</v>
      </c>
      <c s="6" t="s">
        <v>7140</v>
      </c>
      <c s="36" t="s">
        <v>65</v>
      </c>
      <c s="37">
        <v>79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7140</v>
      </c>
    </row>
    <row r="52" spans="1:5" ht="12.75">
      <c r="A52" s="35" t="s">
        <v>58</v>
      </c>
      <c r="E52" s="40" t="s">
        <v>5</v>
      </c>
    </row>
    <row r="53" spans="1:5" ht="12.75">
      <c r="A53" t="s">
        <v>59</v>
      </c>
      <c r="E53" s="39" t="s">
        <v>5</v>
      </c>
    </row>
    <row r="54" spans="1:16" ht="25.5">
      <c r="A54" t="s">
        <v>50</v>
      </c>
      <c s="34" t="s">
        <v>94</v>
      </c>
      <c s="34" t="s">
        <v>7141</v>
      </c>
      <c s="35" t="s">
        <v>5</v>
      </c>
      <c s="6" t="s">
        <v>7142</v>
      </c>
      <c s="36" t="s">
        <v>65</v>
      </c>
      <c s="37">
        <v>79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68</v>
      </c>
      <c>
        <f>(M54*21)/100</f>
      </c>
      <c t="s">
        <v>28</v>
      </c>
    </row>
    <row r="55" spans="1:5" ht="38.25">
      <c r="A55" s="35" t="s">
        <v>56</v>
      </c>
      <c r="E55" s="39" t="s">
        <v>7143</v>
      </c>
    </row>
    <row r="56" spans="1:5" ht="12.75">
      <c r="A56" s="35" t="s">
        <v>58</v>
      </c>
      <c r="E56" s="40" t="s">
        <v>5</v>
      </c>
    </row>
    <row r="57" spans="1:5" ht="12.75">
      <c r="A57" t="s">
        <v>59</v>
      </c>
      <c r="E57" s="39" t="s">
        <v>5</v>
      </c>
    </row>
    <row r="58" spans="1:16" ht="12.75">
      <c r="A58" t="s">
        <v>50</v>
      </c>
      <c s="34" t="s">
        <v>97</v>
      </c>
      <c s="34" t="s">
        <v>7144</v>
      </c>
      <c s="35" t="s">
        <v>5</v>
      </c>
      <c s="6" t="s">
        <v>7145</v>
      </c>
      <c s="36" t="s">
        <v>65</v>
      </c>
      <c s="37">
        <v>85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7145</v>
      </c>
    </row>
    <row r="60" spans="1:5" ht="12.75">
      <c r="A60" s="35" t="s">
        <v>58</v>
      </c>
      <c r="E60" s="40" t="s">
        <v>5</v>
      </c>
    </row>
    <row r="61" spans="1:5" ht="12.75">
      <c r="A61" t="s">
        <v>59</v>
      </c>
      <c r="E61" s="39" t="s">
        <v>5</v>
      </c>
    </row>
    <row r="62" spans="1:16" ht="25.5">
      <c r="A62" t="s">
        <v>50</v>
      </c>
      <c s="34" t="s">
        <v>100</v>
      </c>
      <c s="34" t="s">
        <v>7146</v>
      </c>
      <c s="35" t="s">
        <v>5</v>
      </c>
      <c s="6" t="s">
        <v>7147</v>
      </c>
      <c s="36" t="s">
        <v>65</v>
      </c>
      <c s="37">
        <v>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68</v>
      </c>
      <c>
        <f>(M62*21)/100</f>
      </c>
      <c t="s">
        <v>28</v>
      </c>
    </row>
    <row r="63" spans="1:5" ht="25.5">
      <c r="A63" s="35" t="s">
        <v>56</v>
      </c>
      <c r="E63" s="39" t="s">
        <v>7147</v>
      </c>
    </row>
    <row r="64" spans="1:5" ht="12.75">
      <c r="A64" s="35" t="s">
        <v>58</v>
      </c>
      <c r="E64" s="40" t="s">
        <v>5</v>
      </c>
    </row>
    <row r="65" spans="1:5" ht="12.75">
      <c r="A65" t="s">
        <v>59</v>
      </c>
      <c r="E65" s="39" t="s">
        <v>5</v>
      </c>
    </row>
    <row r="66" spans="1:16" ht="12.75">
      <c r="A66" t="s">
        <v>50</v>
      </c>
      <c s="34" t="s">
        <v>103</v>
      </c>
      <c s="34" t="s">
        <v>7148</v>
      </c>
      <c s="35" t="s">
        <v>5</v>
      </c>
      <c s="6" t="s">
        <v>7149</v>
      </c>
      <c s="36" t="s">
        <v>65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7149</v>
      </c>
    </row>
    <row r="68" spans="1:5" ht="12.75">
      <c r="A68" s="35" t="s">
        <v>58</v>
      </c>
      <c r="E68" s="40" t="s">
        <v>5</v>
      </c>
    </row>
    <row r="69" spans="1:5" ht="12.75">
      <c r="A69" t="s">
        <v>59</v>
      </c>
      <c r="E69" s="39" t="s">
        <v>5</v>
      </c>
    </row>
    <row r="70" spans="1:16" ht="25.5">
      <c r="A70" t="s">
        <v>50</v>
      </c>
      <c s="34" t="s">
        <v>106</v>
      </c>
      <c s="34" t="s">
        <v>7150</v>
      </c>
      <c s="35" t="s">
        <v>5</v>
      </c>
      <c s="6" t="s">
        <v>7151</v>
      </c>
      <c s="36" t="s">
        <v>65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68</v>
      </c>
      <c>
        <f>(M70*21)/100</f>
      </c>
      <c t="s">
        <v>28</v>
      </c>
    </row>
    <row r="71" spans="1:5" ht="25.5">
      <c r="A71" s="35" t="s">
        <v>56</v>
      </c>
      <c r="E71" s="39" t="s">
        <v>7151</v>
      </c>
    </row>
    <row r="72" spans="1:5" ht="12.75">
      <c r="A72" s="35" t="s">
        <v>58</v>
      </c>
      <c r="E72" s="40" t="s">
        <v>5</v>
      </c>
    </row>
    <row r="73" spans="1:5" ht="12.75">
      <c r="A73" t="s">
        <v>59</v>
      </c>
      <c r="E73" s="39" t="s">
        <v>5</v>
      </c>
    </row>
    <row r="74" spans="1:16" ht="12.75">
      <c r="A74" t="s">
        <v>50</v>
      </c>
      <c s="34" t="s">
        <v>109</v>
      </c>
      <c s="34" t="s">
        <v>7152</v>
      </c>
      <c s="35" t="s">
        <v>5</v>
      </c>
      <c s="6" t="s">
        <v>7153</v>
      </c>
      <c s="36" t="s">
        <v>65</v>
      </c>
      <c s="37">
        <v>63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68</v>
      </c>
      <c>
        <f>(M74*21)/100</f>
      </c>
      <c t="s">
        <v>28</v>
      </c>
    </row>
    <row r="75" spans="1:5" ht="12.75">
      <c r="A75" s="35" t="s">
        <v>56</v>
      </c>
      <c r="E75" s="39" t="s">
        <v>7153</v>
      </c>
    </row>
    <row r="76" spans="1:5" ht="25.5">
      <c r="A76" s="35" t="s">
        <v>58</v>
      </c>
      <c r="E76" s="40" t="s">
        <v>7154</v>
      </c>
    </row>
    <row r="77" spans="1:5" ht="12.75">
      <c r="A77" t="s">
        <v>59</v>
      </c>
      <c r="E77" s="39" t="s">
        <v>5</v>
      </c>
    </row>
    <row r="78" spans="1:16" ht="25.5">
      <c r="A78" t="s">
        <v>50</v>
      </c>
      <c s="34" t="s">
        <v>112</v>
      </c>
      <c s="34" t="s">
        <v>7155</v>
      </c>
      <c s="35" t="s">
        <v>5</v>
      </c>
      <c s="6" t="s">
        <v>7156</v>
      </c>
      <c s="36" t="s">
        <v>65</v>
      </c>
      <c s="37">
        <v>11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68</v>
      </c>
      <c>
        <f>(M78*21)/100</f>
      </c>
      <c t="s">
        <v>28</v>
      </c>
    </row>
    <row r="79" spans="1:5" ht="25.5">
      <c r="A79" s="35" t="s">
        <v>56</v>
      </c>
      <c r="E79" s="39" t="s">
        <v>7156</v>
      </c>
    </row>
    <row r="80" spans="1:5" ht="25.5">
      <c r="A80" s="35" t="s">
        <v>58</v>
      </c>
      <c r="E80" s="40" t="s">
        <v>7157</v>
      </c>
    </row>
    <row r="81" spans="1:5" ht="12.75">
      <c r="A81" t="s">
        <v>59</v>
      </c>
      <c r="E81" s="39" t="s">
        <v>5</v>
      </c>
    </row>
    <row r="82" spans="1:16" ht="12.75">
      <c r="A82" t="s">
        <v>50</v>
      </c>
      <c s="34" t="s">
        <v>115</v>
      </c>
      <c s="34" t="s">
        <v>7158</v>
      </c>
      <c s="35" t="s">
        <v>5</v>
      </c>
      <c s="6" t="s">
        <v>7159</v>
      </c>
      <c s="36" t="s">
        <v>65</v>
      </c>
      <c s="37">
        <v>61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68</v>
      </c>
      <c>
        <f>(M82*21)/100</f>
      </c>
      <c t="s">
        <v>28</v>
      </c>
    </row>
    <row r="83" spans="1:5" ht="12.75">
      <c r="A83" s="35" t="s">
        <v>56</v>
      </c>
      <c r="E83" s="39" t="s">
        <v>7159</v>
      </c>
    </row>
    <row r="84" spans="1:5" ht="25.5">
      <c r="A84" s="35" t="s">
        <v>58</v>
      </c>
      <c r="E84" s="40" t="s">
        <v>7160</v>
      </c>
    </row>
    <row r="85" spans="1:5" ht="12.75">
      <c r="A85" t="s">
        <v>59</v>
      </c>
      <c r="E85" s="39" t="s">
        <v>5</v>
      </c>
    </row>
    <row r="86" spans="1:13" ht="12.75">
      <c r="A86" t="s">
        <v>47</v>
      </c>
      <c r="C86" s="31" t="s">
        <v>4026</v>
      </c>
      <c r="E86" s="33" t="s">
        <v>4027</v>
      </c>
      <c r="J86" s="32">
        <f>0</f>
      </c>
      <c s="32">
        <f>0</f>
      </c>
      <c s="32">
        <f>0+L87+L91+L95+L99+L103+L107+L111+L115+L119+L123+L127+L131+L135+L139+L143+L147+L151+L155+L159+L163+L167+L171+L175</f>
      </c>
      <c s="32">
        <f>0+M87+M91+M95+M99+M103+M107+M111+M115+M119+M123+M127+M131+M135+M139+M143+M147+M151+M155+M159+M163+M167+M171+M175</f>
      </c>
    </row>
    <row r="87" spans="1:16" ht="12.75">
      <c r="A87" t="s">
        <v>50</v>
      </c>
      <c s="34" t="s">
        <v>120</v>
      </c>
      <c s="34" t="s">
        <v>7161</v>
      </c>
      <c s="35" t="s">
        <v>5</v>
      </c>
      <c s="6" t="s">
        <v>7162</v>
      </c>
      <c s="36" t="s">
        <v>65</v>
      </c>
      <c s="37">
        <v>22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68</v>
      </c>
      <c>
        <f>(M87*21)/100</f>
      </c>
      <c t="s">
        <v>28</v>
      </c>
    </row>
    <row r="88" spans="1:5" ht="12.75">
      <c r="A88" s="35" t="s">
        <v>56</v>
      </c>
      <c r="E88" s="39" t="s">
        <v>7162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25.5">
      <c r="A91" t="s">
        <v>50</v>
      </c>
      <c s="34" t="s">
        <v>123</v>
      </c>
      <c s="34" t="s">
        <v>7163</v>
      </c>
      <c s="35" t="s">
        <v>5</v>
      </c>
      <c s="6" t="s">
        <v>7164</v>
      </c>
      <c s="36" t="s">
        <v>65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68</v>
      </c>
      <c>
        <f>(M91*21)/100</f>
      </c>
      <c t="s">
        <v>28</v>
      </c>
    </row>
    <row r="92" spans="1:5" ht="25.5">
      <c r="A92" s="35" t="s">
        <v>56</v>
      </c>
      <c r="E92" s="39" t="s">
        <v>7164</v>
      </c>
    </row>
    <row r="93" spans="1:5" ht="25.5">
      <c r="A93" s="35" t="s">
        <v>58</v>
      </c>
      <c r="E93" s="40" t="s">
        <v>7165</v>
      </c>
    </row>
    <row r="94" spans="1:5" ht="12.75">
      <c r="A94" t="s">
        <v>59</v>
      </c>
      <c r="E94" s="39" t="s">
        <v>5</v>
      </c>
    </row>
    <row r="95" spans="1:16" ht="25.5">
      <c r="A95" t="s">
        <v>50</v>
      </c>
      <c s="34" t="s">
        <v>126</v>
      </c>
      <c s="34" t="s">
        <v>7166</v>
      </c>
      <c s="35" t="s">
        <v>5</v>
      </c>
      <c s="6" t="s">
        <v>7167</v>
      </c>
      <c s="36" t="s">
        <v>65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68</v>
      </c>
      <c>
        <f>(M95*21)/100</f>
      </c>
      <c t="s">
        <v>28</v>
      </c>
    </row>
    <row r="96" spans="1:5" ht="25.5">
      <c r="A96" s="35" t="s">
        <v>56</v>
      </c>
      <c r="E96" s="39" t="s">
        <v>7167</v>
      </c>
    </row>
    <row r="97" spans="1:5" ht="25.5">
      <c r="A97" s="35" t="s">
        <v>58</v>
      </c>
      <c r="E97" s="40" t="s">
        <v>7168</v>
      </c>
    </row>
    <row r="98" spans="1:5" ht="12.75">
      <c r="A98" t="s">
        <v>59</v>
      </c>
      <c r="E98" s="39" t="s">
        <v>5</v>
      </c>
    </row>
    <row r="99" spans="1:16" ht="25.5">
      <c r="A99" t="s">
        <v>50</v>
      </c>
      <c s="34" t="s">
        <v>129</v>
      </c>
      <c s="34" t="s">
        <v>7169</v>
      </c>
      <c s="35" t="s">
        <v>5</v>
      </c>
      <c s="6" t="s">
        <v>7170</v>
      </c>
      <c s="36" t="s">
        <v>65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68</v>
      </c>
      <c>
        <f>(M99*21)/100</f>
      </c>
      <c t="s">
        <v>28</v>
      </c>
    </row>
    <row r="100" spans="1:5" ht="25.5">
      <c r="A100" s="35" t="s">
        <v>56</v>
      </c>
      <c r="E100" s="39" t="s">
        <v>7170</v>
      </c>
    </row>
    <row r="101" spans="1:5" ht="25.5">
      <c r="A101" s="35" t="s">
        <v>58</v>
      </c>
      <c r="E101" s="40" t="s">
        <v>7171</v>
      </c>
    </row>
    <row r="102" spans="1:5" ht="12.75">
      <c r="A102" t="s">
        <v>59</v>
      </c>
      <c r="E102" s="39" t="s">
        <v>5</v>
      </c>
    </row>
    <row r="103" spans="1:16" ht="25.5">
      <c r="A103" t="s">
        <v>50</v>
      </c>
      <c s="34" t="s">
        <v>132</v>
      </c>
      <c s="34" t="s">
        <v>7172</v>
      </c>
      <c s="35" t="s">
        <v>5</v>
      </c>
      <c s="6" t="s">
        <v>7173</v>
      </c>
      <c s="36" t="s">
        <v>65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68</v>
      </c>
      <c>
        <f>(M103*21)/100</f>
      </c>
      <c t="s">
        <v>28</v>
      </c>
    </row>
    <row r="104" spans="1:5" ht="25.5">
      <c r="A104" s="35" t="s">
        <v>56</v>
      </c>
      <c r="E104" s="39" t="s">
        <v>7173</v>
      </c>
    </row>
    <row r="105" spans="1:5" ht="25.5">
      <c r="A105" s="35" t="s">
        <v>58</v>
      </c>
      <c r="E105" s="40" t="s">
        <v>7174</v>
      </c>
    </row>
    <row r="106" spans="1:5" ht="12.75">
      <c r="A106" t="s">
        <v>59</v>
      </c>
      <c r="E106" s="39" t="s">
        <v>5</v>
      </c>
    </row>
    <row r="107" spans="1:16" ht="25.5">
      <c r="A107" t="s">
        <v>50</v>
      </c>
      <c s="34" t="s">
        <v>134</v>
      </c>
      <c s="34" t="s">
        <v>7175</v>
      </c>
      <c s="35" t="s">
        <v>5</v>
      </c>
      <c s="6" t="s">
        <v>7176</v>
      </c>
      <c s="36" t="s">
        <v>65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68</v>
      </c>
      <c>
        <f>(M107*21)/100</f>
      </c>
      <c t="s">
        <v>28</v>
      </c>
    </row>
    <row r="108" spans="1:5" ht="25.5">
      <c r="A108" s="35" t="s">
        <v>56</v>
      </c>
      <c r="E108" s="39" t="s">
        <v>7176</v>
      </c>
    </row>
    <row r="109" spans="1:5" ht="25.5">
      <c r="A109" s="35" t="s">
        <v>58</v>
      </c>
      <c r="E109" s="40" t="s">
        <v>7177</v>
      </c>
    </row>
    <row r="110" spans="1:5" ht="12.75">
      <c r="A110" t="s">
        <v>59</v>
      </c>
      <c r="E110" s="39" t="s">
        <v>5</v>
      </c>
    </row>
    <row r="111" spans="1:16" ht="25.5">
      <c r="A111" t="s">
        <v>50</v>
      </c>
      <c s="34" t="s">
        <v>137</v>
      </c>
      <c s="34" t="s">
        <v>7178</v>
      </c>
      <c s="35" t="s">
        <v>5</v>
      </c>
      <c s="6" t="s">
        <v>7179</v>
      </c>
      <c s="36" t="s">
        <v>65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68</v>
      </c>
      <c>
        <f>(M111*21)/100</f>
      </c>
      <c t="s">
        <v>28</v>
      </c>
    </row>
    <row r="112" spans="1:5" ht="25.5">
      <c r="A112" s="35" t="s">
        <v>56</v>
      </c>
      <c r="E112" s="39" t="s">
        <v>7179</v>
      </c>
    </row>
    <row r="113" spans="1:5" ht="25.5">
      <c r="A113" s="35" t="s">
        <v>58</v>
      </c>
      <c r="E113" s="40" t="s">
        <v>7180</v>
      </c>
    </row>
    <row r="114" spans="1:5" ht="12.75">
      <c r="A114" t="s">
        <v>59</v>
      </c>
      <c r="E114" s="39" t="s">
        <v>5</v>
      </c>
    </row>
    <row r="115" spans="1:16" ht="25.5">
      <c r="A115" t="s">
        <v>50</v>
      </c>
      <c s="34" t="s">
        <v>140</v>
      </c>
      <c s="34" t="s">
        <v>7181</v>
      </c>
      <c s="35" t="s">
        <v>5</v>
      </c>
      <c s="6" t="s">
        <v>7182</v>
      </c>
      <c s="36" t="s">
        <v>65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68</v>
      </c>
      <c>
        <f>(M115*21)/100</f>
      </c>
      <c t="s">
        <v>28</v>
      </c>
    </row>
    <row r="116" spans="1:5" ht="25.5">
      <c r="A116" s="35" t="s">
        <v>56</v>
      </c>
      <c r="E116" s="39" t="s">
        <v>7182</v>
      </c>
    </row>
    <row r="117" spans="1:5" ht="25.5">
      <c r="A117" s="35" t="s">
        <v>58</v>
      </c>
      <c r="E117" s="40" t="s">
        <v>7183</v>
      </c>
    </row>
    <row r="118" spans="1:5" ht="12.75">
      <c r="A118" t="s">
        <v>59</v>
      </c>
      <c r="E118" s="39" t="s">
        <v>5</v>
      </c>
    </row>
    <row r="119" spans="1:16" ht="25.5">
      <c r="A119" t="s">
        <v>50</v>
      </c>
      <c s="34" t="s">
        <v>143</v>
      </c>
      <c s="34" t="s">
        <v>7184</v>
      </c>
      <c s="35" t="s">
        <v>5</v>
      </c>
      <c s="6" t="s">
        <v>7185</v>
      </c>
      <c s="36" t="s">
        <v>65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68</v>
      </c>
      <c>
        <f>(M119*21)/100</f>
      </c>
      <c t="s">
        <v>28</v>
      </c>
    </row>
    <row r="120" spans="1:5" ht="25.5">
      <c r="A120" s="35" t="s">
        <v>56</v>
      </c>
      <c r="E120" s="39" t="s">
        <v>7185</v>
      </c>
    </row>
    <row r="121" spans="1:5" ht="25.5">
      <c r="A121" s="35" t="s">
        <v>58</v>
      </c>
      <c r="E121" s="40" t="s">
        <v>7186</v>
      </c>
    </row>
    <row r="122" spans="1:5" ht="12.75">
      <c r="A122" t="s">
        <v>59</v>
      </c>
      <c r="E122" s="39" t="s">
        <v>5</v>
      </c>
    </row>
    <row r="123" spans="1:16" ht="25.5">
      <c r="A123" t="s">
        <v>50</v>
      </c>
      <c s="34" t="s">
        <v>148</v>
      </c>
      <c s="34" t="s">
        <v>7187</v>
      </c>
      <c s="35" t="s">
        <v>5</v>
      </c>
      <c s="6" t="s">
        <v>7188</v>
      </c>
      <c s="36" t="s">
        <v>65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68</v>
      </c>
      <c>
        <f>(M123*21)/100</f>
      </c>
      <c t="s">
        <v>28</v>
      </c>
    </row>
    <row r="124" spans="1:5" ht="25.5">
      <c r="A124" s="35" t="s">
        <v>56</v>
      </c>
      <c r="E124" s="39" t="s">
        <v>7188</v>
      </c>
    </row>
    <row r="125" spans="1:5" ht="25.5">
      <c r="A125" s="35" t="s">
        <v>58</v>
      </c>
      <c r="E125" s="40" t="s">
        <v>7189</v>
      </c>
    </row>
    <row r="126" spans="1:5" ht="12.75">
      <c r="A126" t="s">
        <v>59</v>
      </c>
      <c r="E126" s="39" t="s">
        <v>5</v>
      </c>
    </row>
    <row r="127" spans="1:16" ht="25.5">
      <c r="A127" t="s">
        <v>50</v>
      </c>
      <c s="34" t="s">
        <v>151</v>
      </c>
      <c s="34" t="s">
        <v>7190</v>
      </c>
      <c s="35" t="s">
        <v>5</v>
      </c>
      <c s="6" t="s">
        <v>7191</v>
      </c>
      <c s="36" t="s">
        <v>65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68</v>
      </c>
      <c>
        <f>(M127*21)/100</f>
      </c>
      <c t="s">
        <v>28</v>
      </c>
    </row>
    <row r="128" spans="1:5" ht="25.5">
      <c r="A128" s="35" t="s">
        <v>56</v>
      </c>
      <c r="E128" s="39" t="s">
        <v>7191</v>
      </c>
    </row>
    <row r="129" spans="1:5" ht="25.5">
      <c r="A129" s="35" t="s">
        <v>58</v>
      </c>
      <c r="E129" s="40" t="s">
        <v>7192</v>
      </c>
    </row>
    <row r="130" spans="1:5" ht="12.75">
      <c r="A130" t="s">
        <v>59</v>
      </c>
      <c r="E130" s="39" t="s">
        <v>5</v>
      </c>
    </row>
    <row r="131" spans="1:16" ht="25.5">
      <c r="A131" t="s">
        <v>50</v>
      </c>
      <c s="34" t="s">
        <v>154</v>
      </c>
      <c s="34" t="s">
        <v>7193</v>
      </c>
      <c s="35" t="s">
        <v>5</v>
      </c>
      <c s="6" t="s">
        <v>7194</v>
      </c>
      <c s="36" t="s">
        <v>65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68</v>
      </c>
      <c>
        <f>(M131*21)/100</f>
      </c>
      <c t="s">
        <v>28</v>
      </c>
    </row>
    <row r="132" spans="1:5" ht="25.5">
      <c r="A132" s="35" t="s">
        <v>56</v>
      </c>
      <c r="E132" s="39" t="s">
        <v>7194</v>
      </c>
    </row>
    <row r="133" spans="1:5" ht="25.5">
      <c r="A133" s="35" t="s">
        <v>58</v>
      </c>
      <c r="E133" s="40" t="s">
        <v>7195</v>
      </c>
    </row>
    <row r="134" spans="1:5" ht="12.75">
      <c r="A134" t="s">
        <v>59</v>
      </c>
      <c r="E134" s="39" t="s">
        <v>5</v>
      </c>
    </row>
    <row r="135" spans="1:16" ht="25.5">
      <c r="A135" t="s">
        <v>50</v>
      </c>
      <c s="34" t="s">
        <v>157</v>
      </c>
      <c s="34" t="s">
        <v>7196</v>
      </c>
      <c s="35" t="s">
        <v>5</v>
      </c>
      <c s="6" t="s">
        <v>7197</v>
      </c>
      <c s="36" t="s">
        <v>65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68</v>
      </c>
      <c>
        <f>(M135*21)/100</f>
      </c>
      <c t="s">
        <v>28</v>
      </c>
    </row>
    <row r="136" spans="1:5" ht="25.5">
      <c r="A136" s="35" t="s">
        <v>56</v>
      </c>
      <c r="E136" s="39" t="s">
        <v>7197</v>
      </c>
    </row>
    <row r="137" spans="1:5" ht="25.5">
      <c r="A137" s="35" t="s">
        <v>58</v>
      </c>
      <c r="E137" s="40" t="s">
        <v>7198</v>
      </c>
    </row>
    <row r="138" spans="1:5" ht="12.75">
      <c r="A138" t="s">
        <v>59</v>
      </c>
      <c r="E138" s="39" t="s">
        <v>5</v>
      </c>
    </row>
    <row r="139" spans="1:16" ht="25.5">
      <c r="A139" t="s">
        <v>50</v>
      </c>
      <c s="34" t="s">
        <v>160</v>
      </c>
      <c s="34" t="s">
        <v>7199</v>
      </c>
      <c s="35" t="s">
        <v>5</v>
      </c>
      <c s="6" t="s">
        <v>7200</v>
      </c>
      <c s="36" t="s">
        <v>65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68</v>
      </c>
      <c>
        <f>(M139*21)/100</f>
      </c>
      <c t="s">
        <v>28</v>
      </c>
    </row>
    <row r="140" spans="1:5" ht="25.5">
      <c r="A140" s="35" t="s">
        <v>56</v>
      </c>
      <c r="E140" s="39" t="s">
        <v>7200</v>
      </c>
    </row>
    <row r="141" spans="1:5" ht="25.5">
      <c r="A141" s="35" t="s">
        <v>58</v>
      </c>
      <c r="E141" s="40" t="s">
        <v>7201</v>
      </c>
    </row>
    <row r="142" spans="1:5" ht="12.75">
      <c r="A142" t="s">
        <v>59</v>
      </c>
      <c r="E142" s="39" t="s">
        <v>5</v>
      </c>
    </row>
    <row r="143" spans="1:16" ht="25.5">
      <c r="A143" t="s">
        <v>50</v>
      </c>
      <c s="34" t="s">
        <v>163</v>
      </c>
      <c s="34" t="s">
        <v>7202</v>
      </c>
      <c s="35" t="s">
        <v>5</v>
      </c>
      <c s="6" t="s">
        <v>7203</v>
      </c>
      <c s="36" t="s">
        <v>65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68</v>
      </c>
      <c>
        <f>(M143*21)/100</f>
      </c>
      <c t="s">
        <v>28</v>
      </c>
    </row>
    <row r="144" spans="1:5" ht="25.5">
      <c r="A144" s="35" t="s">
        <v>56</v>
      </c>
      <c r="E144" s="39" t="s">
        <v>7203</v>
      </c>
    </row>
    <row r="145" spans="1:5" ht="25.5">
      <c r="A145" s="35" t="s">
        <v>58</v>
      </c>
      <c r="E145" s="40" t="s">
        <v>7204</v>
      </c>
    </row>
    <row r="146" spans="1:5" ht="12.75">
      <c r="A146" t="s">
        <v>59</v>
      </c>
      <c r="E146" s="39" t="s">
        <v>5</v>
      </c>
    </row>
    <row r="147" spans="1:16" ht="25.5">
      <c r="A147" t="s">
        <v>50</v>
      </c>
      <c s="34" t="s">
        <v>166</v>
      </c>
      <c s="34" t="s">
        <v>7205</v>
      </c>
      <c s="35" t="s">
        <v>5</v>
      </c>
      <c s="6" t="s">
        <v>7206</v>
      </c>
      <c s="36" t="s">
        <v>65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68</v>
      </c>
      <c>
        <f>(M147*21)/100</f>
      </c>
      <c t="s">
        <v>28</v>
      </c>
    </row>
    <row r="148" spans="1:5" ht="25.5">
      <c r="A148" s="35" t="s">
        <v>56</v>
      </c>
      <c r="E148" s="39" t="s">
        <v>7206</v>
      </c>
    </row>
    <row r="149" spans="1:5" ht="25.5">
      <c r="A149" s="35" t="s">
        <v>58</v>
      </c>
      <c r="E149" s="40" t="s">
        <v>7207</v>
      </c>
    </row>
    <row r="150" spans="1:5" ht="12.75">
      <c r="A150" t="s">
        <v>59</v>
      </c>
      <c r="E150" s="39" t="s">
        <v>5</v>
      </c>
    </row>
    <row r="151" spans="1:16" ht="25.5">
      <c r="A151" t="s">
        <v>50</v>
      </c>
      <c s="34" t="s">
        <v>171</v>
      </c>
      <c s="34" t="s">
        <v>7208</v>
      </c>
      <c s="35" t="s">
        <v>5</v>
      </c>
      <c s="6" t="s">
        <v>7209</v>
      </c>
      <c s="36" t="s">
        <v>65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68</v>
      </c>
      <c>
        <f>(M151*21)/100</f>
      </c>
      <c t="s">
        <v>28</v>
      </c>
    </row>
    <row r="152" spans="1:5" ht="25.5">
      <c r="A152" s="35" t="s">
        <v>56</v>
      </c>
      <c r="E152" s="39" t="s">
        <v>7209</v>
      </c>
    </row>
    <row r="153" spans="1:5" ht="25.5">
      <c r="A153" s="35" t="s">
        <v>58</v>
      </c>
      <c r="E153" s="40" t="s">
        <v>7210</v>
      </c>
    </row>
    <row r="154" spans="1:5" ht="12.75">
      <c r="A154" t="s">
        <v>59</v>
      </c>
      <c r="E154" s="39" t="s">
        <v>5</v>
      </c>
    </row>
    <row r="155" spans="1:16" ht="25.5">
      <c r="A155" t="s">
        <v>50</v>
      </c>
      <c s="34" t="s">
        <v>175</v>
      </c>
      <c s="34" t="s">
        <v>7211</v>
      </c>
      <c s="35" t="s">
        <v>5</v>
      </c>
      <c s="6" t="s">
        <v>7212</v>
      </c>
      <c s="36" t="s">
        <v>65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68</v>
      </c>
      <c>
        <f>(M155*21)/100</f>
      </c>
      <c t="s">
        <v>28</v>
      </c>
    </row>
    <row r="156" spans="1:5" ht="25.5">
      <c r="A156" s="35" t="s">
        <v>56</v>
      </c>
      <c r="E156" s="39" t="s">
        <v>7212</v>
      </c>
    </row>
    <row r="157" spans="1:5" ht="25.5">
      <c r="A157" s="35" t="s">
        <v>58</v>
      </c>
      <c r="E157" s="40" t="s">
        <v>7213</v>
      </c>
    </row>
    <row r="158" spans="1:5" ht="12.75">
      <c r="A158" t="s">
        <v>59</v>
      </c>
      <c r="E158" s="39" t="s">
        <v>5</v>
      </c>
    </row>
    <row r="159" spans="1:16" ht="25.5">
      <c r="A159" t="s">
        <v>50</v>
      </c>
      <c s="34" t="s">
        <v>178</v>
      </c>
      <c s="34" t="s">
        <v>7214</v>
      </c>
      <c s="35" t="s">
        <v>5</v>
      </c>
      <c s="6" t="s">
        <v>7215</v>
      </c>
      <c s="36" t="s">
        <v>65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68</v>
      </c>
      <c>
        <f>(M159*21)/100</f>
      </c>
      <c t="s">
        <v>28</v>
      </c>
    </row>
    <row r="160" spans="1:5" ht="25.5">
      <c r="A160" s="35" t="s">
        <v>56</v>
      </c>
      <c r="E160" s="39" t="s">
        <v>7215</v>
      </c>
    </row>
    <row r="161" spans="1:5" ht="25.5">
      <c r="A161" s="35" t="s">
        <v>58</v>
      </c>
      <c r="E161" s="40" t="s">
        <v>7216</v>
      </c>
    </row>
    <row r="162" spans="1:5" ht="12.75">
      <c r="A162" t="s">
        <v>59</v>
      </c>
      <c r="E162" s="39" t="s">
        <v>5</v>
      </c>
    </row>
    <row r="163" spans="1:16" ht="25.5">
      <c r="A163" t="s">
        <v>50</v>
      </c>
      <c s="34" t="s">
        <v>181</v>
      </c>
      <c s="34" t="s">
        <v>7217</v>
      </c>
      <c s="35" t="s">
        <v>5</v>
      </c>
      <c s="6" t="s">
        <v>7218</v>
      </c>
      <c s="36" t="s">
        <v>65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68</v>
      </c>
      <c>
        <f>(M163*21)/100</f>
      </c>
      <c t="s">
        <v>28</v>
      </c>
    </row>
    <row r="164" spans="1:5" ht="25.5">
      <c r="A164" s="35" t="s">
        <v>56</v>
      </c>
      <c r="E164" s="39" t="s">
        <v>7218</v>
      </c>
    </row>
    <row r="165" spans="1:5" ht="25.5">
      <c r="A165" s="35" t="s">
        <v>58</v>
      </c>
      <c r="E165" s="40" t="s">
        <v>7219</v>
      </c>
    </row>
    <row r="166" spans="1:5" ht="12.75">
      <c r="A166" t="s">
        <v>59</v>
      </c>
      <c r="E166" s="39" t="s">
        <v>5</v>
      </c>
    </row>
    <row r="167" spans="1:16" ht="25.5">
      <c r="A167" t="s">
        <v>50</v>
      </c>
      <c s="34" t="s">
        <v>184</v>
      </c>
      <c s="34" t="s">
        <v>7220</v>
      </c>
      <c s="35" t="s">
        <v>5</v>
      </c>
      <c s="6" t="s">
        <v>7221</v>
      </c>
      <c s="36" t="s">
        <v>65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68</v>
      </c>
      <c>
        <f>(M167*21)/100</f>
      </c>
      <c t="s">
        <v>28</v>
      </c>
    </row>
    <row r="168" spans="1:5" ht="25.5">
      <c r="A168" s="35" t="s">
        <v>56</v>
      </c>
      <c r="E168" s="39" t="s">
        <v>7221</v>
      </c>
    </row>
    <row r="169" spans="1:5" ht="25.5">
      <c r="A169" s="35" t="s">
        <v>58</v>
      </c>
      <c r="E169" s="40" t="s">
        <v>7222</v>
      </c>
    </row>
    <row r="170" spans="1:5" ht="12.75">
      <c r="A170" t="s">
        <v>59</v>
      </c>
      <c r="E170" s="39" t="s">
        <v>5</v>
      </c>
    </row>
    <row r="171" spans="1:16" ht="25.5">
      <c r="A171" t="s">
        <v>50</v>
      </c>
      <c s="34" t="s">
        <v>187</v>
      </c>
      <c s="34" t="s">
        <v>7223</v>
      </c>
      <c s="35" t="s">
        <v>5</v>
      </c>
      <c s="6" t="s">
        <v>7224</v>
      </c>
      <c s="36" t="s">
        <v>65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68</v>
      </c>
      <c>
        <f>(M171*21)/100</f>
      </c>
      <c t="s">
        <v>28</v>
      </c>
    </row>
    <row r="172" spans="1:5" ht="25.5">
      <c r="A172" s="35" t="s">
        <v>56</v>
      </c>
      <c r="E172" s="39" t="s">
        <v>7224</v>
      </c>
    </row>
    <row r="173" spans="1:5" ht="25.5">
      <c r="A173" s="35" t="s">
        <v>58</v>
      </c>
      <c r="E173" s="40" t="s">
        <v>7225</v>
      </c>
    </row>
    <row r="174" spans="1:5" ht="12.75">
      <c r="A174" t="s">
        <v>59</v>
      </c>
      <c r="E174" s="39" t="s">
        <v>5</v>
      </c>
    </row>
    <row r="175" spans="1:16" ht="25.5">
      <c r="A175" t="s">
        <v>50</v>
      </c>
      <c s="34" t="s">
        <v>190</v>
      </c>
      <c s="34" t="s">
        <v>7226</v>
      </c>
      <c s="35" t="s">
        <v>5</v>
      </c>
      <c s="6" t="s">
        <v>7227</v>
      </c>
      <c s="36" t="s">
        <v>65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68</v>
      </c>
      <c>
        <f>(M175*21)/100</f>
      </c>
      <c t="s">
        <v>28</v>
      </c>
    </row>
    <row r="176" spans="1:5" ht="25.5">
      <c r="A176" s="35" t="s">
        <v>56</v>
      </c>
      <c r="E176" s="39" t="s">
        <v>7227</v>
      </c>
    </row>
    <row r="177" spans="1:5" ht="25.5">
      <c r="A177" s="35" t="s">
        <v>58</v>
      </c>
      <c r="E177" s="40" t="s">
        <v>7228</v>
      </c>
    </row>
    <row r="178" spans="1:5" ht="12.75">
      <c r="A178" t="s">
        <v>59</v>
      </c>
      <c r="E178" s="39" t="s">
        <v>5</v>
      </c>
    </row>
    <row r="179" spans="1:13" ht="12.75">
      <c r="A179" t="s">
        <v>47</v>
      </c>
      <c r="C179" s="31" t="s">
        <v>5658</v>
      </c>
      <c r="E179" s="33" t="s">
        <v>6250</v>
      </c>
      <c r="J179" s="32">
        <f>0</f>
      </c>
      <c s="32">
        <f>0</f>
      </c>
      <c s="32">
        <f>0+L180+L184</f>
      </c>
      <c s="32">
        <f>0+M180+M184</f>
      </c>
    </row>
    <row r="180" spans="1:16" ht="12.75">
      <c r="A180" t="s">
        <v>50</v>
      </c>
      <c s="34" t="s">
        <v>193</v>
      </c>
      <c s="34" t="s">
        <v>6281</v>
      </c>
      <c s="35" t="s">
        <v>5</v>
      </c>
      <c s="6" t="s">
        <v>6282</v>
      </c>
      <c s="36" t="s">
        <v>1659</v>
      </c>
      <c s="37">
        <v>1.62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6282</v>
      </c>
    </row>
    <row r="182" spans="1:5" ht="25.5">
      <c r="A182" s="35" t="s">
        <v>58</v>
      </c>
      <c r="E182" s="40" t="s">
        <v>7229</v>
      </c>
    </row>
    <row r="183" spans="1:5" ht="12.75">
      <c r="A183" t="s">
        <v>59</v>
      </c>
      <c r="E183" s="39" t="s">
        <v>5</v>
      </c>
    </row>
    <row r="184" spans="1:16" ht="12.75">
      <c r="A184" t="s">
        <v>50</v>
      </c>
      <c s="34" t="s">
        <v>196</v>
      </c>
      <c s="34" t="s">
        <v>3887</v>
      </c>
      <c s="35" t="s">
        <v>5</v>
      </c>
      <c s="6" t="s">
        <v>7230</v>
      </c>
      <c s="36" t="s">
        <v>65</v>
      </c>
      <c s="37">
        <v>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68</v>
      </c>
      <c>
        <f>(M184*21)/100</f>
      </c>
      <c t="s">
        <v>28</v>
      </c>
    </row>
    <row r="185" spans="1:5" ht="12.75">
      <c r="A185" s="35" t="s">
        <v>56</v>
      </c>
      <c r="E185" s="39" t="s">
        <v>7230</v>
      </c>
    </row>
    <row r="186" spans="1:5" ht="12.75">
      <c r="A186" s="35" t="s">
        <v>58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3" ht="12.75">
      <c r="A188" t="s">
        <v>47</v>
      </c>
      <c r="C188" s="31" t="s">
        <v>85</v>
      </c>
      <c r="E188" s="33" t="s">
        <v>6716</v>
      </c>
      <c r="J188" s="32">
        <f>0</f>
      </c>
      <c s="32">
        <f>0</f>
      </c>
      <c s="32">
        <f>0+L189+L193+L197</f>
      </c>
      <c s="32">
        <f>0+M189+M193+M197</f>
      </c>
    </row>
    <row r="189" spans="1:16" ht="12.75">
      <c r="A189" t="s">
        <v>50</v>
      </c>
      <c s="34" t="s">
        <v>199</v>
      </c>
      <c s="34" t="s">
        <v>7231</v>
      </c>
      <c s="35" t="s">
        <v>5</v>
      </c>
      <c s="6" t="s">
        <v>7232</v>
      </c>
      <c s="36" t="s">
        <v>65</v>
      </c>
      <c s="37">
        <v>55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28</v>
      </c>
    </row>
    <row r="190" spans="1:5" ht="12.75">
      <c r="A190" s="35" t="s">
        <v>56</v>
      </c>
      <c r="E190" s="39" t="s">
        <v>7232</v>
      </c>
    </row>
    <row r="191" spans="1:5" ht="12.75">
      <c r="A191" s="35" t="s">
        <v>58</v>
      </c>
      <c r="E191" s="40" t="s">
        <v>5</v>
      </c>
    </row>
    <row r="192" spans="1:5" ht="12.75">
      <c r="A192" t="s">
        <v>59</v>
      </c>
      <c r="E192" s="39" t="s">
        <v>5</v>
      </c>
    </row>
    <row r="193" spans="1:16" ht="12.75">
      <c r="A193" t="s">
        <v>50</v>
      </c>
      <c s="34" t="s">
        <v>203</v>
      </c>
      <c s="34" t="s">
        <v>7233</v>
      </c>
      <c s="35" t="s">
        <v>5</v>
      </c>
      <c s="6" t="s">
        <v>7234</v>
      </c>
      <c s="36" t="s">
        <v>65</v>
      </c>
      <c s="37">
        <v>54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28</v>
      </c>
    </row>
    <row r="194" spans="1:5" ht="12.75">
      <c r="A194" s="35" t="s">
        <v>56</v>
      </c>
      <c r="E194" s="39" t="s">
        <v>7234</v>
      </c>
    </row>
    <row r="195" spans="1:5" ht="51">
      <c r="A195" s="35" t="s">
        <v>58</v>
      </c>
      <c r="E195" s="40" t="s">
        <v>7235</v>
      </c>
    </row>
    <row r="196" spans="1:5" ht="12.75">
      <c r="A196" t="s">
        <v>59</v>
      </c>
      <c r="E196" s="39" t="s">
        <v>5</v>
      </c>
    </row>
    <row r="197" spans="1:16" ht="12.75">
      <c r="A197" t="s">
        <v>50</v>
      </c>
      <c s="34" t="s">
        <v>207</v>
      </c>
      <c s="34" t="s">
        <v>7236</v>
      </c>
      <c s="35" t="s">
        <v>5</v>
      </c>
      <c s="6" t="s">
        <v>7237</v>
      </c>
      <c s="36" t="s">
        <v>65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28</v>
      </c>
    </row>
    <row r="198" spans="1:5" ht="12.75">
      <c r="A198" s="35" t="s">
        <v>56</v>
      </c>
      <c r="E198" s="39" t="s">
        <v>7237</v>
      </c>
    </row>
    <row r="199" spans="1:5" ht="25.5">
      <c r="A199" s="35" t="s">
        <v>58</v>
      </c>
      <c r="E199" s="40" t="s">
        <v>7238</v>
      </c>
    </row>
    <row r="200" spans="1:5" ht="12.75">
      <c r="A200" t="s">
        <v>59</v>
      </c>
      <c r="E20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COUNTIFS(L8:L340,"=0",A8:A340,"P")+COUNTIFS(L8:L340,"",A8:A340,"P")+SUM(Q8:Q340)</f>
      </c>
    </row>
    <row r="8" spans="1:13" ht="12.75">
      <c r="A8" t="s">
        <v>45</v>
      </c>
      <c r="C8" s="28" t="s">
        <v>335</v>
      </c>
      <c r="E8" s="30" t="s">
        <v>334</v>
      </c>
      <c r="J8" s="29">
        <f>0+J9+J14+J95+J152+J189+J218+J271</f>
      </c>
      <c s="29">
        <f>0+K9+K14+K95+K152+K189+K218+K271</f>
      </c>
      <c s="29">
        <f>0+L9+L14+L95+L152+L189+L218+L271</f>
      </c>
      <c s="29">
        <f>0+M9+M14+M95+M152+M189+M218+M271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336</v>
      </c>
      <c s="34" t="s">
        <v>52</v>
      </c>
      <c s="35" t="s">
        <v>5</v>
      </c>
      <c s="6" t="s">
        <v>53</v>
      </c>
      <c s="36" t="s">
        <v>54</v>
      </c>
      <c s="37">
        <v>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61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25.5">
      <c r="A15" t="s">
        <v>50</v>
      </c>
      <c s="34" t="s">
        <v>62</v>
      </c>
      <c s="34" t="s">
        <v>337</v>
      </c>
      <c s="35" t="s">
        <v>5</v>
      </c>
      <c s="6" t="s">
        <v>338</v>
      </c>
      <c s="36" t="s">
        <v>206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68</v>
      </c>
      <c>
        <f>(M15*21)/100</f>
      </c>
      <c t="s">
        <v>28</v>
      </c>
    </row>
    <row r="16" spans="1:5" ht="38.25">
      <c r="A16" s="35" t="s">
        <v>56</v>
      </c>
      <c r="E16" s="39" t="s">
        <v>339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340</v>
      </c>
      <c s="35" t="s">
        <v>5</v>
      </c>
      <c s="6" t="s">
        <v>341</v>
      </c>
      <c s="36" t="s">
        <v>206</v>
      </c>
      <c s="37">
        <v>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12.75">
      <c r="A20" s="35" t="s">
        <v>56</v>
      </c>
      <c r="E20" s="39" t="s">
        <v>341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342</v>
      </c>
      <c s="35" t="s">
        <v>5</v>
      </c>
      <c s="6" t="s">
        <v>343</v>
      </c>
      <c s="36" t="s">
        <v>65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343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344</v>
      </c>
      <c s="35" t="s">
        <v>5</v>
      </c>
      <c s="6" t="s">
        <v>345</v>
      </c>
      <c s="36" t="s">
        <v>65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12.75">
      <c r="A28" s="35" t="s">
        <v>56</v>
      </c>
      <c r="E28" s="39" t="s">
        <v>345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27</v>
      </c>
      <c s="34" t="s">
        <v>346</v>
      </c>
      <c s="35" t="s">
        <v>5</v>
      </c>
      <c s="6" t="s">
        <v>347</v>
      </c>
      <c s="36" t="s">
        <v>206</v>
      </c>
      <c s="37">
        <v>48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68</v>
      </c>
      <c>
        <f>(M31*21)/100</f>
      </c>
      <c t="s">
        <v>28</v>
      </c>
    </row>
    <row r="32" spans="1:5" ht="12.75">
      <c r="A32" s="35" t="s">
        <v>56</v>
      </c>
      <c r="E32" s="39" t="s">
        <v>347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50</v>
      </c>
      <c s="34" t="s">
        <v>82</v>
      </c>
      <c s="34" t="s">
        <v>348</v>
      </c>
      <c s="35" t="s">
        <v>5</v>
      </c>
      <c s="6" t="s">
        <v>349</v>
      </c>
      <c s="36" t="s">
        <v>206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68</v>
      </c>
      <c>
        <f>(M35*21)/100</f>
      </c>
      <c t="s">
        <v>28</v>
      </c>
    </row>
    <row r="36" spans="1:5" ht="12.75">
      <c r="A36" s="35" t="s">
        <v>56</v>
      </c>
      <c r="E36" s="39" t="s">
        <v>349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85</v>
      </c>
      <c s="34" t="s">
        <v>350</v>
      </c>
      <c s="35" t="s">
        <v>5</v>
      </c>
      <c s="6" t="s">
        <v>351</v>
      </c>
      <c s="36" t="s">
        <v>65</v>
      </c>
      <c s="37">
        <v>73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351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88</v>
      </c>
      <c s="34" t="s">
        <v>352</v>
      </c>
      <c s="35" t="s">
        <v>5</v>
      </c>
      <c s="6" t="s">
        <v>353</v>
      </c>
      <c s="36" t="s">
        <v>65</v>
      </c>
      <c s="37">
        <v>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353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91</v>
      </c>
      <c s="34" t="s">
        <v>354</v>
      </c>
      <c s="35" t="s">
        <v>5</v>
      </c>
      <c s="6" t="s">
        <v>355</v>
      </c>
      <c s="36" t="s">
        <v>65</v>
      </c>
      <c s="37">
        <v>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355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25.5">
      <c r="A51" t="s">
        <v>50</v>
      </c>
      <c s="34" t="s">
        <v>94</v>
      </c>
      <c s="34" t="s">
        <v>356</v>
      </c>
      <c s="35" t="s">
        <v>5</v>
      </c>
      <c s="6" t="s">
        <v>357</v>
      </c>
      <c s="36" t="s">
        <v>206</v>
      </c>
      <c s="37">
        <v>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68</v>
      </c>
      <c>
        <f>(M51*21)/100</f>
      </c>
      <c t="s">
        <v>28</v>
      </c>
    </row>
    <row r="52" spans="1:5" ht="25.5">
      <c r="A52" s="35" t="s">
        <v>56</v>
      </c>
      <c r="E52" s="39" t="s">
        <v>357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97</v>
      </c>
      <c s="34" t="s">
        <v>358</v>
      </c>
      <c s="35" t="s">
        <v>5</v>
      </c>
      <c s="6" t="s">
        <v>359</v>
      </c>
      <c s="36" t="s">
        <v>65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359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50</v>
      </c>
      <c s="34" t="s">
        <v>100</v>
      </c>
      <c s="34" t="s">
        <v>360</v>
      </c>
      <c s="35" t="s">
        <v>5</v>
      </c>
      <c s="6" t="s">
        <v>361</v>
      </c>
      <c s="36" t="s">
        <v>206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68</v>
      </c>
      <c>
        <f>(M59*21)/100</f>
      </c>
      <c t="s">
        <v>28</v>
      </c>
    </row>
    <row r="60" spans="1:5" ht="12.75">
      <c r="A60" s="35" t="s">
        <v>56</v>
      </c>
      <c r="E60" s="39" t="s">
        <v>361</v>
      </c>
    </row>
    <row r="61" spans="1:5" ht="12.75">
      <c r="A61" s="35" t="s">
        <v>58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103</v>
      </c>
      <c s="34" t="s">
        <v>362</v>
      </c>
      <c s="35" t="s">
        <v>5</v>
      </c>
      <c s="6" t="s">
        <v>363</v>
      </c>
      <c s="36" t="s">
        <v>206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68</v>
      </c>
      <c>
        <f>(M63*21)/100</f>
      </c>
      <c t="s">
        <v>28</v>
      </c>
    </row>
    <row r="64" spans="1:5" ht="12.75">
      <c r="A64" s="35" t="s">
        <v>56</v>
      </c>
      <c r="E64" s="39" t="s">
        <v>363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12.75">
      <c r="A67" t="s">
        <v>50</v>
      </c>
      <c s="34" t="s">
        <v>106</v>
      </c>
      <c s="34" t="s">
        <v>364</v>
      </c>
      <c s="35" t="s">
        <v>5</v>
      </c>
      <c s="6" t="s">
        <v>365</v>
      </c>
      <c s="36" t="s">
        <v>206</v>
      </c>
      <c s="37">
        <v>44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68</v>
      </c>
      <c>
        <f>(M67*21)/100</f>
      </c>
      <c t="s">
        <v>28</v>
      </c>
    </row>
    <row r="68" spans="1:5" ht="12.75">
      <c r="A68" s="35" t="s">
        <v>56</v>
      </c>
      <c r="E68" s="39" t="s">
        <v>365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50</v>
      </c>
      <c s="34" t="s">
        <v>109</v>
      </c>
      <c s="34" t="s">
        <v>366</v>
      </c>
      <c s="35" t="s">
        <v>5</v>
      </c>
      <c s="6" t="s">
        <v>367</v>
      </c>
      <c s="36" t="s">
        <v>65</v>
      </c>
      <c s="37">
        <v>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367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25.5">
      <c r="A75" t="s">
        <v>50</v>
      </c>
      <c s="34" t="s">
        <v>254</v>
      </c>
      <c s="34" t="s">
        <v>368</v>
      </c>
      <c s="35" t="s">
        <v>5</v>
      </c>
      <c s="6" t="s">
        <v>369</v>
      </c>
      <c s="36" t="s">
        <v>206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68</v>
      </c>
      <c>
        <f>(M75*21)/100</f>
      </c>
      <c t="s">
        <v>28</v>
      </c>
    </row>
    <row r="76" spans="1:5" ht="25.5">
      <c r="A76" s="35" t="s">
        <v>56</v>
      </c>
      <c r="E76" s="39" t="s">
        <v>369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25.5">
      <c r="A79" t="s">
        <v>50</v>
      </c>
      <c s="34" t="s">
        <v>257</v>
      </c>
      <c s="34" t="s">
        <v>370</v>
      </c>
      <c s="35" t="s">
        <v>5</v>
      </c>
      <c s="6" t="s">
        <v>371</v>
      </c>
      <c s="36" t="s">
        <v>206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68</v>
      </c>
      <c>
        <f>(M79*21)/100</f>
      </c>
      <c t="s">
        <v>28</v>
      </c>
    </row>
    <row r="80" spans="1:5" ht="25.5">
      <c r="A80" s="35" t="s">
        <v>56</v>
      </c>
      <c r="E80" s="39" t="s">
        <v>371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50</v>
      </c>
      <c s="34" t="s">
        <v>260</v>
      </c>
      <c s="34" t="s">
        <v>372</v>
      </c>
      <c s="35" t="s">
        <v>5</v>
      </c>
      <c s="6" t="s">
        <v>365</v>
      </c>
      <c s="36" t="s">
        <v>206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68</v>
      </c>
      <c>
        <f>(M83*21)/100</f>
      </c>
      <c t="s">
        <v>28</v>
      </c>
    </row>
    <row r="84" spans="1:5" ht="12.75">
      <c r="A84" s="35" t="s">
        <v>56</v>
      </c>
      <c r="E84" s="39" t="s">
        <v>365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50</v>
      </c>
      <c s="34" t="s">
        <v>373</v>
      </c>
      <c s="34" t="s">
        <v>374</v>
      </c>
      <c s="35" t="s">
        <v>5</v>
      </c>
      <c s="6" t="s">
        <v>375</v>
      </c>
      <c s="36" t="s">
        <v>206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68</v>
      </c>
      <c>
        <f>(M87*21)/100</f>
      </c>
      <c t="s">
        <v>28</v>
      </c>
    </row>
    <row r="88" spans="1:5" ht="12.75">
      <c r="A88" s="35" t="s">
        <v>56</v>
      </c>
      <c r="E88" s="39" t="s">
        <v>375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12.75">
      <c r="A91" t="s">
        <v>50</v>
      </c>
      <c s="34" t="s">
        <v>376</v>
      </c>
      <c s="34" t="s">
        <v>377</v>
      </c>
      <c s="35" t="s">
        <v>5</v>
      </c>
      <c s="6" t="s">
        <v>378</v>
      </c>
      <c s="36" t="s">
        <v>206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68</v>
      </c>
      <c>
        <f>(M91*21)/100</f>
      </c>
      <c t="s">
        <v>28</v>
      </c>
    </row>
    <row r="92" spans="1:5" ht="12.75">
      <c r="A92" s="35" t="s">
        <v>56</v>
      </c>
      <c r="E92" s="39" t="s">
        <v>378</v>
      </c>
    </row>
    <row r="93" spans="1:5" ht="12.75">
      <c r="A93" s="35" t="s">
        <v>58</v>
      </c>
      <c r="E93" s="40" t="s">
        <v>5</v>
      </c>
    </row>
    <row r="94" spans="1:5" ht="12.75">
      <c r="A94" t="s">
        <v>59</v>
      </c>
      <c r="E94" s="39" t="s">
        <v>5</v>
      </c>
    </row>
    <row r="95" spans="1:13" ht="12.75">
      <c r="A95" t="s">
        <v>47</v>
      </c>
      <c r="C95" s="31" t="s">
        <v>118</v>
      </c>
      <c r="E95" s="33" t="s">
        <v>379</v>
      </c>
      <c r="J95" s="32">
        <f>0</f>
      </c>
      <c s="32">
        <f>0</f>
      </c>
      <c s="32">
        <f>0+L96+L100+L104+L108+L112+L116+L120+L124+L128+L132+L136+L140+L144+L148</f>
      </c>
      <c s="32">
        <f>0+M96+M100+M104+M108+M112+M116+M120+M124+M128+M132+M136+M140+M144+M148</f>
      </c>
    </row>
    <row r="96" spans="1:16" ht="25.5">
      <c r="A96" t="s">
        <v>50</v>
      </c>
      <c s="34" t="s">
        <v>112</v>
      </c>
      <c s="34" t="s">
        <v>380</v>
      </c>
      <c s="35" t="s">
        <v>5</v>
      </c>
      <c s="6" t="s">
        <v>381</v>
      </c>
      <c s="36" t="s">
        <v>206</v>
      </c>
      <c s="37">
        <v>176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68</v>
      </c>
      <c>
        <f>(M96*21)/100</f>
      </c>
      <c t="s">
        <v>28</v>
      </c>
    </row>
    <row r="97" spans="1:5" ht="25.5">
      <c r="A97" s="35" t="s">
        <v>56</v>
      </c>
      <c r="E97" s="39" t="s">
        <v>381</v>
      </c>
    </row>
    <row r="98" spans="1:5" ht="12.75">
      <c r="A98" s="35" t="s">
        <v>58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25.5">
      <c r="A100" t="s">
        <v>50</v>
      </c>
      <c s="34" t="s">
        <v>115</v>
      </c>
      <c s="34" t="s">
        <v>382</v>
      </c>
      <c s="35" t="s">
        <v>5</v>
      </c>
      <c s="6" t="s">
        <v>383</v>
      </c>
      <c s="36" t="s">
        <v>206</v>
      </c>
      <c s="37">
        <v>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68</v>
      </c>
      <c>
        <f>(M100*21)/100</f>
      </c>
      <c t="s">
        <v>28</v>
      </c>
    </row>
    <row r="101" spans="1:5" ht="25.5">
      <c r="A101" s="35" t="s">
        <v>56</v>
      </c>
      <c r="E101" s="39" t="s">
        <v>383</v>
      </c>
    </row>
    <row r="102" spans="1:5" ht="12.75">
      <c r="A102" s="35" t="s">
        <v>58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12.75">
      <c r="A104" t="s">
        <v>50</v>
      </c>
      <c s="34" t="s">
        <v>120</v>
      </c>
      <c s="34" t="s">
        <v>384</v>
      </c>
      <c s="35" t="s">
        <v>62</v>
      </c>
      <c s="6" t="s">
        <v>385</v>
      </c>
      <c s="36" t="s">
        <v>65</v>
      </c>
      <c s="37">
        <v>214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385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50</v>
      </c>
      <c s="34" t="s">
        <v>123</v>
      </c>
      <c s="34" t="s">
        <v>386</v>
      </c>
      <c s="35" t="s">
        <v>5</v>
      </c>
      <c s="6" t="s">
        <v>387</v>
      </c>
      <c s="36" t="s">
        <v>65</v>
      </c>
      <c s="37">
        <v>212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387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12.75">
      <c r="A112" t="s">
        <v>50</v>
      </c>
      <c s="34" t="s">
        <v>126</v>
      </c>
      <c s="34" t="s">
        <v>388</v>
      </c>
      <c s="35" t="s">
        <v>5</v>
      </c>
      <c s="6" t="s">
        <v>389</v>
      </c>
      <c s="36" t="s">
        <v>206</v>
      </c>
      <c s="37">
        <v>95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68</v>
      </c>
      <c>
        <f>(M112*21)/100</f>
      </c>
      <c t="s">
        <v>28</v>
      </c>
    </row>
    <row r="113" spans="1:5" ht="12.75">
      <c r="A113" s="35" t="s">
        <v>56</v>
      </c>
      <c r="E113" s="39" t="s">
        <v>389</v>
      </c>
    </row>
    <row r="114" spans="1:5" ht="12.75">
      <c r="A114" s="35" t="s">
        <v>58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6" ht="12.75">
      <c r="A116" t="s">
        <v>50</v>
      </c>
      <c s="34" t="s">
        <v>129</v>
      </c>
      <c s="34" t="s">
        <v>384</v>
      </c>
      <c s="35" t="s">
        <v>5</v>
      </c>
      <c s="6" t="s">
        <v>385</v>
      </c>
      <c s="36" t="s">
        <v>65</v>
      </c>
      <c s="37">
        <v>95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12.75">
      <c r="A117" s="35" t="s">
        <v>56</v>
      </c>
      <c r="E117" s="39" t="s">
        <v>385</v>
      </c>
    </row>
    <row r="118" spans="1:5" ht="12.75">
      <c r="A118" s="35" t="s">
        <v>58</v>
      </c>
      <c r="E118" s="40" t="s">
        <v>5</v>
      </c>
    </row>
    <row r="119" spans="1:5" ht="12.75">
      <c r="A119" t="s">
        <v>59</v>
      </c>
      <c r="E119" s="39" t="s">
        <v>5</v>
      </c>
    </row>
    <row r="120" spans="1:16" ht="12.75">
      <c r="A120" t="s">
        <v>50</v>
      </c>
      <c s="34" t="s">
        <v>132</v>
      </c>
      <c s="34" t="s">
        <v>390</v>
      </c>
      <c s="35" t="s">
        <v>5</v>
      </c>
      <c s="6" t="s">
        <v>391</v>
      </c>
      <c s="36" t="s">
        <v>206</v>
      </c>
      <c s="37">
        <v>42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68</v>
      </c>
      <c>
        <f>(M120*21)/100</f>
      </c>
      <c t="s">
        <v>28</v>
      </c>
    </row>
    <row r="121" spans="1:5" ht="12.75">
      <c r="A121" s="35" t="s">
        <v>56</v>
      </c>
      <c r="E121" s="39" t="s">
        <v>391</v>
      </c>
    </row>
    <row r="122" spans="1:5" ht="12.75">
      <c r="A122" s="35" t="s">
        <v>58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12.75">
      <c r="A124" t="s">
        <v>50</v>
      </c>
      <c s="34" t="s">
        <v>134</v>
      </c>
      <c s="34" t="s">
        <v>392</v>
      </c>
      <c s="35" t="s">
        <v>5</v>
      </c>
      <c s="6" t="s">
        <v>393</v>
      </c>
      <c s="36" t="s">
        <v>206</v>
      </c>
      <c s="37">
        <v>38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68</v>
      </c>
      <c>
        <f>(M124*21)/100</f>
      </c>
      <c t="s">
        <v>28</v>
      </c>
    </row>
    <row r="125" spans="1:5" ht="12.75">
      <c r="A125" s="35" t="s">
        <v>56</v>
      </c>
      <c r="E125" s="39" t="s">
        <v>393</v>
      </c>
    </row>
    <row r="126" spans="1:5" ht="12.75">
      <c r="A126" s="35" t="s">
        <v>58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50</v>
      </c>
      <c s="34" t="s">
        <v>143</v>
      </c>
      <c s="34" t="s">
        <v>394</v>
      </c>
      <c s="35" t="s">
        <v>5</v>
      </c>
      <c s="6" t="s">
        <v>395</v>
      </c>
      <c s="36" t="s">
        <v>206</v>
      </c>
      <c s="37">
        <v>65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68</v>
      </c>
      <c>
        <f>(M128*21)/100</f>
      </c>
      <c t="s">
        <v>28</v>
      </c>
    </row>
    <row r="129" spans="1:5" ht="12.75">
      <c r="A129" s="35" t="s">
        <v>56</v>
      </c>
      <c r="E129" s="39" t="s">
        <v>395</v>
      </c>
    </row>
    <row r="130" spans="1:5" ht="12.75">
      <c r="A130" s="35" t="s">
        <v>58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50</v>
      </c>
      <c s="34" t="s">
        <v>148</v>
      </c>
      <c s="34" t="s">
        <v>396</v>
      </c>
      <c s="35" t="s">
        <v>5</v>
      </c>
      <c s="6" t="s">
        <v>397</v>
      </c>
      <c s="36" t="s">
        <v>65</v>
      </c>
      <c s="37">
        <v>65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12.75">
      <c r="A133" s="35" t="s">
        <v>56</v>
      </c>
      <c r="E133" s="39" t="s">
        <v>397</v>
      </c>
    </row>
    <row r="134" spans="1:5" ht="12.75">
      <c r="A134" s="35" t="s">
        <v>58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50</v>
      </c>
      <c s="34" t="s">
        <v>151</v>
      </c>
      <c s="34" t="s">
        <v>398</v>
      </c>
      <c s="35" t="s">
        <v>5</v>
      </c>
      <c s="6" t="s">
        <v>399</v>
      </c>
      <c s="36" t="s">
        <v>206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68</v>
      </c>
      <c>
        <f>(M136*21)/100</f>
      </c>
      <c t="s">
        <v>28</v>
      </c>
    </row>
    <row r="137" spans="1:5" ht="12.75">
      <c r="A137" s="35" t="s">
        <v>56</v>
      </c>
      <c r="E137" s="39" t="s">
        <v>399</v>
      </c>
    </row>
    <row r="138" spans="1:5" ht="12.75">
      <c r="A138" s="35" t="s">
        <v>58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50</v>
      </c>
      <c s="34" t="s">
        <v>154</v>
      </c>
      <c s="34" t="s">
        <v>400</v>
      </c>
      <c s="35" t="s">
        <v>5</v>
      </c>
      <c s="6" t="s">
        <v>401</v>
      </c>
      <c s="36" t="s">
        <v>65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12.75">
      <c r="A141" s="35" t="s">
        <v>56</v>
      </c>
      <c r="E141" s="39" t="s">
        <v>401</v>
      </c>
    </row>
    <row r="142" spans="1:5" ht="12.75">
      <c r="A142" s="35" t="s">
        <v>58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50</v>
      </c>
      <c s="34" t="s">
        <v>263</v>
      </c>
      <c s="34" t="s">
        <v>402</v>
      </c>
      <c s="35" t="s">
        <v>5</v>
      </c>
      <c s="6" t="s">
        <v>403</v>
      </c>
      <c s="36" t="s">
        <v>65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68</v>
      </c>
      <c>
        <f>(M144*21)/100</f>
      </c>
      <c t="s">
        <v>28</v>
      </c>
    </row>
    <row r="145" spans="1:5" ht="12.75">
      <c r="A145" s="35" t="s">
        <v>56</v>
      </c>
      <c r="E145" s="39" t="s">
        <v>403</v>
      </c>
    </row>
    <row r="146" spans="1:5" ht="12.75">
      <c r="A146" s="35" t="s">
        <v>58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50</v>
      </c>
      <c s="34" t="s">
        <v>266</v>
      </c>
      <c s="34" t="s">
        <v>404</v>
      </c>
      <c s="35" t="s">
        <v>5</v>
      </c>
      <c s="6" t="s">
        <v>405</v>
      </c>
      <c s="36" t="s">
        <v>65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405</v>
      </c>
    </row>
    <row r="150" spans="1:5" ht="12.75">
      <c r="A150" s="35" t="s">
        <v>58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3" ht="12.75">
      <c r="A152" t="s">
        <v>47</v>
      </c>
      <c r="C152" s="31" t="s">
        <v>146</v>
      </c>
      <c r="E152" s="33" t="s">
        <v>406</v>
      </c>
      <c r="J152" s="32">
        <f>0</f>
      </c>
      <c s="32">
        <f>0</f>
      </c>
      <c s="32">
        <f>0+L153+L157+L161+L165+L169+L173+L177+L181+L185</f>
      </c>
      <c s="32">
        <f>0+M153+M157+M161+M165+M169+M173+M177+M181+M185</f>
      </c>
    </row>
    <row r="153" spans="1:16" ht="12.75">
      <c r="A153" t="s">
        <v>50</v>
      </c>
      <c s="34" t="s">
        <v>157</v>
      </c>
      <c s="34" t="s">
        <v>407</v>
      </c>
      <c s="35" t="s">
        <v>5</v>
      </c>
      <c s="6" t="s">
        <v>408</v>
      </c>
      <c s="36" t="s">
        <v>206</v>
      </c>
      <c s="37">
        <v>180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68</v>
      </c>
      <c>
        <f>(M153*21)/100</f>
      </c>
      <c t="s">
        <v>28</v>
      </c>
    </row>
    <row r="154" spans="1:5" ht="12.75">
      <c r="A154" s="35" t="s">
        <v>56</v>
      </c>
      <c r="E154" s="39" t="s">
        <v>408</v>
      </c>
    </row>
    <row r="155" spans="1:5" ht="12.75">
      <c r="A155" s="35" t="s">
        <v>58</v>
      </c>
      <c r="E155" s="40" t="s">
        <v>5</v>
      </c>
    </row>
    <row r="156" spans="1:5" ht="12.75">
      <c r="A156" t="s">
        <v>59</v>
      </c>
      <c r="E156" s="39" t="s">
        <v>5</v>
      </c>
    </row>
    <row r="157" spans="1:16" ht="25.5">
      <c r="A157" t="s">
        <v>50</v>
      </c>
      <c s="34" t="s">
        <v>160</v>
      </c>
      <c s="34" t="s">
        <v>409</v>
      </c>
      <c s="35" t="s">
        <v>5</v>
      </c>
      <c s="6" t="s">
        <v>410</v>
      </c>
      <c s="36" t="s">
        <v>65</v>
      </c>
      <c s="37">
        <v>180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25.5">
      <c r="A158" s="35" t="s">
        <v>56</v>
      </c>
      <c r="E158" s="39" t="s">
        <v>410</v>
      </c>
    </row>
    <row r="159" spans="1:5" ht="12.75">
      <c r="A159" s="35" t="s">
        <v>58</v>
      </c>
      <c r="E159" s="40" t="s">
        <v>5</v>
      </c>
    </row>
    <row r="160" spans="1:5" ht="12.75">
      <c r="A160" t="s">
        <v>59</v>
      </c>
      <c r="E160" s="39" t="s">
        <v>5</v>
      </c>
    </row>
    <row r="161" spans="1:16" ht="25.5">
      <c r="A161" t="s">
        <v>50</v>
      </c>
      <c s="34" t="s">
        <v>178</v>
      </c>
      <c s="34" t="s">
        <v>411</v>
      </c>
      <c s="35" t="s">
        <v>5</v>
      </c>
      <c s="6" t="s">
        <v>412</v>
      </c>
      <c s="36" t="s">
        <v>206</v>
      </c>
      <c s="37">
        <v>87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68</v>
      </c>
      <c>
        <f>(M161*21)/100</f>
      </c>
      <c t="s">
        <v>28</v>
      </c>
    </row>
    <row r="162" spans="1:5" ht="25.5">
      <c r="A162" s="35" t="s">
        <v>56</v>
      </c>
      <c r="E162" s="39" t="s">
        <v>412</v>
      </c>
    </row>
    <row r="163" spans="1:5" ht="12.75">
      <c r="A163" s="35" t="s">
        <v>58</v>
      </c>
      <c r="E163" s="40" t="s">
        <v>5</v>
      </c>
    </row>
    <row r="164" spans="1:5" ht="12.75">
      <c r="A164" t="s">
        <v>59</v>
      </c>
      <c r="E164" s="39" t="s">
        <v>5</v>
      </c>
    </row>
    <row r="165" spans="1:16" ht="12.75">
      <c r="A165" t="s">
        <v>50</v>
      </c>
      <c s="34" t="s">
        <v>184</v>
      </c>
      <c s="34" t="s">
        <v>413</v>
      </c>
      <c s="35" t="s">
        <v>5</v>
      </c>
      <c s="6" t="s">
        <v>414</v>
      </c>
      <c s="36" t="s">
        <v>65</v>
      </c>
      <c s="37">
        <v>87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12.75">
      <c r="A166" s="35" t="s">
        <v>56</v>
      </c>
      <c r="E166" s="39" t="s">
        <v>414</v>
      </c>
    </row>
    <row r="167" spans="1:5" ht="12.75">
      <c r="A167" s="35" t="s">
        <v>58</v>
      </c>
      <c r="E167" s="40" t="s">
        <v>5</v>
      </c>
    </row>
    <row r="168" spans="1:5" ht="12.75">
      <c r="A168" t="s">
        <v>59</v>
      </c>
      <c r="E168" s="39" t="s">
        <v>5</v>
      </c>
    </row>
    <row r="169" spans="1:16" ht="12.75">
      <c r="A169" t="s">
        <v>50</v>
      </c>
      <c s="34" t="s">
        <v>269</v>
      </c>
      <c s="34" t="s">
        <v>415</v>
      </c>
      <c s="35" t="s">
        <v>5</v>
      </c>
      <c s="6" t="s">
        <v>416</v>
      </c>
      <c s="36" t="s">
        <v>65</v>
      </c>
      <c s="37">
        <v>3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68</v>
      </c>
      <c>
        <f>(M169*21)/100</f>
      </c>
      <c t="s">
        <v>28</v>
      </c>
    </row>
    <row r="170" spans="1:5" ht="12.75">
      <c r="A170" s="35" t="s">
        <v>56</v>
      </c>
      <c r="E170" s="39" t="s">
        <v>416</v>
      </c>
    </row>
    <row r="171" spans="1:5" ht="12.75">
      <c r="A171" s="35" t="s">
        <v>58</v>
      </c>
      <c r="E171" s="40" t="s">
        <v>5</v>
      </c>
    </row>
    <row r="172" spans="1:5" ht="12.75">
      <c r="A172" t="s">
        <v>59</v>
      </c>
      <c r="E172" s="39" t="s">
        <v>5</v>
      </c>
    </row>
    <row r="173" spans="1:16" ht="12.75">
      <c r="A173" t="s">
        <v>50</v>
      </c>
      <c s="34" t="s">
        <v>272</v>
      </c>
      <c s="34" t="s">
        <v>417</v>
      </c>
      <c s="35" t="s">
        <v>5</v>
      </c>
      <c s="6" t="s">
        <v>418</v>
      </c>
      <c s="36" t="s">
        <v>206</v>
      </c>
      <c s="37">
        <v>3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68</v>
      </c>
      <c>
        <f>(M173*21)/100</f>
      </c>
      <c t="s">
        <v>28</v>
      </c>
    </row>
    <row r="174" spans="1:5" ht="12.75">
      <c r="A174" s="35" t="s">
        <v>56</v>
      </c>
      <c r="E174" s="39" t="s">
        <v>418</v>
      </c>
    </row>
    <row r="175" spans="1:5" ht="12.75">
      <c r="A175" s="35" t="s">
        <v>58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12.75">
      <c r="A177" t="s">
        <v>50</v>
      </c>
      <c s="34" t="s">
        <v>275</v>
      </c>
      <c s="34" t="s">
        <v>419</v>
      </c>
      <c s="35" t="s">
        <v>5</v>
      </c>
      <c s="6" t="s">
        <v>420</v>
      </c>
      <c s="36" t="s">
        <v>65</v>
      </c>
      <c s="37">
        <v>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68</v>
      </c>
      <c>
        <f>(M177*21)/100</f>
      </c>
      <c t="s">
        <v>28</v>
      </c>
    </row>
    <row r="178" spans="1:5" ht="12.75">
      <c r="A178" s="35" t="s">
        <v>56</v>
      </c>
      <c r="E178" s="39" t="s">
        <v>420</v>
      </c>
    </row>
    <row r="179" spans="1:5" ht="12.75">
      <c r="A179" s="35" t="s">
        <v>58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12.75">
      <c r="A181" t="s">
        <v>50</v>
      </c>
      <c s="34" t="s">
        <v>280</v>
      </c>
      <c s="34" t="s">
        <v>421</v>
      </c>
      <c s="35" t="s">
        <v>5</v>
      </c>
      <c s="6" t="s">
        <v>422</v>
      </c>
      <c s="36" t="s">
        <v>65</v>
      </c>
      <c s="37">
        <v>3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68</v>
      </c>
      <c>
        <f>(M181*21)/100</f>
      </c>
      <c t="s">
        <v>28</v>
      </c>
    </row>
    <row r="182" spans="1:5" ht="12.75">
      <c r="A182" s="35" t="s">
        <v>56</v>
      </c>
      <c r="E182" s="39" t="s">
        <v>422</v>
      </c>
    </row>
    <row r="183" spans="1:5" ht="12.75">
      <c r="A183" s="35" t="s">
        <v>58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6" ht="12.75">
      <c r="A185" t="s">
        <v>50</v>
      </c>
      <c s="34" t="s">
        <v>283</v>
      </c>
      <c s="34" t="s">
        <v>423</v>
      </c>
      <c s="35" t="s">
        <v>5</v>
      </c>
      <c s="6" t="s">
        <v>424</v>
      </c>
      <c s="36" t="s">
        <v>65</v>
      </c>
      <c s="37">
        <v>3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12.75">
      <c r="A186" s="35" t="s">
        <v>56</v>
      </c>
      <c r="E186" s="39" t="s">
        <v>424</v>
      </c>
    </row>
    <row r="187" spans="1:5" ht="12.75">
      <c r="A187" s="35" t="s">
        <v>58</v>
      </c>
      <c r="E187" s="40" t="s">
        <v>5</v>
      </c>
    </row>
    <row r="188" spans="1:5" ht="12.75">
      <c r="A188" t="s">
        <v>59</v>
      </c>
      <c r="E188" s="39" t="s">
        <v>5</v>
      </c>
    </row>
    <row r="189" spans="1:13" ht="12.75">
      <c r="A189" t="s">
        <v>47</v>
      </c>
      <c r="C189" s="31" t="s">
        <v>169</v>
      </c>
      <c r="E189" s="33" t="s">
        <v>425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25.5">
      <c r="A190" t="s">
        <v>50</v>
      </c>
      <c s="34" t="s">
        <v>187</v>
      </c>
      <c s="34" t="s">
        <v>426</v>
      </c>
      <c s="35" t="s">
        <v>5</v>
      </c>
      <c s="6" t="s">
        <v>427</v>
      </c>
      <c s="36" t="s">
        <v>206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68</v>
      </c>
      <c>
        <f>(M190*21)/100</f>
      </c>
      <c t="s">
        <v>28</v>
      </c>
    </row>
    <row r="191" spans="1:5" ht="38.25">
      <c r="A191" s="35" t="s">
        <v>56</v>
      </c>
      <c r="E191" s="39" t="s">
        <v>428</v>
      </c>
    </row>
    <row r="192" spans="1:5" ht="12.75">
      <c r="A192" s="35" t="s">
        <v>58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25.5">
      <c r="A194" t="s">
        <v>50</v>
      </c>
      <c s="34" t="s">
        <v>190</v>
      </c>
      <c s="34" t="s">
        <v>429</v>
      </c>
      <c s="35" t="s">
        <v>5</v>
      </c>
      <c s="6" t="s">
        <v>430</v>
      </c>
      <c s="36" t="s">
        <v>206</v>
      </c>
      <c s="37">
        <v>25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68</v>
      </c>
      <c>
        <f>(M194*21)/100</f>
      </c>
      <c t="s">
        <v>28</v>
      </c>
    </row>
    <row r="195" spans="1:5" ht="38.25">
      <c r="A195" s="35" t="s">
        <v>56</v>
      </c>
      <c r="E195" s="39" t="s">
        <v>431</v>
      </c>
    </row>
    <row r="196" spans="1:5" ht="12.75">
      <c r="A196" s="35" t="s">
        <v>58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50</v>
      </c>
      <c s="34" t="s">
        <v>196</v>
      </c>
      <c s="34" t="s">
        <v>432</v>
      </c>
      <c s="35" t="s">
        <v>5</v>
      </c>
      <c s="6" t="s">
        <v>433</v>
      </c>
      <c s="36" t="s">
        <v>206</v>
      </c>
      <c s="37">
        <v>22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68</v>
      </c>
      <c>
        <f>(M198*21)/100</f>
      </c>
      <c t="s">
        <v>28</v>
      </c>
    </row>
    <row r="199" spans="1:5" ht="12.75">
      <c r="A199" s="35" t="s">
        <v>56</v>
      </c>
      <c r="E199" s="39" t="s">
        <v>433</v>
      </c>
    </row>
    <row r="200" spans="1:5" ht="12.75">
      <c r="A200" s="35" t="s">
        <v>58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6" ht="12.75">
      <c r="A202" t="s">
        <v>50</v>
      </c>
      <c s="34" t="s">
        <v>199</v>
      </c>
      <c s="34" t="s">
        <v>434</v>
      </c>
      <c s="35" t="s">
        <v>5</v>
      </c>
      <c s="6" t="s">
        <v>435</v>
      </c>
      <c s="36" t="s">
        <v>206</v>
      </c>
      <c s="37">
        <v>15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68</v>
      </c>
      <c>
        <f>(M202*21)/100</f>
      </c>
      <c t="s">
        <v>28</v>
      </c>
    </row>
    <row r="203" spans="1:5" ht="12.75">
      <c r="A203" s="35" t="s">
        <v>56</v>
      </c>
      <c r="E203" s="39" t="s">
        <v>435</v>
      </c>
    </row>
    <row r="204" spans="1:5" ht="12.75">
      <c r="A204" s="35" t="s">
        <v>58</v>
      </c>
      <c r="E204" s="40" t="s">
        <v>5</v>
      </c>
    </row>
    <row r="205" spans="1:5" ht="12.75">
      <c r="A205" t="s">
        <v>59</v>
      </c>
      <c r="E205" s="39" t="s">
        <v>5</v>
      </c>
    </row>
    <row r="206" spans="1:16" ht="12.75">
      <c r="A206" t="s">
        <v>50</v>
      </c>
      <c s="34" t="s">
        <v>203</v>
      </c>
      <c s="34" t="s">
        <v>436</v>
      </c>
      <c s="35" t="s">
        <v>5</v>
      </c>
      <c s="6" t="s">
        <v>437</v>
      </c>
      <c s="36" t="s">
        <v>206</v>
      </c>
      <c s="37">
        <v>39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68</v>
      </c>
      <c>
        <f>(M206*21)/100</f>
      </c>
      <c t="s">
        <v>28</v>
      </c>
    </row>
    <row r="207" spans="1:5" ht="12.75">
      <c r="A207" s="35" t="s">
        <v>56</v>
      </c>
      <c r="E207" s="39" t="s">
        <v>437</v>
      </c>
    </row>
    <row r="208" spans="1:5" ht="12.75">
      <c r="A208" s="35" t="s">
        <v>58</v>
      </c>
      <c r="E208" s="40" t="s">
        <v>5</v>
      </c>
    </row>
    <row r="209" spans="1:5" ht="12.75">
      <c r="A209" t="s">
        <v>59</v>
      </c>
      <c r="E209" s="39" t="s">
        <v>5</v>
      </c>
    </row>
    <row r="210" spans="1:16" ht="12.75">
      <c r="A210" t="s">
        <v>50</v>
      </c>
      <c s="34" t="s">
        <v>207</v>
      </c>
      <c s="34" t="s">
        <v>415</v>
      </c>
      <c s="35" t="s">
        <v>5</v>
      </c>
      <c s="6" t="s">
        <v>438</v>
      </c>
      <c s="36" t="s">
        <v>206</v>
      </c>
      <c s="37">
        <v>20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68</v>
      </c>
      <c>
        <f>(M210*21)/100</f>
      </c>
      <c t="s">
        <v>28</v>
      </c>
    </row>
    <row r="211" spans="1:5" ht="12.75">
      <c r="A211" s="35" t="s">
        <v>56</v>
      </c>
      <c r="E211" s="39" t="s">
        <v>438</v>
      </c>
    </row>
    <row r="212" spans="1:5" ht="12.75">
      <c r="A212" s="35" t="s">
        <v>58</v>
      </c>
      <c r="E212" s="40" t="s">
        <v>5</v>
      </c>
    </row>
    <row r="213" spans="1:5" ht="12.75">
      <c r="A213" t="s">
        <v>59</v>
      </c>
      <c r="E213" s="39" t="s">
        <v>5</v>
      </c>
    </row>
    <row r="214" spans="1:16" ht="12.75">
      <c r="A214" t="s">
        <v>50</v>
      </c>
      <c s="34" t="s">
        <v>215</v>
      </c>
      <c s="34" t="s">
        <v>439</v>
      </c>
      <c s="35" t="s">
        <v>5</v>
      </c>
      <c s="6" t="s">
        <v>440</v>
      </c>
      <c s="36" t="s">
        <v>65</v>
      </c>
      <c s="37">
        <v>49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28</v>
      </c>
    </row>
    <row r="215" spans="1:5" ht="12.75">
      <c r="A215" s="35" t="s">
        <v>56</v>
      </c>
      <c r="E215" s="39" t="s">
        <v>440</v>
      </c>
    </row>
    <row r="216" spans="1:5" ht="12.75">
      <c r="A216" s="35" t="s">
        <v>58</v>
      </c>
      <c r="E216" s="40" t="s">
        <v>5</v>
      </c>
    </row>
    <row r="217" spans="1:5" ht="12.75">
      <c r="A217" t="s">
        <v>59</v>
      </c>
      <c r="E217" s="39" t="s">
        <v>5</v>
      </c>
    </row>
    <row r="218" spans="1:13" ht="12.75">
      <c r="A218" t="s">
        <v>47</v>
      </c>
      <c r="C218" s="31" t="s">
        <v>278</v>
      </c>
      <c r="E218" s="33" t="s">
        <v>170</v>
      </c>
      <c r="J218" s="32">
        <f>0</f>
      </c>
      <c s="32">
        <f>0</f>
      </c>
      <c s="32">
        <f>0+L219+L223+L227+L231+L235+L239+L243+L247+L251+L255+L259+L263+L267</f>
      </c>
      <c s="32">
        <f>0+M219+M223+M227+M231+M235+M239+M243+M247+M251+M255+M259+M263+M267</f>
      </c>
    </row>
    <row r="219" spans="1:16" ht="12.75">
      <c r="A219" t="s">
        <v>50</v>
      </c>
      <c s="34" t="s">
        <v>218</v>
      </c>
      <c s="34" t="s">
        <v>441</v>
      </c>
      <c s="35" t="s">
        <v>5</v>
      </c>
      <c s="6" t="s">
        <v>442</v>
      </c>
      <c s="36" t="s">
        <v>174</v>
      </c>
      <c s="37">
        <v>37000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68</v>
      </c>
      <c>
        <f>(M219*21)/100</f>
      </c>
      <c t="s">
        <v>28</v>
      </c>
    </row>
    <row r="220" spans="1:5" ht="12.75">
      <c r="A220" s="35" t="s">
        <v>56</v>
      </c>
      <c r="E220" s="39" t="s">
        <v>442</v>
      </c>
    </row>
    <row r="221" spans="1:5" ht="12.75">
      <c r="A221" s="35" t="s">
        <v>58</v>
      </c>
      <c r="E221" s="40" t="s">
        <v>5</v>
      </c>
    </row>
    <row r="222" spans="1:5" ht="12.75">
      <c r="A222" t="s">
        <v>59</v>
      </c>
      <c r="E222" s="39" t="s">
        <v>5</v>
      </c>
    </row>
    <row r="223" spans="1:16" ht="12.75">
      <c r="A223" t="s">
        <v>50</v>
      </c>
      <c s="34" t="s">
        <v>224</v>
      </c>
      <c s="34" t="s">
        <v>443</v>
      </c>
      <c s="35" t="s">
        <v>5</v>
      </c>
      <c s="6" t="s">
        <v>444</v>
      </c>
      <c s="36" t="s">
        <v>174</v>
      </c>
      <c s="37">
        <v>10000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68</v>
      </c>
      <c>
        <f>(M223*21)/100</f>
      </c>
      <c t="s">
        <v>28</v>
      </c>
    </row>
    <row r="224" spans="1:5" ht="12.75">
      <c r="A224" s="35" t="s">
        <v>56</v>
      </c>
      <c r="E224" s="39" t="s">
        <v>444</v>
      </c>
    </row>
    <row r="225" spans="1:5" ht="12.75">
      <c r="A225" s="35" t="s">
        <v>58</v>
      </c>
      <c r="E225" s="40" t="s">
        <v>5</v>
      </c>
    </row>
    <row r="226" spans="1:5" ht="12.75">
      <c r="A226" t="s">
        <v>59</v>
      </c>
      <c r="E226" s="39" t="s">
        <v>5</v>
      </c>
    </row>
    <row r="227" spans="1:16" ht="12.75">
      <c r="A227" t="s">
        <v>50</v>
      </c>
      <c s="34" t="s">
        <v>230</v>
      </c>
      <c s="34" t="s">
        <v>185</v>
      </c>
      <c s="35" t="s">
        <v>5</v>
      </c>
      <c s="6" t="s">
        <v>186</v>
      </c>
      <c s="36" t="s">
        <v>174</v>
      </c>
      <c s="37">
        <v>47000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12.75">
      <c r="A228" s="35" t="s">
        <v>56</v>
      </c>
      <c r="E228" s="39" t="s">
        <v>186</v>
      </c>
    </row>
    <row r="229" spans="1:5" ht="12.75">
      <c r="A229" s="35" t="s">
        <v>58</v>
      </c>
      <c r="E229" s="40" t="s">
        <v>5</v>
      </c>
    </row>
    <row r="230" spans="1:5" ht="12.75">
      <c r="A230" t="s">
        <v>59</v>
      </c>
      <c r="E230" s="39" t="s">
        <v>5</v>
      </c>
    </row>
    <row r="231" spans="1:16" ht="12.75">
      <c r="A231" t="s">
        <v>50</v>
      </c>
      <c s="34" t="s">
        <v>236</v>
      </c>
      <c s="34" t="s">
        <v>445</v>
      </c>
      <c s="35" t="s">
        <v>5</v>
      </c>
      <c s="6" t="s">
        <v>446</v>
      </c>
      <c s="36" t="s">
        <v>174</v>
      </c>
      <c s="37">
        <v>6000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28</v>
      </c>
    </row>
    <row r="232" spans="1:5" ht="12.75">
      <c r="A232" s="35" t="s">
        <v>56</v>
      </c>
      <c r="E232" s="39" t="s">
        <v>446</v>
      </c>
    </row>
    <row r="233" spans="1:5" ht="12.75">
      <c r="A233" s="35" t="s">
        <v>58</v>
      </c>
      <c r="E233" s="40" t="s">
        <v>5</v>
      </c>
    </row>
    <row r="234" spans="1:5" ht="12.75">
      <c r="A234" t="s">
        <v>59</v>
      </c>
      <c r="E234" s="39" t="s">
        <v>5</v>
      </c>
    </row>
    <row r="235" spans="1:16" ht="12.75">
      <c r="A235" t="s">
        <v>50</v>
      </c>
      <c s="34" t="s">
        <v>239</v>
      </c>
      <c s="34" t="s">
        <v>447</v>
      </c>
      <c s="35" t="s">
        <v>5</v>
      </c>
      <c s="6" t="s">
        <v>448</v>
      </c>
      <c s="36" t="s">
        <v>174</v>
      </c>
      <c s="37">
        <v>11000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68</v>
      </c>
      <c>
        <f>(M235*21)/100</f>
      </c>
      <c t="s">
        <v>28</v>
      </c>
    </row>
    <row r="236" spans="1:5" ht="12.75">
      <c r="A236" s="35" t="s">
        <v>56</v>
      </c>
      <c r="E236" s="39" t="s">
        <v>448</v>
      </c>
    </row>
    <row r="237" spans="1:5" ht="12.75">
      <c r="A237" s="35" t="s">
        <v>58</v>
      </c>
      <c r="E237" s="40" t="s">
        <v>5</v>
      </c>
    </row>
    <row r="238" spans="1:5" ht="12.75">
      <c r="A238" t="s">
        <v>59</v>
      </c>
      <c r="E238" s="39" t="s">
        <v>5</v>
      </c>
    </row>
    <row r="239" spans="1:16" ht="12.75">
      <c r="A239" t="s">
        <v>50</v>
      </c>
      <c s="34" t="s">
        <v>242</v>
      </c>
      <c s="34" t="s">
        <v>449</v>
      </c>
      <c s="35" t="s">
        <v>5</v>
      </c>
      <c s="6" t="s">
        <v>450</v>
      </c>
      <c s="36" t="s">
        <v>206</v>
      </c>
      <c s="37">
        <v>2000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68</v>
      </c>
      <c>
        <f>(M239*21)/100</f>
      </c>
      <c t="s">
        <v>28</v>
      </c>
    </row>
    <row r="240" spans="1:5" ht="12.75">
      <c r="A240" s="35" t="s">
        <v>56</v>
      </c>
      <c r="E240" s="39" t="s">
        <v>450</v>
      </c>
    </row>
    <row r="241" spans="1:5" ht="12.75">
      <c r="A241" s="35" t="s">
        <v>58</v>
      </c>
      <c r="E241" s="40" t="s">
        <v>5</v>
      </c>
    </row>
    <row r="242" spans="1:5" ht="12.75">
      <c r="A242" t="s">
        <v>59</v>
      </c>
      <c r="E242" s="39" t="s">
        <v>5</v>
      </c>
    </row>
    <row r="243" spans="1:16" ht="12.75">
      <c r="A243" t="s">
        <v>50</v>
      </c>
      <c s="34" t="s">
        <v>286</v>
      </c>
      <c s="34" t="s">
        <v>451</v>
      </c>
      <c s="35" t="s">
        <v>5</v>
      </c>
      <c s="6" t="s">
        <v>452</v>
      </c>
      <c s="36" t="s">
        <v>174</v>
      </c>
      <c s="37">
        <v>2500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68</v>
      </c>
      <c>
        <f>(M243*21)/100</f>
      </c>
      <c t="s">
        <v>28</v>
      </c>
    </row>
    <row r="244" spans="1:5" ht="12.75">
      <c r="A244" s="35" t="s">
        <v>56</v>
      </c>
      <c r="E244" s="39" t="s">
        <v>452</v>
      </c>
    </row>
    <row r="245" spans="1:5" ht="12.75">
      <c r="A245" s="35" t="s">
        <v>58</v>
      </c>
      <c r="E245" s="40" t="s">
        <v>5</v>
      </c>
    </row>
    <row r="246" spans="1:5" ht="12.75">
      <c r="A246" t="s">
        <v>59</v>
      </c>
      <c r="E246" s="39" t="s">
        <v>5</v>
      </c>
    </row>
    <row r="247" spans="1:16" ht="12.75">
      <c r="A247" t="s">
        <v>50</v>
      </c>
      <c s="34" t="s">
        <v>289</v>
      </c>
      <c s="34" t="s">
        <v>270</v>
      </c>
      <c s="35" t="s">
        <v>5</v>
      </c>
      <c s="6" t="s">
        <v>271</v>
      </c>
      <c s="36" t="s">
        <v>174</v>
      </c>
      <c s="37">
        <v>9500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28</v>
      </c>
    </row>
    <row r="248" spans="1:5" ht="12.75">
      <c r="A248" s="35" t="s">
        <v>56</v>
      </c>
      <c r="E248" s="39" t="s">
        <v>271</v>
      </c>
    </row>
    <row r="249" spans="1:5" ht="12.75">
      <c r="A249" s="35" t="s">
        <v>58</v>
      </c>
      <c r="E249" s="40" t="s">
        <v>5</v>
      </c>
    </row>
    <row r="250" spans="1:5" ht="12.75">
      <c r="A250" t="s">
        <v>59</v>
      </c>
      <c r="E250" s="39" t="s">
        <v>5</v>
      </c>
    </row>
    <row r="251" spans="1:16" ht="12.75">
      <c r="A251" t="s">
        <v>50</v>
      </c>
      <c s="34" t="s">
        <v>292</v>
      </c>
      <c s="34" t="s">
        <v>453</v>
      </c>
      <c s="35" t="s">
        <v>5</v>
      </c>
      <c s="6" t="s">
        <v>454</v>
      </c>
      <c s="36" t="s">
        <v>174</v>
      </c>
      <c s="37">
        <v>2000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28</v>
      </c>
    </row>
    <row r="252" spans="1:5" ht="12.75">
      <c r="A252" s="35" t="s">
        <v>56</v>
      </c>
      <c r="E252" s="39" t="s">
        <v>454</v>
      </c>
    </row>
    <row r="253" spans="1:5" ht="12.75">
      <c r="A253" s="35" t="s">
        <v>58</v>
      </c>
      <c r="E253" s="40" t="s">
        <v>5</v>
      </c>
    </row>
    <row r="254" spans="1:5" ht="12.75">
      <c r="A254" t="s">
        <v>59</v>
      </c>
      <c r="E254" s="39" t="s">
        <v>5</v>
      </c>
    </row>
    <row r="255" spans="1:16" ht="12.75">
      <c r="A255" t="s">
        <v>50</v>
      </c>
      <c s="34" t="s">
        <v>295</v>
      </c>
      <c s="34" t="s">
        <v>138</v>
      </c>
      <c s="35" t="s">
        <v>5</v>
      </c>
      <c s="6" t="s">
        <v>455</v>
      </c>
      <c s="36" t="s">
        <v>174</v>
      </c>
      <c s="37">
        <v>210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68</v>
      </c>
      <c>
        <f>(M255*21)/100</f>
      </c>
      <c t="s">
        <v>28</v>
      </c>
    </row>
    <row r="256" spans="1:5" ht="12.75">
      <c r="A256" s="35" t="s">
        <v>56</v>
      </c>
      <c r="E256" s="39" t="s">
        <v>455</v>
      </c>
    </row>
    <row r="257" spans="1:5" ht="12.75">
      <c r="A257" s="35" t="s">
        <v>58</v>
      </c>
      <c r="E257" s="40" t="s">
        <v>5</v>
      </c>
    </row>
    <row r="258" spans="1:5" ht="12.75">
      <c r="A258" t="s">
        <v>59</v>
      </c>
      <c r="E258" s="39" t="s">
        <v>5</v>
      </c>
    </row>
    <row r="259" spans="1:16" ht="12.75">
      <c r="A259" t="s">
        <v>50</v>
      </c>
      <c s="34" t="s">
        <v>298</v>
      </c>
      <c s="34" t="s">
        <v>456</v>
      </c>
      <c s="35" t="s">
        <v>5</v>
      </c>
      <c s="6" t="s">
        <v>457</v>
      </c>
      <c s="36" t="s">
        <v>65</v>
      </c>
      <c s="37">
        <v>200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68</v>
      </c>
      <c>
        <f>(M259*21)/100</f>
      </c>
      <c t="s">
        <v>28</v>
      </c>
    </row>
    <row r="260" spans="1:5" ht="12.75">
      <c r="A260" s="35" t="s">
        <v>56</v>
      </c>
      <c r="E260" s="39" t="s">
        <v>457</v>
      </c>
    </row>
    <row r="261" spans="1:5" ht="12.75">
      <c r="A261" s="35" t="s">
        <v>58</v>
      </c>
      <c r="E261" s="40" t="s">
        <v>5</v>
      </c>
    </row>
    <row r="262" spans="1:5" ht="12.75">
      <c r="A262" t="s">
        <v>59</v>
      </c>
      <c r="E262" s="39" t="s">
        <v>5</v>
      </c>
    </row>
    <row r="263" spans="1:16" ht="12.75">
      <c r="A263" t="s">
        <v>50</v>
      </c>
      <c s="34" t="s">
        <v>301</v>
      </c>
      <c s="34" t="s">
        <v>458</v>
      </c>
      <c s="35" t="s">
        <v>5</v>
      </c>
      <c s="6" t="s">
        <v>459</v>
      </c>
      <c s="36" t="s">
        <v>174</v>
      </c>
      <c s="37">
        <v>200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68</v>
      </c>
      <c>
        <f>(M263*21)/100</f>
      </c>
      <c t="s">
        <v>28</v>
      </c>
    </row>
    <row r="264" spans="1:5" ht="12.75">
      <c r="A264" s="35" t="s">
        <v>56</v>
      </c>
      <c r="E264" s="39" t="s">
        <v>459</v>
      </c>
    </row>
    <row r="265" spans="1:5" ht="12.75">
      <c r="A265" s="35" t="s">
        <v>58</v>
      </c>
      <c r="E265" s="40" t="s">
        <v>5</v>
      </c>
    </row>
    <row r="266" spans="1:5" ht="12.75">
      <c r="A266" t="s">
        <v>59</v>
      </c>
      <c r="E266" s="39" t="s">
        <v>5</v>
      </c>
    </row>
    <row r="267" spans="1:16" ht="12.75">
      <c r="A267" t="s">
        <v>50</v>
      </c>
      <c s="34" t="s">
        <v>460</v>
      </c>
      <c s="34" t="s">
        <v>461</v>
      </c>
      <c s="35" t="s">
        <v>5</v>
      </c>
      <c s="6" t="s">
        <v>462</v>
      </c>
      <c s="36" t="s">
        <v>174</v>
      </c>
      <c s="37">
        <v>3500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28</v>
      </c>
    </row>
    <row r="268" spans="1:5" ht="12.75">
      <c r="A268" s="35" t="s">
        <v>56</v>
      </c>
      <c r="E268" s="39" t="s">
        <v>462</v>
      </c>
    </row>
    <row r="269" spans="1:5" ht="12.75">
      <c r="A269" s="35" t="s">
        <v>58</v>
      </c>
      <c r="E269" s="40" t="s">
        <v>5</v>
      </c>
    </row>
    <row r="270" spans="1:5" ht="12.75">
      <c r="A270" t="s">
        <v>59</v>
      </c>
      <c r="E270" s="39" t="s">
        <v>5</v>
      </c>
    </row>
    <row r="271" spans="1:13" ht="12.75">
      <c r="A271" t="s">
        <v>47</v>
      </c>
      <c r="C271" s="31" t="s">
        <v>463</v>
      </c>
      <c r="E271" s="33" t="s">
        <v>464</v>
      </c>
      <c r="J271" s="32">
        <f>0</f>
      </c>
      <c s="32">
        <f>0</f>
      </c>
      <c s="32">
        <f>0+L272+L276+L280+L284+L288+L292+L296+L300+L304+L308+L312+L316+L320+L324+L328+L332+L336+L340</f>
      </c>
      <c s="32">
        <f>0+M272+M276+M280+M284+M288+M292+M296+M300+M304+M308+M312+M316+M320+M324+M328+M332+M336+M340</f>
      </c>
    </row>
    <row r="272" spans="1:16" ht="25.5">
      <c r="A272" t="s">
        <v>50</v>
      </c>
      <c s="34" t="s">
        <v>304</v>
      </c>
      <c s="34" t="s">
        <v>465</v>
      </c>
      <c s="35" t="s">
        <v>5</v>
      </c>
      <c s="6" t="s">
        <v>466</v>
      </c>
      <c s="36" t="s">
        <v>65</v>
      </c>
      <c s="37">
        <v>150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28</v>
      </c>
    </row>
    <row r="273" spans="1:5" ht="25.5">
      <c r="A273" s="35" t="s">
        <v>56</v>
      </c>
      <c r="E273" s="39" t="s">
        <v>466</v>
      </c>
    </row>
    <row r="274" spans="1:5" ht="12.75">
      <c r="A274" s="35" t="s">
        <v>58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50</v>
      </c>
      <c s="34" t="s">
        <v>307</v>
      </c>
      <c s="34" t="s">
        <v>467</v>
      </c>
      <c s="35" t="s">
        <v>5</v>
      </c>
      <c s="6" t="s">
        <v>288</v>
      </c>
      <c s="36" t="s">
        <v>202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68</v>
      </c>
      <c>
        <f>(M276*21)/100</f>
      </c>
      <c t="s">
        <v>28</v>
      </c>
    </row>
    <row r="277" spans="1:5" ht="12.75">
      <c r="A277" s="35" t="s">
        <v>56</v>
      </c>
      <c r="E277" s="39" t="s">
        <v>288</v>
      </c>
    </row>
    <row r="278" spans="1:5" ht="12.75">
      <c r="A278" s="35" t="s">
        <v>58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50</v>
      </c>
      <c s="34" t="s">
        <v>468</v>
      </c>
      <c s="34" t="s">
        <v>293</v>
      </c>
      <c s="35" t="s">
        <v>5</v>
      </c>
      <c s="6" t="s">
        <v>294</v>
      </c>
      <c s="36" t="s">
        <v>174</v>
      </c>
      <c s="37">
        <v>12000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28</v>
      </c>
    </row>
    <row r="281" spans="1:5" ht="12.75">
      <c r="A281" s="35" t="s">
        <v>56</v>
      </c>
      <c r="E281" s="39" t="s">
        <v>294</v>
      </c>
    </row>
    <row r="282" spans="1:5" ht="12.75">
      <c r="A282" s="35" t="s">
        <v>58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50</v>
      </c>
      <c s="34" t="s">
        <v>469</v>
      </c>
      <c s="34" t="s">
        <v>470</v>
      </c>
      <c s="35" t="s">
        <v>5</v>
      </c>
      <c s="6" t="s">
        <v>291</v>
      </c>
      <c s="36" t="s">
        <v>174</v>
      </c>
      <c s="37">
        <v>12000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68</v>
      </c>
      <c>
        <f>(M284*21)/100</f>
      </c>
      <c t="s">
        <v>28</v>
      </c>
    </row>
    <row r="285" spans="1:5" ht="12.75">
      <c r="A285" s="35" t="s">
        <v>56</v>
      </c>
      <c r="E285" s="39" t="s">
        <v>291</v>
      </c>
    </row>
    <row r="286" spans="1:5" ht="12.75">
      <c r="A286" s="35" t="s">
        <v>58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50</v>
      </c>
      <c s="34" t="s">
        <v>310</v>
      </c>
      <c s="34" t="s">
        <v>471</v>
      </c>
      <c s="35" t="s">
        <v>5</v>
      </c>
      <c s="6" t="s">
        <v>472</v>
      </c>
      <c s="36" t="s">
        <v>65</v>
      </c>
      <c s="37">
        <v>4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28</v>
      </c>
    </row>
    <row r="289" spans="1:5" ht="12.75">
      <c r="A289" s="35" t="s">
        <v>56</v>
      </c>
      <c r="E289" s="39" t="s">
        <v>472</v>
      </c>
    </row>
    <row r="290" spans="1:5" ht="12.75">
      <c r="A290" s="35" t="s">
        <v>58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50</v>
      </c>
      <c s="34" t="s">
        <v>313</v>
      </c>
      <c s="34" t="s">
        <v>473</v>
      </c>
      <c s="35" t="s">
        <v>5</v>
      </c>
      <c s="6" t="s">
        <v>474</v>
      </c>
      <c s="36" t="s">
        <v>65</v>
      </c>
      <c s="37">
        <v>320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28</v>
      </c>
    </row>
    <row r="293" spans="1:5" ht="12.75">
      <c r="A293" s="35" t="s">
        <v>56</v>
      </c>
      <c r="E293" s="39" t="s">
        <v>474</v>
      </c>
    </row>
    <row r="294" spans="1:5" ht="12.75">
      <c r="A294" s="35" t="s">
        <v>58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50</v>
      </c>
      <c s="34" t="s">
        <v>316</v>
      </c>
      <c s="34" t="s">
        <v>475</v>
      </c>
      <c s="35" t="s">
        <v>5</v>
      </c>
      <c s="6" t="s">
        <v>476</v>
      </c>
      <c s="36" t="s">
        <v>65</v>
      </c>
      <c s="37">
        <v>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28</v>
      </c>
    </row>
    <row r="297" spans="1:5" ht="12.75">
      <c r="A297" s="35" t="s">
        <v>56</v>
      </c>
      <c r="E297" s="39" t="s">
        <v>476</v>
      </c>
    </row>
    <row r="298" spans="1:5" ht="12.75">
      <c r="A298" s="35" t="s">
        <v>58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50</v>
      </c>
      <c s="34" t="s">
        <v>319</v>
      </c>
      <c s="34" t="s">
        <v>477</v>
      </c>
      <c s="35" t="s">
        <v>5</v>
      </c>
      <c s="6" t="s">
        <v>478</v>
      </c>
      <c s="36" t="s">
        <v>65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478</v>
      </c>
    </row>
    <row r="302" spans="1:5" ht="12.75">
      <c r="A302" s="35" t="s">
        <v>58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50</v>
      </c>
      <c s="34" t="s">
        <v>322</v>
      </c>
      <c s="34" t="s">
        <v>479</v>
      </c>
      <c s="35" t="s">
        <v>5</v>
      </c>
      <c s="6" t="s">
        <v>480</v>
      </c>
      <c s="36" t="s">
        <v>65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28</v>
      </c>
    </row>
    <row r="305" spans="1:5" ht="12.75">
      <c r="A305" s="35" t="s">
        <v>56</v>
      </c>
      <c r="E305" s="39" t="s">
        <v>480</v>
      </c>
    </row>
    <row r="306" spans="1:5" ht="12.75">
      <c r="A306" s="35" t="s">
        <v>58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50</v>
      </c>
      <c s="34" t="s">
        <v>51</v>
      </c>
      <c s="34" t="s">
        <v>481</v>
      </c>
      <c s="35" t="s">
        <v>5</v>
      </c>
      <c s="6" t="s">
        <v>482</v>
      </c>
      <c s="36" t="s">
        <v>202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68</v>
      </c>
      <c>
        <f>(M308*21)/100</f>
      </c>
      <c t="s">
        <v>28</v>
      </c>
    </row>
    <row r="309" spans="1:5" ht="12.75">
      <c r="A309" s="35" t="s">
        <v>56</v>
      </c>
      <c r="E309" s="39" t="s">
        <v>482</v>
      </c>
    </row>
    <row r="310" spans="1:5" ht="12.75">
      <c r="A310" s="35" t="s">
        <v>58</v>
      </c>
      <c r="E310" s="40" t="s">
        <v>5</v>
      </c>
    </row>
    <row r="311" spans="1:5" ht="12.75">
      <c r="A311" t="s">
        <v>59</v>
      </c>
      <c r="E311" s="39" t="s">
        <v>5</v>
      </c>
    </row>
    <row r="312" spans="1:16" ht="12.75">
      <c r="A312" t="s">
        <v>50</v>
      </c>
      <c s="34" t="s">
        <v>325</v>
      </c>
      <c s="34" t="s">
        <v>483</v>
      </c>
      <c s="35" t="s">
        <v>5</v>
      </c>
      <c s="6" t="s">
        <v>306</v>
      </c>
      <c s="36" t="s">
        <v>484</v>
      </c>
      <c s="37">
        <v>30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68</v>
      </c>
      <c>
        <f>(M312*21)/100</f>
      </c>
      <c t="s">
        <v>28</v>
      </c>
    </row>
    <row r="313" spans="1:5" ht="12.75">
      <c r="A313" s="35" t="s">
        <v>56</v>
      </c>
      <c r="E313" s="39" t="s">
        <v>306</v>
      </c>
    </row>
    <row r="314" spans="1:5" ht="12.75">
      <c r="A314" s="35" t="s">
        <v>58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12.75">
      <c r="A316" t="s">
        <v>50</v>
      </c>
      <c s="34" t="s">
        <v>330</v>
      </c>
      <c s="34" t="s">
        <v>485</v>
      </c>
      <c s="35" t="s">
        <v>5</v>
      </c>
      <c s="6" t="s">
        <v>309</v>
      </c>
      <c s="36" t="s">
        <v>202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68</v>
      </c>
      <c>
        <f>(M316*21)/100</f>
      </c>
      <c t="s">
        <v>28</v>
      </c>
    </row>
    <row r="317" spans="1:5" ht="12.75">
      <c r="A317" s="35" t="s">
        <v>56</v>
      </c>
      <c r="E317" s="39" t="s">
        <v>309</v>
      </c>
    </row>
    <row r="318" spans="1:5" ht="12.75">
      <c r="A318" s="35" t="s">
        <v>58</v>
      </c>
      <c r="E318" s="40" t="s">
        <v>5</v>
      </c>
    </row>
    <row r="319" spans="1:5" ht="12.75">
      <c r="A319" t="s">
        <v>59</v>
      </c>
      <c r="E319" s="39" t="s">
        <v>5</v>
      </c>
    </row>
    <row r="320" spans="1:16" ht="12.75">
      <c r="A320" t="s">
        <v>50</v>
      </c>
      <c s="34" t="s">
        <v>486</v>
      </c>
      <c s="34" t="s">
        <v>487</v>
      </c>
      <c s="35" t="s">
        <v>5</v>
      </c>
      <c s="6" t="s">
        <v>488</v>
      </c>
      <c s="36" t="s">
        <v>202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68</v>
      </c>
      <c>
        <f>(M320*21)/100</f>
      </c>
      <c t="s">
        <v>28</v>
      </c>
    </row>
    <row r="321" spans="1:5" ht="12.75">
      <c r="A321" s="35" t="s">
        <v>56</v>
      </c>
      <c r="E321" s="39" t="s">
        <v>488</v>
      </c>
    </row>
    <row r="322" spans="1:5" ht="12.75">
      <c r="A322" s="35" t="s">
        <v>58</v>
      </c>
      <c r="E322" s="40" t="s">
        <v>5</v>
      </c>
    </row>
    <row r="323" spans="1:5" ht="12.75">
      <c r="A323" t="s">
        <v>59</v>
      </c>
      <c r="E323" s="39" t="s">
        <v>5</v>
      </c>
    </row>
    <row r="324" spans="1:16" ht="12.75">
      <c r="A324" t="s">
        <v>50</v>
      </c>
      <c s="34" t="s">
        <v>489</v>
      </c>
      <c s="34" t="s">
        <v>311</v>
      </c>
      <c s="35" t="s">
        <v>5</v>
      </c>
      <c s="6" t="s">
        <v>490</v>
      </c>
      <c s="36" t="s">
        <v>491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68</v>
      </c>
      <c>
        <f>(M324*21)/100</f>
      </c>
      <c t="s">
        <v>28</v>
      </c>
    </row>
    <row r="325" spans="1:5" ht="12.75">
      <c r="A325" s="35" t="s">
        <v>56</v>
      </c>
      <c r="E325" s="39" t="s">
        <v>490</v>
      </c>
    </row>
    <row r="326" spans="1:5" ht="12.75">
      <c r="A326" s="35" t="s">
        <v>58</v>
      </c>
      <c r="E326" s="40" t="s">
        <v>5</v>
      </c>
    </row>
    <row r="327" spans="1:5" ht="12.75">
      <c r="A327" t="s">
        <v>59</v>
      </c>
      <c r="E327" s="39" t="s">
        <v>5</v>
      </c>
    </row>
    <row r="328" spans="1:16" ht="12.75">
      <c r="A328" t="s">
        <v>50</v>
      </c>
      <c s="34" t="s">
        <v>492</v>
      </c>
      <c s="34" t="s">
        <v>493</v>
      </c>
      <c s="35" t="s">
        <v>5</v>
      </c>
      <c s="6" t="s">
        <v>315</v>
      </c>
      <c s="36" t="s">
        <v>202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68</v>
      </c>
      <c>
        <f>(M328*21)/100</f>
      </c>
      <c t="s">
        <v>28</v>
      </c>
    </row>
    <row r="329" spans="1:5" ht="12.75">
      <c r="A329" s="35" t="s">
        <v>56</v>
      </c>
      <c r="E329" s="39" t="s">
        <v>315</v>
      </c>
    </row>
    <row r="330" spans="1:5" ht="12.75">
      <c r="A330" s="35" t="s">
        <v>58</v>
      </c>
      <c r="E330" s="40" t="s">
        <v>5</v>
      </c>
    </row>
    <row r="331" spans="1:5" ht="12.75">
      <c r="A331" t="s">
        <v>59</v>
      </c>
      <c r="E331" s="39" t="s">
        <v>5</v>
      </c>
    </row>
    <row r="332" spans="1:16" ht="12.75">
      <c r="A332" t="s">
        <v>50</v>
      </c>
      <c s="34" t="s">
        <v>494</v>
      </c>
      <c s="34" t="s">
        <v>495</v>
      </c>
      <c s="35" t="s">
        <v>5</v>
      </c>
      <c s="6" t="s">
        <v>496</v>
      </c>
      <c s="36" t="s">
        <v>202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68</v>
      </c>
      <c>
        <f>(M332*21)/100</f>
      </c>
      <c t="s">
        <v>28</v>
      </c>
    </row>
    <row r="333" spans="1:5" ht="12.75">
      <c r="A333" s="35" t="s">
        <v>56</v>
      </c>
      <c r="E333" s="39" t="s">
        <v>496</v>
      </c>
    </row>
    <row r="334" spans="1:5" ht="12.75">
      <c r="A334" s="35" t="s">
        <v>58</v>
      </c>
      <c r="E334" s="40" t="s">
        <v>5</v>
      </c>
    </row>
    <row r="335" spans="1:5" ht="12.75">
      <c r="A335" t="s">
        <v>59</v>
      </c>
      <c r="E335" s="39" t="s">
        <v>5</v>
      </c>
    </row>
    <row r="336" spans="1:16" ht="38.25">
      <c r="A336" t="s">
        <v>50</v>
      </c>
      <c s="34" t="s">
        <v>497</v>
      </c>
      <c s="34" t="s">
        <v>326</v>
      </c>
      <c s="35" t="s">
        <v>5</v>
      </c>
      <c s="6" t="s">
        <v>327</v>
      </c>
      <c s="36" t="s">
        <v>54</v>
      </c>
      <c s="37">
        <v>36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328</v>
      </c>
      <c>
        <f>(M336*21)/100</f>
      </c>
      <c t="s">
        <v>28</v>
      </c>
    </row>
    <row r="337" spans="1:5" ht="51">
      <c r="A337" s="35" t="s">
        <v>56</v>
      </c>
      <c r="E337" s="39" t="s">
        <v>329</v>
      </c>
    </row>
    <row r="338" spans="1:5" ht="12.75">
      <c r="A338" s="35" t="s">
        <v>58</v>
      </c>
      <c r="E338" s="40" t="s">
        <v>5</v>
      </c>
    </row>
    <row r="339" spans="1:5" ht="12.75">
      <c r="A339" t="s">
        <v>59</v>
      </c>
      <c r="E339" s="39" t="s">
        <v>5</v>
      </c>
    </row>
    <row r="340" spans="1:16" ht="25.5">
      <c r="A340" t="s">
        <v>50</v>
      </c>
      <c s="34" t="s">
        <v>498</v>
      </c>
      <c s="34" t="s">
        <v>331</v>
      </c>
      <c s="35" t="s">
        <v>5</v>
      </c>
      <c s="6" t="s">
        <v>332</v>
      </c>
      <c s="36" t="s">
        <v>54</v>
      </c>
      <c s="37">
        <v>36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328</v>
      </c>
      <c>
        <f>(M340*21)/100</f>
      </c>
      <c t="s">
        <v>28</v>
      </c>
    </row>
    <row r="341" spans="1:5" ht="25.5">
      <c r="A341" s="35" t="s">
        <v>56</v>
      </c>
      <c r="E341" s="39" t="s">
        <v>332</v>
      </c>
    </row>
    <row r="342" spans="1:5" ht="12.75">
      <c r="A342" s="35" t="s">
        <v>58</v>
      </c>
      <c r="E342" s="40" t="s">
        <v>5</v>
      </c>
    </row>
    <row r="343" spans="1:5" ht="12.75">
      <c r="A343" t="s">
        <v>59</v>
      </c>
      <c r="E34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COUNTIFS(L8:L324,"=0",A8:A324,"P")+COUNTIFS(L8:L324,"",A8:A324,"P")+SUM(Q8:Q324)</f>
      </c>
    </row>
    <row r="8" spans="1:13" ht="12.75">
      <c r="A8" t="s">
        <v>45</v>
      </c>
      <c r="C8" s="28" t="s">
        <v>501</v>
      </c>
      <c r="E8" s="30" t="s">
        <v>500</v>
      </c>
      <c r="J8" s="29">
        <f>0+J9+J14+J39+J64+J153+J190+J251</f>
      </c>
      <c s="29">
        <f>0+K9+K14+K39+K64+K153+K190+K251</f>
      </c>
      <c s="29">
        <f>0+L9+L14+L39+L64+L153+L190+L251</f>
      </c>
      <c s="29">
        <f>0+M9+M14+M39+M64+M153+M190+M251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298</v>
      </c>
      <c s="34" t="s">
        <v>52</v>
      </c>
      <c s="35" t="s">
        <v>5</v>
      </c>
      <c s="6" t="s">
        <v>53</v>
      </c>
      <c s="36" t="s">
        <v>54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61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50</v>
      </c>
      <c s="34" t="s">
        <v>62</v>
      </c>
      <c s="34" t="s">
        <v>502</v>
      </c>
      <c s="35" t="s">
        <v>5</v>
      </c>
      <c s="6" t="s">
        <v>503</v>
      </c>
      <c s="36" t="s">
        <v>65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503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25.5">
      <c r="A19" t="s">
        <v>50</v>
      </c>
      <c s="34" t="s">
        <v>28</v>
      </c>
      <c s="34" t="s">
        <v>504</v>
      </c>
      <c s="35" t="s">
        <v>5</v>
      </c>
      <c s="6" t="s">
        <v>505</v>
      </c>
      <c s="36" t="s">
        <v>65</v>
      </c>
      <c s="37">
        <v>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25.5">
      <c r="A20" s="35" t="s">
        <v>56</v>
      </c>
      <c r="E20" s="39" t="s">
        <v>505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506</v>
      </c>
      <c s="35" t="s">
        <v>5</v>
      </c>
      <c s="6" t="s">
        <v>507</v>
      </c>
      <c s="36" t="s">
        <v>65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68</v>
      </c>
      <c>
        <f>(M23*21)/100</f>
      </c>
      <c t="s">
        <v>28</v>
      </c>
    </row>
    <row r="24" spans="1:5" ht="12.75">
      <c r="A24" s="35" t="s">
        <v>56</v>
      </c>
      <c r="E24" s="39" t="s">
        <v>507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508</v>
      </c>
      <c s="35" t="s">
        <v>5</v>
      </c>
      <c s="6" t="s">
        <v>509</v>
      </c>
      <c s="36" t="s">
        <v>65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68</v>
      </c>
      <c>
        <f>(M27*21)/100</f>
      </c>
      <c t="s">
        <v>28</v>
      </c>
    </row>
    <row r="28" spans="1:5" ht="12.75">
      <c r="A28" s="35" t="s">
        <v>56</v>
      </c>
      <c r="E28" s="39" t="s">
        <v>509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74</v>
      </c>
      <c s="34" t="s">
        <v>510</v>
      </c>
      <c s="35" t="s">
        <v>5</v>
      </c>
      <c s="6" t="s">
        <v>511</v>
      </c>
      <c s="36" t="s">
        <v>65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68</v>
      </c>
      <c>
        <f>(M31*21)/100</f>
      </c>
      <c t="s">
        <v>28</v>
      </c>
    </row>
    <row r="32" spans="1:5" ht="12.75">
      <c r="A32" s="35" t="s">
        <v>56</v>
      </c>
      <c r="E32" s="39" t="s">
        <v>511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50</v>
      </c>
      <c s="34" t="s">
        <v>27</v>
      </c>
      <c s="34" t="s">
        <v>512</v>
      </c>
      <c s="35" t="s">
        <v>5</v>
      </c>
      <c s="6" t="s">
        <v>513</v>
      </c>
      <c s="36" t="s">
        <v>65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513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3" ht="12.75">
      <c r="A39" t="s">
        <v>47</v>
      </c>
      <c r="C39" s="31" t="s">
        <v>118</v>
      </c>
      <c r="E39" s="33" t="s">
        <v>514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50</v>
      </c>
      <c s="34" t="s">
        <v>79</v>
      </c>
      <c s="34" t="s">
        <v>515</v>
      </c>
      <c s="35" t="s">
        <v>5</v>
      </c>
      <c s="6" t="s">
        <v>516</v>
      </c>
      <c s="36" t="s">
        <v>65</v>
      </c>
      <c s="37">
        <v>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12.75">
      <c r="A41" s="35" t="s">
        <v>56</v>
      </c>
      <c r="E41" s="39" t="s">
        <v>516</v>
      </c>
    </row>
    <row r="42" spans="1:5" ht="12.75">
      <c r="A42" s="35" t="s">
        <v>58</v>
      </c>
      <c r="E42" s="40" t="s">
        <v>5</v>
      </c>
    </row>
    <row r="43" spans="1:5" ht="12.75">
      <c r="A43" t="s">
        <v>59</v>
      </c>
      <c r="E43" s="39" t="s">
        <v>5</v>
      </c>
    </row>
    <row r="44" spans="1:16" ht="12.75">
      <c r="A44" t="s">
        <v>50</v>
      </c>
      <c s="34" t="s">
        <v>82</v>
      </c>
      <c s="34" t="s">
        <v>66</v>
      </c>
      <c s="35" t="s">
        <v>5</v>
      </c>
      <c s="6" t="s">
        <v>517</v>
      </c>
      <c s="36" t="s">
        <v>65</v>
      </c>
      <c s="37">
        <v>56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68</v>
      </c>
      <c>
        <f>(M44*21)/100</f>
      </c>
      <c t="s">
        <v>28</v>
      </c>
    </row>
    <row r="45" spans="1:5" ht="12.75">
      <c r="A45" s="35" t="s">
        <v>56</v>
      </c>
      <c r="E45" s="39" t="s">
        <v>517</v>
      </c>
    </row>
    <row r="46" spans="1:5" ht="12.75">
      <c r="A46" s="35" t="s">
        <v>58</v>
      </c>
      <c r="E46" s="40" t="s">
        <v>5</v>
      </c>
    </row>
    <row r="47" spans="1:5" ht="12.75">
      <c r="A47" t="s">
        <v>59</v>
      </c>
      <c r="E47" s="39" t="s">
        <v>5</v>
      </c>
    </row>
    <row r="48" spans="1:16" ht="12.75">
      <c r="A48" t="s">
        <v>50</v>
      </c>
      <c s="34" t="s">
        <v>85</v>
      </c>
      <c s="34" t="s">
        <v>69</v>
      </c>
      <c s="35" t="s">
        <v>5</v>
      </c>
      <c s="6" t="s">
        <v>518</v>
      </c>
      <c s="36" t="s">
        <v>65</v>
      </c>
      <c s="37">
        <v>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68</v>
      </c>
      <c>
        <f>(M48*21)/100</f>
      </c>
      <c t="s">
        <v>28</v>
      </c>
    </row>
    <row r="49" spans="1:5" ht="12.75">
      <c r="A49" s="35" t="s">
        <v>56</v>
      </c>
      <c r="E49" s="39" t="s">
        <v>518</v>
      </c>
    </row>
    <row r="50" spans="1:5" ht="12.75">
      <c r="A50" s="35" t="s">
        <v>58</v>
      </c>
      <c r="E50" s="40" t="s">
        <v>5</v>
      </c>
    </row>
    <row r="51" spans="1:5" ht="12.75">
      <c r="A51" t="s">
        <v>59</v>
      </c>
      <c r="E51" s="39" t="s">
        <v>5</v>
      </c>
    </row>
    <row r="52" spans="1:16" ht="25.5">
      <c r="A52" t="s">
        <v>50</v>
      </c>
      <c s="34" t="s">
        <v>88</v>
      </c>
      <c s="34" t="s">
        <v>519</v>
      </c>
      <c s="35" t="s">
        <v>5</v>
      </c>
      <c s="6" t="s">
        <v>520</v>
      </c>
      <c s="36" t="s">
        <v>65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68</v>
      </c>
      <c>
        <f>(M52*21)/100</f>
      </c>
      <c t="s">
        <v>28</v>
      </c>
    </row>
    <row r="53" spans="1:5" ht="25.5">
      <c r="A53" s="35" t="s">
        <v>56</v>
      </c>
      <c r="E53" s="39" t="s">
        <v>520</v>
      </c>
    </row>
    <row r="54" spans="1:5" ht="12.75">
      <c r="A54" s="35" t="s">
        <v>58</v>
      </c>
      <c r="E54" s="40" t="s">
        <v>5</v>
      </c>
    </row>
    <row r="55" spans="1:5" ht="12.75">
      <c r="A55" t="s">
        <v>59</v>
      </c>
      <c r="E55" s="39" t="s">
        <v>5</v>
      </c>
    </row>
    <row r="56" spans="1:16" ht="12.75">
      <c r="A56" t="s">
        <v>50</v>
      </c>
      <c s="34" t="s">
        <v>91</v>
      </c>
      <c s="34" t="s">
        <v>521</v>
      </c>
      <c s="35" t="s">
        <v>5</v>
      </c>
      <c s="6" t="s">
        <v>522</v>
      </c>
      <c s="36" t="s">
        <v>65</v>
      </c>
      <c s="37">
        <v>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68</v>
      </c>
      <c>
        <f>(M56*21)/100</f>
      </c>
      <c t="s">
        <v>28</v>
      </c>
    </row>
    <row r="57" spans="1:5" ht="12.75">
      <c r="A57" s="35" t="s">
        <v>56</v>
      </c>
      <c r="E57" s="39" t="s">
        <v>522</v>
      </c>
    </row>
    <row r="58" spans="1:5" ht="12.75">
      <c r="A58" s="35" t="s">
        <v>58</v>
      </c>
      <c r="E58" s="40" t="s">
        <v>5</v>
      </c>
    </row>
    <row r="59" spans="1:5" ht="12.75">
      <c r="A59" t="s">
        <v>59</v>
      </c>
      <c r="E59" s="39" t="s">
        <v>5</v>
      </c>
    </row>
    <row r="60" spans="1:16" ht="12.75">
      <c r="A60" t="s">
        <v>50</v>
      </c>
      <c s="34" t="s">
        <v>94</v>
      </c>
      <c s="34" t="s">
        <v>523</v>
      </c>
      <c s="35" t="s">
        <v>5</v>
      </c>
      <c s="6" t="s">
        <v>524</v>
      </c>
      <c s="36" t="s">
        <v>65</v>
      </c>
      <c s="37">
        <v>72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524</v>
      </c>
    </row>
    <row r="62" spans="1:5" ht="12.75">
      <c r="A62" s="35" t="s">
        <v>58</v>
      </c>
      <c r="E62" s="40" t="s">
        <v>5</v>
      </c>
    </row>
    <row r="63" spans="1:5" ht="12.75">
      <c r="A63" t="s">
        <v>59</v>
      </c>
      <c r="E63" s="39" t="s">
        <v>5</v>
      </c>
    </row>
    <row r="64" spans="1:13" ht="12.75">
      <c r="A64" t="s">
        <v>47</v>
      </c>
      <c r="C64" s="31" t="s">
        <v>146</v>
      </c>
      <c r="E64" s="33" t="s">
        <v>170</v>
      </c>
      <c r="J64" s="32">
        <f>0</f>
      </c>
      <c s="32">
        <f>0</f>
      </c>
      <c s="32">
        <f>0+L65+L69+L73+L77+L81+L85+L89+L93+L97+L101+L105+L109+L113+L117+L121+L125+L129+L133+L137+L141+L145+L149</f>
      </c>
      <c s="32">
        <f>0+M65+M69+M73+M77+M81+M85+M89+M93+M97+M101+M105+M109+M113+M117+M121+M125+M129+M133+M137+M141+M145+M149</f>
      </c>
    </row>
    <row r="65" spans="1:16" ht="12.75">
      <c r="A65" t="s">
        <v>50</v>
      </c>
      <c s="34" t="s">
        <v>97</v>
      </c>
      <c s="34" t="s">
        <v>525</v>
      </c>
      <c s="35" t="s">
        <v>5</v>
      </c>
      <c s="6" t="s">
        <v>526</v>
      </c>
      <c s="36" t="s">
        <v>174</v>
      </c>
      <c s="37">
        <v>70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28</v>
      </c>
    </row>
    <row r="66" spans="1:5" ht="12.75">
      <c r="A66" s="35" t="s">
        <v>56</v>
      </c>
      <c r="E66" s="39" t="s">
        <v>526</v>
      </c>
    </row>
    <row r="67" spans="1:5" ht="12.75">
      <c r="A67" s="35" t="s">
        <v>58</v>
      </c>
      <c r="E67" s="40" t="s">
        <v>5</v>
      </c>
    </row>
    <row r="68" spans="1:5" ht="12.75">
      <c r="A68" t="s">
        <v>59</v>
      </c>
      <c r="E68" s="39" t="s">
        <v>5</v>
      </c>
    </row>
    <row r="69" spans="1:16" ht="25.5">
      <c r="A69" t="s">
        <v>50</v>
      </c>
      <c s="34" t="s">
        <v>100</v>
      </c>
      <c s="34" t="s">
        <v>527</v>
      </c>
      <c s="35" t="s">
        <v>5</v>
      </c>
      <c s="6" t="s">
        <v>528</v>
      </c>
      <c s="36" t="s">
        <v>174</v>
      </c>
      <c s="37">
        <v>80.5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28</v>
      </c>
    </row>
    <row r="70" spans="1:5" ht="25.5">
      <c r="A70" s="35" t="s">
        <v>56</v>
      </c>
      <c r="E70" s="39" t="s">
        <v>528</v>
      </c>
    </row>
    <row r="71" spans="1:5" ht="12.75">
      <c r="A71" s="35" t="s">
        <v>58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25.5">
      <c r="A73" t="s">
        <v>50</v>
      </c>
      <c s="34" t="s">
        <v>103</v>
      </c>
      <c s="34" t="s">
        <v>529</v>
      </c>
      <c s="35" t="s">
        <v>5</v>
      </c>
      <c s="6" t="s">
        <v>530</v>
      </c>
      <c s="36" t="s">
        <v>65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28</v>
      </c>
    </row>
    <row r="74" spans="1:5" ht="25.5">
      <c r="A74" s="35" t="s">
        <v>56</v>
      </c>
      <c r="E74" s="39" t="s">
        <v>530</v>
      </c>
    </row>
    <row r="75" spans="1:5" ht="12.75">
      <c r="A75" s="35" t="s">
        <v>58</v>
      </c>
      <c r="E75" s="40" t="s">
        <v>5</v>
      </c>
    </row>
    <row r="76" spans="1:5" ht="12.75">
      <c r="A76" t="s">
        <v>59</v>
      </c>
      <c r="E76" s="39" t="s">
        <v>5</v>
      </c>
    </row>
    <row r="77" spans="1:16" ht="25.5">
      <c r="A77" t="s">
        <v>50</v>
      </c>
      <c s="34" t="s">
        <v>106</v>
      </c>
      <c s="34" t="s">
        <v>531</v>
      </c>
      <c s="35" t="s">
        <v>5</v>
      </c>
      <c s="6" t="s">
        <v>532</v>
      </c>
      <c s="36" t="s">
        <v>65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28</v>
      </c>
    </row>
    <row r="78" spans="1:5" ht="25.5">
      <c r="A78" s="35" t="s">
        <v>56</v>
      </c>
      <c r="E78" s="39" t="s">
        <v>532</v>
      </c>
    </row>
    <row r="79" spans="1:5" ht="12.75">
      <c r="A79" s="35" t="s">
        <v>58</v>
      </c>
      <c r="E79" s="40" t="s">
        <v>5</v>
      </c>
    </row>
    <row r="80" spans="1:5" ht="12.75">
      <c r="A80" t="s">
        <v>59</v>
      </c>
      <c r="E80" s="39" t="s">
        <v>5</v>
      </c>
    </row>
    <row r="81" spans="1:16" ht="12.75">
      <c r="A81" t="s">
        <v>50</v>
      </c>
      <c s="34" t="s">
        <v>109</v>
      </c>
      <c s="34" t="s">
        <v>185</v>
      </c>
      <c s="35" t="s">
        <v>5</v>
      </c>
      <c s="6" t="s">
        <v>186</v>
      </c>
      <c s="36" t="s">
        <v>174</v>
      </c>
      <c s="37">
        <v>6000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12.75">
      <c r="A82" s="35" t="s">
        <v>56</v>
      </c>
      <c r="E82" s="39" t="s">
        <v>186</v>
      </c>
    </row>
    <row r="83" spans="1:5" ht="12.75">
      <c r="A83" s="35" t="s">
        <v>58</v>
      </c>
      <c r="E83" s="40" t="s">
        <v>5</v>
      </c>
    </row>
    <row r="84" spans="1:5" ht="12.75">
      <c r="A84" t="s">
        <v>59</v>
      </c>
      <c r="E84" s="39" t="s">
        <v>5</v>
      </c>
    </row>
    <row r="85" spans="1:16" ht="12.75">
      <c r="A85" t="s">
        <v>50</v>
      </c>
      <c s="34" t="s">
        <v>112</v>
      </c>
      <c s="34" t="s">
        <v>80</v>
      </c>
      <c s="35" t="s">
        <v>5</v>
      </c>
      <c s="6" t="s">
        <v>533</v>
      </c>
      <c s="36" t="s">
        <v>174</v>
      </c>
      <c s="37">
        <v>6600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68</v>
      </c>
      <c>
        <f>(M85*21)/100</f>
      </c>
      <c t="s">
        <v>28</v>
      </c>
    </row>
    <row r="86" spans="1:5" ht="12.75">
      <c r="A86" s="35" t="s">
        <v>56</v>
      </c>
      <c r="E86" s="39" t="s">
        <v>533</v>
      </c>
    </row>
    <row r="87" spans="1:5" ht="12.75">
      <c r="A87" s="35" t="s">
        <v>58</v>
      </c>
      <c r="E87" s="40" t="s">
        <v>5</v>
      </c>
    </row>
    <row r="88" spans="1:5" ht="12.75">
      <c r="A88" t="s">
        <v>59</v>
      </c>
      <c r="E88" s="39" t="s">
        <v>5</v>
      </c>
    </row>
    <row r="89" spans="1:16" ht="12.75">
      <c r="A89" t="s">
        <v>50</v>
      </c>
      <c s="34" t="s">
        <v>115</v>
      </c>
      <c s="34" t="s">
        <v>270</v>
      </c>
      <c s="35" t="s">
        <v>5</v>
      </c>
      <c s="6" t="s">
        <v>271</v>
      </c>
      <c s="36" t="s">
        <v>174</v>
      </c>
      <c s="37">
        <v>1000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28</v>
      </c>
    </row>
    <row r="90" spans="1:5" ht="12.75">
      <c r="A90" s="35" t="s">
        <v>56</v>
      </c>
      <c r="E90" s="39" t="s">
        <v>271</v>
      </c>
    </row>
    <row r="91" spans="1:5" ht="12.75">
      <c r="A91" s="35" t="s">
        <v>58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12.75">
      <c r="A93" t="s">
        <v>50</v>
      </c>
      <c s="34" t="s">
        <v>120</v>
      </c>
      <c s="34" t="s">
        <v>276</v>
      </c>
      <c s="35" t="s">
        <v>5</v>
      </c>
      <c s="6" t="s">
        <v>277</v>
      </c>
      <c s="36" t="s">
        <v>174</v>
      </c>
      <c s="37">
        <v>1050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28</v>
      </c>
    </row>
    <row r="94" spans="1:5" ht="12.75">
      <c r="A94" s="35" t="s">
        <v>56</v>
      </c>
      <c r="E94" s="39" t="s">
        <v>277</v>
      </c>
    </row>
    <row r="95" spans="1:5" ht="12.75">
      <c r="A95" s="35" t="s">
        <v>58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12.75">
      <c r="A97" t="s">
        <v>50</v>
      </c>
      <c s="34" t="s">
        <v>123</v>
      </c>
      <c s="34" t="s">
        <v>534</v>
      </c>
      <c s="35" t="s">
        <v>5</v>
      </c>
      <c s="6" t="s">
        <v>535</v>
      </c>
      <c s="36" t="s">
        <v>65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28</v>
      </c>
    </row>
    <row r="98" spans="1:5" ht="12.75">
      <c r="A98" s="35" t="s">
        <v>56</v>
      </c>
      <c r="E98" s="39" t="s">
        <v>535</v>
      </c>
    </row>
    <row r="99" spans="1:5" ht="12.75">
      <c r="A99" s="35" t="s">
        <v>58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12.75">
      <c r="A101" t="s">
        <v>50</v>
      </c>
      <c s="34" t="s">
        <v>126</v>
      </c>
      <c s="34" t="s">
        <v>86</v>
      </c>
      <c s="35" t="s">
        <v>5</v>
      </c>
      <c s="6" t="s">
        <v>536</v>
      </c>
      <c s="36" t="s">
        <v>65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68</v>
      </c>
      <c>
        <f>(M101*21)/100</f>
      </c>
      <c t="s">
        <v>28</v>
      </c>
    </row>
    <row r="102" spans="1:5" ht="12.75">
      <c r="A102" s="35" t="s">
        <v>56</v>
      </c>
      <c r="E102" s="39" t="s">
        <v>536</v>
      </c>
    </row>
    <row r="103" spans="1:5" ht="12.75">
      <c r="A103" s="35" t="s">
        <v>58</v>
      </c>
      <c r="E103" s="40" t="s">
        <v>5</v>
      </c>
    </row>
    <row r="104" spans="1:5" ht="12.75">
      <c r="A104" t="s">
        <v>59</v>
      </c>
      <c r="E104" s="39" t="s">
        <v>5</v>
      </c>
    </row>
    <row r="105" spans="1:16" ht="12.75">
      <c r="A105" t="s">
        <v>50</v>
      </c>
      <c s="34" t="s">
        <v>129</v>
      </c>
      <c s="34" t="s">
        <v>98</v>
      </c>
      <c s="35" t="s">
        <v>5</v>
      </c>
      <c s="6" t="s">
        <v>99</v>
      </c>
      <c s="36" t="s">
        <v>65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28</v>
      </c>
    </row>
    <row r="106" spans="1:5" ht="12.75">
      <c r="A106" s="35" t="s">
        <v>56</v>
      </c>
      <c r="E106" s="39" t="s">
        <v>99</v>
      </c>
    </row>
    <row r="107" spans="1:5" ht="12.75">
      <c r="A107" s="35" t="s">
        <v>58</v>
      </c>
      <c r="E107" s="40" t="s">
        <v>5</v>
      </c>
    </row>
    <row r="108" spans="1:5" ht="12.75">
      <c r="A108" t="s">
        <v>59</v>
      </c>
      <c r="E108" s="39" t="s">
        <v>5</v>
      </c>
    </row>
    <row r="109" spans="1:16" ht="12.75">
      <c r="A109" t="s">
        <v>50</v>
      </c>
      <c s="34" t="s">
        <v>132</v>
      </c>
      <c s="34" t="s">
        <v>89</v>
      </c>
      <c s="35" t="s">
        <v>5</v>
      </c>
      <c s="6" t="s">
        <v>537</v>
      </c>
      <c s="36" t="s">
        <v>65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68</v>
      </c>
      <c>
        <f>(M109*21)/100</f>
      </c>
      <c t="s">
        <v>28</v>
      </c>
    </row>
    <row r="110" spans="1:5" ht="12.75">
      <c r="A110" s="35" t="s">
        <v>56</v>
      </c>
      <c r="E110" s="39" t="s">
        <v>537</v>
      </c>
    </row>
    <row r="111" spans="1:5" ht="12.75">
      <c r="A111" s="35" t="s">
        <v>58</v>
      </c>
      <c r="E111" s="40" t="s">
        <v>5</v>
      </c>
    </row>
    <row r="112" spans="1:5" ht="12.75">
      <c r="A112" t="s">
        <v>59</v>
      </c>
      <c r="E112" s="39" t="s">
        <v>5</v>
      </c>
    </row>
    <row r="113" spans="1:16" ht="12.75">
      <c r="A113" t="s">
        <v>50</v>
      </c>
      <c s="34" t="s">
        <v>134</v>
      </c>
      <c s="34" t="s">
        <v>538</v>
      </c>
      <c s="35" t="s">
        <v>5</v>
      </c>
      <c s="6" t="s">
        <v>539</v>
      </c>
      <c s="36" t="s">
        <v>65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68</v>
      </c>
      <c>
        <f>(M113*21)/100</f>
      </c>
      <c t="s">
        <v>28</v>
      </c>
    </row>
    <row r="114" spans="1:5" ht="12.75">
      <c r="A114" s="35" t="s">
        <v>56</v>
      </c>
      <c r="E114" s="39" t="s">
        <v>539</v>
      </c>
    </row>
    <row r="115" spans="1:5" ht="12.75">
      <c r="A115" s="35" t="s">
        <v>58</v>
      </c>
      <c r="E115" s="40" t="s">
        <v>5</v>
      </c>
    </row>
    <row r="116" spans="1:5" ht="12.75">
      <c r="A116" t="s">
        <v>59</v>
      </c>
      <c r="E116" s="39" t="s">
        <v>5</v>
      </c>
    </row>
    <row r="117" spans="1:16" ht="12.75">
      <c r="A117" t="s">
        <v>50</v>
      </c>
      <c s="34" t="s">
        <v>137</v>
      </c>
      <c s="34" t="s">
        <v>540</v>
      </c>
      <c s="35" t="s">
        <v>5</v>
      </c>
      <c s="6" t="s">
        <v>541</v>
      </c>
      <c s="36" t="s">
        <v>65</v>
      </c>
      <c s="37">
        <v>15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68</v>
      </c>
      <c>
        <f>(M117*21)/100</f>
      </c>
      <c t="s">
        <v>28</v>
      </c>
    </row>
    <row r="118" spans="1:5" ht="12.75">
      <c r="A118" s="35" t="s">
        <v>56</v>
      </c>
      <c r="E118" s="39" t="s">
        <v>541</v>
      </c>
    </row>
    <row r="119" spans="1:5" ht="12.75">
      <c r="A119" s="35" t="s">
        <v>58</v>
      </c>
      <c r="E119" s="40" t="s">
        <v>5</v>
      </c>
    </row>
    <row r="120" spans="1:5" ht="12.75">
      <c r="A120" t="s">
        <v>59</v>
      </c>
      <c r="E120" s="39" t="s">
        <v>5</v>
      </c>
    </row>
    <row r="121" spans="1:16" ht="12.75">
      <c r="A121" t="s">
        <v>50</v>
      </c>
      <c s="34" t="s">
        <v>140</v>
      </c>
      <c s="34" t="s">
        <v>542</v>
      </c>
      <c s="35" t="s">
        <v>5</v>
      </c>
      <c s="6" t="s">
        <v>543</v>
      </c>
      <c s="36" t="s">
        <v>65</v>
      </c>
      <c s="37">
        <v>15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68</v>
      </c>
      <c>
        <f>(M121*21)/100</f>
      </c>
      <c t="s">
        <v>28</v>
      </c>
    </row>
    <row r="122" spans="1:5" ht="12.75">
      <c r="A122" s="35" t="s">
        <v>56</v>
      </c>
      <c r="E122" s="39" t="s">
        <v>543</v>
      </c>
    </row>
    <row r="123" spans="1:5" ht="12.75">
      <c r="A123" s="35" t="s">
        <v>58</v>
      </c>
      <c r="E123" s="40" t="s">
        <v>5</v>
      </c>
    </row>
    <row r="124" spans="1:5" ht="12.75">
      <c r="A124" t="s">
        <v>59</v>
      </c>
      <c r="E124" s="39" t="s">
        <v>5</v>
      </c>
    </row>
    <row r="125" spans="1:16" ht="12.75">
      <c r="A125" t="s">
        <v>50</v>
      </c>
      <c s="34" t="s">
        <v>143</v>
      </c>
      <c s="34" t="s">
        <v>98</v>
      </c>
      <c s="35" t="s">
        <v>62</v>
      </c>
      <c s="6" t="s">
        <v>99</v>
      </c>
      <c s="36" t="s">
        <v>65</v>
      </c>
      <c s="37">
        <v>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28</v>
      </c>
    </row>
    <row r="126" spans="1:5" ht="12.75">
      <c r="A126" s="35" t="s">
        <v>56</v>
      </c>
      <c r="E126" s="39" t="s">
        <v>99</v>
      </c>
    </row>
    <row r="127" spans="1:5" ht="12.75">
      <c r="A127" s="35" t="s">
        <v>58</v>
      </c>
      <c r="E127" s="40" t="s">
        <v>5</v>
      </c>
    </row>
    <row r="128" spans="1:5" ht="12.75">
      <c r="A128" t="s">
        <v>59</v>
      </c>
      <c r="E128" s="39" t="s">
        <v>5</v>
      </c>
    </row>
    <row r="129" spans="1:16" ht="12.75">
      <c r="A129" t="s">
        <v>50</v>
      </c>
      <c s="34" t="s">
        <v>148</v>
      </c>
      <c s="34" t="s">
        <v>95</v>
      </c>
      <c s="35" t="s">
        <v>5</v>
      </c>
      <c s="6" t="s">
        <v>544</v>
      </c>
      <c s="36" t="s">
        <v>65</v>
      </c>
      <c s="37">
        <v>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68</v>
      </c>
      <c>
        <f>(M129*21)/100</f>
      </c>
      <c t="s">
        <v>28</v>
      </c>
    </row>
    <row r="130" spans="1:5" ht="12.75">
      <c r="A130" s="35" t="s">
        <v>56</v>
      </c>
      <c r="E130" s="39" t="s">
        <v>544</v>
      </c>
    </row>
    <row r="131" spans="1:5" ht="12.75">
      <c r="A131" s="35" t="s">
        <v>58</v>
      </c>
      <c r="E131" s="40" t="s">
        <v>5</v>
      </c>
    </row>
    <row r="132" spans="1:5" ht="12.75">
      <c r="A132" t="s">
        <v>59</v>
      </c>
      <c r="E132" s="39" t="s">
        <v>5</v>
      </c>
    </row>
    <row r="133" spans="1:16" ht="12.75">
      <c r="A133" t="s">
        <v>50</v>
      </c>
      <c s="34" t="s">
        <v>151</v>
      </c>
      <c s="34" t="s">
        <v>101</v>
      </c>
      <c s="35" t="s">
        <v>5</v>
      </c>
      <c s="6" t="s">
        <v>545</v>
      </c>
      <c s="36" t="s">
        <v>65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68</v>
      </c>
      <c>
        <f>(M133*21)/100</f>
      </c>
      <c t="s">
        <v>28</v>
      </c>
    </row>
    <row r="134" spans="1:5" ht="12.75">
      <c r="A134" s="35" t="s">
        <v>56</v>
      </c>
      <c r="E134" s="39" t="s">
        <v>545</v>
      </c>
    </row>
    <row r="135" spans="1:5" ht="12.75">
      <c r="A135" s="35" t="s">
        <v>58</v>
      </c>
      <c r="E135" s="40" t="s">
        <v>5</v>
      </c>
    </row>
    <row r="136" spans="1:5" ht="12.75">
      <c r="A136" t="s">
        <v>59</v>
      </c>
      <c r="E136" s="39" t="s">
        <v>5</v>
      </c>
    </row>
    <row r="137" spans="1:16" ht="12.75">
      <c r="A137" t="s">
        <v>50</v>
      </c>
      <c s="34" t="s">
        <v>275</v>
      </c>
      <c s="34" t="s">
        <v>546</v>
      </c>
      <c s="35" t="s">
        <v>5</v>
      </c>
      <c s="6" t="s">
        <v>547</v>
      </c>
      <c s="36" t="s">
        <v>65</v>
      </c>
      <c s="37">
        <v>75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68</v>
      </c>
      <c>
        <f>(M137*21)/100</f>
      </c>
      <c t="s">
        <v>28</v>
      </c>
    </row>
    <row r="138" spans="1:5" ht="12.75">
      <c r="A138" s="35" t="s">
        <v>56</v>
      </c>
      <c r="E138" s="39" t="s">
        <v>547</v>
      </c>
    </row>
    <row r="139" spans="1:5" ht="12.75">
      <c r="A139" s="35" t="s">
        <v>58</v>
      </c>
      <c r="E139" s="40" t="s">
        <v>5</v>
      </c>
    </row>
    <row r="140" spans="1:5" ht="12.75">
      <c r="A140" t="s">
        <v>59</v>
      </c>
      <c r="E140" s="39" t="s">
        <v>5</v>
      </c>
    </row>
    <row r="141" spans="1:16" ht="12.75">
      <c r="A141" t="s">
        <v>50</v>
      </c>
      <c s="34" t="s">
        <v>280</v>
      </c>
      <c s="34" t="s">
        <v>548</v>
      </c>
      <c s="35" t="s">
        <v>5</v>
      </c>
      <c s="6" t="s">
        <v>549</v>
      </c>
      <c s="36" t="s">
        <v>65</v>
      </c>
      <c s="37">
        <v>35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68</v>
      </c>
      <c>
        <f>(M141*21)/100</f>
      </c>
      <c t="s">
        <v>28</v>
      </c>
    </row>
    <row r="142" spans="1:5" ht="12.75">
      <c r="A142" s="35" t="s">
        <v>56</v>
      </c>
      <c r="E142" s="39" t="s">
        <v>549</v>
      </c>
    </row>
    <row r="143" spans="1:5" ht="12.75">
      <c r="A143" s="35" t="s">
        <v>58</v>
      </c>
      <c r="E143" s="40" t="s">
        <v>5</v>
      </c>
    </row>
    <row r="144" spans="1:5" ht="12.75">
      <c r="A144" t="s">
        <v>59</v>
      </c>
      <c r="E144" s="39" t="s">
        <v>5</v>
      </c>
    </row>
    <row r="145" spans="1:16" ht="12.75">
      <c r="A145" t="s">
        <v>50</v>
      </c>
      <c s="34" t="s">
        <v>283</v>
      </c>
      <c s="34" t="s">
        <v>550</v>
      </c>
      <c s="35" t="s">
        <v>5</v>
      </c>
      <c s="6" t="s">
        <v>551</v>
      </c>
      <c s="36" t="s">
        <v>65</v>
      </c>
      <c s="37">
        <v>40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68</v>
      </c>
      <c>
        <f>(M145*21)/100</f>
      </c>
      <c t="s">
        <v>28</v>
      </c>
    </row>
    <row r="146" spans="1:5" ht="12.75">
      <c r="A146" s="35" t="s">
        <v>56</v>
      </c>
      <c r="E146" s="39" t="s">
        <v>551</v>
      </c>
    </row>
    <row r="147" spans="1:5" ht="12.75">
      <c r="A147" s="35" t="s">
        <v>58</v>
      </c>
      <c r="E147" s="40" t="s">
        <v>5</v>
      </c>
    </row>
    <row r="148" spans="1:5" ht="12.75">
      <c r="A148" t="s">
        <v>59</v>
      </c>
      <c r="E148" s="39" t="s">
        <v>5</v>
      </c>
    </row>
    <row r="149" spans="1:16" ht="12.75">
      <c r="A149" t="s">
        <v>50</v>
      </c>
      <c s="34" t="s">
        <v>289</v>
      </c>
      <c s="34" t="s">
        <v>552</v>
      </c>
      <c s="35" t="s">
        <v>5</v>
      </c>
      <c s="6" t="s">
        <v>553</v>
      </c>
      <c s="36" t="s">
        <v>65</v>
      </c>
      <c s="37">
        <v>85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28</v>
      </c>
    </row>
    <row r="150" spans="1:5" ht="12.75">
      <c r="A150" s="35" t="s">
        <v>56</v>
      </c>
      <c r="E150" s="39" t="s">
        <v>553</v>
      </c>
    </row>
    <row r="151" spans="1:5" ht="12.75">
      <c r="A151" s="35" t="s">
        <v>58</v>
      </c>
      <c r="E151" s="40" t="s">
        <v>5</v>
      </c>
    </row>
    <row r="152" spans="1:5" ht="12.75">
      <c r="A152" t="s">
        <v>59</v>
      </c>
      <c r="E152" s="39" t="s">
        <v>5</v>
      </c>
    </row>
    <row r="153" spans="1:13" ht="12.75">
      <c r="A153" t="s">
        <v>47</v>
      </c>
      <c r="C153" s="31" t="s">
        <v>169</v>
      </c>
      <c r="E153" s="33" t="s">
        <v>554</v>
      </c>
      <c r="J153" s="32">
        <f>0</f>
      </c>
      <c s="32">
        <f>0</f>
      </c>
      <c s="32">
        <f>0+L154+L158+L162+L166+L170+L174+L178+L182+L186</f>
      </c>
      <c s="32">
        <f>0+M154+M158+M162+M166+M170+M174+M178+M182+M186</f>
      </c>
    </row>
    <row r="154" spans="1:16" ht="12.75">
      <c r="A154" t="s">
        <v>50</v>
      </c>
      <c s="34" t="s">
        <v>154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28</v>
      </c>
    </row>
    <row r="155" spans="1:5" ht="12.75">
      <c r="A155" s="35" t="s">
        <v>56</v>
      </c>
      <c r="E155" s="39" t="s">
        <v>556</v>
      </c>
    </row>
    <row r="156" spans="1:5" ht="12.75">
      <c r="A156" s="35" t="s">
        <v>58</v>
      </c>
      <c r="E156" s="40" t="s">
        <v>5</v>
      </c>
    </row>
    <row r="157" spans="1:5" ht="12.75">
      <c r="A157" t="s">
        <v>59</v>
      </c>
      <c r="E157" s="39" t="s">
        <v>5</v>
      </c>
    </row>
    <row r="158" spans="1:16" ht="25.5">
      <c r="A158" t="s">
        <v>50</v>
      </c>
      <c s="34" t="s">
        <v>157</v>
      </c>
      <c s="34" t="s">
        <v>104</v>
      </c>
      <c s="35" t="s">
        <v>5</v>
      </c>
      <c s="6" t="s">
        <v>557</v>
      </c>
      <c s="36" t="s">
        <v>65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68</v>
      </c>
      <c>
        <f>(M158*21)/100</f>
      </c>
      <c t="s">
        <v>28</v>
      </c>
    </row>
    <row r="159" spans="1:5" ht="25.5">
      <c r="A159" s="35" t="s">
        <v>56</v>
      </c>
      <c r="E159" s="39" t="s">
        <v>557</v>
      </c>
    </row>
    <row r="160" spans="1:5" ht="12.75">
      <c r="A160" s="35" t="s">
        <v>58</v>
      </c>
      <c r="E160" s="40" t="s">
        <v>5</v>
      </c>
    </row>
    <row r="161" spans="1:5" ht="12.75">
      <c r="A161" t="s">
        <v>59</v>
      </c>
      <c r="E161" s="39" t="s">
        <v>5</v>
      </c>
    </row>
    <row r="162" spans="1:16" ht="12.75">
      <c r="A162" t="s">
        <v>50</v>
      </c>
      <c s="34" t="s">
        <v>160</v>
      </c>
      <c s="34" t="s">
        <v>558</v>
      </c>
      <c s="35" t="s">
        <v>5</v>
      </c>
      <c s="6" t="s">
        <v>559</v>
      </c>
      <c s="36" t="s">
        <v>65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68</v>
      </c>
      <c>
        <f>(M162*21)/100</f>
      </c>
      <c t="s">
        <v>28</v>
      </c>
    </row>
    <row r="163" spans="1:5" ht="12.75">
      <c r="A163" s="35" t="s">
        <v>56</v>
      </c>
      <c r="E163" s="39" t="s">
        <v>559</v>
      </c>
    </row>
    <row r="164" spans="1:5" ht="12.75">
      <c r="A164" s="35" t="s">
        <v>58</v>
      </c>
      <c r="E164" s="40" t="s">
        <v>5</v>
      </c>
    </row>
    <row r="165" spans="1:5" ht="12.75">
      <c r="A165" t="s">
        <v>59</v>
      </c>
      <c r="E165" s="39" t="s">
        <v>5</v>
      </c>
    </row>
    <row r="166" spans="1:16" ht="12.75">
      <c r="A166" t="s">
        <v>50</v>
      </c>
      <c s="34" t="s">
        <v>163</v>
      </c>
      <c s="34" t="s">
        <v>560</v>
      </c>
      <c s="35" t="s">
        <v>5</v>
      </c>
      <c s="6" t="s">
        <v>139</v>
      </c>
      <c s="36" t="s">
        <v>65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68</v>
      </c>
      <c>
        <f>(M166*21)/100</f>
      </c>
      <c t="s">
        <v>28</v>
      </c>
    </row>
    <row r="167" spans="1:5" ht="12.75">
      <c r="A167" s="35" t="s">
        <v>56</v>
      </c>
      <c r="E167" s="39" t="s">
        <v>139</v>
      </c>
    </row>
    <row r="168" spans="1:5" ht="12.75">
      <c r="A168" s="35" t="s">
        <v>58</v>
      </c>
      <c r="E168" s="40" t="s">
        <v>5</v>
      </c>
    </row>
    <row r="169" spans="1:5" ht="12.75">
      <c r="A169" t="s">
        <v>59</v>
      </c>
      <c r="E169" s="39" t="s">
        <v>5</v>
      </c>
    </row>
    <row r="170" spans="1:16" ht="12.75">
      <c r="A170" t="s">
        <v>50</v>
      </c>
      <c s="34" t="s">
        <v>166</v>
      </c>
      <c s="34" t="s">
        <v>561</v>
      </c>
      <c s="35" t="s">
        <v>5</v>
      </c>
      <c s="6" t="s">
        <v>562</v>
      </c>
      <c s="36" t="s">
        <v>206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68</v>
      </c>
      <c>
        <f>(M170*21)/100</f>
      </c>
      <c t="s">
        <v>28</v>
      </c>
    </row>
    <row r="171" spans="1:5" ht="12.75">
      <c r="A171" s="35" t="s">
        <v>56</v>
      </c>
      <c r="E171" s="39" t="s">
        <v>562</v>
      </c>
    </row>
    <row r="172" spans="1:5" ht="12.75">
      <c r="A172" s="35" t="s">
        <v>58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50</v>
      </c>
      <c s="34" t="s">
        <v>171</v>
      </c>
      <c s="34" t="s">
        <v>563</v>
      </c>
      <c s="35" t="s">
        <v>5</v>
      </c>
      <c s="6" t="s">
        <v>564</v>
      </c>
      <c s="36" t="s">
        <v>65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68</v>
      </c>
      <c>
        <f>(M174*21)/100</f>
      </c>
      <c t="s">
        <v>28</v>
      </c>
    </row>
    <row r="175" spans="1:5" ht="12.75">
      <c r="A175" s="35" t="s">
        <v>56</v>
      </c>
      <c r="E175" s="39" t="s">
        <v>564</v>
      </c>
    </row>
    <row r="176" spans="1:5" ht="12.75">
      <c r="A176" s="35" t="s">
        <v>58</v>
      </c>
      <c r="E176" s="40" t="s">
        <v>5</v>
      </c>
    </row>
    <row r="177" spans="1:5" ht="12.75">
      <c r="A177" t="s">
        <v>59</v>
      </c>
      <c r="E177" s="39" t="s">
        <v>5</v>
      </c>
    </row>
    <row r="178" spans="1:16" ht="12.75">
      <c r="A178" t="s">
        <v>50</v>
      </c>
      <c s="34" t="s">
        <v>175</v>
      </c>
      <c s="34" t="s">
        <v>98</v>
      </c>
      <c s="35" t="s">
        <v>5</v>
      </c>
      <c s="6" t="s">
        <v>99</v>
      </c>
      <c s="36" t="s">
        <v>65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28</v>
      </c>
    </row>
    <row r="179" spans="1:5" ht="12.75">
      <c r="A179" s="35" t="s">
        <v>56</v>
      </c>
      <c r="E179" s="39" t="s">
        <v>99</v>
      </c>
    </row>
    <row r="180" spans="1:5" ht="12.75">
      <c r="A180" s="35" t="s">
        <v>58</v>
      </c>
      <c r="E180" s="40" t="s">
        <v>5</v>
      </c>
    </row>
    <row r="181" spans="1:5" ht="12.75">
      <c r="A181" t="s">
        <v>59</v>
      </c>
      <c r="E181" s="39" t="s">
        <v>5</v>
      </c>
    </row>
    <row r="182" spans="1:16" ht="12.75">
      <c r="A182" t="s">
        <v>50</v>
      </c>
      <c s="34" t="s">
        <v>178</v>
      </c>
      <c s="34" t="s">
        <v>110</v>
      </c>
      <c s="35" t="s">
        <v>5</v>
      </c>
      <c s="6" t="s">
        <v>565</v>
      </c>
      <c s="36" t="s">
        <v>65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68</v>
      </c>
      <c>
        <f>(M182*21)/100</f>
      </c>
      <c t="s">
        <v>28</v>
      </c>
    </row>
    <row r="183" spans="1:5" ht="12.75">
      <c r="A183" s="35" t="s">
        <v>56</v>
      </c>
      <c r="E183" s="39" t="s">
        <v>565</v>
      </c>
    </row>
    <row r="184" spans="1:5" ht="12.75">
      <c r="A184" s="35" t="s">
        <v>58</v>
      </c>
      <c r="E184" s="40" t="s">
        <v>5</v>
      </c>
    </row>
    <row r="185" spans="1:5" ht="12.75">
      <c r="A185" t="s">
        <v>59</v>
      </c>
      <c r="E185" s="39" t="s">
        <v>5</v>
      </c>
    </row>
    <row r="186" spans="1:16" ht="12.75">
      <c r="A186" t="s">
        <v>50</v>
      </c>
      <c s="34" t="s">
        <v>181</v>
      </c>
      <c s="34" t="s">
        <v>116</v>
      </c>
      <c s="35" t="s">
        <v>5</v>
      </c>
      <c s="6" t="s">
        <v>566</v>
      </c>
      <c s="36" t="s">
        <v>65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68</v>
      </c>
      <c>
        <f>(M186*21)/100</f>
      </c>
      <c t="s">
        <v>28</v>
      </c>
    </row>
    <row r="187" spans="1:5" ht="12.75">
      <c r="A187" s="35" t="s">
        <v>56</v>
      </c>
      <c r="E187" s="39" t="s">
        <v>566</v>
      </c>
    </row>
    <row r="188" spans="1:5" ht="12.75">
      <c r="A188" s="35" t="s">
        <v>58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3" ht="12.75">
      <c r="A190" t="s">
        <v>47</v>
      </c>
      <c r="C190" s="31" t="s">
        <v>278</v>
      </c>
      <c r="E190" s="33" t="s">
        <v>464</v>
      </c>
      <c r="J190" s="32">
        <f>0</f>
      </c>
      <c s="32">
        <f>0</f>
      </c>
      <c s="32">
        <f>0+L191+L195+L199+L203+L207+L211+L215+L219+L223+L227+L231+L235+L239+L243+L247</f>
      </c>
      <c s="32">
        <f>0+M191+M195+M199+M203+M207+M211+M215+M219+M223+M227+M231+M235+M239+M243+M247</f>
      </c>
    </row>
    <row r="191" spans="1:16" ht="25.5">
      <c r="A191" t="s">
        <v>50</v>
      </c>
      <c s="34" t="s">
        <v>184</v>
      </c>
      <c s="34" t="s">
        <v>281</v>
      </c>
      <c s="35" t="s">
        <v>5</v>
      </c>
      <c s="6" t="s">
        <v>282</v>
      </c>
      <c s="36" t="s">
        <v>65</v>
      </c>
      <c s="37">
        <v>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28</v>
      </c>
    </row>
    <row r="192" spans="1:5" ht="25.5">
      <c r="A192" s="35" t="s">
        <v>56</v>
      </c>
      <c r="E192" s="39" t="s">
        <v>282</v>
      </c>
    </row>
    <row r="193" spans="1:5" ht="12.75">
      <c r="A193" s="35" t="s">
        <v>58</v>
      </c>
      <c r="E193" s="40" t="s">
        <v>5</v>
      </c>
    </row>
    <row r="194" spans="1:5" ht="12.75">
      <c r="A194" t="s">
        <v>59</v>
      </c>
      <c r="E194" s="39" t="s">
        <v>5</v>
      </c>
    </row>
    <row r="195" spans="1:16" ht="12.75">
      <c r="A195" t="s">
        <v>50</v>
      </c>
      <c s="34" t="s">
        <v>187</v>
      </c>
      <c s="34" t="s">
        <v>287</v>
      </c>
      <c s="35" t="s">
        <v>5</v>
      </c>
      <c s="6" t="s">
        <v>288</v>
      </c>
      <c s="36" t="s">
        <v>202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68</v>
      </c>
      <c>
        <f>(M195*21)/100</f>
      </c>
      <c t="s">
        <v>28</v>
      </c>
    </row>
    <row r="196" spans="1:5" ht="12.75">
      <c r="A196" s="35" t="s">
        <v>56</v>
      </c>
      <c r="E196" s="39" t="s">
        <v>288</v>
      </c>
    </row>
    <row r="197" spans="1:5" ht="12.75">
      <c r="A197" s="35" t="s">
        <v>58</v>
      </c>
      <c r="E197" s="40" t="s">
        <v>5</v>
      </c>
    </row>
    <row r="198" spans="1:5" ht="12.75">
      <c r="A198" t="s">
        <v>59</v>
      </c>
      <c r="E198" s="39" t="s">
        <v>5</v>
      </c>
    </row>
    <row r="199" spans="1:16" ht="12.75">
      <c r="A199" t="s">
        <v>50</v>
      </c>
      <c s="34" t="s">
        <v>190</v>
      </c>
      <c s="34" t="s">
        <v>290</v>
      </c>
      <c s="35" t="s">
        <v>5</v>
      </c>
      <c s="6" t="s">
        <v>291</v>
      </c>
      <c s="36" t="s">
        <v>174</v>
      </c>
      <c s="37">
        <v>1000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68</v>
      </c>
      <c>
        <f>(M199*21)/100</f>
      </c>
      <c t="s">
        <v>28</v>
      </c>
    </row>
    <row r="200" spans="1:5" ht="12.75">
      <c r="A200" s="35" t="s">
        <v>56</v>
      </c>
      <c r="E200" s="39" t="s">
        <v>291</v>
      </c>
    </row>
    <row r="201" spans="1:5" ht="12.75">
      <c r="A201" s="35" t="s">
        <v>58</v>
      </c>
      <c r="E201" s="40" t="s">
        <v>5</v>
      </c>
    </row>
    <row r="202" spans="1:5" ht="12.75">
      <c r="A202" t="s">
        <v>59</v>
      </c>
      <c r="E202" s="39" t="s">
        <v>5</v>
      </c>
    </row>
    <row r="203" spans="1:16" ht="12.75">
      <c r="A203" t="s">
        <v>50</v>
      </c>
      <c s="34" t="s">
        <v>193</v>
      </c>
      <c s="34" t="s">
        <v>293</v>
      </c>
      <c s="35" t="s">
        <v>5</v>
      </c>
      <c s="6" t="s">
        <v>294</v>
      </c>
      <c s="36" t="s">
        <v>174</v>
      </c>
      <c s="37">
        <v>1000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28</v>
      </c>
    </row>
    <row r="204" spans="1:5" ht="12.75">
      <c r="A204" s="35" t="s">
        <v>56</v>
      </c>
      <c r="E204" s="39" t="s">
        <v>294</v>
      </c>
    </row>
    <row r="205" spans="1:5" ht="12.75">
      <c r="A205" s="35" t="s">
        <v>58</v>
      </c>
      <c r="E205" s="40" t="s">
        <v>5</v>
      </c>
    </row>
    <row r="206" spans="1:5" ht="12.75">
      <c r="A206" t="s">
        <v>59</v>
      </c>
      <c r="E206" s="39" t="s">
        <v>5</v>
      </c>
    </row>
    <row r="207" spans="1:16" ht="12.75">
      <c r="A207" t="s">
        <v>50</v>
      </c>
      <c s="34" t="s">
        <v>196</v>
      </c>
      <c s="34" t="s">
        <v>299</v>
      </c>
      <c s="35" t="s">
        <v>5</v>
      </c>
      <c s="6" t="s">
        <v>300</v>
      </c>
      <c s="36" t="s">
        <v>206</v>
      </c>
      <c s="37">
        <v>20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68</v>
      </c>
      <c>
        <f>(M207*21)/100</f>
      </c>
      <c t="s">
        <v>28</v>
      </c>
    </row>
    <row r="208" spans="1:5" ht="12.75">
      <c r="A208" s="35" t="s">
        <v>56</v>
      </c>
      <c r="E208" s="39" t="s">
        <v>300</v>
      </c>
    </row>
    <row r="209" spans="1:5" ht="12.75">
      <c r="A209" s="35" t="s">
        <v>58</v>
      </c>
      <c r="E209" s="40" t="s">
        <v>5</v>
      </c>
    </row>
    <row r="210" spans="1:5" ht="12.75">
      <c r="A210" t="s">
        <v>59</v>
      </c>
      <c r="E210" s="39" t="s">
        <v>5</v>
      </c>
    </row>
    <row r="211" spans="1:16" ht="12.75">
      <c r="A211" t="s">
        <v>50</v>
      </c>
      <c s="34" t="s">
        <v>199</v>
      </c>
      <c s="34" t="s">
        <v>567</v>
      </c>
      <c s="35" t="s">
        <v>5</v>
      </c>
      <c s="6" t="s">
        <v>568</v>
      </c>
      <c s="36" t="s">
        <v>65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28</v>
      </c>
    </row>
    <row r="212" spans="1:5" ht="12.75">
      <c r="A212" s="35" t="s">
        <v>56</v>
      </c>
      <c r="E212" s="39" t="s">
        <v>568</v>
      </c>
    </row>
    <row r="213" spans="1:5" ht="12.75">
      <c r="A213" s="35" t="s">
        <v>58</v>
      </c>
      <c r="E213" s="40" t="s">
        <v>5</v>
      </c>
    </row>
    <row r="214" spans="1:5" ht="12.75">
      <c r="A214" t="s">
        <v>59</v>
      </c>
      <c r="E214" s="39" t="s">
        <v>5</v>
      </c>
    </row>
    <row r="215" spans="1:16" ht="12.75">
      <c r="A215" t="s">
        <v>50</v>
      </c>
      <c s="34" t="s">
        <v>203</v>
      </c>
      <c s="34" t="s">
        <v>569</v>
      </c>
      <c s="35" t="s">
        <v>5</v>
      </c>
      <c s="6" t="s">
        <v>570</v>
      </c>
      <c s="36" t="s">
        <v>65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28</v>
      </c>
    </row>
    <row r="216" spans="1:5" ht="12.75">
      <c r="A216" s="35" t="s">
        <v>56</v>
      </c>
      <c r="E216" s="39" t="s">
        <v>570</v>
      </c>
    </row>
    <row r="217" spans="1:5" ht="12.75">
      <c r="A217" s="35" t="s">
        <v>58</v>
      </c>
      <c r="E217" s="40" t="s">
        <v>5</v>
      </c>
    </row>
    <row r="218" spans="1:5" ht="12.75">
      <c r="A218" t="s">
        <v>59</v>
      </c>
      <c r="E218" s="39" t="s">
        <v>5</v>
      </c>
    </row>
    <row r="219" spans="1:16" ht="25.5">
      <c r="A219" t="s">
        <v>50</v>
      </c>
      <c s="34" t="s">
        <v>207</v>
      </c>
      <c s="34" t="s">
        <v>571</v>
      </c>
      <c s="35" t="s">
        <v>5</v>
      </c>
      <c s="6" t="s">
        <v>572</v>
      </c>
      <c s="36" t="s">
        <v>65</v>
      </c>
      <c s="37">
        <v>10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28</v>
      </c>
    </row>
    <row r="220" spans="1:5" ht="25.5">
      <c r="A220" s="35" t="s">
        <v>56</v>
      </c>
      <c r="E220" s="39" t="s">
        <v>572</v>
      </c>
    </row>
    <row r="221" spans="1:5" ht="12.75">
      <c r="A221" s="35" t="s">
        <v>58</v>
      </c>
      <c r="E221" s="40" t="s">
        <v>5</v>
      </c>
    </row>
    <row r="222" spans="1:5" ht="12.75">
      <c r="A222" t="s">
        <v>59</v>
      </c>
      <c r="E222" s="39" t="s">
        <v>5</v>
      </c>
    </row>
    <row r="223" spans="1:16" ht="12.75">
      <c r="A223" t="s">
        <v>50</v>
      </c>
      <c s="34" t="s">
        <v>210</v>
      </c>
      <c s="34" t="s">
        <v>573</v>
      </c>
      <c s="35" t="s">
        <v>5</v>
      </c>
      <c s="6" t="s">
        <v>574</v>
      </c>
      <c s="36" t="s">
        <v>202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68</v>
      </c>
      <c>
        <f>(M223*21)/100</f>
      </c>
      <c t="s">
        <v>28</v>
      </c>
    </row>
    <row r="224" spans="1:5" ht="12.75">
      <c r="A224" s="35" t="s">
        <v>56</v>
      </c>
      <c r="E224" s="39" t="s">
        <v>574</v>
      </c>
    </row>
    <row r="225" spans="1:5" ht="12.75">
      <c r="A225" s="35" t="s">
        <v>58</v>
      </c>
      <c r="E225" s="40" t="s">
        <v>5</v>
      </c>
    </row>
    <row r="226" spans="1:5" ht="12.75">
      <c r="A226" t="s">
        <v>59</v>
      </c>
      <c r="E226" s="39" t="s">
        <v>5</v>
      </c>
    </row>
    <row r="227" spans="1:16" ht="12.75">
      <c r="A227" t="s">
        <v>50</v>
      </c>
      <c s="34" t="s">
        <v>213</v>
      </c>
      <c s="34" t="s">
        <v>575</v>
      </c>
      <c s="35" t="s">
        <v>5</v>
      </c>
      <c s="6" t="s">
        <v>576</v>
      </c>
      <c s="36" t="s">
        <v>202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68</v>
      </c>
      <c>
        <f>(M227*21)/100</f>
      </c>
      <c t="s">
        <v>28</v>
      </c>
    </row>
    <row r="228" spans="1:5" ht="12.75">
      <c r="A228" s="35" t="s">
        <v>56</v>
      </c>
      <c r="E228" s="39" t="s">
        <v>576</v>
      </c>
    </row>
    <row r="229" spans="1:5" ht="12.75">
      <c r="A229" s="35" t="s">
        <v>58</v>
      </c>
      <c r="E229" s="40" t="s">
        <v>5</v>
      </c>
    </row>
    <row r="230" spans="1:5" ht="12.75">
      <c r="A230" t="s">
        <v>59</v>
      </c>
      <c r="E230" s="39" t="s">
        <v>5</v>
      </c>
    </row>
    <row r="231" spans="1:16" ht="12.75">
      <c r="A231" t="s">
        <v>50</v>
      </c>
      <c s="34" t="s">
        <v>214</v>
      </c>
      <c s="34" t="s">
        <v>577</v>
      </c>
      <c s="35" t="s">
        <v>5</v>
      </c>
      <c s="6" t="s">
        <v>306</v>
      </c>
      <c s="36" t="s">
        <v>484</v>
      </c>
      <c s="37">
        <v>24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68</v>
      </c>
      <c>
        <f>(M231*21)/100</f>
      </c>
      <c t="s">
        <v>28</v>
      </c>
    </row>
    <row r="232" spans="1:5" ht="12.75">
      <c r="A232" s="35" t="s">
        <v>56</v>
      </c>
      <c r="E232" s="39" t="s">
        <v>306</v>
      </c>
    </row>
    <row r="233" spans="1:5" ht="12.75">
      <c r="A233" s="35" t="s">
        <v>58</v>
      </c>
      <c r="E233" s="40" t="s">
        <v>5</v>
      </c>
    </row>
    <row r="234" spans="1:5" ht="12.75">
      <c r="A234" t="s">
        <v>59</v>
      </c>
      <c r="E234" s="39" t="s">
        <v>5</v>
      </c>
    </row>
    <row r="235" spans="1:16" ht="12.75">
      <c r="A235" t="s">
        <v>50</v>
      </c>
      <c s="34" t="s">
        <v>215</v>
      </c>
      <c s="34" t="s">
        <v>485</v>
      </c>
      <c s="35" t="s">
        <v>5</v>
      </c>
      <c s="6" t="s">
        <v>309</v>
      </c>
      <c s="36" t="s">
        <v>202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68</v>
      </c>
      <c>
        <f>(M235*21)/100</f>
      </c>
      <c t="s">
        <v>28</v>
      </c>
    </row>
    <row r="236" spans="1:5" ht="12.75">
      <c r="A236" s="35" t="s">
        <v>56</v>
      </c>
      <c r="E236" s="39" t="s">
        <v>309</v>
      </c>
    </row>
    <row r="237" spans="1:5" ht="12.75">
      <c r="A237" s="35" t="s">
        <v>58</v>
      </c>
      <c r="E237" s="40" t="s">
        <v>5</v>
      </c>
    </row>
    <row r="238" spans="1:5" ht="12.75">
      <c r="A238" t="s">
        <v>59</v>
      </c>
      <c r="E238" s="39" t="s">
        <v>5</v>
      </c>
    </row>
    <row r="239" spans="1:16" ht="12.75">
      <c r="A239" t="s">
        <v>50</v>
      </c>
      <c s="34" t="s">
        <v>224</v>
      </c>
      <c s="34" t="s">
        <v>311</v>
      </c>
      <c s="35" t="s">
        <v>5</v>
      </c>
      <c s="6" t="s">
        <v>490</v>
      </c>
      <c s="36" t="s">
        <v>491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68</v>
      </c>
      <c>
        <f>(M239*21)/100</f>
      </c>
      <c t="s">
        <v>28</v>
      </c>
    </row>
    <row r="240" spans="1:5" ht="12.75">
      <c r="A240" s="35" t="s">
        <v>56</v>
      </c>
      <c r="E240" s="39" t="s">
        <v>490</v>
      </c>
    </row>
    <row r="241" spans="1:5" ht="12.75">
      <c r="A241" s="35" t="s">
        <v>58</v>
      </c>
      <c r="E241" s="40" t="s">
        <v>5</v>
      </c>
    </row>
    <row r="242" spans="1:5" ht="12.75">
      <c r="A242" t="s">
        <v>59</v>
      </c>
      <c r="E242" s="39" t="s">
        <v>5</v>
      </c>
    </row>
    <row r="243" spans="1:16" ht="12.75">
      <c r="A243" t="s">
        <v>50</v>
      </c>
      <c s="34" t="s">
        <v>292</v>
      </c>
      <c s="34" t="s">
        <v>493</v>
      </c>
      <c s="35" t="s">
        <v>5</v>
      </c>
      <c s="6" t="s">
        <v>578</v>
      </c>
      <c s="36" t="s">
        <v>202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68</v>
      </c>
      <c>
        <f>(M243*21)/100</f>
      </c>
      <c t="s">
        <v>28</v>
      </c>
    </row>
    <row r="244" spans="1:5" ht="12.75">
      <c r="A244" s="35" t="s">
        <v>56</v>
      </c>
      <c r="E244" s="39" t="s">
        <v>578</v>
      </c>
    </row>
    <row r="245" spans="1:5" ht="12.75">
      <c r="A245" s="35" t="s">
        <v>58</v>
      </c>
      <c r="E245" s="40" t="s">
        <v>5</v>
      </c>
    </row>
    <row r="246" spans="1:5" ht="12.75">
      <c r="A246" t="s">
        <v>59</v>
      </c>
      <c r="E246" s="39" t="s">
        <v>5</v>
      </c>
    </row>
    <row r="247" spans="1:16" ht="12.75">
      <c r="A247" t="s">
        <v>50</v>
      </c>
      <c s="34" t="s">
        <v>295</v>
      </c>
      <c s="34" t="s">
        <v>495</v>
      </c>
      <c s="35" t="s">
        <v>5</v>
      </c>
      <c s="6" t="s">
        <v>496</v>
      </c>
      <c s="36" t="s">
        <v>202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68</v>
      </c>
      <c>
        <f>(M247*21)/100</f>
      </c>
      <c t="s">
        <v>28</v>
      </c>
    </row>
    <row r="248" spans="1:5" ht="12.75">
      <c r="A248" s="35" t="s">
        <v>56</v>
      </c>
      <c r="E248" s="39" t="s">
        <v>496</v>
      </c>
    </row>
    <row r="249" spans="1:5" ht="12.75">
      <c r="A249" s="35" t="s">
        <v>58</v>
      </c>
      <c r="E249" s="40" t="s">
        <v>5</v>
      </c>
    </row>
    <row r="250" spans="1:5" ht="12.75">
      <c r="A250" t="s">
        <v>59</v>
      </c>
      <c r="E250" s="39" t="s">
        <v>5</v>
      </c>
    </row>
    <row r="251" spans="1:13" ht="12.75">
      <c r="A251" t="s">
        <v>47</v>
      </c>
      <c r="C251" s="31" t="s">
        <v>463</v>
      </c>
      <c r="E251" s="33" t="s">
        <v>579</v>
      </c>
      <c r="J251" s="32">
        <f>0</f>
      </c>
      <c s="32">
        <f>0</f>
      </c>
      <c s="32">
        <f>0+L252+L256+L260+L264+L268+L272+L276+L280+L284+L288+L292+L296+L300+L304+L308+L312+L316+L320+L324</f>
      </c>
      <c s="32">
        <f>0+M252+M256+M260+M264+M268+M272+M276+M280+M284+M288+M292+M296+M300+M304+M308+M312+M316+M320+M324</f>
      </c>
    </row>
    <row r="252" spans="1:16" ht="12.75">
      <c r="A252" t="s">
        <v>50</v>
      </c>
      <c s="34" t="s">
        <v>227</v>
      </c>
      <c s="34" t="s">
        <v>502</v>
      </c>
      <c s="35" t="s">
        <v>5</v>
      </c>
      <c s="6" t="s">
        <v>503</v>
      </c>
      <c s="36" t="s">
        <v>65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28</v>
      </c>
    </row>
    <row r="253" spans="1:5" ht="12.75">
      <c r="A253" s="35" t="s">
        <v>56</v>
      </c>
      <c r="E253" s="39" t="s">
        <v>503</v>
      </c>
    </row>
    <row r="254" spans="1:5" ht="12.75">
      <c r="A254" s="35" t="s">
        <v>58</v>
      </c>
      <c r="E254" s="40" t="s">
        <v>5</v>
      </c>
    </row>
    <row r="255" spans="1:5" ht="12.75">
      <c r="A255" t="s">
        <v>59</v>
      </c>
      <c r="E255" s="39" t="s">
        <v>5</v>
      </c>
    </row>
    <row r="256" spans="1:16" ht="12.75">
      <c r="A256" t="s">
        <v>50</v>
      </c>
      <c s="34" t="s">
        <v>230</v>
      </c>
      <c s="34" t="s">
        <v>135</v>
      </c>
      <c s="35" t="s">
        <v>5</v>
      </c>
      <c s="6" t="s">
        <v>580</v>
      </c>
      <c s="36" t="s">
        <v>65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68</v>
      </c>
      <c>
        <f>(M256*21)/100</f>
      </c>
      <c t="s">
        <v>28</v>
      </c>
    </row>
    <row r="257" spans="1:5" ht="12.75">
      <c r="A257" s="35" t="s">
        <v>56</v>
      </c>
      <c r="E257" s="39" t="s">
        <v>580</v>
      </c>
    </row>
    <row r="258" spans="1:5" ht="12.75">
      <c r="A258" s="35" t="s">
        <v>58</v>
      </c>
      <c r="E258" s="40" t="s">
        <v>5</v>
      </c>
    </row>
    <row r="259" spans="1:5" ht="12.75">
      <c r="A259" t="s">
        <v>59</v>
      </c>
      <c r="E259" s="39" t="s">
        <v>5</v>
      </c>
    </row>
    <row r="260" spans="1:16" ht="12.75">
      <c r="A260" t="s">
        <v>50</v>
      </c>
      <c s="34" t="s">
        <v>233</v>
      </c>
      <c s="34" t="s">
        <v>581</v>
      </c>
      <c s="35" t="s">
        <v>5</v>
      </c>
      <c s="6" t="s">
        <v>582</v>
      </c>
      <c s="36" t="s">
        <v>65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12.75">
      <c r="A261" s="35" t="s">
        <v>56</v>
      </c>
      <c r="E261" s="39" t="s">
        <v>582</v>
      </c>
    </row>
    <row r="262" spans="1:5" ht="12.75">
      <c r="A262" s="35" t="s">
        <v>58</v>
      </c>
      <c r="E262" s="40" t="s">
        <v>5</v>
      </c>
    </row>
    <row r="263" spans="1:5" ht="12.75">
      <c r="A263" t="s">
        <v>59</v>
      </c>
      <c r="E263" s="39" t="s">
        <v>5</v>
      </c>
    </row>
    <row r="264" spans="1:16" ht="12.75">
      <c r="A264" t="s">
        <v>50</v>
      </c>
      <c s="34" t="s">
        <v>236</v>
      </c>
      <c s="34" t="s">
        <v>515</v>
      </c>
      <c s="35" t="s">
        <v>5</v>
      </c>
      <c s="6" t="s">
        <v>516</v>
      </c>
      <c s="36" t="s">
        <v>65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28</v>
      </c>
    </row>
    <row r="265" spans="1:5" ht="12.75">
      <c r="A265" s="35" t="s">
        <v>56</v>
      </c>
      <c r="E265" s="39" t="s">
        <v>516</v>
      </c>
    </row>
    <row r="266" spans="1:5" ht="12.75">
      <c r="A266" s="35" t="s">
        <v>58</v>
      </c>
      <c r="E266" s="40" t="s">
        <v>5</v>
      </c>
    </row>
    <row r="267" spans="1:5" ht="12.75">
      <c r="A267" t="s">
        <v>59</v>
      </c>
      <c r="E267" s="39" t="s">
        <v>5</v>
      </c>
    </row>
    <row r="268" spans="1:16" ht="25.5">
      <c r="A268" t="s">
        <v>50</v>
      </c>
      <c s="34" t="s">
        <v>239</v>
      </c>
      <c s="34" t="s">
        <v>583</v>
      </c>
      <c s="35" t="s">
        <v>5</v>
      </c>
      <c s="6" t="s">
        <v>584</v>
      </c>
      <c s="36" t="s">
        <v>65</v>
      </c>
      <c s="37">
        <v>3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28</v>
      </c>
    </row>
    <row r="269" spans="1:5" ht="25.5">
      <c r="A269" s="35" t="s">
        <v>56</v>
      </c>
      <c r="E269" s="39" t="s">
        <v>584</v>
      </c>
    </row>
    <row r="270" spans="1:5" ht="12.75">
      <c r="A270" s="35" t="s">
        <v>58</v>
      </c>
      <c r="E270" s="40" t="s">
        <v>5</v>
      </c>
    </row>
    <row r="271" spans="1:5" ht="12.75">
      <c r="A271" t="s">
        <v>59</v>
      </c>
      <c r="E271" s="39" t="s">
        <v>5</v>
      </c>
    </row>
    <row r="272" spans="1:16" ht="12.75">
      <c r="A272" t="s">
        <v>50</v>
      </c>
      <c s="34" t="s">
        <v>242</v>
      </c>
      <c s="34" t="s">
        <v>185</v>
      </c>
      <c s="35" t="s">
        <v>5</v>
      </c>
      <c s="6" t="s">
        <v>186</v>
      </c>
      <c s="36" t="s">
        <v>174</v>
      </c>
      <c s="37">
        <v>70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28</v>
      </c>
    </row>
    <row r="273" spans="1:5" ht="12.75">
      <c r="A273" s="35" t="s">
        <v>56</v>
      </c>
      <c r="E273" s="39" t="s">
        <v>186</v>
      </c>
    </row>
    <row r="274" spans="1:5" ht="12.75">
      <c r="A274" s="35" t="s">
        <v>58</v>
      </c>
      <c r="E274" s="40" t="s">
        <v>5</v>
      </c>
    </row>
    <row r="275" spans="1:5" ht="12.75">
      <c r="A275" t="s">
        <v>59</v>
      </c>
      <c r="E275" s="39" t="s">
        <v>5</v>
      </c>
    </row>
    <row r="276" spans="1:16" ht="12.75">
      <c r="A276" t="s">
        <v>50</v>
      </c>
      <c s="34" t="s">
        <v>245</v>
      </c>
      <c s="34" t="s">
        <v>138</v>
      </c>
      <c s="35" t="s">
        <v>5</v>
      </c>
      <c s="6" t="s">
        <v>585</v>
      </c>
      <c s="36" t="s">
        <v>174</v>
      </c>
      <c s="37">
        <v>84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68</v>
      </c>
      <c>
        <f>(M276*21)/100</f>
      </c>
      <c t="s">
        <v>28</v>
      </c>
    </row>
    <row r="277" spans="1:5" ht="12.75">
      <c r="A277" s="35" t="s">
        <v>56</v>
      </c>
      <c r="E277" s="39" t="s">
        <v>585</v>
      </c>
    </row>
    <row r="278" spans="1:5" ht="12.75">
      <c r="A278" s="35" t="s">
        <v>58</v>
      </c>
      <c r="E278" s="40" t="s">
        <v>5</v>
      </c>
    </row>
    <row r="279" spans="1:5" ht="12.75">
      <c r="A279" t="s">
        <v>59</v>
      </c>
      <c r="E279" s="39" t="s">
        <v>5</v>
      </c>
    </row>
    <row r="280" spans="1:16" ht="12.75">
      <c r="A280" t="s">
        <v>50</v>
      </c>
      <c s="34" t="s">
        <v>248</v>
      </c>
      <c s="34" t="s">
        <v>586</v>
      </c>
      <c s="35" t="s">
        <v>5</v>
      </c>
      <c s="6" t="s">
        <v>587</v>
      </c>
      <c s="36" t="s">
        <v>65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28</v>
      </c>
    </row>
    <row r="281" spans="1:5" ht="12.75">
      <c r="A281" s="35" t="s">
        <v>56</v>
      </c>
      <c r="E281" s="39" t="s">
        <v>587</v>
      </c>
    </row>
    <row r="282" spans="1:5" ht="12.75">
      <c r="A282" s="35" t="s">
        <v>58</v>
      </c>
      <c r="E282" s="40" t="s">
        <v>5</v>
      </c>
    </row>
    <row r="283" spans="1:5" ht="12.75">
      <c r="A283" t="s">
        <v>59</v>
      </c>
      <c r="E283" s="39" t="s">
        <v>5</v>
      </c>
    </row>
    <row r="284" spans="1:16" ht="12.75">
      <c r="A284" t="s">
        <v>50</v>
      </c>
      <c s="34" t="s">
        <v>251</v>
      </c>
      <c s="34" t="s">
        <v>588</v>
      </c>
      <c s="35" t="s">
        <v>5</v>
      </c>
      <c s="6" t="s">
        <v>589</v>
      </c>
      <c s="36" t="s">
        <v>65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28</v>
      </c>
    </row>
    <row r="285" spans="1:5" ht="12.75">
      <c r="A285" s="35" t="s">
        <v>56</v>
      </c>
      <c r="E285" s="39" t="s">
        <v>589</v>
      </c>
    </row>
    <row r="286" spans="1:5" ht="12.75">
      <c r="A286" s="35" t="s">
        <v>58</v>
      </c>
      <c r="E286" s="40" t="s">
        <v>5</v>
      </c>
    </row>
    <row r="287" spans="1:5" ht="12.75">
      <c r="A287" t="s">
        <v>59</v>
      </c>
      <c r="E287" s="39" t="s">
        <v>5</v>
      </c>
    </row>
    <row r="288" spans="1:16" ht="12.75">
      <c r="A288" t="s">
        <v>50</v>
      </c>
      <c s="34" t="s">
        <v>254</v>
      </c>
      <c s="34" t="s">
        <v>590</v>
      </c>
      <c s="35" t="s">
        <v>5</v>
      </c>
      <c s="6" t="s">
        <v>591</v>
      </c>
      <c s="36" t="s">
        <v>206</v>
      </c>
      <c s="37">
        <v>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68</v>
      </c>
      <c>
        <f>(M288*21)/100</f>
      </c>
      <c t="s">
        <v>28</v>
      </c>
    </row>
    <row r="289" spans="1:5" ht="12.75">
      <c r="A289" s="35" t="s">
        <v>56</v>
      </c>
      <c r="E289" s="39" t="s">
        <v>591</v>
      </c>
    </row>
    <row r="290" spans="1:5" ht="12.75">
      <c r="A290" s="35" t="s">
        <v>58</v>
      </c>
      <c r="E290" s="40" t="s">
        <v>5</v>
      </c>
    </row>
    <row r="291" spans="1:5" ht="12.75">
      <c r="A291" t="s">
        <v>59</v>
      </c>
      <c r="E291" s="39" t="s">
        <v>5</v>
      </c>
    </row>
    <row r="292" spans="1:16" ht="12.75">
      <c r="A292" t="s">
        <v>50</v>
      </c>
      <c s="34" t="s">
        <v>257</v>
      </c>
      <c s="34" t="s">
        <v>592</v>
      </c>
      <c s="35" t="s">
        <v>5</v>
      </c>
      <c s="6" t="s">
        <v>593</v>
      </c>
      <c s="36" t="s">
        <v>206</v>
      </c>
      <c s="37">
        <v>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68</v>
      </c>
      <c>
        <f>(M292*21)/100</f>
      </c>
      <c t="s">
        <v>28</v>
      </c>
    </row>
    <row r="293" spans="1:5" ht="12.75">
      <c r="A293" s="35" t="s">
        <v>56</v>
      </c>
      <c r="E293" s="39" t="s">
        <v>593</v>
      </c>
    </row>
    <row r="294" spans="1:5" ht="12.75">
      <c r="A294" s="35" t="s">
        <v>58</v>
      </c>
      <c r="E294" s="40" t="s">
        <v>5</v>
      </c>
    </row>
    <row r="295" spans="1:5" ht="12.75">
      <c r="A295" t="s">
        <v>59</v>
      </c>
      <c r="E295" s="39" t="s">
        <v>5</v>
      </c>
    </row>
    <row r="296" spans="1:16" ht="12.75">
      <c r="A296" t="s">
        <v>50</v>
      </c>
      <c s="34" t="s">
        <v>260</v>
      </c>
      <c s="34" t="s">
        <v>445</v>
      </c>
      <c s="35" t="s">
        <v>5</v>
      </c>
      <c s="6" t="s">
        <v>446</v>
      </c>
      <c s="36" t="s">
        <v>174</v>
      </c>
      <c s="37">
        <v>40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28</v>
      </c>
    </row>
    <row r="297" spans="1:5" ht="12.75">
      <c r="A297" s="35" t="s">
        <v>56</v>
      </c>
      <c r="E297" s="39" t="s">
        <v>446</v>
      </c>
    </row>
    <row r="298" spans="1:5" ht="12.75">
      <c r="A298" s="35" t="s">
        <v>58</v>
      </c>
      <c r="E298" s="40" t="s">
        <v>5</v>
      </c>
    </row>
    <row r="299" spans="1:5" ht="12.75">
      <c r="A299" t="s">
        <v>59</v>
      </c>
      <c r="E299" s="39" t="s">
        <v>5</v>
      </c>
    </row>
    <row r="300" spans="1:16" ht="12.75">
      <c r="A300" t="s">
        <v>50</v>
      </c>
      <c s="34" t="s">
        <v>263</v>
      </c>
      <c s="34" t="s">
        <v>461</v>
      </c>
      <c s="35" t="s">
        <v>5</v>
      </c>
      <c s="6" t="s">
        <v>594</v>
      </c>
      <c s="36" t="s">
        <v>174</v>
      </c>
      <c s="37">
        <v>42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594</v>
      </c>
    </row>
    <row r="302" spans="1:5" ht="12.75">
      <c r="A302" s="35" t="s">
        <v>58</v>
      </c>
      <c r="E302" s="40" t="s">
        <v>5</v>
      </c>
    </row>
    <row r="303" spans="1:5" ht="12.75">
      <c r="A303" t="s">
        <v>59</v>
      </c>
      <c r="E303" s="39" t="s">
        <v>5</v>
      </c>
    </row>
    <row r="304" spans="1:16" ht="12.75">
      <c r="A304" t="s">
        <v>50</v>
      </c>
      <c s="34" t="s">
        <v>266</v>
      </c>
      <c s="34" t="s">
        <v>546</v>
      </c>
      <c s="35" t="s">
        <v>5</v>
      </c>
      <c s="6" t="s">
        <v>547</v>
      </c>
      <c s="36" t="s">
        <v>65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68</v>
      </c>
      <c>
        <f>(M304*21)/100</f>
      </c>
      <c t="s">
        <v>28</v>
      </c>
    </row>
    <row r="305" spans="1:5" ht="12.75">
      <c r="A305" s="35" t="s">
        <v>56</v>
      </c>
      <c r="E305" s="39" t="s">
        <v>547</v>
      </c>
    </row>
    <row r="306" spans="1:5" ht="12.75">
      <c r="A306" s="35" t="s">
        <v>58</v>
      </c>
      <c r="E306" s="40" t="s">
        <v>5</v>
      </c>
    </row>
    <row r="307" spans="1:5" ht="12.75">
      <c r="A307" t="s">
        <v>59</v>
      </c>
      <c r="E307" s="39" t="s">
        <v>5</v>
      </c>
    </row>
    <row r="308" spans="1:16" ht="12.75">
      <c r="A308" t="s">
        <v>50</v>
      </c>
      <c s="34" t="s">
        <v>269</v>
      </c>
      <c s="34" t="s">
        <v>548</v>
      </c>
      <c s="35" t="s">
        <v>5</v>
      </c>
      <c s="6" t="s">
        <v>549</v>
      </c>
      <c s="36" t="s">
        <v>65</v>
      </c>
      <c s="37">
        <v>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68</v>
      </c>
      <c>
        <f>(M308*21)/100</f>
      </c>
      <c t="s">
        <v>28</v>
      </c>
    </row>
    <row r="309" spans="1:5" ht="12.75">
      <c r="A309" s="35" t="s">
        <v>56</v>
      </c>
      <c r="E309" s="39" t="s">
        <v>549</v>
      </c>
    </row>
    <row r="310" spans="1:5" ht="12.75">
      <c r="A310" s="35" t="s">
        <v>58</v>
      </c>
      <c r="E310" s="40" t="s">
        <v>5</v>
      </c>
    </row>
    <row r="311" spans="1:5" ht="12.75">
      <c r="A311" t="s">
        <v>59</v>
      </c>
      <c r="E311" s="39" t="s">
        <v>5</v>
      </c>
    </row>
    <row r="312" spans="1:16" ht="12.75">
      <c r="A312" t="s">
        <v>50</v>
      </c>
      <c s="34" t="s">
        <v>272</v>
      </c>
      <c s="34" t="s">
        <v>550</v>
      </c>
      <c s="35" t="s">
        <v>5</v>
      </c>
      <c s="6" t="s">
        <v>551</v>
      </c>
      <c s="36" t="s">
        <v>65</v>
      </c>
      <c s="37">
        <v>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68</v>
      </c>
      <c>
        <f>(M312*21)/100</f>
      </c>
      <c t="s">
        <v>28</v>
      </c>
    </row>
    <row r="313" spans="1:5" ht="12.75">
      <c r="A313" s="35" t="s">
        <v>56</v>
      </c>
      <c r="E313" s="39" t="s">
        <v>551</v>
      </c>
    </row>
    <row r="314" spans="1:5" ht="12.75">
      <c r="A314" s="35" t="s">
        <v>58</v>
      </c>
      <c r="E314" s="40" t="s">
        <v>5</v>
      </c>
    </row>
    <row r="315" spans="1:5" ht="12.75">
      <c r="A315" t="s">
        <v>59</v>
      </c>
      <c r="E315" s="39" t="s">
        <v>5</v>
      </c>
    </row>
    <row r="316" spans="1:16" ht="12.75">
      <c r="A316" t="s">
        <v>50</v>
      </c>
      <c s="34" t="s">
        <v>286</v>
      </c>
      <c s="34" t="s">
        <v>595</v>
      </c>
      <c s="35" t="s">
        <v>5</v>
      </c>
      <c s="6" t="s">
        <v>596</v>
      </c>
      <c s="36" t="s">
        <v>202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68</v>
      </c>
      <c>
        <f>(M316*21)/100</f>
      </c>
      <c t="s">
        <v>28</v>
      </c>
    </row>
    <row r="317" spans="1:5" ht="12.75">
      <c r="A317" s="35" t="s">
        <v>56</v>
      </c>
      <c r="E317" s="39" t="s">
        <v>596</v>
      </c>
    </row>
    <row r="318" spans="1:5" ht="12.75">
      <c r="A318" s="35" t="s">
        <v>58</v>
      </c>
      <c r="E318" s="40" t="s">
        <v>5</v>
      </c>
    </row>
    <row r="319" spans="1:5" ht="12.75">
      <c r="A319" t="s">
        <v>59</v>
      </c>
      <c r="E319" s="39" t="s">
        <v>5</v>
      </c>
    </row>
    <row r="320" spans="1:16" ht="38.25">
      <c r="A320" t="s">
        <v>50</v>
      </c>
      <c s="34" t="s">
        <v>301</v>
      </c>
      <c s="34" t="s">
        <v>326</v>
      </c>
      <c s="35" t="s">
        <v>5</v>
      </c>
      <c s="6" t="s">
        <v>327</v>
      </c>
      <c s="36" t="s">
        <v>54</v>
      </c>
      <c s="37">
        <v>3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328</v>
      </c>
      <c>
        <f>(M320*21)/100</f>
      </c>
      <c t="s">
        <v>28</v>
      </c>
    </row>
    <row r="321" spans="1:5" ht="51">
      <c r="A321" s="35" t="s">
        <v>56</v>
      </c>
      <c r="E321" s="39" t="s">
        <v>329</v>
      </c>
    </row>
    <row r="322" spans="1:5" ht="12.75">
      <c r="A322" s="35" t="s">
        <v>58</v>
      </c>
      <c r="E322" s="40" t="s">
        <v>5</v>
      </c>
    </row>
    <row r="323" spans="1:5" ht="12.75">
      <c r="A323" t="s">
        <v>59</v>
      </c>
      <c r="E323" s="39" t="s">
        <v>5</v>
      </c>
    </row>
    <row r="324" spans="1:16" ht="25.5">
      <c r="A324" t="s">
        <v>50</v>
      </c>
      <c s="34" t="s">
        <v>304</v>
      </c>
      <c s="34" t="s">
        <v>331</v>
      </c>
      <c s="35" t="s">
        <v>5</v>
      </c>
      <c s="6" t="s">
        <v>332</v>
      </c>
      <c s="36" t="s">
        <v>54</v>
      </c>
      <c s="37">
        <v>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328</v>
      </c>
      <c>
        <f>(M324*21)/100</f>
      </c>
      <c t="s">
        <v>28</v>
      </c>
    </row>
    <row r="325" spans="1:5" ht="25.5">
      <c r="A325" s="35" t="s">
        <v>56</v>
      </c>
      <c r="E325" s="39" t="s">
        <v>332</v>
      </c>
    </row>
    <row r="326" spans="1:5" ht="12.75">
      <c r="A326" s="35" t="s">
        <v>58</v>
      </c>
      <c r="E326" s="40" t="s">
        <v>5</v>
      </c>
    </row>
    <row r="327" spans="1:5" ht="12.75">
      <c r="A327" t="s">
        <v>59</v>
      </c>
      <c r="E32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COUNTIFS(L8:L101,"=0",A8:A101,"P")+COUNTIFS(L8:L101,"",A8:A101,"P")+SUM(Q8:Q101)</f>
      </c>
    </row>
    <row r="8" spans="1:13" ht="12.75">
      <c r="A8" t="s">
        <v>45</v>
      </c>
      <c r="C8" s="28" t="s">
        <v>599</v>
      </c>
      <c r="E8" s="30" t="s">
        <v>598</v>
      </c>
      <c r="J8" s="29">
        <f>0+J9+J14+J35+J56</f>
      </c>
      <c s="29">
        <f>0+K9+K14+K35+K56</f>
      </c>
      <c s="29">
        <f>0+L9+L14+L35+L56</f>
      </c>
      <c s="29">
        <f>0+M9+M14+M35+M56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129</v>
      </c>
      <c s="34" t="s">
        <v>52</v>
      </c>
      <c s="35" t="s">
        <v>5</v>
      </c>
      <c s="6" t="s">
        <v>53</v>
      </c>
      <c s="36" t="s">
        <v>54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600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50</v>
      </c>
      <c s="34" t="s">
        <v>62</v>
      </c>
      <c s="34" t="s">
        <v>601</v>
      </c>
      <c s="35" t="s">
        <v>5</v>
      </c>
      <c s="6" t="s">
        <v>602</v>
      </c>
      <c s="36" t="s">
        <v>206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68</v>
      </c>
      <c>
        <f>(M15*21)/100</f>
      </c>
      <c t="s">
        <v>28</v>
      </c>
    </row>
    <row r="16" spans="1:5" ht="25.5">
      <c r="A16" s="35" t="s">
        <v>56</v>
      </c>
      <c r="E16" s="39" t="s">
        <v>602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25.5">
      <c r="A19" t="s">
        <v>50</v>
      </c>
      <c s="34" t="s">
        <v>28</v>
      </c>
      <c s="34" t="s">
        <v>603</v>
      </c>
      <c s="35" t="s">
        <v>5</v>
      </c>
      <c s="6" t="s">
        <v>604</v>
      </c>
      <c s="36" t="s">
        <v>65</v>
      </c>
      <c s="37">
        <v>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28</v>
      </c>
    </row>
    <row r="20" spans="1:5" ht="25.5">
      <c r="A20" s="35" t="s">
        <v>56</v>
      </c>
      <c r="E20" s="39" t="s">
        <v>604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605</v>
      </c>
      <c s="35" t="s">
        <v>5</v>
      </c>
      <c s="6" t="s">
        <v>606</v>
      </c>
      <c s="36" t="s">
        <v>65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606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25.5">
      <c r="A27" t="s">
        <v>50</v>
      </c>
      <c s="34" t="s">
        <v>71</v>
      </c>
      <c s="34" t="s">
        <v>607</v>
      </c>
      <c s="35" t="s">
        <v>5</v>
      </c>
      <c s="6" t="s">
        <v>608</v>
      </c>
      <c s="36" t="s">
        <v>65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25.5">
      <c r="A28" s="35" t="s">
        <v>56</v>
      </c>
      <c r="E28" s="39" t="s">
        <v>608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74</v>
      </c>
      <c s="34" t="s">
        <v>609</v>
      </c>
      <c s="35" t="s">
        <v>5</v>
      </c>
      <c s="6" t="s">
        <v>610</v>
      </c>
      <c s="36" t="s">
        <v>65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610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3" ht="12.75">
      <c r="A35" t="s">
        <v>47</v>
      </c>
      <c r="C35" s="31" t="s">
        <v>118</v>
      </c>
      <c r="E35" s="33" t="s">
        <v>611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50</v>
      </c>
      <c s="34" t="s">
        <v>27</v>
      </c>
      <c s="34" t="s">
        <v>612</v>
      </c>
      <c s="35" t="s">
        <v>5</v>
      </c>
      <c s="6" t="s">
        <v>613</v>
      </c>
      <c s="36" t="s">
        <v>174</v>
      </c>
      <c s="37">
        <v>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68</v>
      </c>
      <c>
        <f>(M36*21)/100</f>
      </c>
      <c t="s">
        <v>28</v>
      </c>
    </row>
    <row r="37" spans="1:5" ht="12.75">
      <c r="A37" s="35" t="s">
        <v>56</v>
      </c>
      <c r="E37" s="39" t="s">
        <v>613</v>
      </c>
    </row>
    <row r="38" spans="1:5" ht="12.75">
      <c r="A38" s="35" t="s">
        <v>58</v>
      </c>
      <c r="E38" s="40" t="s">
        <v>5</v>
      </c>
    </row>
    <row r="39" spans="1:5" ht="12.75">
      <c r="A39" t="s">
        <v>59</v>
      </c>
      <c r="E39" s="39" t="s">
        <v>5</v>
      </c>
    </row>
    <row r="40" spans="1:16" ht="12.75">
      <c r="A40" t="s">
        <v>50</v>
      </c>
      <c s="34" t="s">
        <v>79</v>
      </c>
      <c s="34" t="s">
        <v>185</v>
      </c>
      <c s="35" t="s">
        <v>5</v>
      </c>
      <c s="6" t="s">
        <v>186</v>
      </c>
      <c s="36" t="s">
        <v>174</v>
      </c>
      <c s="37">
        <v>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12.75">
      <c r="A41" s="35" t="s">
        <v>56</v>
      </c>
      <c r="E41" s="39" t="s">
        <v>186</v>
      </c>
    </row>
    <row r="42" spans="1:5" ht="12.75">
      <c r="A42" s="35" t="s">
        <v>58</v>
      </c>
      <c r="E42" s="40" t="s">
        <v>5</v>
      </c>
    </row>
    <row r="43" spans="1:5" ht="12.75">
      <c r="A43" t="s">
        <v>59</v>
      </c>
      <c r="E43" s="39" t="s">
        <v>5</v>
      </c>
    </row>
    <row r="44" spans="1:16" ht="12.75">
      <c r="A44" t="s">
        <v>50</v>
      </c>
      <c s="34" t="s">
        <v>82</v>
      </c>
      <c s="34" t="s">
        <v>614</v>
      </c>
      <c s="35" t="s">
        <v>5</v>
      </c>
      <c s="6" t="s">
        <v>615</v>
      </c>
      <c s="36" t="s">
        <v>206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68</v>
      </c>
      <c>
        <f>(M44*21)/100</f>
      </c>
      <c t="s">
        <v>28</v>
      </c>
    </row>
    <row r="45" spans="1:5" ht="12.75">
      <c r="A45" s="35" t="s">
        <v>56</v>
      </c>
      <c r="E45" s="39" t="s">
        <v>615</v>
      </c>
    </row>
    <row r="46" spans="1:5" ht="12.75">
      <c r="A46" s="35" t="s">
        <v>58</v>
      </c>
      <c r="E46" s="40" t="s">
        <v>5</v>
      </c>
    </row>
    <row r="47" spans="1:5" ht="12.75">
      <c r="A47" t="s">
        <v>59</v>
      </c>
      <c r="E47" s="39" t="s">
        <v>5</v>
      </c>
    </row>
    <row r="48" spans="1:16" ht="12.75">
      <c r="A48" t="s">
        <v>50</v>
      </c>
      <c s="34" t="s">
        <v>85</v>
      </c>
      <c s="34" t="s">
        <v>616</v>
      </c>
      <c s="35" t="s">
        <v>5</v>
      </c>
      <c s="6" t="s">
        <v>617</v>
      </c>
      <c s="36" t="s">
        <v>206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68</v>
      </c>
      <c>
        <f>(M48*21)/100</f>
      </c>
      <c t="s">
        <v>28</v>
      </c>
    </row>
    <row r="49" spans="1:5" ht="12.75">
      <c r="A49" s="35" t="s">
        <v>56</v>
      </c>
      <c r="E49" s="39" t="s">
        <v>617</v>
      </c>
    </row>
    <row r="50" spans="1:5" ht="12.75">
      <c r="A50" s="35" t="s">
        <v>58</v>
      </c>
      <c r="E50" s="40" t="s">
        <v>5</v>
      </c>
    </row>
    <row r="51" spans="1:5" ht="12.75">
      <c r="A51" t="s">
        <v>59</v>
      </c>
      <c r="E51" s="39" t="s">
        <v>5</v>
      </c>
    </row>
    <row r="52" spans="1:16" ht="12.75">
      <c r="A52" t="s">
        <v>50</v>
      </c>
      <c s="34" t="s">
        <v>88</v>
      </c>
      <c s="34" t="s">
        <v>618</v>
      </c>
      <c s="35" t="s">
        <v>5</v>
      </c>
      <c s="6" t="s">
        <v>619</v>
      </c>
      <c s="36" t="s">
        <v>65</v>
      </c>
      <c s="37">
        <v>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12.75">
      <c r="A53" s="35" t="s">
        <v>56</v>
      </c>
      <c r="E53" s="39" t="s">
        <v>619</v>
      </c>
    </row>
    <row r="54" spans="1:5" ht="12.75">
      <c r="A54" s="35" t="s">
        <v>58</v>
      </c>
      <c r="E54" s="40" t="s">
        <v>5</v>
      </c>
    </row>
    <row r="55" spans="1:5" ht="12.75">
      <c r="A55" t="s">
        <v>59</v>
      </c>
      <c r="E55" s="39" t="s">
        <v>5</v>
      </c>
    </row>
    <row r="56" spans="1:13" ht="12.75">
      <c r="A56" t="s">
        <v>47</v>
      </c>
      <c r="C56" s="31" t="s">
        <v>146</v>
      </c>
      <c r="E56" s="33" t="s">
        <v>279</v>
      </c>
      <c r="J56" s="32">
        <f>0</f>
      </c>
      <c s="32">
        <f>0</f>
      </c>
      <c s="32">
        <f>0+L57+L61+L65+L69+L73+L77+L81+L85+L89+L93+L97+L101</f>
      </c>
      <c s="32">
        <f>0+M57+M61+M65+M69+M73+M77+M81+M85+M89+M93+M97+M101</f>
      </c>
    </row>
    <row r="57" spans="1:16" ht="12.75">
      <c r="A57" t="s">
        <v>50</v>
      </c>
      <c s="34" t="s">
        <v>91</v>
      </c>
      <c s="34" t="s">
        <v>293</v>
      </c>
      <c s="35" t="s">
        <v>5</v>
      </c>
      <c s="6" t="s">
        <v>294</v>
      </c>
      <c s="36" t="s">
        <v>174</v>
      </c>
      <c s="37">
        <v>60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28</v>
      </c>
    </row>
    <row r="58" spans="1:5" ht="12.75">
      <c r="A58" s="35" t="s">
        <v>56</v>
      </c>
      <c r="E58" s="39" t="s">
        <v>294</v>
      </c>
    </row>
    <row r="59" spans="1:5" ht="12.75">
      <c r="A59" s="35" t="s">
        <v>58</v>
      </c>
      <c r="E59" s="40" t="s">
        <v>5</v>
      </c>
    </row>
    <row r="60" spans="1:5" ht="12.75">
      <c r="A60" t="s">
        <v>59</v>
      </c>
      <c r="E60" s="39" t="s">
        <v>5</v>
      </c>
    </row>
    <row r="61" spans="1:16" ht="12.75">
      <c r="A61" t="s">
        <v>50</v>
      </c>
      <c s="34" t="s">
        <v>94</v>
      </c>
      <c s="34" t="s">
        <v>620</v>
      </c>
      <c s="35" t="s">
        <v>5</v>
      </c>
      <c s="6" t="s">
        <v>291</v>
      </c>
      <c s="36" t="s">
        <v>174</v>
      </c>
      <c s="37">
        <v>60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68</v>
      </c>
      <c>
        <f>(M61*21)/100</f>
      </c>
      <c t="s">
        <v>28</v>
      </c>
    </row>
    <row r="62" spans="1:5" ht="12.75">
      <c r="A62" s="35" t="s">
        <v>56</v>
      </c>
      <c r="E62" s="39" t="s">
        <v>291</v>
      </c>
    </row>
    <row r="63" spans="1:5" ht="12.75">
      <c r="A63" s="35" t="s">
        <v>58</v>
      </c>
      <c r="E63" s="40" t="s">
        <v>5</v>
      </c>
    </row>
    <row r="64" spans="1:5" ht="12.75">
      <c r="A64" t="s">
        <v>59</v>
      </c>
      <c r="E64" s="39" t="s">
        <v>5</v>
      </c>
    </row>
    <row r="65" spans="1:16" ht="12.75">
      <c r="A65" t="s">
        <v>50</v>
      </c>
      <c s="34" t="s">
        <v>97</v>
      </c>
      <c s="34" t="s">
        <v>573</v>
      </c>
      <c s="35" t="s">
        <v>5</v>
      </c>
      <c s="6" t="s">
        <v>574</v>
      </c>
      <c s="36" t="s">
        <v>202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68</v>
      </c>
      <c>
        <f>(M65*21)/100</f>
      </c>
      <c t="s">
        <v>28</v>
      </c>
    </row>
    <row r="66" spans="1:5" ht="12.75">
      <c r="A66" s="35" t="s">
        <v>56</v>
      </c>
      <c r="E66" s="39" t="s">
        <v>574</v>
      </c>
    </row>
    <row r="67" spans="1:5" ht="12.75">
      <c r="A67" s="35" t="s">
        <v>58</v>
      </c>
      <c r="E67" s="40" t="s">
        <v>5</v>
      </c>
    </row>
    <row r="68" spans="1:5" ht="12.75">
      <c r="A68" t="s">
        <v>59</v>
      </c>
      <c r="E68" s="39" t="s">
        <v>5</v>
      </c>
    </row>
    <row r="69" spans="1:16" ht="12.75">
      <c r="A69" t="s">
        <v>50</v>
      </c>
      <c s="34" t="s">
        <v>100</v>
      </c>
      <c s="34" t="s">
        <v>575</v>
      </c>
      <c s="35" t="s">
        <v>5</v>
      </c>
      <c s="6" t="s">
        <v>576</v>
      </c>
      <c s="36" t="s">
        <v>202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68</v>
      </c>
      <c>
        <f>(M69*21)/100</f>
      </c>
      <c t="s">
        <v>28</v>
      </c>
    </row>
    <row r="70" spans="1:5" ht="12.75">
      <c r="A70" s="35" t="s">
        <v>56</v>
      </c>
      <c r="E70" s="39" t="s">
        <v>576</v>
      </c>
    </row>
    <row r="71" spans="1:5" ht="12.75">
      <c r="A71" s="35" t="s">
        <v>58</v>
      </c>
      <c r="E71" s="40" t="s">
        <v>5</v>
      </c>
    </row>
    <row r="72" spans="1:5" ht="12.75">
      <c r="A72" t="s">
        <v>59</v>
      </c>
      <c r="E72" s="39" t="s">
        <v>5</v>
      </c>
    </row>
    <row r="73" spans="1:16" ht="12.75">
      <c r="A73" t="s">
        <v>50</v>
      </c>
      <c s="34" t="s">
        <v>103</v>
      </c>
      <c s="34" t="s">
        <v>577</v>
      </c>
      <c s="35" t="s">
        <v>5</v>
      </c>
      <c s="6" t="s">
        <v>306</v>
      </c>
      <c s="36" t="s">
        <v>202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68</v>
      </c>
      <c>
        <f>(M73*21)/100</f>
      </c>
      <c t="s">
        <v>28</v>
      </c>
    </row>
    <row r="74" spans="1:5" ht="12.75">
      <c r="A74" s="35" t="s">
        <v>56</v>
      </c>
      <c r="E74" s="39" t="s">
        <v>306</v>
      </c>
    </row>
    <row r="75" spans="1:5" ht="12.75">
      <c r="A75" s="35" t="s">
        <v>58</v>
      </c>
      <c r="E75" s="40" t="s">
        <v>5</v>
      </c>
    </row>
    <row r="76" spans="1:5" ht="12.75">
      <c r="A76" t="s">
        <v>59</v>
      </c>
      <c r="E76" s="39" t="s">
        <v>5</v>
      </c>
    </row>
    <row r="77" spans="1:16" ht="12.75">
      <c r="A77" t="s">
        <v>50</v>
      </c>
      <c s="34" t="s">
        <v>106</v>
      </c>
      <c s="34" t="s">
        <v>621</v>
      </c>
      <c s="35" t="s">
        <v>5</v>
      </c>
      <c s="6" t="s">
        <v>622</v>
      </c>
      <c s="36" t="s">
        <v>202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68</v>
      </c>
      <c>
        <f>(M77*21)/100</f>
      </c>
      <c t="s">
        <v>28</v>
      </c>
    </row>
    <row r="78" spans="1:5" ht="12.75">
      <c r="A78" s="35" t="s">
        <v>56</v>
      </c>
      <c r="E78" s="39" t="s">
        <v>622</v>
      </c>
    </row>
    <row r="79" spans="1:5" ht="12.75">
      <c r="A79" s="35" t="s">
        <v>58</v>
      </c>
      <c r="E79" s="40" t="s">
        <v>5</v>
      </c>
    </row>
    <row r="80" spans="1:5" ht="12.75">
      <c r="A80" t="s">
        <v>59</v>
      </c>
      <c r="E80" s="39" t="s">
        <v>5</v>
      </c>
    </row>
    <row r="81" spans="1:16" ht="12.75">
      <c r="A81" t="s">
        <v>50</v>
      </c>
      <c s="34" t="s">
        <v>109</v>
      </c>
      <c s="34" t="s">
        <v>485</v>
      </c>
      <c s="35" t="s">
        <v>5</v>
      </c>
      <c s="6" t="s">
        <v>309</v>
      </c>
      <c s="36" t="s">
        <v>202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68</v>
      </c>
      <c>
        <f>(M81*21)/100</f>
      </c>
      <c t="s">
        <v>28</v>
      </c>
    </row>
    <row r="82" spans="1:5" ht="12.75">
      <c r="A82" s="35" t="s">
        <v>56</v>
      </c>
      <c r="E82" s="39" t="s">
        <v>309</v>
      </c>
    </row>
    <row r="83" spans="1:5" ht="12.75">
      <c r="A83" s="35" t="s">
        <v>58</v>
      </c>
      <c r="E83" s="40" t="s">
        <v>5</v>
      </c>
    </row>
    <row r="84" spans="1:5" ht="12.75">
      <c r="A84" t="s">
        <v>59</v>
      </c>
      <c r="E84" s="39" t="s">
        <v>5</v>
      </c>
    </row>
    <row r="85" spans="1:16" ht="12.75">
      <c r="A85" t="s">
        <v>50</v>
      </c>
      <c s="34" t="s">
        <v>112</v>
      </c>
      <c s="34" t="s">
        <v>487</v>
      </c>
      <c s="35" t="s">
        <v>5</v>
      </c>
      <c s="6" t="s">
        <v>488</v>
      </c>
      <c s="36" t="s">
        <v>202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68</v>
      </c>
      <c>
        <f>(M85*21)/100</f>
      </c>
      <c t="s">
        <v>28</v>
      </c>
    </row>
    <row r="86" spans="1:5" ht="12.75">
      <c r="A86" s="35" t="s">
        <v>56</v>
      </c>
      <c r="E86" s="39" t="s">
        <v>488</v>
      </c>
    </row>
    <row r="87" spans="1:5" ht="12.75">
      <c r="A87" s="35" t="s">
        <v>58</v>
      </c>
      <c r="E87" s="40" t="s">
        <v>5</v>
      </c>
    </row>
    <row r="88" spans="1:5" ht="12.75">
      <c r="A88" t="s">
        <v>59</v>
      </c>
      <c r="E88" s="39" t="s">
        <v>5</v>
      </c>
    </row>
    <row r="89" spans="1:16" ht="12.75">
      <c r="A89" t="s">
        <v>50</v>
      </c>
      <c s="34" t="s">
        <v>123</v>
      </c>
      <c s="34" t="s">
        <v>311</v>
      </c>
      <c s="35" t="s">
        <v>5</v>
      </c>
      <c s="6" t="s">
        <v>490</v>
      </c>
      <c s="36" t="s">
        <v>491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68</v>
      </c>
      <c>
        <f>(M89*21)/100</f>
      </c>
      <c t="s">
        <v>28</v>
      </c>
    </row>
    <row r="90" spans="1:5" ht="12.75">
      <c r="A90" s="35" t="s">
        <v>56</v>
      </c>
      <c r="E90" s="39" t="s">
        <v>490</v>
      </c>
    </row>
    <row r="91" spans="1:5" ht="12.75">
      <c r="A91" s="35" t="s">
        <v>58</v>
      </c>
      <c r="E91" s="40" t="s">
        <v>5</v>
      </c>
    </row>
    <row r="92" spans="1:5" ht="12.75">
      <c r="A92" t="s">
        <v>59</v>
      </c>
      <c r="E92" s="39" t="s">
        <v>5</v>
      </c>
    </row>
    <row r="93" spans="1:16" ht="12.75">
      <c r="A93" t="s">
        <v>50</v>
      </c>
      <c s="34" t="s">
        <v>126</v>
      </c>
      <c s="34" t="s">
        <v>493</v>
      </c>
      <c s="35" t="s">
        <v>5</v>
      </c>
      <c s="6" t="s">
        <v>315</v>
      </c>
      <c s="36" t="s">
        <v>202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68</v>
      </c>
      <c>
        <f>(M93*21)/100</f>
      </c>
      <c t="s">
        <v>28</v>
      </c>
    </row>
    <row r="94" spans="1:5" ht="12.75">
      <c r="A94" s="35" t="s">
        <v>56</v>
      </c>
      <c r="E94" s="39" t="s">
        <v>315</v>
      </c>
    </row>
    <row r="95" spans="1:5" ht="12.75">
      <c r="A95" s="35" t="s">
        <v>58</v>
      </c>
      <c r="E95" s="40" t="s">
        <v>5</v>
      </c>
    </row>
    <row r="96" spans="1:5" ht="12.75">
      <c r="A96" t="s">
        <v>59</v>
      </c>
      <c r="E96" s="39" t="s">
        <v>5</v>
      </c>
    </row>
    <row r="97" spans="1:16" ht="38.25">
      <c r="A97" t="s">
        <v>50</v>
      </c>
      <c s="34" t="s">
        <v>132</v>
      </c>
      <c s="34" t="s">
        <v>326</v>
      </c>
      <c s="35" t="s">
        <v>5</v>
      </c>
      <c s="6" t="s">
        <v>327</v>
      </c>
      <c s="36" t="s">
        <v>54</v>
      </c>
      <c s="37">
        <v>0.18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328</v>
      </c>
      <c>
        <f>(M97*21)/100</f>
      </c>
      <c t="s">
        <v>28</v>
      </c>
    </row>
    <row r="98" spans="1:5" ht="51">
      <c r="A98" s="35" t="s">
        <v>56</v>
      </c>
      <c r="E98" s="39" t="s">
        <v>329</v>
      </c>
    </row>
    <row r="99" spans="1:5" ht="12.75">
      <c r="A99" s="35" t="s">
        <v>58</v>
      </c>
      <c r="E99" s="40" t="s">
        <v>5</v>
      </c>
    </row>
    <row r="100" spans="1:5" ht="12.75">
      <c r="A100" t="s">
        <v>59</v>
      </c>
      <c r="E100" s="39" t="s">
        <v>5</v>
      </c>
    </row>
    <row r="101" spans="1:16" ht="25.5">
      <c r="A101" t="s">
        <v>50</v>
      </c>
      <c s="34" t="s">
        <v>134</v>
      </c>
      <c s="34" t="s">
        <v>331</v>
      </c>
      <c s="35" t="s">
        <v>5</v>
      </c>
      <c s="6" t="s">
        <v>332</v>
      </c>
      <c s="36" t="s">
        <v>54</v>
      </c>
      <c s="37">
        <v>0.18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328</v>
      </c>
      <c>
        <f>(M101*21)/100</f>
      </c>
      <c t="s">
        <v>28</v>
      </c>
    </row>
    <row r="102" spans="1:5" ht="25.5">
      <c r="A102" s="35" t="s">
        <v>56</v>
      </c>
      <c r="E102" s="39" t="s">
        <v>332</v>
      </c>
    </row>
    <row r="103" spans="1:5" ht="12.75">
      <c r="A103" s="35" t="s">
        <v>58</v>
      </c>
      <c r="E103" s="40" t="s">
        <v>5</v>
      </c>
    </row>
    <row r="104" spans="1:5" ht="12.75">
      <c r="A104" t="s">
        <v>59</v>
      </c>
      <c r="E10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COUNTIFS(L8:L1706,"=0",A8:A1706,"P")+COUNTIFS(L8:L1706,"",A8:A1706,"P")+SUM(Q8:Q1706)</f>
      </c>
    </row>
    <row r="8" spans="1:13" ht="12.75">
      <c r="A8" t="s">
        <v>45</v>
      </c>
      <c r="C8" s="28" t="s">
        <v>625</v>
      </c>
      <c r="E8" s="30" t="s">
        <v>624</v>
      </c>
      <c r="J8" s="29">
        <f>0+J9+J14+J163+J216+J297+J330+J407+J476+J517+J542+J639+J708+J777+J846+J915+J984+J1053+J1150+J1219+J1288+J1357+J1426+J1523+J1592+J1661</f>
      </c>
      <c s="29">
        <f>0+K9+K14+K163+K216+K297+K330+K407+K476+K517+K542+K639+K708+K777+K846+K915+K984+K1053+K1150+K1219+K1288+K1357+K1426+K1523+K1592+K1661</f>
      </c>
      <c s="29">
        <f>0+L9+L14+L163+L216+L297+L330+L407+L476+L517+L542+L639+L708+L777+L846+L915+L984+L1053+L1150+L1219+L1288+L1357+L1426+L1523+L1592+L1661</f>
      </c>
      <c s="29">
        <f>0+M9+M14+M163+M216+M297+M330+M407+M476+M517+M542+M639+M708+M777+M846+M915+M984+M1053+M1150+M1219+M1288+M1357+M1426+M1523+M1592+M1661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626</v>
      </c>
      <c s="34" t="s">
        <v>52</v>
      </c>
      <c s="35" t="s">
        <v>5</v>
      </c>
      <c s="6" t="s">
        <v>53</v>
      </c>
      <c s="36" t="s">
        <v>54</v>
      </c>
      <c s="37">
        <v>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379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</f>
      </c>
      <c s="32">
        <f>0+M15+M19+M23+M27+M31+M35+M39+M43+M47+M51+M55+M59+M63+M67+M71+M75+M79+M83+M87+M91+M95+M99+M103+M107+M111+M115+M119+M123+M127+M131+M135+M139+M143+M147+M151+M155+M159</f>
      </c>
    </row>
    <row r="15" spans="1:16" ht="12.75">
      <c r="A15" t="s">
        <v>50</v>
      </c>
      <c s="34" t="s">
        <v>62</v>
      </c>
      <c s="34" t="s">
        <v>185</v>
      </c>
      <c s="35" t="s">
        <v>5</v>
      </c>
      <c s="6" t="s">
        <v>186</v>
      </c>
      <c s="36" t="s">
        <v>174</v>
      </c>
      <c s="37">
        <v>90000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186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627</v>
      </c>
      <c s="35" t="s">
        <v>5</v>
      </c>
      <c s="6" t="s">
        <v>628</v>
      </c>
      <c s="36" t="s">
        <v>174</v>
      </c>
      <c s="37">
        <v>90000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12.75">
      <c r="A20" s="35" t="s">
        <v>56</v>
      </c>
      <c r="E20" s="39" t="s">
        <v>628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629</v>
      </c>
      <c s="35" t="s">
        <v>5</v>
      </c>
      <c s="6" t="s">
        <v>630</v>
      </c>
      <c s="36" t="s">
        <v>65</v>
      </c>
      <c s="37">
        <v>1315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630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631</v>
      </c>
      <c s="35" t="s">
        <v>5</v>
      </c>
      <c s="6" t="s">
        <v>632</v>
      </c>
      <c s="36" t="s">
        <v>65</v>
      </c>
      <c s="37">
        <v>1315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68</v>
      </c>
      <c>
        <f>(M27*21)/100</f>
      </c>
      <c t="s">
        <v>28</v>
      </c>
    </row>
    <row r="28" spans="1:5" ht="12.75">
      <c r="A28" s="35" t="s">
        <v>56</v>
      </c>
      <c r="E28" s="39" t="s">
        <v>632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74</v>
      </c>
      <c s="34" t="s">
        <v>633</v>
      </c>
      <c s="35" t="s">
        <v>5</v>
      </c>
      <c s="6" t="s">
        <v>634</v>
      </c>
      <c s="36" t="s">
        <v>206</v>
      </c>
      <c s="37">
        <v>1315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68</v>
      </c>
      <c>
        <f>(M31*21)/100</f>
      </c>
      <c t="s">
        <v>28</v>
      </c>
    </row>
    <row r="32" spans="1:5" ht="12.75">
      <c r="A32" s="35" t="s">
        <v>56</v>
      </c>
      <c r="E32" s="39" t="s">
        <v>634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50</v>
      </c>
      <c s="34" t="s">
        <v>27</v>
      </c>
      <c s="34" t="s">
        <v>228</v>
      </c>
      <c s="35" t="s">
        <v>5</v>
      </c>
      <c s="6" t="s">
        <v>229</v>
      </c>
      <c s="36" t="s">
        <v>65</v>
      </c>
      <c s="37">
        <v>1315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229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79</v>
      </c>
      <c s="34" t="s">
        <v>635</v>
      </c>
      <c s="35" t="s">
        <v>5</v>
      </c>
      <c s="6" t="s">
        <v>636</v>
      </c>
      <c s="36" t="s">
        <v>174</v>
      </c>
      <c s="37">
        <v>3000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636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25.5">
      <c r="A43" t="s">
        <v>50</v>
      </c>
      <c s="34" t="s">
        <v>82</v>
      </c>
      <c s="34" t="s">
        <v>637</v>
      </c>
      <c s="35" t="s">
        <v>5</v>
      </c>
      <c s="6" t="s">
        <v>638</v>
      </c>
      <c s="36" t="s">
        <v>174</v>
      </c>
      <c s="37">
        <v>3000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25.5">
      <c r="A44" s="35" t="s">
        <v>56</v>
      </c>
      <c r="E44" s="39" t="s">
        <v>638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85</v>
      </c>
      <c s="34" t="s">
        <v>197</v>
      </c>
      <c s="35" t="s">
        <v>5</v>
      </c>
      <c s="6" t="s">
        <v>198</v>
      </c>
      <c s="36" t="s">
        <v>174</v>
      </c>
      <c s="37">
        <v>3000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198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12.75">
      <c r="A51" t="s">
        <v>50</v>
      </c>
      <c s="34" t="s">
        <v>88</v>
      </c>
      <c s="34" t="s">
        <v>152</v>
      </c>
      <c s="35" t="s">
        <v>5</v>
      </c>
      <c s="6" t="s">
        <v>639</v>
      </c>
      <c s="36" t="s">
        <v>174</v>
      </c>
      <c s="37">
        <v>3600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68</v>
      </c>
      <c>
        <f>(M51*21)/100</f>
      </c>
      <c t="s">
        <v>28</v>
      </c>
    </row>
    <row r="52" spans="1:5" ht="12.75">
      <c r="A52" s="35" t="s">
        <v>56</v>
      </c>
      <c r="E52" s="39" t="s">
        <v>639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91</v>
      </c>
      <c s="34" t="s">
        <v>640</v>
      </c>
      <c s="35" t="s">
        <v>5</v>
      </c>
      <c s="6" t="s">
        <v>641</v>
      </c>
      <c s="36" t="s">
        <v>65</v>
      </c>
      <c s="37">
        <v>528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641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25.5">
      <c r="A59" t="s">
        <v>50</v>
      </c>
      <c s="34" t="s">
        <v>94</v>
      </c>
      <c s="34" t="s">
        <v>642</v>
      </c>
      <c s="35" t="s">
        <v>5</v>
      </c>
      <c s="6" t="s">
        <v>643</v>
      </c>
      <c s="36" t="s">
        <v>65</v>
      </c>
      <c s="37">
        <v>22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25.5">
      <c r="A60" s="35" t="s">
        <v>56</v>
      </c>
      <c r="E60" s="39" t="s">
        <v>643</v>
      </c>
    </row>
    <row r="61" spans="1:5" ht="12.75">
      <c r="A61" s="35" t="s">
        <v>58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97</v>
      </c>
      <c s="34" t="s">
        <v>644</v>
      </c>
      <c s="35" t="s">
        <v>5</v>
      </c>
      <c s="6" t="s">
        <v>645</v>
      </c>
      <c s="36" t="s">
        <v>206</v>
      </c>
      <c s="37">
        <v>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68</v>
      </c>
      <c>
        <f>(M63*21)/100</f>
      </c>
      <c t="s">
        <v>28</v>
      </c>
    </row>
    <row r="64" spans="1:5" ht="12.75">
      <c r="A64" s="35" t="s">
        <v>56</v>
      </c>
      <c r="E64" s="39" t="s">
        <v>645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12.75">
      <c r="A67" t="s">
        <v>50</v>
      </c>
      <c s="34" t="s">
        <v>100</v>
      </c>
      <c s="34" t="s">
        <v>646</v>
      </c>
      <c s="35" t="s">
        <v>5</v>
      </c>
      <c s="6" t="s">
        <v>647</v>
      </c>
      <c s="36" t="s">
        <v>174</v>
      </c>
      <c s="37">
        <v>45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68</v>
      </c>
      <c>
        <f>(M67*21)/100</f>
      </c>
      <c t="s">
        <v>28</v>
      </c>
    </row>
    <row r="68" spans="1:5" ht="12.75">
      <c r="A68" s="35" t="s">
        <v>56</v>
      </c>
      <c r="E68" s="39" t="s">
        <v>647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50</v>
      </c>
      <c s="34" t="s">
        <v>103</v>
      </c>
      <c s="34" t="s">
        <v>453</v>
      </c>
      <c s="35" t="s">
        <v>5</v>
      </c>
      <c s="6" t="s">
        <v>454</v>
      </c>
      <c s="36" t="s">
        <v>174</v>
      </c>
      <c s="37">
        <v>3000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454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50</v>
      </c>
      <c s="34" t="s">
        <v>106</v>
      </c>
      <c s="34" t="s">
        <v>66</v>
      </c>
      <c s="35" t="s">
        <v>5</v>
      </c>
      <c s="6" t="s">
        <v>648</v>
      </c>
      <c s="36" t="s">
        <v>174</v>
      </c>
      <c s="37">
        <v>3000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68</v>
      </c>
      <c>
        <f>(M75*21)/100</f>
      </c>
      <c t="s">
        <v>28</v>
      </c>
    </row>
    <row r="76" spans="1:5" ht="12.75">
      <c r="A76" s="35" t="s">
        <v>56</v>
      </c>
      <c r="E76" s="39" t="s">
        <v>648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12.75">
      <c r="A79" t="s">
        <v>50</v>
      </c>
      <c s="34" t="s">
        <v>109</v>
      </c>
      <c s="34" t="s">
        <v>69</v>
      </c>
      <c s="35" t="s">
        <v>5</v>
      </c>
      <c s="6" t="s">
        <v>649</v>
      </c>
      <c s="36" t="s">
        <v>206</v>
      </c>
      <c s="37">
        <v>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68</v>
      </c>
      <c>
        <f>(M79*21)/100</f>
      </c>
      <c t="s">
        <v>28</v>
      </c>
    </row>
    <row r="80" spans="1:5" ht="12.75">
      <c r="A80" s="35" t="s">
        <v>56</v>
      </c>
      <c r="E80" s="39" t="s">
        <v>649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50</v>
      </c>
      <c s="34" t="s">
        <v>112</v>
      </c>
      <c s="34" t="s">
        <v>80</v>
      </c>
      <c s="35" t="s">
        <v>5</v>
      </c>
      <c s="6" t="s">
        <v>650</v>
      </c>
      <c s="36" t="s">
        <v>206</v>
      </c>
      <c s="37">
        <v>850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68</v>
      </c>
      <c>
        <f>(M83*21)/100</f>
      </c>
      <c t="s">
        <v>28</v>
      </c>
    </row>
    <row r="84" spans="1:5" ht="12.75">
      <c r="A84" s="35" t="s">
        <v>56</v>
      </c>
      <c r="E84" s="39" t="s">
        <v>650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50</v>
      </c>
      <c s="34" t="s">
        <v>115</v>
      </c>
      <c s="34" t="s">
        <v>651</v>
      </c>
      <c s="35" t="s">
        <v>5</v>
      </c>
      <c s="6" t="s">
        <v>652</v>
      </c>
      <c s="36" t="s">
        <v>206</v>
      </c>
      <c s="37">
        <v>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68</v>
      </c>
      <c>
        <f>(M87*21)/100</f>
      </c>
      <c t="s">
        <v>28</v>
      </c>
    </row>
    <row r="88" spans="1:5" ht="12.75">
      <c r="A88" s="35" t="s">
        <v>56</v>
      </c>
      <c r="E88" s="39" t="s">
        <v>652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12.75">
      <c r="A91" t="s">
        <v>50</v>
      </c>
      <c s="34" t="s">
        <v>120</v>
      </c>
      <c s="34" t="s">
        <v>653</v>
      </c>
      <c s="35" t="s">
        <v>5</v>
      </c>
      <c s="6" t="s">
        <v>654</v>
      </c>
      <c s="36" t="s">
        <v>206</v>
      </c>
      <c s="37">
        <v>216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68</v>
      </c>
      <c>
        <f>(M91*21)/100</f>
      </c>
      <c t="s">
        <v>28</v>
      </c>
    </row>
    <row r="92" spans="1:5" ht="12.75">
      <c r="A92" s="35" t="s">
        <v>56</v>
      </c>
      <c r="E92" s="39" t="s">
        <v>654</v>
      </c>
    </row>
    <row r="93" spans="1:5" ht="12.75">
      <c r="A93" s="35" t="s">
        <v>58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12.75">
      <c r="A95" t="s">
        <v>50</v>
      </c>
      <c s="34" t="s">
        <v>123</v>
      </c>
      <c s="34" t="s">
        <v>655</v>
      </c>
      <c s="35" t="s">
        <v>5</v>
      </c>
      <c s="6" t="s">
        <v>656</v>
      </c>
      <c s="36" t="s">
        <v>174</v>
      </c>
      <c s="37">
        <v>3600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656</v>
      </c>
    </row>
    <row r="97" spans="1:5" ht="12.75">
      <c r="A97" s="35" t="s">
        <v>58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12.75">
      <c r="A99" t="s">
        <v>50</v>
      </c>
      <c s="34" t="s">
        <v>126</v>
      </c>
      <c s="34" t="s">
        <v>657</v>
      </c>
      <c s="35" t="s">
        <v>5</v>
      </c>
      <c s="6" t="s">
        <v>658</v>
      </c>
      <c s="36" t="s">
        <v>174</v>
      </c>
      <c s="37">
        <v>3600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658</v>
      </c>
    </row>
    <row r="101" spans="1:5" ht="12.75">
      <c r="A101" s="35" t="s">
        <v>58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50</v>
      </c>
      <c s="34" t="s">
        <v>129</v>
      </c>
      <c s="34" t="s">
        <v>659</v>
      </c>
      <c s="35" t="s">
        <v>5</v>
      </c>
      <c s="6" t="s">
        <v>660</v>
      </c>
      <c s="36" t="s">
        <v>65</v>
      </c>
      <c s="37">
        <v>216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12.75">
      <c r="A104" s="35" t="s">
        <v>56</v>
      </c>
      <c r="E104" s="39" t="s">
        <v>660</v>
      </c>
    </row>
    <row r="105" spans="1:5" ht="12.75">
      <c r="A105" s="35" t="s">
        <v>58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25.5">
      <c r="A107" t="s">
        <v>50</v>
      </c>
      <c s="34" t="s">
        <v>132</v>
      </c>
      <c s="34" t="s">
        <v>661</v>
      </c>
      <c s="35" t="s">
        <v>5</v>
      </c>
      <c s="6" t="s">
        <v>662</v>
      </c>
      <c s="36" t="s">
        <v>65</v>
      </c>
      <c s="37">
        <v>216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25.5">
      <c r="A108" s="35" t="s">
        <v>56</v>
      </c>
      <c r="E108" s="39" t="s">
        <v>662</v>
      </c>
    </row>
    <row r="109" spans="1:5" ht="12.75">
      <c r="A109" s="35" t="s">
        <v>58</v>
      </c>
      <c r="E109" s="40" t="s">
        <v>5</v>
      </c>
    </row>
    <row r="110" spans="1:5" ht="12.75">
      <c r="A110" t="s">
        <v>59</v>
      </c>
      <c r="E110" s="39" t="s">
        <v>5</v>
      </c>
    </row>
    <row r="111" spans="1:16" ht="12.75">
      <c r="A111" t="s">
        <v>50</v>
      </c>
      <c s="34" t="s">
        <v>134</v>
      </c>
      <c s="34" t="s">
        <v>663</v>
      </c>
      <c s="35" t="s">
        <v>5</v>
      </c>
      <c s="6" t="s">
        <v>664</v>
      </c>
      <c s="36" t="s">
        <v>202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68</v>
      </c>
      <c>
        <f>(M111*21)/100</f>
      </c>
      <c t="s">
        <v>28</v>
      </c>
    </row>
    <row r="112" spans="1:5" ht="12.75">
      <c r="A112" s="35" t="s">
        <v>56</v>
      </c>
      <c r="E112" s="39" t="s">
        <v>664</v>
      </c>
    </row>
    <row r="113" spans="1:5" ht="12.75">
      <c r="A113" s="35" t="s">
        <v>58</v>
      </c>
      <c r="E113" s="40" t="s">
        <v>5</v>
      </c>
    </row>
    <row r="114" spans="1:5" ht="12.75">
      <c r="A114" t="s">
        <v>59</v>
      </c>
      <c r="E114" s="39" t="s">
        <v>5</v>
      </c>
    </row>
    <row r="115" spans="1:16" ht="12.75">
      <c r="A115" t="s">
        <v>50</v>
      </c>
      <c s="34" t="s">
        <v>137</v>
      </c>
      <c s="34" t="s">
        <v>237</v>
      </c>
      <c s="35" t="s">
        <v>5</v>
      </c>
      <c s="6" t="s">
        <v>238</v>
      </c>
      <c s="36" t="s">
        <v>206</v>
      </c>
      <c s="37">
        <v>1290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68</v>
      </c>
      <c>
        <f>(M115*21)/100</f>
      </c>
      <c t="s">
        <v>28</v>
      </c>
    </row>
    <row r="116" spans="1:5" ht="12.75">
      <c r="A116" s="35" t="s">
        <v>56</v>
      </c>
      <c r="E116" s="39" t="s">
        <v>238</v>
      </c>
    </row>
    <row r="117" spans="1:5" ht="12.75">
      <c r="A117" s="35" t="s">
        <v>58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6" ht="12.75">
      <c r="A119" t="s">
        <v>50</v>
      </c>
      <c s="34" t="s">
        <v>140</v>
      </c>
      <c s="34" t="s">
        <v>240</v>
      </c>
      <c s="35" t="s">
        <v>5</v>
      </c>
      <c s="6" t="s">
        <v>241</v>
      </c>
      <c s="36" t="s">
        <v>206</v>
      </c>
      <c s="37">
        <v>350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68</v>
      </c>
      <c>
        <f>(M119*21)/100</f>
      </c>
      <c t="s">
        <v>28</v>
      </c>
    </row>
    <row r="120" spans="1:5" ht="12.75">
      <c r="A120" s="35" t="s">
        <v>56</v>
      </c>
      <c r="E120" s="39" t="s">
        <v>241</v>
      </c>
    </row>
    <row r="121" spans="1:5" ht="12.75">
      <c r="A121" s="35" t="s">
        <v>58</v>
      </c>
      <c r="E121" s="40" t="s">
        <v>5</v>
      </c>
    </row>
    <row r="122" spans="1:5" ht="12.75">
      <c r="A122" t="s">
        <v>59</v>
      </c>
      <c r="E122" s="39" t="s">
        <v>5</v>
      </c>
    </row>
    <row r="123" spans="1:16" ht="12.75">
      <c r="A123" t="s">
        <v>50</v>
      </c>
      <c s="34" t="s">
        <v>143</v>
      </c>
      <c s="34" t="s">
        <v>243</v>
      </c>
      <c s="35" t="s">
        <v>5</v>
      </c>
      <c s="6" t="s">
        <v>244</v>
      </c>
      <c s="36" t="s">
        <v>206</v>
      </c>
      <c s="37">
        <v>450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68</v>
      </c>
      <c>
        <f>(M123*21)/100</f>
      </c>
      <c t="s">
        <v>28</v>
      </c>
    </row>
    <row r="124" spans="1:5" ht="12.75">
      <c r="A124" s="35" t="s">
        <v>56</v>
      </c>
      <c r="E124" s="39" t="s">
        <v>244</v>
      </c>
    </row>
    <row r="125" spans="1:5" ht="12.75">
      <c r="A125" s="35" t="s">
        <v>58</v>
      </c>
      <c r="E125" s="40" t="s">
        <v>5</v>
      </c>
    </row>
    <row r="126" spans="1:5" ht="12.75">
      <c r="A126" t="s">
        <v>59</v>
      </c>
      <c r="E126" s="39" t="s">
        <v>5</v>
      </c>
    </row>
    <row r="127" spans="1:16" ht="12.75">
      <c r="A127" t="s">
        <v>50</v>
      </c>
      <c s="34" t="s">
        <v>148</v>
      </c>
      <c s="34" t="s">
        <v>246</v>
      </c>
      <c s="35" t="s">
        <v>5</v>
      </c>
      <c s="6" t="s">
        <v>247</v>
      </c>
      <c s="36" t="s">
        <v>206</v>
      </c>
      <c s="37">
        <v>450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68</v>
      </c>
      <c>
        <f>(M127*21)/100</f>
      </c>
      <c t="s">
        <v>28</v>
      </c>
    </row>
    <row r="128" spans="1:5" ht="12.75">
      <c r="A128" s="35" t="s">
        <v>56</v>
      </c>
      <c r="E128" s="39" t="s">
        <v>247</v>
      </c>
    </row>
    <row r="129" spans="1:5" ht="12.75">
      <c r="A129" s="35" t="s">
        <v>58</v>
      </c>
      <c r="E129" s="40" t="s">
        <v>5</v>
      </c>
    </row>
    <row r="130" spans="1:5" ht="12.75">
      <c r="A130" t="s">
        <v>59</v>
      </c>
      <c r="E130" s="39" t="s">
        <v>5</v>
      </c>
    </row>
    <row r="131" spans="1:16" ht="12.75">
      <c r="A131" t="s">
        <v>50</v>
      </c>
      <c s="34" t="s">
        <v>151</v>
      </c>
      <c s="34" t="s">
        <v>249</v>
      </c>
      <c s="35" t="s">
        <v>5</v>
      </c>
      <c s="6" t="s">
        <v>665</v>
      </c>
      <c s="36" t="s">
        <v>206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68</v>
      </c>
      <c>
        <f>(M131*21)/100</f>
      </c>
      <c t="s">
        <v>28</v>
      </c>
    </row>
    <row r="132" spans="1:5" ht="12.75">
      <c r="A132" s="35" t="s">
        <v>56</v>
      </c>
      <c r="E132" s="39" t="s">
        <v>665</v>
      </c>
    </row>
    <row r="133" spans="1:5" ht="12.75">
      <c r="A133" s="35" t="s">
        <v>58</v>
      </c>
      <c r="E133" s="40" t="s">
        <v>5</v>
      </c>
    </row>
    <row r="134" spans="1:5" ht="12.75">
      <c r="A134" t="s">
        <v>59</v>
      </c>
      <c r="E134" s="39" t="s">
        <v>5</v>
      </c>
    </row>
    <row r="135" spans="1:16" ht="12.75">
      <c r="A135" t="s">
        <v>50</v>
      </c>
      <c s="34" t="s">
        <v>154</v>
      </c>
      <c s="34" t="s">
        <v>666</v>
      </c>
      <c s="35" t="s">
        <v>5</v>
      </c>
      <c s="6" t="s">
        <v>667</v>
      </c>
      <c s="36" t="s">
        <v>206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68</v>
      </c>
      <c>
        <f>(M135*21)/100</f>
      </c>
      <c t="s">
        <v>28</v>
      </c>
    </row>
    <row r="136" spans="1:5" ht="12.75">
      <c r="A136" s="35" t="s">
        <v>56</v>
      </c>
      <c r="E136" s="39" t="s">
        <v>667</v>
      </c>
    </row>
    <row r="137" spans="1:5" ht="12.75">
      <c r="A137" s="35" t="s">
        <v>58</v>
      </c>
      <c r="E137" s="40" t="s">
        <v>5</v>
      </c>
    </row>
    <row r="138" spans="1:5" ht="12.75">
      <c r="A138" t="s">
        <v>59</v>
      </c>
      <c r="E138" s="39" t="s">
        <v>5</v>
      </c>
    </row>
    <row r="139" spans="1:16" ht="12.75">
      <c r="A139" t="s">
        <v>50</v>
      </c>
      <c s="34" t="s">
        <v>157</v>
      </c>
      <c s="34" t="s">
        <v>525</v>
      </c>
      <c s="35" t="s">
        <v>5</v>
      </c>
      <c s="6" t="s">
        <v>526</v>
      </c>
      <c s="36" t="s">
        <v>174</v>
      </c>
      <c s="37">
        <v>750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12.75">
      <c r="A140" s="35" t="s">
        <v>56</v>
      </c>
      <c r="E140" s="39" t="s">
        <v>526</v>
      </c>
    </row>
    <row r="141" spans="1:5" ht="12.75">
      <c r="A141" s="35" t="s">
        <v>58</v>
      </c>
      <c r="E141" s="40" t="s">
        <v>5</v>
      </c>
    </row>
    <row r="142" spans="1:5" ht="12.75">
      <c r="A142" t="s">
        <v>59</v>
      </c>
      <c r="E142" s="39" t="s">
        <v>5</v>
      </c>
    </row>
    <row r="143" spans="1:16" ht="12.75">
      <c r="A143" t="s">
        <v>50</v>
      </c>
      <c s="34" t="s">
        <v>160</v>
      </c>
      <c s="34" t="s">
        <v>668</v>
      </c>
      <c s="35" t="s">
        <v>5</v>
      </c>
      <c s="6" t="s">
        <v>669</v>
      </c>
      <c s="36" t="s">
        <v>174</v>
      </c>
      <c s="37">
        <v>750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669</v>
      </c>
    </row>
    <row r="145" spans="1:5" ht="12.75">
      <c r="A145" s="35" t="s">
        <v>58</v>
      </c>
      <c r="E145" s="40" t="s">
        <v>5</v>
      </c>
    </row>
    <row r="146" spans="1:5" ht="12.75">
      <c r="A146" t="s">
        <v>59</v>
      </c>
      <c r="E146" s="39" t="s">
        <v>5</v>
      </c>
    </row>
    <row r="147" spans="1:16" ht="12.75">
      <c r="A147" t="s">
        <v>50</v>
      </c>
      <c s="34" t="s">
        <v>163</v>
      </c>
      <c s="34" t="s">
        <v>670</v>
      </c>
      <c s="35" t="s">
        <v>5</v>
      </c>
      <c s="6" t="s">
        <v>671</v>
      </c>
      <c s="36" t="s">
        <v>65</v>
      </c>
      <c s="37">
        <v>15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28</v>
      </c>
    </row>
    <row r="148" spans="1:5" ht="12.75">
      <c r="A148" s="35" t="s">
        <v>56</v>
      </c>
      <c r="E148" s="39" t="s">
        <v>671</v>
      </c>
    </row>
    <row r="149" spans="1:5" ht="12.75">
      <c r="A149" s="35" t="s">
        <v>58</v>
      </c>
      <c r="E149" s="40" t="s">
        <v>5</v>
      </c>
    </row>
    <row r="150" spans="1:5" ht="12.75">
      <c r="A150" t="s">
        <v>59</v>
      </c>
      <c r="E150" s="39" t="s">
        <v>5</v>
      </c>
    </row>
    <row r="151" spans="1:16" ht="12.75">
      <c r="A151" t="s">
        <v>50</v>
      </c>
      <c s="34" t="s">
        <v>166</v>
      </c>
      <c s="34" t="s">
        <v>672</v>
      </c>
      <c s="35" t="s">
        <v>5</v>
      </c>
      <c s="6" t="s">
        <v>673</v>
      </c>
      <c s="36" t="s">
        <v>65</v>
      </c>
      <c s="37">
        <v>15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673</v>
      </c>
    </row>
    <row r="153" spans="1:5" ht="12.75">
      <c r="A153" s="35" t="s">
        <v>58</v>
      </c>
      <c r="E153" s="40" t="s">
        <v>5</v>
      </c>
    </row>
    <row r="154" spans="1:5" ht="12.75">
      <c r="A154" t="s">
        <v>59</v>
      </c>
      <c r="E154" s="39" t="s">
        <v>5</v>
      </c>
    </row>
    <row r="155" spans="1:16" ht="25.5">
      <c r="A155" t="s">
        <v>50</v>
      </c>
      <c s="34" t="s">
        <v>171</v>
      </c>
      <c s="34" t="s">
        <v>674</v>
      </c>
      <c s="35" t="s">
        <v>5</v>
      </c>
      <c s="6" t="s">
        <v>675</v>
      </c>
      <c s="36" t="s">
        <v>174</v>
      </c>
      <c s="37">
        <v>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25.5">
      <c r="A156" s="35" t="s">
        <v>56</v>
      </c>
      <c r="E156" s="39" t="s">
        <v>675</v>
      </c>
    </row>
    <row r="157" spans="1:5" ht="12.75">
      <c r="A157" s="35" t="s">
        <v>58</v>
      </c>
      <c r="E157" s="40" t="s">
        <v>5</v>
      </c>
    </row>
    <row r="158" spans="1:5" ht="12.75">
      <c r="A158" t="s">
        <v>59</v>
      </c>
      <c r="E158" s="39" t="s">
        <v>5</v>
      </c>
    </row>
    <row r="159" spans="1:16" ht="25.5">
      <c r="A159" t="s">
        <v>50</v>
      </c>
      <c s="34" t="s">
        <v>175</v>
      </c>
      <c s="34" t="s">
        <v>676</v>
      </c>
      <c s="35" t="s">
        <v>5</v>
      </c>
      <c s="6" t="s">
        <v>677</v>
      </c>
      <c s="36" t="s">
        <v>174</v>
      </c>
      <c s="37">
        <v>57.5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25.5">
      <c r="A160" s="35" t="s">
        <v>56</v>
      </c>
      <c r="E160" s="39" t="s">
        <v>677</v>
      </c>
    </row>
    <row r="161" spans="1:5" ht="12.75">
      <c r="A161" s="35" t="s">
        <v>58</v>
      </c>
      <c r="E161" s="40" t="s">
        <v>5</v>
      </c>
    </row>
    <row r="162" spans="1:5" ht="12.75">
      <c r="A162" t="s">
        <v>59</v>
      </c>
      <c r="E162" s="39" t="s">
        <v>5</v>
      </c>
    </row>
    <row r="163" spans="1:13" ht="12.75">
      <c r="A163" t="s">
        <v>47</v>
      </c>
      <c r="C163" s="31" t="s">
        <v>118</v>
      </c>
      <c r="E163" s="33" t="s">
        <v>678</v>
      </c>
      <c r="J163" s="32">
        <f>0</f>
      </c>
      <c s="32">
        <f>0</f>
      </c>
      <c s="32">
        <f>0+L164+L168+L172+L176+L180+L184+L188+L192+L196+L200+L204+L208+L212</f>
      </c>
      <c s="32">
        <f>0+M164+M168+M172+M176+M180+M184+M188+M192+M196+M200+M204+M208+M212</f>
      </c>
    </row>
    <row r="164" spans="1:16" ht="12.75">
      <c r="A164" t="s">
        <v>50</v>
      </c>
      <c s="34" t="s">
        <v>178</v>
      </c>
      <c s="34" t="s">
        <v>679</v>
      </c>
      <c s="35" t="s">
        <v>5</v>
      </c>
      <c s="6" t="s">
        <v>680</v>
      </c>
      <c s="36" t="s">
        <v>65</v>
      </c>
      <c s="37">
        <v>597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680</v>
      </c>
    </row>
    <row r="166" spans="1:5" ht="12.75">
      <c r="A166" s="35" t="s">
        <v>58</v>
      </c>
      <c r="E166" s="40" t="s">
        <v>5</v>
      </c>
    </row>
    <row r="167" spans="1:5" ht="12.75">
      <c r="A167" t="s">
        <v>59</v>
      </c>
      <c r="E167" s="39" t="s">
        <v>5</v>
      </c>
    </row>
    <row r="168" spans="1:16" ht="12.75">
      <c r="A168" t="s">
        <v>50</v>
      </c>
      <c s="34" t="s">
        <v>181</v>
      </c>
      <c s="34" t="s">
        <v>681</v>
      </c>
      <c s="35" t="s">
        <v>5</v>
      </c>
      <c s="6" t="s">
        <v>682</v>
      </c>
      <c s="36" t="s">
        <v>65</v>
      </c>
      <c s="37">
        <v>597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682</v>
      </c>
    </row>
    <row r="170" spans="1:5" ht="12.75">
      <c r="A170" s="35" t="s">
        <v>58</v>
      </c>
      <c r="E170" s="40" t="s">
        <v>5</v>
      </c>
    </row>
    <row r="171" spans="1:5" ht="12.75">
      <c r="A171" t="s">
        <v>59</v>
      </c>
      <c r="E171" s="39" t="s">
        <v>5</v>
      </c>
    </row>
    <row r="172" spans="1:16" ht="12.75">
      <c r="A172" t="s">
        <v>50</v>
      </c>
      <c s="34" t="s">
        <v>184</v>
      </c>
      <c s="34" t="s">
        <v>683</v>
      </c>
      <c s="35" t="s">
        <v>5</v>
      </c>
      <c s="6" t="s">
        <v>684</v>
      </c>
      <c s="36" t="s">
        <v>65</v>
      </c>
      <c s="37">
        <v>71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28</v>
      </c>
    </row>
    <row r="173" spans="1:5" ht="12.75">
      <c r="A173" s="35" t="s">
        <v>56</v>
      </c>
      <c r="E173" s="39" t="s">
        <v>684</v>
      </c>
    </row>
    <row r="174" spans="1:5" ht="12.75">
      <c r="A174" s="35" t="s">
        <v>58</v>
      </c>
      <c r="E174" s="40" t="s">
        <v>5</v>
      </c>
    </row>
    <row r="175" spans="1:5" ht="12.75">
      <c r="A175" t="s">
        <v>59</v>
      </c>
      <c r="E175" s="39" t="s">
        <v>5</v>
      </c>
    </row>
    <row r="176" spans="1:16" ht="12.75">
      <c r="A176" t="s">
        <v>50</v>
      </c>
      <c s="34" t="s">
        <v>187</v>
      </c>
      <c s="34" t="s">
        <v>685</v>
      </c>
      <c s="35" t="s">
        <v>5</v>
      </c>
      <c s="6" t="s">
        <v>686</v>
      </c>
      <c s="36" t="s">
        <v>65</v>
      </c>
      <c s="37">
        <v>71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686</v>
      </c>
    </row>
    <row r="178" spans="1:5" ht="12.75">
      <c r="A178" s="35" t="s">
        <v>58</v>
      </c>
      <c r="E178" s="40" t="s">
        <v>5</v>
      </c>
    </row>
    <row r="179" spans="1:5" ht="12.75">
      <c r="A179" t="s">
        <v>59</v>
      </c>
      <c r="E179" s="39" t="s">
        <v>5</v>
      </c>
    </row>
    <row r="180" spans="1:16" ht="12.75">
      <c r="A180" t="s">
        <v>50</v>
      </c>
      <c s="34" t="s">
        <v>190</v>
      </c>
      <c s="34" t="s">
        <v>687</v>
      </c>
      <c s="35" t="s">
        <v>5</v>
      </c>
      <c s="6" t="s">
        <v>688</v>
      </c>
      <c s="36" t="s">
        <v>65</v>
      </c>
      <c s="37">
        <v>597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688</v>
      </c>
    </row>
    <row r="182" spans="1:5" ht="12.75">
      <c r="A182" s="35" t="s">
        <v>58</v>
      </c>
      <c r="E182" s="40" t="s">
        <v>5</v>
      </c>
    </row>
    <row r="183" spans="1:5" ht="12.75">
      <c r="A183" t="s">
        <v>59</v>
      </c>
      <c r="E183" s="39" t="s">
        <v>5</v>
      </c>
    </row>
    <row r="184" spans="1:16" ht="25.5">
      <c r="A184" t="s">
        <v>50</v>
      </c>
      <c s="34" t="s">
        <v>193</v>
      </c>
      <c s="34" t="s">
        <v>689</v>
      </c>
      <c s="35" t="s">
        <v>5</v>
      </c>
      <c s="6" t="s">
        <v>690</v>
      </c>
      <c s="36" t="s">
        <v>65</v>
      </c>
      <c s="37">
        <v>154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68</v>
      </c>
      <c>
        <f>(M184*21)/100</f>
      </c>
      <c t="s">
        <v>28</v>
      </c>
    </row>
    <row r="185" spans="1:5" ht="25.5">
      <c r="A185" s="35" t="s">
        <v>56</v>
      </c>
      <c r="E185" s="39" t="s">
        <v>690</v>
      </c>
    </row>
    <row r="186" spans="1:5" ht="12.75">
      <c r="A186" s="35" t="s">
        <v>58</v>
      </c>
      <c r="E186" s="40" t="s">
        <v>5</v>
      </c>
    </row>
    <row r="187" spans="1:5" ht="12.75">
      <c r="A187" t="s">
        <v>59</v>
      </c>
      <c r="E187" s="39" t="s">
        <v>5</v>
      </c>
    </row>
    <row r="188" spans="1:16" ht="12.75">
      <c r="A188" t="s">
        <v>50</v>
      </c>
      <c s="34" t="s">
        <v>196</v>
      </c>
      <c s="34" t="s">
        <v>691</v>
      </c>
      <c s="35" t="s">
        <v>5</v>
      </c>
      <c s="6" t="s">
        <v>692</v>
      </c>
      <c s="36" t="s">
        <v>65</v>
      </c>
      <c s="37">
        <v>443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692</v>
      </c>
    </row>
    <row r="190" spans="1:5" ht="12.75">
      <c r="A190" s="35" t="s">
        <v>58</v>
      </c>
      <c r="E190" s="40" t="s">
        <v>5</v>
      </c>
    </row>
    <row r="191" spans="1:5" ht="12.75">
      <c r="A191" t="s">
        <v>59</v>
      </c>
      <c r="E191" s="39" t="s">
        <v>5</v>
      </c>
    </row>
    <row r="192" spans="1:16" ht="12.75">
      <c r="A192" t="s">
        <v>50</v>
      </c>
      <c s="34" t="s">
        <v>199</v>
      </c>
      <c s="34" t="s">
        <v>693</v>
      </c>
      <c s="35" t="s">
        <v>5</v>
      </c>
      <c s="6" t="s">
        <v>694</v>
      </c>
      <c s="36" t="s">
        <v>65</v>
      </c>
      <c s="37">
        <v>443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28</v>
      </c>
    </row>
    <row r="193" spans="1:5" ht="12.75">
      <c r="A193" s="35" t="s">
        <v>56</v>
      </c>
      <c r="E193" s="39" t="s">
        <v>694</v>
      </c>
    </row>
    <row r="194" spans="1:5" ht="12.75">
      <c r="A194" s="35" t="s">
        <v>58</v>
      </c>
      <c r="E194" s="40" t="s">
        <v>5</v>
      </c>
    </row>
    <row r="195" spans="1:5" ht="12.75">
      <c r="A195" t="s">
        <v>59</v>
      </c>
      <c r="E195" s="39" t="s">
        <v>5</v>
      </c>
    </row>
    <row r="196" spans="1:16" ht="12.75">
      <c r="A196" t="s">
        <v>50</v>
      </c>
      <c s="34" t="s">
        <v>203</v>
      </c>
      <c s="34" t="s">
        <v>695</v>
      </c>
      <c s="35" t="s">
        <v>5</v>
      </c>
      <c s="6" t="s">
        <v>696</v>
      </c>
      <c s="36" t="s">
        <v>65</v>
      </c>
      <c s="37">
        <v>443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696</v>
      </c>
    </row>
    <row r="198" spans="1:5" ht="12.75">
      <c r="A198" s="35" t="s">
        <v>58</v>
      </c>
      <c r="E198" s="40" t="s">
        <v>5</v>
      </c>
    </row>
    <row r="199" spans="1:5" ht="12.75">
      <c r="A199" t="s">
        <v>59</v>
      </c>
      <c r="E199" s="39" t="s">
        <v>5</v>
      </c>
    </row>
    <row r="200" spans="1:16" ht="12.75">
      <c r="A200" t="s">
        <v>50</v>
      </c>
      <c s="34" t="s">
        <v>207</v>
      </c>
      <c s="34" t="s">
        <v>225</v>
      </c>
      <c s="35" t="s">
        <v>5</v>
      </c>
      <c s="6" t="s">
        <v>226</v>
      </c>
      <c s="36" t="s">
        <v>65</v>
      </c>
      <c s="37">
        <v>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28</v>
      </c>
    </row>
    <row r="201" spans="1:5" ht="12.75">
      <c r="A201" s="35" t="s">
        <v>56</v>
      </c>
      <c r="E201" s="39" t="s">
        <v>226</v>
      </c>
    </row>
    <row r="202" spans="1:5" ht="12.75">
      <c r="A202" s="35" t="s">
        <v>58</v>
      </c>
      <c r="E202" s="40" t="s">
        <v>5</v>
      </c>
    </row>
    <row r="203" spans="1:5" ht="12.75">
      <c r="A203" t="s">
        <v>59</v>
      </c>
      <c r="E203" s="39" t="s">
        <v>5</v>
      </c>
    </row>
    <row r="204" spans="1:16" ht="12.75">
      <c r="A204" t="s">
        <v>50</v>
      </c>
      <c s="34" t="s">
        <v>210</v>
      </c>
      <c s="34" t="s">
        <v>697</v>
      </c>
      <c s="35" t="s">
        <v>5</v>
      </c>
      <c s="6" t="s">
        <v>698</v>
      </c>
      <c s="36" t="s">
        <v>65</v>
      </c>
      <c s="37">
        <v>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28</v>
      </c>
    </row>
    <row r="205" spans="1:5" ht="12.75">
      <c r="A205" s="35" t="s">
        <v>56</v>
      </c>
      <c r="E205" s="39" t="s">
        <v>698</v>
      </c>
    </row>
    <row r="206" spans="1:5" ht="12.75">
      <c r="A206" s="35" t="s">
        <v>58</v>
      </c>
      <c r="E206" s="40" t="s">
        <v>5</v>
      </c>
    </row>
    <row r="207" spans="1:5" ht="12.75">
      <c r="A207" t="s">
        <v>59</v>
      </c>
      <c r="E207" s="39" t="s">
        <v>5</v>
      </c>
    </row>
    <row r="208" spans="1:16" ht="12.75">
      <c r="A208" t="s">
        <v>50</v>
      </c>
      <c s="34" t="s">
        <v>213</v>
      </c>
      <c s="34" t="s">
        <v>699</v>
      </c>
      <c s="35" t="s">
        <v>5</v>
      </c>
      <c s="6" t="s">
        <v>700</v>
      </c>
      <c s="36" t="s">
        <v>65</v>
      </c>
      <c s="37">
        <v>44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28</v>
      </c>
    </row>
    <row r="209" spans="1:5" ht="12.75">
      <c r="A209" s="35" t="s">
        <v>56</v>
      </c>
      <c r="E209" s="39" t="s">
        <v>700</v>
      </c>
    </row>
    <row r="210" spans="1:5" ht="12.75">
      <c r="A210" s="35" t="s">
        <v>58</v>
      </c>
      <c r="E210" s="40" t="s">
        <v>5</v>
      </c>
    </row>
    <row r="211" spans="1:5" ht="12.75">
      <c r="A211" t="s">
        <v>59</v>
      </c>
      <c r="E211" s="39" t="s">
        <v>5</v>
      </c>
    </row>
    <row r="212" spans="1:16" ht="25.5">
      <c r="A212" t="s">
        <v>50</v>
      </c>
      <c s="34" t="s">
        <v>214</v>
      </c>
      <c s="34" t="s">
        <v>701</v>
      </c>
      <c s="35" t="s">
        <v>5</v>
      </c>
      <c s="6" t="s">
        <v>702</v>
      </c>
      <c s="36" t="s">
        <v>65</v>
      </c>
      <c s="37">
        <v>44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28</v>
      </c>
    </row>
    <row r="213" spans="1:5" ht="25.5">
      <c r="A213" s="35" t="s">
        <v>56</v>
      </c>
      <c r="E213" s="39" t="s">
        <v>702</v>
      </c>
    </row>
    <row r="214" spans="1:5" ht="12.75">
      <c r="A214" s="35" t="s">
        <v>58</v>
      </c>
      <c r="E214" s="40" t="s">
        <v>5</v>
      </c>
    </row>
    <row r="215" spans="1:5" ht="12.75">
      <c r="A215" t="s">
        <v>59</v>
      </c>
      <c r="E215" s="39" t="s">
        <v>5</v>
      </c>
    </row>
    <row r="216" spans="1:13" ht="12.75">
      <c r="A216" t="s">
        <v>47</v>
      </c>
      <c r="C216" s="31" t="s">
        <v>146</v>
      </c>
      <c r="E216" s="33" t="s">
        <v>703</v>
      </c>
      <c r="J216" s="32">
        <f>0</f>
      </c>
      <c s="32">
        <f>0</f>
      </c>
      <c s="32">
        <f>0+L217+L221+L225+L229+L233+L237+L241+L245+L249+L253+L257+L261+L265+L269+L273+L277+L281+L285+L289+L293</f>
      </c>
      <c s="32">
        <f>0+M217+M221+M225+M229+M233+M237+M241+M245+M249+M253+M257+M261+M265+M269+M273+M277+M281+M285+M289+M293</f>
      </c>
    </row>
    <row r="217" spans="1:16" ht="12.75">
      <c r="A217" t="s">
        <v>50</v>
      </c>
      <c s="34" t="s">
        <v>215</v>
      </c>
      <c s="34" t="s">
        <v>704</v>
      </c>
      <c s="35" t="s">
        <v>5</v>
      </c>
      <c s="6" t="s">
        <v>705</v>
      </c>
      <c s="36" t="s">
        <v>174</v>
      </c>
      <c s="37">
        <v>80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28</v>
      </c>
    </row>
    <row r="218" spans="1:5" ht="12.75">
      <c r="A218" s="35" t="s">
        <v>56</v>
      </c>
      <c r="E218" s="39" t="s">
        <v>705</v>
      </c>
    </row>
    <row r="219" spans="1:5" ht="12.75">
      <c r="A219" s="35" t="s">
        <v>58</v>
      </c>
      <c r="E219" s="40" t="s">
        <v>5</v>
      </c>
    </row>
    <row r="220" spans="1:5" ht="12.75">
      <c r="A220" t="s">
        <v>59</v>
      </c>
      <c r="E220" s="39" t="s">
        <v>5</v>
      </c>
    </row>
    <row r="221" spans="1:16" ht="12.75">
      <c r="A221" t="s">
        <v>50</v>
      </c>
      <c s="34" t="s">
        <v>218</v>
      </c>
      <c s="34" t="s">
        <v>89</v>
      </c>
      <c s="35" t="s">
        <v>5</v>
      </c>
      <c s="6" t="s">
        <v>706</v>
      </c>
      <c s="36" t="s">
        <v>174</v>
      </c>
      <c s="37">
        <v>50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68</v>
      </c>
      <c>
        <f>(M221*21)/100</f>
      </c>
      <c t="s">
        <v>28</v>
      </c>
    </row>
    <row r="222" spans="1:5" ht="12.75">
      <c r="A222" s="35" t="s">
        <v>56</v>
      </c>
      <c r="E222" s="39" t="s">
        <v>706</v>
      </c>
    </row>
    <row r="223" spans="1:5" ht="12.75">
      <c r="A223" s="35" t="s">
        <v>58</v>
      </c>
      <c r="E223" s="40" t="s">
        <v>5</v>
      </c>
    </row>
    <row r="224" spans="1:5" ht="12.75">
      <c r="A224" t="s">
        <v>59</v>
      </c>
      <c r="E224" s="39" t="s">
        <v>5</v>
      </c>
    </row>
    <row r="225" spans="1:16" ht="12.75">
      <c r="A225" t="s">
        <v>50</v>
      </c>
      <c s="34" t="s">
        <v>221</v>
      </c>
      <c s="34" t="s">
        <v>707</v>
      </c>
      <c s="35" t="s">
        <v>5</v>
      </c>
      <c s="6" t="s">
        <v>708</v>
      </c>
      <c s="36" t="s">
        <v>174</v>
      </c>
      <c s="37">
        <v>30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68</v>
      </c>
      <c>
        <f>(M225*21)/100</f>
      </c>
      <c t="s">
        <v>28</v>
      </c>
    </row>
    <row r="226" spans="1:5" ht="12.75">
      <c r="A226" s="35" t="s">
        <v>56</v>
      </c>
      <c r="E226" s="39" t="s">
        <v>708</v>
      </c>
    </row>
    <row r="227" spans="1:5" ht="12.75">
      <c r="A227" s="35" t="s">
        <v>58</v>
      </c>
      <c r="E227" s="40" t="s">
        <v>5</v>
      </c>
    </row>
    <row r="228" spans="1:5" ht="12.75">
      <c r="A228" t="s">
        <v>59</v>
      </c>
      <c r="E228" s="39" t="s">
        <v>5</v>
      </c>
    </row>
    <row r="229" spans="1:16" ht="12.75">
      <c r="A229" t="s">
        <v>50</v>
      </c>
      <c s="34" t="s">
        <v>224</v>
      </c>
      <c s="34" t="s">
        <v>709</v>
      </c>
      <c s="35" t="s">
        <v>5</v>
      </c>
      <c s="6" t="s">
        <v>710</v>
      </c>
      <c s="36" t="s">
        <v>174</v>
      </c>
      <c s="37">
        <v>390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28</v>
      </c>
    </row>
    <row r="230" spans="1:5" ht="12.75">
      <c r="A230" s="35" t="s">
        <v>56</v>
      </c>
      <c r="E230" s="39" t="s">
        <v>710</v>
      </c>
    </row>
    <row r="231" spans="1:5" ht="12.75">
      <c r="A231" s="35" t="s">
        <v>58</v>
      </c>
      <c r="E231" s="40" t="s">
        <v>5</v>
      </c>
    </row>
    <row r="232" spans="1:5" ht="12.75">
      <c r="A232" t="s">
        <v>59</v>
      </c>
      <c r="E232" s="39" t="s">
        <v>5</v>
      </c>
    </row>
    <row r="233" spans="1:16" ht="12.75">
      <c r="A233" t="s">
        <v>50</v>
      </c>
      <c s="34" t="s">
        <v>227</v>
      </c>
      <c s="34" t="s">
        <v>711</v>
      </c>
      <c s="35" t="s">
        <v>5</v>
      </c>
      <c s="6" t="s">
        <v>712</v>
      </c>
      <c s="36" t="s">
        <v>174</v>
      </c>
      <c s="37">
        <v>15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68</v>
      </c>
      <c>
        <f>(M233*21)/100</f>
      </c>
      <c t="s">
        <v>28</v>
      </c>
    </row>
    <row r="234" spans="1:5" ht="12.75">
      <c r="A234" s="35" t="s">
        <v>56</v>
      </c>
      <c r="E234" s="39" t="s">
        <v>712</v>
      </c>
    </row>
    <row r="235" spans="1:5" ht="12.75">
      <c r="A235" s="35" t="s">
        <v>58</v>
      </c>
      <c r="E235" s="40" t="s">
        <v>5</v>
      </c>
    </row>
    <row r="236" spans="1:5" ht="12.75">
      <c r="A236" t="s">
        <v>59</v>
      </c>
      <c r="E236" s="39" t="s">
        <v>5</v>
      </c>
    </row>
    <row r="237" spans="1:16" ht="12.75">
      <c r="A237" t="s">
        <v>50</v>
      </c>
      <c s="34" t="s">
        <v>230</v>
      </c>
      <c s="34" t="s">
        <v>95</v>
      </c>
      <c s="35" t="s">
        <v>5</v>
      </c>
      <c s="6" t="s">
        <v>713</v>
      </c>
      <c s="36" t="s">
        <v>174</v>
      </c>
      <c s="37">
        <v>185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68</v>
      </c>
      <c>
        <f>(M237*21)/100</f>
      </c>
      <c t="s">
        <v>28</v>
      </c>
    </row>
    <row r="238" spans="1:5" ht="12.75">
      <c r="A238" s="35" t="s">
        <v>56</v>
      </c>
      <c r="E238" s="39" t="s">
        <v>713</v>
      </c>
    </row>
    <row r="239" spans="1:5" ht="12.75">
      <c r="A239" s="35" t="s">
        <v>58</v>
      </c>
      <c r="E239" s="40" t="s">
        <v>5</v>
      </c>
    </row>
    <row r="240" spans="1:5" ht="12.75">
      <c r="A240" t="s">
        <v>59</v>
      </c>
      <c r="E240" s="39" t="s">
        <v>5</v>
      </c>
    </row>
    <row r="241" spans="1:16" ht="12.75">
      <c r="A241" t="s">
        <v>50</v>
      </c>
      <c s="34" t="s">
        <v>233</v>
      </c>
      <c s="34" t="s">
        <v>104</v>
      </c>
      <c s="35" t="s">
        <v>5</v>
      </c>
      <c s="6" t="s">
        <v>714</v>
      </c>
      <c s="36" t="s">
        <v>174</v>
      </c>
      <c s="37">
        <v>75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68</v>
      </c>
      <c>
        <f>(M241*21)/100</f>
      </c>
      <c t="s">
        <v>28</v>
      </c>
    </row>
    <row r="242" spans="1:5" ht="12.75">
      <c r="A242" s="35" t="s">
        <v>56</v>
      </c>
      <c r="E242" s="39" t="s">
        <v>714</v>
      </c>
    </row>
    <row r="243" spans="1:5" ht="12.75">
      <c r="A243" s="35" t="s">
        <v>58</v>
      </c>
      <c r="E243" s="40" t="s">
        <v>5</v>
      </c>
    </row>
    <row r="244" spans="1:5" ht="12.75">
      <c r="A244" t="s">
        <v>59</v>
      </c>
      <c r="E244" s="39" t="s">
        <v>5</v>
      </c>
    </row>
    <row r="245" spans="1:16" ht="12.75">
      <c r="A245" t="s">
        <v>50</v>
      </c>
      <c s="34" t="s">
        <v>236</v>
      </c>
      <c s="34" t="s">
        <v>715</v>
      </c>
      <c s="35" t="s">
        <v>5</v>
      </c>
      <c s="6" t="s">
        <v>716</v>
      </c>
      <c s="36" t="s">
        <v>174</v>
      </c>
      <c s="37">
        <v>80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68</v>
      </c>
      <c>
        <f>(M245*21)/100</f>
      </c>
      <c t="s">
        <v>28</v>
      </c>
    </row>
    <row r="246" spans="1:5" ht="12.75">
      <c r="A246" s="35" t="s">
        <v>56</v>
      </c>
      <c r="E246" s="39" t="s">
        <v>716</v>
      </c>
    </row>
    <row r="247" spans="1:5" ht="12.75">
      <c r="A247" s="35" t="s">
        <v>58</v>
      </c>
      <c r="E247" s="40" t="s">
        <v>5</v>
      </c>
    </row>
    <row r="248" spans="1:5" ht="12.75">
      <c r="A248" t="s">
        <v>59</v>
      </c>
      <c r="E248" s="39" t="s">
        <v>5</v>
      </c>
    </row>
    <row r="249" spans="1:16" ht="12.75">
      <c r="A249" t="s">
        <v>50</v>
      </c>
      <c s="34" t="s">
        <v>239</v>
      </c>
      <c s="34" t="s">
        <v>717</v>
      </c>
      <c s="35" t="s">
        <v>5</v>
      </c>
      <c s="6" t="s">
        <v>718</v>
      </c>
      <c s="36" t="s">
        <v>174</v>
      </c>
      <c s="37">
        <v>35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68</v>
      </c>
      <c>
        <f>(M249*21)/100</f>
      </c>
      <c t="s">
        <v>28</v>
      </c>
    </row>
    <row r="250" spans="1:5" ht="12.75">
      <c r="A250" s="35" t="s">
        <v>56</v>
      </c>
      <c r="E250" s="39" t="s">
        <v>718</v>
      </c>
    </row>
    <row r="251" spans="1:5" ht="12.75">
      <c r="A251" s="35" t="s">
        <v>58</v>
      </c>
      <c r="E251" s="40" t="s">
        <v>5</v>
      </c>
    </row>
    <row r="252" spans="1:5" ht="12.75">
      <c r="A252" t="s">
        <v>59</v>
      </c>
      <c r="E252" s="39" t="s">
        <v>5</v>
      </c>
    </row>
    <row r="253" spans="1:16" ht="12.75">
      <c r="A253" t="s">
        <v>50</v>
      </c>
      <c s="34" t="s">
        <v>242</v>
      </c>
      <c s="34" t="s">
        <v>719</v>
      </c>
      <c s="35" t="s">
        <v>5</v>
      </c>
      <c s="6" t="s">
        <v>720</v>
      </c>
      <c s="36" t="s">
        <v>174</v>
      </c>
      <c s="37">
        <v>45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28</v>
      </c>
    </row>
    <row r="254" spans="1:5" ht="12.75">
      <c r="A254" s="35" t="s">
        <v>56</v>
      </c>
      <c r="E254" s="39" t="s">
        <v>720</v>
      </c>
    </row>
    <row r="255" spans="1:5" ht="12.75">
      <c r="A255" s="35" t="s">
        <v>58</v>
      </c>
      <c r="E255" s="40" t="s">
        <v>5</v>
      </c>
    </row>
    <row r="256" spans="1:5" ht="12.75">
      <c r="A256" t="s">
        <v>59</v>
      </c>
      <c r="E256" s="39" t="s">
        <v>5</v>
      </c>
    </row>
    <row r="257" spans="1:16" ht="12.75">
      <c r="A257" t="s">
        <v>50</v>
      </c>
      <c s="34" t="s">
        <v>245</v>
      </c>
      <c s="34" t="s">
        <v>101</v>
      </c>
      <c s="35" t="s">
        <v>5</v>
      </c>
      <c s="6" t="s">
        <v>721</v>
      </c>
      <c s="36" t="s">
        <v>174</v>
      </c>
      <c s="37">
        <v>45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68</v>
      </c>
      <c>
        <f>(M257*21)/100</f>
      </c>
      <c t="s">
        <v>28</v>
      </c>
    </row>
    <row r="258" spans="1:5" ht="12.75">
      <c r="A258" s="35" t="s">
        <v>56</v>
      </c>
      <c r="E258" s="39" t="s">
        <v>721</v>
      </c>
    </row>
    <row r="259" spans="1:5" ht="12.75">
      <c r="A259" s="35" t="s">
        <v>58</v>
      </c>
      <c r="E259" s="40" t="s">
        <v>5</v>
      </c>
    </row>
    <row r="260" spans="1:5" ht="12.75">
      <c r="A260" t="s">
        <v>59</v>
      </c>
      <c r="E260" s="39" t="s">
        <v>5</v>
      </c>
    </row>
    <row r="261" spans="1:16" ht="12.75">
      <c r="A261" t="s">
        <v>50</v>
      </c>
      <c s="34" t="s">
        <v>248</v>
      </c>
      <c s="34" t="s">
        <v>270</v>
      </c>
      <c s="35" t="s">
        <v>5</v>
      </c>
      <c s="6" t="s">
        <v>271</v>
      </c>
      <c s="36" t="s">
        <v>174</v>
      </c>
      <c s="37">
        <v>8000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28</v>
      </c>
    </row>
    <row r="262" spans="1:5" ht="12.75">
      <c r="A262" s="35" t="s">
        <v>56</v>
      </c>
      <c r="E262" s="39" t="s">
        <v>271</v>
      </c>
    </row>
    <row r="263" spans="1:5" ht="12.75">
      <c r="A263" s="35" t="s">
        <v>58</v>
      </c>
      <c r="E263" s="40" t="s">
        <v>5</v>
      </c>
    </row>
    <row r="264" spans="1:5" ht="12.75">
      <c r="A264" t="s">
        <v>59</v>
      </c>
      <c r="E264" s="39" t="s">
        <v>5</v>
      </c>
    </row>
    <row r="265" spans="1:16" ht="12.75">
      <c r="A265" t="s">
        <v>50</v>
      </c>
      <c s="34" t="s">
        <v>251</v>
      </c>
      <c s="34" t="s">
        <v>276</v>
      </c>
      <c s="35" t="s">
        <v>5</v>
      </c>
      <c s="6" t="s">
        <v>277</v>
      </c>
      <c s="36" t="s">
        <v>174</v>
      </c>
      <c s="37">
        <v>3000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277</v>
      </c>
    </row>
    <row r="267" spans="1:5" ht="12.75">
      <c r="A267" s="35" t="s">
        <v>58</v>
      </c>
      <c r="E267" s="40" t="s">
        <v>5</v>
      </c>
    </row>
    <row r="268" spans="1:5" ht="12.75">
      <c r="A268" t="s">
        <v>59</v>
      </c>
      <c r="E268" s="39" t="s">
        <v>5</v>
      </c>
    </row>
    <row r="269" spans="1:16" ht="12.75">
      <c r="A269" t="s">
        <v>50</v>
      </c>
      <c s="34" t="s">
        <v>254</v>
      </c>
      <c s="34" t="s">
        <v>722</v>
      </c>
      <c s="35" t="s">
        <v>5</v>
      </c>
      <c s="6" t="s">
        <v>723</v>
      </c>
      <c s="36" t="s">
        <v>174</v>
      </c>
      <c s="37">
        <v>5000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12.75">
      <c r="A270" s="35" t="s">
        <v>56</v>
      </c>
      <c r="E270" s="39" t="s">
        <v>723</v>
      </c>
    </row>
    <row r="271" spans="1:5" ht="12.75">
      <c r="A271" s="35" t="s">
        <v>58</v>
      </c>
      <c r="E271" s="40" t="s">
        <v>5</v>
      </c>
    </row>
    <row r="272" spans="1:5" ht="12.75">
      <c r="A272" t="s">
        <v>59</v>
      </c>
      <c r="E272" s="39" t="s">
        <v>5</v>
      </c>
    </row>
    <row r="273" spans="1:16" ht="12.75">
      <c r="A273" t="s">
        <v>50</v>
      </c>
      <c s="34" t="s">
        <v>257</v>
      </c>
      <c s="34" t="s">
        <v>445</v>
      </c>
      <c s="35" t="s">
        <v>5</v>
      </c>
      <c s="6" t="s">
        <v>446</v>
      </c>
      <c s="36" t="s">
        <v>174</v>
      </c>
      <c s="37">
        <v>3000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12.75">
      <c r="A274" s="35" t="s">
        <v>56</v>
      </c>
      <c r="E274" s="39" t="s">
        <v>446</v>
      </c>
    </row>
    <row r="275" spans="1:5" ht="12.75">
      <c r="A275" s="35" t="s">
        <v>58</v>
      </c>
      <c r="E275" s="40" t="s">
        <v>5</v>
      </c>
    </row>
    <row r="276" spans="1:5" ht="12.75">
      <c r="A276" t="s">
        <v>59</v>
      </c>
      <c r="E276" s="39" t="s">
        <v>5</v>
      </c>
    </row>
    <row r="277" spans="1:16" ht="12.75">
      <c r="A277" t="s">
        <v>50</v>
      </c>
      <c s="34" t="s">
        <v>260</v>
      </c>
      <c s="34" t="s">
        <v>461</v>
      </c>
      <c s="35" t="s">
        <v>5</v>
      </c>
      <c s="6" t="s">
        <v>594</v>
      </c>
      <c s="36" t="s">
        <v>174</v>
      </c>
      <c s="37">
        <v>1500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12.75">
      <c r="A278" s="35" t="s">
        <v>56</v>
      </c>
      <c r="E278" s="39" t="s">
        <v>594</v>
      </c>
    </row>
    <row r="279" spans="1:5" ht="12.75">
      <c r="A279" s="35" t="s">
        <v>58</v>
      </c>
      <c r="E279" s="40" t="s">
        <v>5</v>
      </c>
    </row>
    <row r="280" spans="1:5" ht="12.75">
      <c r="A280" t="s">
        <v>59</v>
      </c>
      <c r="E280" s="39" t="s">
        <v>5</v>
      </c>
    </row>
    <row r="281" spans="1:16" ht="12.75">
      <c r="A281" t="s">
        <v>50</v>
      </c>
      <c s="34" t="s">
        <v>263</v>
      </c>
      <c s="34" t="s">
        <v>724</v>
      </c>
      <c s="35" t="s">
        <v>5</v>
      </c>
      <c s="6" t="s">
        <v>725</v>
      </c>
      <c s="36" t="s">
        <v>174</v>
      </c>
      <c s="37">
        <v>1500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28</v>
      </c>
    </row>
    <row r="282" spans="1:5" ht="12.75">
      <c r="A282" s="35" t="s">
        <v>56</v>
      </c>
      <c r="E282" s="39" t="s">
        <v>725</v>
      </c>
    </row>
    <row r="283" spans="1:5" ht="12.75">
      <c r="A283" s="35" t="s">
        <v>58</v>
      </c>
      <c r="E283" s="40" t="s">
        <v>5</v>
      </c>
    </row>
    <row r="284" spans="1:5" ht="12.75">
      <c r="A284" t="s">
        <v>59</v>
      </c>
      <c r="E284" s="39" t="s">
        <v>5</v>
      </c>
    </row>
    <row r="285" spans="1:16" ht="12.75">
      <c r="A285" t="s">
        <v>50</v>
      </c>
      <c s="34" t="s">
        <v>266</v>
      </c>
      <c s="34" t="s">
        <v>726</v>
      </c>
      <c s="35" t="s">
        <v>5</v>
      </c>
      <c s="6" t="s">
        <v>727</v>
      </c>
      <c s="36" t="s">
        <v>174</v>
      </c>
      <c s="37">
        <v>50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28</v>
      </c>
    </row>
    <row r="286" spans="1:5" ht="12.75">
      <c r="A286" s="35" t="s">
        <v>56</v>
      </c>
      <c r="E286" s="39" t="s">
        <v>727</v>
      </c>
    </row>
    <row r="287" spans="1:5" ht="12.75">
      <c r="A287" s="35" t="s">
        <v>58</v>
      </c>
      <c r="E287" s="40" t="s">
        <v>5</v>
      </c>
    </row>
    <row r="288" spans="1:5" ht="12.75">
      <c r="A288" t="s">
        <v>59</v>
      </c>
      <c r="E288" s="39" t="s">
        <v>5</v>
      </c>
    </row>
    <row r="289" spans="1:16" ht="12.75">
      <c r="A289" t="s">
        <v>50</v>
      </c>
      <c s="34" t="s">
        <v>269</v>
      </c>
      <c s="34" t="s">
        <v>728</v>
      </c>
      <c s="35" t="s">
        <v>5</v>
      </c>
      <c s="6" t="s">
        <v>729</v>
      </c>
      <c s="36" t="s">
        <v>174</v>
      </c>
      <c s="37">
        <v>50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28</v>
      </c>
    </row>
    <row r="290" spans="1:5" ht="12.75">
      <c r="A290" s="35" t="s">
        <v>56</v>
      </c>
      <c r="E290" s="39" t="s">
        <v>729</v>
      </c>
    </row>
    <row r="291" spans="1:5" ht="12.75">
      <c r="A291" s="35" t="s">
        <v>58</v>
      </c>
      <c r="E291" s="40" t="s">
        <v>5</v>
      </c>
    </row>
    <row r="292" spans="1:5" ht="12.75">
      <c r="A292" t="s">
        <v>59</v>
      </c>
      <c r="E292" s="39" t="s">
        <v>5</v>
      </c>
    </row>
    <row r="293" spans="1:16" ht="12.75">
      <c r="A293" t="s">
        <v>50</v>
      </c>
      <c s="34" t="s">
        <v>272</v>
      </c>
      <c s="34" t="s">
        <v>730</v>
      </c>
      <c s="35" t="s">
        <v>5</v>
      </c>
      <c s="6" t="s">
        <v>731</v>
      </c>
      <c s="36" t="s">
        <v>202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68</v>
      </c>
      <c>
        <f>(M293*21)/100</f>
      </c>
      <c t="s">
        <v>28</v>
      </c>
    </row>
    <row r="294" spans="1:5" ht="12.75">
      <c r="A294" s="35" t="s">
        <v>56</v>
      </c>
      <c r="E294" s="39" t="s">
        <v>731</v>
      </c>
    </row>
    <row r="295" spans="1:5" ht="12.75">
      <c r="A295" s="35" t="s">
        <v>58</v>
      </c>
      <c r="E295" s="40" t="s">
        <v>5</v>
      </c>
    </row>
    <row r="296" spans="1:5" ht="12.75">
      <c r="A296" t="s">
        <v>59</v>
      </c>
      <c r="E296" s="39" t="s">
        <v>5</v>
      </c>
    </row>
    <row r="297" spans="1:13" ht="12.75">
      <c r="A297" t="s">
        <v>47</v>
      </c>
      <c r="C297" s="31" t="s">
        <v>732</v>
      </c>
      <c r="E297" s="33" t="s">
        <v>733</v>
      </c>
      <c r="J297" s="32">
        <f>0</f>
      </c>
      <c s="32">
        <f>0</f>
      </c>
      <c s="32">
        <f>0+L298+L302+L306+L310+L314+L318+L322+L326</f>
      </c>
      <c s="32">
        <f>0+M298+M302+M306+M310+M314+M318+M322+M326</f>
      </c>
    </row>
    <row r="298" spans="1:16" ht="12.75">
      <c r="A298" t="s">
        <v>50</v>
      </c>
      <c s="34" t="s">
        <v>275</v>
      </c>
      <c s="34" t="s">
        <v>98</v>
      </c>
      <c s="35" t="s">
        <v>5</v>
      </c>
      <c s="6" t="s">
        <v>99</v>
      </c>
      <c s="36" t="s">
        <v>65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12.75">
      <c r="A299" s="35" t="s">
        <v>56</v>
      </c>
      <c r="E299" s="39" t="s">
        <v>99</v>
      </c>
    </row>
    <row r="300" spans="1:5" ht="12.75">
      <c r="A300" s="35" t="s">
        <v>58</v>
      </c>
      <c r="E300" s="40" t="s">
        <v>5</v>
      </c>
    </row>
    <row r="301" spans="1:5" ht="12.75">
      <c r="A301" t="s">
        <v>59</v>
      </c>
      <c r="E301" s="39" t="s">
        <v>5</v>
      </c>
    </row>
    <row r="302" spans="1:16" ht="12.75">
      <c r="A302" t="s">
        <v>50</v>
      </c>
      <c s="34" t="s">
        <v>280</v>
      </c>
      <c s="34" t="s">
        <v>734</v>
      </c>
      <c s="35" t="s">
        <v>5</v>
      </c>
      <c s="6" t="s">
        <v>735</v>
      </c>
      <c s="36" t="s">
        <v>65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68</v>
      </c>
      <c>
        <f>(M302*21)/100</f>
      </c>
      <c t="s">
        <v>28</v>
      </c>
    </row>
    <row r="303" spans="1:5" ht="12.75">
      <c r="A303" s="35" t="s">
        <v>56</v>
      </c>
      <c r="E303" s="39" t="s">
        <v>735</v>
      </c>
    </row>
    <row r="304" spans="1:5" ht="12.75">
      <c r="A304" s="35" t="s">
        <v>58</v>
      </c>
      <c r="E304" s="40" t="s">
        <v>5</v>
      </c>
    </row>
    <row r="305" spans="1:5" ht="12.75">
      <c r="A305" t="s">
        <v>59</v>
      </c>
      <c r="E305" s="39" t="s">
        <v>5</v>
      </c>
    </row>
    <row r="306" spans="1:16" ht="12.75">
      <c r="A306" t="s">
        <v>50</v>
      </c>
      <c s="34" t="s">
        <v>283</v>
      </c>
      <c s="34" t="s">
        <v>736</v>
      </c>
      <c s="35" t="s">
        <v>5</v>
      </c>
      <c s="6" t="s">
        <v>737</v>
      </c>
      <c s="36" t="s">
        <v>206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68</v>
      </c>
      <c>
        <f>(M306*21)/100</f>
      </c>
      <c t="s">
        <v>28</v>
      </c>
    </row>
    <row r="307" spans="1:5" ht="12.75">
      <c r="A307" s="35" t="s">
        <v>56</v>
      </c>
      <c r="E307" s="39" t="s">
        <v>737</v>
      </c>
    </row>
    <row r="308" spans="1:5" ht="12.75">
      <c r="A308" s="35" t="s">
        <v>58</v>
      </c>
      <c r="E308" s="40" t="s">
        <v>5</v>
      </c>
    </row>
    <row r="309" spans="1:5" ht="12.75">
      <c r="A309" t="s">
        <v>59</v>
      </c>
      <c r="E309" s="39" t="s">
        <v>5</v>
      </c>
    </row>
    <row r="310" spans="1:16" ht="12.75">
      <c r="A310" t="s">
        <v>50</v>
      </c>
      <c s="34" t="s">
        <v>286</v>
      </c>
      <c s="34" t="s">
        <v>738</v>
      </c>
      <c s="35" t="s">
        <v>5</v>
      </c>
      <c s="6" t="s">
        <v>739</v>
      </c>
      <c s="36" t="s">
        <v>65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68</v>
      </c>
      <c>
        <f>(M310*21)/100</f>
      </c>
      <c t="s">
        <v>28</v>
      </c>
    </row>
    <row r="311" spans="1:5" ht="12.75">
      <c r="A311" s="35" t="s">
        <v>56</v>
      </c>
      <c r="E311" s="39" t="s">
        <v>739</v>
      </c>
    </row>
    <row r="312" spans="1:5" ht="12.75">
      <c r="A312" s="35" t="s">
        <v>58</v>
      </c>
      <c r="E312" s="40" t="s">
        <v>5</v>
      </c>
    </row>
    <row r="313" spans="1:5" ht="12.75">
      <c r="A313" t="s">
        <v>59</v>
      </c>
      <c r="E313" s="39" t="s">
        <v>5</v>
      </c>
    </row>
    <row r="314" spans="1:16" ht="12.75">
      <c r="A314" t="s">
        <v>50</v>
      </c>
      <c s="34" t="s">
        <v>289</v>
      </c>
      <c s="34" t="s">
        <v>740</v>
      </c>
      <c s="35" t="s">
        <v>5</v>
      </c>
      <c s="6" t="s">
        <v>741</v>
      </c>
      <c s="36" t="s">
        <v>65</v>
      </c>
      <c s="37">
        <v>9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68</v>
      </c>
      <c>
        <f>(M314*21)/100</f>
      </c>
      <c t="s">
        <v>28</v>
      </c>
    </row>
    <row r="315" spans="1:5" ht="12.75">
      <c r="A315" s="35" t="s">
        <v>56</v>
      </c>
      <c r="E315" s="39" t="s">
        <v>741</v>
      </c>
    </row>
    <row r="316" spans="1:5" ht="12.75">
      <c r="A316" s="35" t="s">
        <v>58</v>
      </c>
      <c r="E316" s="40" t="s">
        <v>5</v>
      </c>
    </row>
    <row r="317" spans="1:5" ht="12.75">
      <c r="A317" t="s">
        <v>59</v>
      </c>
      <c r="E317" s="39" t="s">
        <v>5</v>
      </c>
    </row>
    <row r="318" spans="1:16" ht="12.75">
      <c r="A318" t="s">
        <v>50</v>
      </c>
      <c s="34" t="s">
        <v>292</v>
      </c>
      <c s="34" t="s">
        <v>742</v>
      </c>
      <c s="35" t="s">
        <v>5</v>
      </c>
      <c s="6" t="s">
        <v>743</v>
      </c>
      <c s="36" t="s">
        <v>65</v>
      </c>
      <c s="37">
        <v>9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68</v>
      </c>
      <c>
        <f>(M318*21)/100</f>
      </c>
      <c t="s">
        <v>28</v>
      </c>
    </row>
    <row r="319" spans="1:5" ht="12.75">
      <c r="A319" s="35" t="s">
        <v>56</v>
      </c>
      <c r="E319" s="39" t="s">
        <v>743</v>
      </c>
    </row>
    <row r="320" spans="1:5" ht="12.75">
      <c r="A320" s="35" t="s">
        <v>58</v>
      </c>
      <c r="E320" s="40" t="s">
        <v>5</v>
      </c>
    </row>
    <row r="321" spans="1:5" ht="12.75">
      <c r="A321" t="s">
        <v>59</v>
      </c>
      <c r="E321" s="39" t="s">
        <v>5</v>
      </c>
    </row>
    <row r="322" spans="1:16" ht="12.75">
      <c r="A322" t="s">
        <v>50</v>
      </c>
      <c s="34" t="s">
        <v>295</v>
      </c>
      <c s="34" t="s">
        <v>141</v>
      </c>
      <c s="35" t="s">
        <v>5</v>
      </c>
      <c s="6" t="s">
        <v>142</v>
      </c>
      <c s="36" t="s">
        <v>65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55</v>
      </c>
      <c>
        <f>(M322*21)/100</f>
      </c>
      <c t="s">
        <v>28</v>
      </c>
    </row>
    <row r="323" spans="1:5" ht="12.75">
      <c r="A323" s="35" t="s">
        <v>56</v>
      </c>
      <c r="E323" s="39" t="s">
        <v>142</v>
      </c>
    </row>
    <row r="324" spans="1:5" ht="12.75">
      <c r="A324" s="35" t="s">
        <v>58</v>
      </c>
      <c r="E324" s="40" t="s">
        <v>5</v>
      </c>
    </row>
    <row r="325" spans="1:5" ht="12.75">
      <c r="A325" t="s">
        <v>59</v>
      </c>
      <c r="E325" s="39" t="s">
        <v>5</v>
      </c>
    </row>
    <row r="326" spans="1:16" ht="12.75">
      <c r="A326" t="s">
        <v>50</v>
      </c>
      <c s="34" t="s">
        <v>298</v>
      </c>
      <c s="34" t="s">
        <v>744</v>
      </c>
      <c s="35" t="s">
        <v>5</v>
      </c>
      <c s="6" t="s">
        <v>745</v>
      </c>
      <c s="36" t="s">
        <v>65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68</v>
      </c>
      <c>
        <f>(M326*21)/100</f>
      </c>
      <c t="s">
        <v>28</v>
      </c>
    </row>
    <row r="327" spans="1:5" ht="12.75">
      <c r="A327" s="35" t="s">
        <v>56</v>
      </c>
      <c r="E327" s="39" t="s">
        <v>745</v>
      </c>
    </row>
    <row r="328" spans="1:5" ht="12.75">
      <c r="A328" s="35" t="s">
        <v>58</v>
      </c>
      <c r="E328" s="40" t="s">
        <v>5</v>
      </c>
    </row>
    <row r="329" spans="1:5" ht="12.75">
      <c r="A329" t="s">
        <v>59</v>
      </c>
      <c r="E329" s="39" t="s">
        <v>5</v>
      </c>
    </row>
    <row r="330" spans="1:13" ht="12.75">
      <c r="A330" t="s">
        <v>47</v>
      </c>
      <c r="C330" s="31" t="s">
        <v>746</v>
      </c>
      <c r="E330" s="33" t="s">
        <v>747</v>
      </c>
      <c r="J330" s="32">
        <f>0</f>
      </c>
      <c s="32">
        <f>0</f>
      </c>
      <c s="32">
        <f>0+L331+L335+L339+L343+L347+L351+L355+L359+L363+L367+L371+L375+L379+L383+L387+L391+L395+L399+L403</f>
      </c>
      <c s="32">
        <f>0+M331+M335+M339+M343+M347+M351+M355+M359+M363+M367+M371+M375+M379+M383+M387+M391+M395+M399+M403</f>
      </c>
    </row>
    <row r="331" spans="1:16" ht="12.75">
      <c r="A331" t="s">
        <v>50</v>
      </c>
      <c s="34" t="s">
        <v>301</v>
      </c>
      <c s="34" t="s">
        <v>748</v>
      </c>
      <c s="35" t="s">
        <v>5</v>
      </c>
      <c s="6" t="s">
        <v>749</v>
      </c>
      <c s="36" t="s">
        <v>206</v>
      </c>
      <c s="37">
        <v>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68</v>
      </c>
      <c>
        <f>(M331*21)/100</f>
      </c>
      <c t="s">
        <v>28</v>
      </c>
    </row>
    <row r="332" spans="1:5" ht="12.75">
      <c r="A332" s="35" t="s">
        <v>56</v>
      </c>
      <c r="E332" s="39" t="s">
        <v>749</v>
      </c>
    </row>
    <row r="333" spans="1:5" ht="12.75">
      <c r="A333" s="35" t="s">
        <v>58</v>
      </c>
      <c r="E333" s="40" t="s">
        <v>5</v>
      </c>
    </row>
    <row r="334" spans="1:5" ht="12.75">
      <c r="A334" t="s">
        <v>59</v>
      </c>
      <c r="E334" s="39" t="s">
        <v>5</v>
      </c>
    </row>
    <row r="335" spans="1:16" ht="12.75">
      <c r="A335" t="s">
        <v>50</v>
      </c>
      <c s="34" t="s">
        <v>304</v>
      </c>
      <c s="34" t="s">
        <v>750</v>
      </c>
      <c s="35" t="s">
        <v>5</v>
      </c>
      <c s="6" t="s">
        <v>751</v>
      </c>
      <c s="36" t="s">
        <v>206</v>
      </c>
      <c s="37">
        <v>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68</v>
      </c>
      <c>
        <f>(M335*21)/100</f>
      </c>
      <c t="s">
        <v>28</v>
      </c>
    </row>
    <row r="336" spans="1:5" ht="12.75">
      <c r="A336" s="35" t="s">
        <v>56</v>
      </c>
      <c r="E336" s="39" t="s">
        <v>751</v>
      </c>
    </row>
    <row r="337" spans="1:5" ht="12.75">
      <c r="A337" s="35" t="s">
        <v>58</v>
      </c>
      <c r="E337" s="40" t="s">
        <v>5</v>
      </c>
    </row>
    <row r="338" spans="1:5" ht="12.75">
      <c r="A338" t="s">
        <v>59</v>
      </c>
      <c r="E338" s="39" t="s">
        <v>5</v>
      </c>
    </row>
    <row r="339" spans="1:16" ht="12.75">
      <c r="A339" t="s">
        <v>50</v>
      </c>
      <c s="34" t="s">
        <v>307</v>
      </c>
      <c s="34" t="s">
        <v>752</v>
      </c>
      <c s="35" t="s">
        <v>5</v>
      </c>
      <c s="6" t="s">
        <v>753</v>
      </c>
      <c s="36" t="s">
        <v>206</v>
      </c>
      <c s="37">
        <v>12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68</v>
      </c>
      <c>
        <f>(M339*21)/100</f>
      </c>
      <c t="s">
        <v>28</v>
      </c>
    </row>
    <row r="340" spans="1:5" ht="12.75">
      <c r="A340" s="35" t="s">
        <v>56</v>
      </c>
      <c r="E340" s="39" t="s">
        <v>753</v>
      </c>
    </row>
    <row r="341" spans="1:5" ht="12.75">
      <c r="A341" s="35" t="s">
        <v>58</v>
      </c>
      <c r="E341" s="40" t="s">
        <v>5</v>
      </c>
    </row>
    <row r="342" spans="1:5" ht="12.75">
      <c r="A342" t="s">
        <v>59</v>
      </c>
      <c r="E342" s="39" t="s">
        <v>5</v>
      </c>
    </row>
    <row r="343" spans="1:16" ht="12.75">
      <c r="A343" t="s">
        <v>50</v>
      </c>
      <c s="34" t="s">
        <v>468</v>
      </c>
      <c s="34" t="s">
        <v>754</v>
      </c>
      <c s="35" t="s">
        <v>5</v>
      </c>
      <c s="6" t="s">
        <v>755</v>
      </c>
      <c s="36" t="s">
        <v>206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68</v>
      </c>
      <c>
        <f>(M343*21)/100</f>
      </c>
      <c t="s">
        <v>28</v>
      </c>
    </row>
    <row r="344" spans="1:5" ht="12.75">
      <c r="A344" s="35" t="s">
        <v>56</v>
      </c>
      <c r="E344" s="39" t="s">
        <v>755</v>
      </c>
    </row>
    <row r="345" spans="1:5" ht="12.75">
      <c r="A345" s="35" t="s">
        <v>58</v>
      </c>
      <c r="E345" s="40" t="s">
        <v>5</v>
      </c>
    </row>
    <row r="346" spans="1:5" ht="12.75">
      <c r="A346" t="s">
        <v>59</v>
      </c>
      <c r="E346" s="39" t="s">
        <v>5</v>
      </c>
    </row>
    <row r="347" spans="1:16" ht="12.75">
      <c r="A347" t="s">
        <v>50</v>
      </c>
      <c s="34" t="s">
        <v>469</v>
      </c>
      <c s="34" t="s">
        <v>756</v>
      </c>
      <c s="35" t="s">
        <v>5</v>
      </c>
      <c s="6" t="s">
        <v>757</v>
      </c>
      <c s="36" t="s">
        <v>206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68</v>
      </c>
      <c>
        <f>(M347*21)/100</f>
      </c>
      <c t="s">
        <v>28</v>
      </c>
    </row>
    <row r="348" spans="1:5" ht="12.75">
      <c r="A348" s="35" t="s">
        <v>56</v>
      </c>
      <c r="E348" s="39" t="s">
        <v>757</v>
      </c>
    </row>
    <row r="349" spans="1:5" ht="12.75">
      <c r="A349" s="35" t="s">
        <v>58</v>
      </c>
      <c r="E349" s="40" t="s">
        <v>5</v>
      </c>
    </row>
    <row r="350" spans="1:5" ht="12.75">
      <c r="A350" t="s">
        <v>59</v>
      </c>
      <c r="E350" s="39" t="s">
        <v>5</v>
      </c>
    </row>
    <row r="351" spans="1:16" ht="12.75">
      <c r="A351" t="s">
        <v>50</v>
      </c>
      <c s="34" t="s">
        <v>310</v>
      </c>
      <c s="34" t="s">
        <v>758</v>
      </c>
      <c s="35" t="s">
        <v>5</v>
      </c>
      <c s="6" t="s">
        <v>759</v>
      </c>
      <c s="36" t="s">
        <v>65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759</v>
      </c>
    </row>
    <row r="353" spans="1:5" ht="12.75">
      <c r="A353" s="35" t="s">
        <v>58</v>
      </c>
      <c r="E353" s="40" t="s">
        <v>5</v>
      </c>
    </row>
    <row r="354" spans="1:5" ht="12.75">
      <c r="A354" t="s">
        <v>59</v>
      </c>
      <c r="E354" s="39" t="s">
        <v>5</v>
      </c>
    </row>
    <row r="355" spans="1:16" ht="12.75">
      <c r="A355" t="s">
        <v>50</v>
      </c>
      <c s="34" t="s">
        <v>313</v>
      </c>
      <c s="34" t="s">
        <v>760</v>
      </c>
      <c s="35" t="s">
        <v>5</v>
      </c>
      <c s="6" t="s">
        <v>761</v>
      </c>
      <c s="36" t="s">
        <v>206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68</v>
      </c>
      <c>
        <f>(M355*21)/100</f>
      </c>
      <c t="s">
        <v>28</v>
      </c>
    </row>
    <row r="356" spans="1:5" ht="12.75">
      <c r="A356" s="35" t="s">
        <v>56</v>
      </c>
      <c r="E356" s="39" t="s">
        <v>761</v>
      </c>
    </row>
    <row r="357" spans="1:5" ht="12.75">
      <c r="A357" s="35" t="s">
        <v>58</v>
      </c>
      <c r="E357" s="40" t="s">
        <v>5</v>
      </c>
    </row>
    <row r="358" spans="1:5" ht="12.75">
      <c r="A358" t="s">
        <v>59</v>
      </c>
      <c r="E358" s="39" t="s">
        <v>5</v>
      </c>
    </row>
    <row r="359" spans="1:16" ht="12.75">
      <c r="A359" t="s">
        <v>50</v>
      </c>
      <c s="34" t="s">
        <v>316</v>
      </c>
      <c s="34" t="s">
        <v>762</v>
      </c>
      <c s="35" t="s">
        <v>5</v>
      </c>
      <c s="6" t="s">
        <v>763</v>
      </c>
      <c s="36" t="s">
        <v>65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28</v>
      </c>
    </row>
    <row r="360" spans="1:5" ht="12.75">
      <c r="A360" s="35" t="s">
        <v>56</v>
      </c>
      <c r="E360" s="39" t="s">
        <v>763</v>
      </c>
    </row>
    <row r="361" spans="1:5" ht="12.75">
      <c r="A361" s="35" t="s">
        <v>58</v>
      </c>
      <c r="E361" s="40" t="s">
        <v>5</v>
      </c>
    </row>
    <row r="362" spans="1:5" ht="12.75">
      <c r="A362" t="s">
        <v>59</v>
      </c>
      <c r="E362" s="39" t="s">
        <v>5</v>
      </c>
    </row>
    <row r="363" spans="1:16" ht="12.75">
      <c r="A363" t="s">
        <v>50</v>
      </c>
      <c s="34" t="s">
        <v>319</v>
      </c>
      <c s="34" t="s">
        <v>764</v>
      </c>
      <c s="35" t="s">
        <v>5</v>
      </c>
      <c s="6" t="s">
        <v>765</v>
      </c>
      <c s="36" t="s">
        <v>65</v>
      </c>
      <c s="37">
        <v>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68</v>
      </c>
      <c>
        <f>(M363*21)/100</f>
      </c>
      <c t="s">
        <v>28</v>
      </c>
    </row>
    <row r="364" spans="1:5" ht="12.75">
      <c r="A364" s="35" t="s">
        <v>56</v>
      </c>
      <c r="E364" s="39" t="s">
        <v>765</v>
      </c>
    </row>
    <row r="365" spans="1:5" ht="12.75">
      <c r="A365" s="35" t="s">
        <v>58</v>
      </c>
      <c r="E365" s="40" t="s">
        <v>5</v>
      </c>
    </row>
    <row r="366" spans="1:5" ht="12.75">
      <c r="A366" t="s">
        <v>59</v>
      </c>
      <c r="E366" s="39" t="s">
        <v>5</v>
      </c>
    </row>
    <row r="367" spans="1:16" ht="12.75">
      <c r="A367" t="s">
        <v>50</v>
      </c>
      <c s="34" t="s">
        <v>322</v>
      </c>
      <c s="34" t="s">
        <v>766</v>
      </c>
      <c s="35" t="s">
        <v>5</v>
      </c>
      <c s="6" t="s">
        <v>767</v>
      </c>
      <c s="36" t="s">
        <v>206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68</v>
      </c>
      <c>
        <f>(M367*21)/100</f>
      </c>
      <c t="s">
        <v>28</v>
      </c>
    </row>
    <row r="368" spans="1:5" ht="12.75">
      <c r="A368" s="35" t="s">
        <v>56</v>
      </c>
      <c r="E368" s="39" t="s">
        <v>767</v>
      </c>
    </row>
    <row r="369" spans="1:5" ht="12.75">
      <c r="A369" s="35" t="s">
        <v>58</v>
      </c>
      <c r="E369" s="40" t="s">
        <v>5</v>
      </c>
    </row>
    <row r="370" spans="1:5" ht="12.75">
      <c r="A370" t="s">
        <v>59</v>
      </c>
      <c r="E370" s="39" t="s">
        <v>5</v>
      </c>
    </row>
    <row r="371" spans="1:16" ht="12.75">
      <c r="A371" t="s">
        <v>50</v>
      </c>
      <c s="34" t="s">
        <v>51</v>
      </c>
      <c s="34" t="s">
        <v>768</v>
      </c>
      <c s="35" t="s">
        <v>5</v>
      </c>
      <c s="6" t="s">
        <v>769</v>
      </c>
      <c s="36" t="s">
        <v>206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68</v>
      </c>
      <c>
        <f>(M371*21)/100</f>
      </c>
      <c t="s">
        <v>28</v>
      </c>
    </row>
    <row r="372" spans="1:5" ht="12.75">
      <c r="A372" s="35" t="s">
        <v>56</v>
      </c>
      <c r="E372" s="39" t="s">
        <v>769</v>
      </c>
    </row>
    <row r="373" spans="1:5" ht="12.75">
      <c r="A373" s="35" t="s">
        <v>58</v>
      </c>
      <c r="E373" s="40" t="s">
        <v>5</v>
      </c>
    </row>
    <row r="374" spans="1:5" ht="12.75">
      <c r="A374" t="s">
        <v>59</v>
      </c>
      <c r="E374" s="39" t="s">
        <v>5</v>
      </c>
    </row>
    <row r="375" spans="1:16" ht="25.5">
      <c r="A375" t="s">
        <v>50</v>
      </c>
      <c s="34" t="s">
        <v>325</v>
      </c>
      <c s="34" t="s">
        <v>770</v>
      </c>
      <c s="35" t="s">
        <v>5</v>
      </c>
      <c s="6" t="s">
        <v>771</v>
      </c>
      <c s="36" t="s">
        <v>174</v>
      </c>
      <c s="37">
        <v>30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28</v>
      </c>
    </row>
    <row r="376" spans="1:5" ht="25.5">
      <c r="A376" s="35" t="s">
        <v>56</v>
      </c>
      <c r="E376" s="39" t="s">
        <v>771</v>
      </c>
    </row>
    <row r="377" spans="1:5" ht="12.75">
      <c r="A377" s="35" t="s">
        <v>58</v>
      </c>
      <c r="E377" s="40" t="s">
        <v>5</v>
      </c>
    </row>
    <row r="378" spans="1:5" ht="12.75">
      <c r="A378" t="s">
        <v>59</v>
      </c>
      <c r="E378" s="39" t="s">
        <v>5</v>
      </c>
    </row>
    <row r="379" spans="1:16" ht="25.5">
      <c r="A379" t="s">
        <v>50</v>
      </c>
      <c s="34" t="s">
        <v>330</v>
      </c>
      <c s="34" t="s">
        <v>772</v>
      </c>
      <c s="35" t="s">
        <v>5</v>
      </c>
      <c s="6" t="s">
        <v>773</v>
      </c>
      <c s="36" t="s">
        <v>174</v>
      </c>
      <c s="37">
        <v>34.5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28</v>
      </c>
    </row>
    <row r="380" spans="1:5" ht="25.5">
      <c r="A380" s="35" t="s">
        <v>56</v>
      </c>
      <c r="E380" s="39" t="s">
        <v>773</v>
      </c>
    </row>
    <row r="381" spans="1:5" ht="12.75">
      <c r="A381" s="35" t="s">
        <v>58</v>
      </c>
      <c r="E381" s="40" t="s">
        <v>5</v>
      </c>
    </row>
    <row r="382" spans="1:5" ht="12.75">
      <c r="A382" t="s">
        <v>59</v>
      </c>
      <c r="E382" s="39" t="s">
        <v>5</v>
      </c>
    </row>
    <row r="383" spans="1:16" ht="12.75">
      <c r="A383" t="s">
        <v>50</v>
      </c>
      <c s="34" t="s">
        <v>486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28</v>
      </c>
    </row>
    <row r="384" spans="1:5" ht="12.75">
      <c r="A384" s="35" t="s">
        <v>56</v>
      </c>
      <c r="E384" s="39" t="s">
        <v>556</v>
      </c>
    </row>
    <row r="385" spans="1:5" ht="12.75">
      <c r="A385" s="35" t="s">
        <v>58</v>
      </c>
      <c r="E385" s="40" t="s">
        <v>5</v>
      </c>
    </row>
    <row r="386" spans="1:5" ht="12.75">
      <c r="A386" t="s">
        <v>59</v>
      </c>
      <c r="E386" s="39" t="s">
        <v>5</v>
      </c>
    </row>
    <row r="387" spans="1:16" ht="25.5">
      <c r="A387" t="s">
        <v>50</v>
      </c>
      <c s="34" t="s">
        <v>774</v>
      </c>
      <c s="34" t="s">
        <v>775</v>
      </c>
      <c s="35" t="s">
        <v>5</v>
      </c>
      <c s="6" t="s">
        <v>776</v>
      </c>
      <c s="36" t="s">
        <v>65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68</v>
      </c>
      <c>
        <f>(M387*21)/100</f>
      </c>
      <c t="s">
        <v>28</v>
      </c>
    </row>
    <row r="388" spans="1:5" ht="25.5">
      <c r="A388" s="35" t="s">
        <v>56</v>
      </c>
      <c r="E388" s="39" t="s">
        <v>776</v>
      </c>
    </row>
    <row r="389" spans="1:5" ht="12.75">
      <c r="A389" s="35" t="s">
        <v>58</v>
      </c>
      <c r="E389" s="40" t="s">
        <v>5</v>
      </c>
    </row>
    <row r="390" spans="1:5" ht="12.75">
      <c r="A390" t="s">
        <v>59</v>
      </c>
      <c r="E390" s="39" t="s">
        <v>5</v>
      </c>
    </row>
    <row r="391" spans="1:16" ht="12.75">
      <c r="A391" t="s">
        <v>50</v>
      </c>
      <c s="34" t="s">
        <v>489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12.75">
      <c r="A392" s="35" t="s">
        <v>56</v>
      </c>
      <c r="E392" s="39" t="s">
        <v>128</v>
      </c>
    </row>
    <row r="393" spans="1:5" ht="12.75">
      <c r="A393" s="35" t="s">
        <v>58</v>
      </c>
      <c r="E393" s="40" t="s">
        <v>5</v>
      </c>
    </row>
    <row r="394" spans="1:5" ht="12.75">
      <c r="A394" t="s">
        <v>59</v>
      </c>
      <c r="E394" s="39" t="s">
        <v>5</v>
      </c>
    </row>
    <row r="395" spans="1:16" ht="12.75">
      <c r="A395" t="s">
        <v>50</v>
      </c>
      <c s="34" t="s">
        <v>373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68</v>
      </c>
      <c>
        <f>(M395*21)/100</f>
      </c>
      <c t="s">
        <v>28</v>
      </c>
    </row>
    <row r="396" spans="1:5" ht="12.75">
      <c r="A396" s="35" t="s">
        <v>56</v>
      </c>
      <c r="E396" s="39" t="s">
        <v>136</v>
      </c>
    </row>
    <row r="397" spans="1:5" ht="12.75">
      <c r="A397" s="35" t="s">
        <v>58</v>
      </c>
      <c r="E397" s="40" t="s">
        <v>5</v>
      </c>
    </row>
    <row r="398" spans="1:5" ht="12.75">
      <c r="A398" t="s">
        <v>59</v>
      </c>
      <c r="E398" s="39" t="s">
        <v>5</v>
      </c>
    </row>
    <row r="399" spans="1:16" ht="12.75">
      <c r="A399" t="s">
        <v>50</v>
      </c>
      <c s="34" t="s">
        <v>376</v>
      </c>
      <c s="34" t="s">
        <v>778</v>
      </c>
      <c s="35" t="s">
        <v>5</v>
      </c>
      <c s="6" t="s">
        <v>779</v>
      </c>
      <c s="36" t="s">
        <v>65</v>
      </c>
      <c s="37">
        <v>4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28</v>
      </c>
    </row>
    <row r="400" spans="1:5" ht="12.75">
      <c r="A400" s="35" t="s">
        <v>56</v>
      </c>
      <c r="E400" s="39" t="s">
        <v>779</v>
      </c>
    </row>
    <row r="401" spans="1:5" ht="12.75">
      <c r="A401" s="35" t="s">
        <v>58</v>
      </c>
      <c r="E401" s="40" t="s">
        <v>5</v>
      </c>
    </row>
    <row r="402" spans="1:5" ht="12.75">
      <c r="A402" t="s">
        <v>59</v>
      </c>
      <c r="E402" s="39" t="s">
        <v>5</v>
      </c>
    </row>
    <row r="403" spans="1:16" ht="12.75">
      <c r="A403" t="s">
        <v>50</v>
      </c>
      <c s="34" t="s">
        <v>492</v>
      </c>
      <c s="34" t="s">
        <v>161</v>
      </c>
      <c s="35" t="s">
        <v>5</v>
      </c>
      <c s="6" t="s">
        <v>780</v>
      </c>
      <c s="36" t="s">
        <v>65</v>
      </c>
      <c s="37">
        <v>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68</v>
      </c>
      <c>
        <f>(M403*21)/100</f>
      </c>
      <c t="s">
        <v>28</v>
      </c>
    </row>
    <row r="404" spans="1:5" ht="12.75">
      <c r="A404" s="35" t="s">
        <v>56</v>
      </c>
      <c r="E404" s="39" t="s">
        <v>780</v>
      </c>
    </row>
    <row r="405" spans="1:5" ht="12.75">
      <c r="A405" s="35" t="s">
        <v>58</v>
      </c>
      <c r="E405" s="40" t="s">
        <v>5</v>
      </c>
    </row>
    <row r="406" spans="1:5" ht="12.75">
      <c r="A406" t="s">
        <v>59</v>
      </c>
      <c r="E406" s="39" t="s">
        <v>5</v>
      </c>
    </row>
    <row r="407" spans="1:13" ht="12.75">
      <c r="A407" t="s">
        <v>47</v>
      </c>
      <c r="C407" s="31" t="s">
        <v>781</v>
      </c>
      <c r="E407" s="33" t="s">
        <v>782</v>
      </c>
      <c r="J407" s="32">
        <f>0</f>
      </c>
      <c s="32">
        <f>0</f>
      </c>
      <c s="32">
        <f>0+L408+L412+L416+L420+L424+L428+L432+L436+L440+L444+L448+L452+L456+L460+L464+L468+L472</f>
      </c>
      <c s="32">
        <f>0+M408+M412+M416+M420+M424+M428+M432+M436+M440+M444+M448+M452+M456+M460+M464+M468+M472</f>
      </c>
    </row>
    <row r="408" spans="1:16" ht="12.75">
      <c r="A408" t="s">
        <v>50</v>
      </c>
      <c s="34" t="s">
        <v>494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55</v>
      </c>
      <c>
        <f>(M408*21)/100</f>
      </c>
      <c t="s">
        <v>28</v>
      </c>
    </row>
    <row r="409" spans="1:5" ht="12.75">
      <c r="A409" s="35" t="s">
        <v>56</v>
      </c>
      <c r="E409" s="39" t="s">
        <v>556</v>
      </c>
    </row>
    <row r="410" spans="1:5" ht="12.75">
      <c r="A410" s="35" t="s">
        <v>58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12.75">
      <c r="A412" t="s">
        <v>50</v>
      </c>
      <c s="34" t="s">
        <v>460</v>
      </c>
      <c s="34" t="s">
        <v>110</v>
      </c>
      <c s="35" t="s">
        <v>5</v>
      </c>
      <c s="6" t="s">
        <v>783</v>
      </c>
      <c s="36" t="s">
        <v>65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68</v>
      </c>
      <c>
        <f>(M412*21)/100</f>
      </c>
      <c t="s">
        <v>28</v>
      </c>
    </row>
    <row r="413" spans="1:5" ht="12.75">
      <c r="A413" s="35" t="s">
        <v>56</v>
      </c>
      <c r="E413" s="39" t="s">
        <v>783</v>
      </c>
    </row>
    <row r="414" spans="1:5" ht="12.75">
      <c r="A414" s="35" t="s">
        <v>58</v>
      </c>
      <c r="E414" s="40" t="s">
        <v>5</v>
      </c>
    </row>
    <row r="415" spans="1:5" ht="12.75">
      <c r="A415" t="s">
        <v>59</v>
      </c>
      <c r="E415" s="39" t="s">
        <v>5</v>
      </c>
    </row>
    <row r="416" spans="1:16" ht="12.75">
      <c r="A416" t="s">
        <v>50</v>
      </c>
      <c s="34" t="s">
        <v>336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28</v>
      </c>
    </row>
    <row r="417" spans="1:5" ht="12.75">
      <c r="A417" s="35" t="s">
        <v>56</v>
      </c>
      <c r="E417" s="39" t="s">
        <v>128</v>
      </c>
    </row>
    <row r="418" spans="1:5" ht="12.75">
      <c r="A418" s="35" t="s">
        <v>58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12.75">
      <c r="A420" t="s">
        <v>50</v>
      </c>
      <c s="34" t="s">
        <v>497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68</v>
      </c>
      <c>
        <f>(M420*21)/100</f>
      </c>
      <c t="s">
        <v>28</v>
      </c>
    </row>
    <row r="421" spans="1:5" ht="12.75">
      <c r="A421" s="35" t="s">
        <v>56</v>
      </c>
      <c r="E421" s="39" t="s">
        <v>785</v>
      </c>
    </row>
    <row r="422" spans="1:5" ht="12.75">
      <c r="A422" s="35" t="s">
        <v>58</v>
      </c>
      <c r="E422" s="40" t="s">
        <v>5</v>
      </c>
    </row>
    <row r="423" spans="1:5" ht="12.75">
      <c r="A423" t="s">
        <v>59</v>
      </c>
      <c r="E423" s="39" t="s">
        <v>5</v>
      </c>
    </row>
    <row r="424" spans="1:16" ht="12.75">
      <c r="A424" t="s">
        <v>50</v>
      </c>
      <c s="34" t="s">
        <v>498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28</v>
      </c>
    </row>
    <row r="425" spans="1:5" ht="12.75">
      <c r="A425" s="35" t="s">
        <v>56</v>
      </c>
      <c r="E425" s="39" t="s">
        <v>128</v>
      </c>
    </row>
    <row r="426" spans="1:5" ht="12.75">
      <c r="A426" s="35" t="s">
        <v>58</v>
      </c>
      <c r="E426" s="40" t="s">
        <v>5</v>
      </c>
    </row>
    <row r="427" spans="1:5" ht="12.75">
      <c r="A427" t="s">
        <v>59</v>
      </c>
      <c r="E427" s="39" t="s">
        <v>5</v>
      </c>
    </row>
    <row r="428" spans="1:16" ht="12.75">
      <c r="A428" t="s">
        <v>50</v>
      </c>
      <c s="34" t="s">
        <v>786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68</v>
      </c>
      <c>
        <f>(M428*21)/100</f>
      </c>
      <c t="s">
        <v>28</v>
      </c>
    </row>
    <row r="429" spans="1:5" ht="12.75">
      <c r="A429" s="35" t="s">
        <v>56</v>
      </c>
      <c r="E429" s="39" t="s">
        <v>136</v>
      </c>
    </row>
    <row r="430" spans="1:5" ht="12.75">
      <c r="A430" s="35" t="s">
        <v>58</v>
      </c>
      <c r="E430" s="40" t="s">
        <v>5</v>
      </c>
    </row>
    <row r="431" spans="1:5" ht="12.75">
      <c r="A431" t="s">
        <v>59</v>
      </c>
      <c r="E431" s="39" t="s">
        <v>5</v>
      </c>
    </row>
    <row r="432" spans="1:16" ht="12.75">
      <c r="A432" t="s">
        <v>50</v>
      </c>
      <c s="34" t="s">
        <v>787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28</v>
      </c>
    </row>
    <row r="433" spans="1:5" ht="12.75">
      <c r="A433" s="35" t="s">
        <v>56</v>
      </c>
      <c r="E433" s="39" t="s">
        <v>789</v>
      </c>
    </row>
    <row r="434" spans="1:5" ht="12.75">
      <c r="A434" s="35" t="s">
        <v>58</v>
      </c>
      <c r="E434" s="40" t="s">
        <v>5</v>
      </c>
    </row>
    <row r="435" spans="1:5" ht="12.75">
      <c r="A435" t="s">
        <v>59</v>
      </c>
      <c r="E435" s="39" t="s">
        <v>5</v>
      </c>
    </row>
    <row r="436" spans="1:16" ht="12.75">
      <c r="A436" t="s">
        <v>50</v>
      </c>
      <c s="34" t="s">
        <v>790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68</v>
      </c>
      <c>
        <f>(M436*21)/100</f>
      </c>
      <c t="s">
        <v>28</v>
      </c>
    </row>
    <row r="437" spans="1:5" ht="12.75">
      <c r="A437" s="35" t="s">
        <v>56</v>
      </c>
      <c r="E437" s="39" t="s">
        <v>791</v>
      </c>
    </row>
    <row r="438" spans="1:5" ht="12.75">
      <c r="A438" s="35" t="s">
        <v>58</v>
      </c>
      <c r="E438" s="40" t="s">
        <v>5</v>
      </c>
    </row>
    <row r="439" spans="1:5" ht="12.75">
      <c r="A439" t="s">
        <v>59</v>
      </c>
      <c r="E439" s="39" t="s">
        <v>5</v>
      </c>
    </row>
    <row r="440" spans="1:16" ht="12.75">
      <c r="A440" t="s">
        <v>50</v>
      </c>
      <c s="34" t="s">
        <v>792</v>
      </c>
      <c s="34" t="s">
        <v>793</v>
      </c>
      <c s="35" t="s">
        <v>5</v>
      </c>
      <c s="6" t="s">
        <v>794</v>
      </c>
      <c s="36" t="s">
        <v>65</v>
      </c>
      <c s="37">
        <v>2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68</v>
      </c>
      <c>
        <f>(M440*21)/100</f>
      </c>
      <c t="s">
        <v>28</v>
      </c>
    </row>
    <row r="441" spans="1:5" ht="12.75">
      <c r="A441" s="35" t="s">
        <v>56</v>
      </c>
      <c r="E441" s="39" t="s">
        <v>794</v>
      </c>
    </row>
    <row r="442" spans="1:5" ht="12.75">
      <c r="A442" s="35" t="s">
        <v>58</v>
      </c>
      <c r="E442" s="40" t="s">
        <v>5</v>
      </c>
    </row>
    <row r="443" spans="1:5" ht="12.75">
      <c r="A443" t="s">
        <v>59</v>
      </c>
      <c r="E443" s="39" t="s">
        <v>5</v>
      </c>
    </row>
    <row r="444" spans="1:16" ht="12.75">
      <c r="A444" t="s">
        <v>50</v>
      </c>
      <c s="34" t="s">
        <v>795</v>
      </c>
      <c s="34" t="s">
        <v>796</v>
      </c>
      <c s="35" t="s">
        <v>5</v>
      </c>
      <c s="6" t="s">
        <v>797</v>
      </c>
      <c s="36" t="s">
        <v>206</v>
      </c>
      <c s="37">
        <v>2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68</v>
      </c>
      <c>
        <f>(M444*21)/100</f>
      </c>
      <c t="s">
        <v>28</v>
      </c>
    </row>
    <row r="445" spans="1:5" ht="12.75">
      <c r="A445" s="35" t="s">
        <v>56</v>
      </c>
      <c r="E445" s="39" t="s">
        <v>797</v>
      </c>
    </row>
    <row r="446" spans="1:5" ht="12.75">
      <c r="A446" s="35" t="s">
        <v>58</v>
      </c>
      <c r="E446" s="40" t="s">
        <v>5</v>
      </c>
    </row>
    <row r="447" spans="1:5" ht="12.75">
      <c r="A447" t="s">
        <v>59</v>
      </c>
      <c r="E447" s="39" t="s">
        <v>5</v>
      </c>
    </row>
    <row r="448" spans="1:16" ht="12.75">
      <c r="A448" t="s">
        <v>50</v>
      </c>
      <c s="34" t="s">
        <v>798</v>
      </c>
      <c s="34" t="s">
        <v>534</v>
      </c>
      <c s="35" t="s">
        <v>5</v>
      </c>
      <c s="6" t="s">
        <v>535</v>
      </c>
      <c s="36" t="s">
        <v>65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28</v>
      </c>
    </row>
    <row r="449" spans="1:5" ht="12.75">
      <c r="A449" s="35" t="s">
        <v>56</v>
      </c>
      <c r="E449" s="39" t="s">
        <v>535</v>
      </c>
    </row>
    <row r="450" spans="1:5" ht="12.75">
      <c r="A450" s="35" t="s">
        <v>58</v>
      </c>
      <c r="E450" s="40" t="s">
        <v>5</v>
      </c>
    </row>
    <row r="451" spans="1:5" ht="12.75">
      <c r="A451" t="s">
        <v>59</v>
      </c>
      <c r="E451" s="39" t="s">
        <v>5</v>
      </c>
    </row>
    <row r="452" spans="1:16" ht="12.75">
      <c r="A452" t="s">
        <v>50</v>
      </c>
      <c s="34" t="s">
        <v>799</v>
      </c>
      <c s="34" t="s">
        <v>135</v>
      </c>
      <c s="35" t="s">
        <v>5</v>
      </c>
      <c s="6" t="s">
        <v>800</v>
      </c>
      <c s="36" t="s">
        <v>65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68</v>
      </c>
      <c>
        <f>(M452*21)/100</f>
      </c>
      <c t="s">
        <v>28</v>
      </c>
    </row>
    <row r="453" spans="1:5" ht="12.75">
      <c r="A453" s="35" t="s">
        <v>56</v>
      </c>
      <c r="E453" s="39" t="s">
        <v>800</v>
      </c>
    </row>
    <row r="454" spans="1:5" ht="12.75">
      <c r="A454" s="35" t="s">
        <v>58</v>
      </c>
      <c r="E454" s="40" t="s">
        <v>5</v>
      </c>
    </row>
    <row r="455" spans="1:5" ht="12.75">
      <c r="A455" t="s">
        <v>59</v>
      </c>
      <c r="E455" s="39" t="s">
        <v>5</v>
      </c>
    </row>
    <row r="456" spans="1:16" ht="12.75">
      <c r="A456" t="s">
        <v>50</v>
      </c>
      <c s="34" t="s">
        <v>801</v>
      </c>
      <c s="34" t="s">
        <v>802</v>
      </c>
      <c s="35" t="s">
        <v>5</v>
      </c>
      <c s="6" t="s">
        <v>803</v>
      </c>
      <c s="36" t="s">
        <v>65</v>
      </c>
      <c s="37">
        <v>1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55</v>
      </c>
      <c>
        <f>(M456*21)/100</f>
      </c>
      <c t="s">
        <v>28</v>
      </c>
    </row>
    <row r="457" spans="1:5" ht="12.75">
      <c r="A457" s="35" t="s">
        <v>56</v>
      </c>
      <c r="E457" s="39" t="s">
        <v>803</v>
      </c>
    </row>
    <row r="458" spans="1:5" ht="12.75">
      <c r="A458" s="35" t="s">
        <v>58</v>
      </c>
      <c r="E458" s="40" t="s">
        <v>5</v>
      </c>
    </row>
    <row r="459" spans="1:5" ht="12.75">
      <c r="A459" t="s">
        <v>59</v>
      </c>
      <c r="E459" s="39" t="s">
        <v>5</v>
      </c>
    </row>
    <row r="460" spans="1:16" ht="12.75">
      <c r="A460" t="s">
        <v>50</v>
      </c>
      <c s="34" t="s">
        <v>804</v>
      </c>
      <c s="34" t="s">
        <v>98</v>
      </c>
      <c s="35" t="s">
        <v>5</v>
      </c>
      <c s="6" t="s">
        <v>99</v>
      </c>
      <c s="36" t="s">
        <v>65</v>
      </c>
      <c s="37">
        <v>2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55</v>
      </c>
      <c>
        <f>(M460*21)/100</f>
      </c>
      <c t="s">
        <v>28</v>
      </c>
    </row>
    <row r="461" spans="1:5" ht="12.75">
      <c r="A461" s="35" t="s">
        <v>56</v>
      </c>
      <c r="E461" s="39" t="s">
        <v>99</v>
      </c>
    </row>
    <row r="462" spans="1:5" ht="12.75">
      <c r="A462" s="35" t="s">
        <v>58</v>
      </c>
      <c r="E462" s="40" t="s">
        <v>5</v>
      </c>
    </row>
    <row r="463" spans="1:5" ht="12.75">
      <c r="A463" t="s">
        <v>59</v>
      </c>
      <c r="E463" s="39" t="s">
        <v>5</v>
      </c>
    </row>
    <row r="464" spans="1:16" ht="12.75">
      <c r="A464" t="s">
        <v>50</v>
      </c>
      <c s="34" t="s">
        <v>805</v>
      </c>
      <c s="34" t="s">
        <v>155</v>
      </c>
      <c s="35" t="s">
        <v>5</v>
      </c>
      <c s="6" t="s">
        <v>806</v>
      </c>
      <c s="36" t="s">
        <v>65</v>
      </c>
      <c s="37">
        <v>2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68</v>
      </c>
      <c>
        <f>(M464*21)/100</f>
      </c>
      <c t="s">
        <v>28</v>
      </c>
    </row>
    <row r="465" spans="1:5" ht="12.75">
      <c r="A465" s="35" t="s">
        <v>56</v>
      </c>
      <c r="E465" s="39" t="s">
        <v>806</v>
      </c>
    </row>
    <row r="466" spans="1:5" ht="12.75">
      <c r="A466" s="35" t="s">
        <v>58</v>
      </c>
      <c r="E466" s="40" t="s">
        <v>5</v>
      </c>
    </row>
    <row r="467" spans="1:5" ht="12.75">
      <c r="A467" t="s">
        <v>59</v>
      </c>
      <c r="E467" s="39" t="s">
        <v>5</v>
      </c>
    </row>
    <row r="468" spans="1:16" ht="12.75">
      <c r="A468" t="s">
        <v>50</v>
      </c>
      <c s="34" t="s">
        <v>807</v>
      </c>
      <c s="34" t="s">
        <v>808</v>
      </c>
      <c s="35" t="s">
        <v>5</v>
      </c>
      <c s="6" t="s">
        <v>737</v>
      </c>
      <c s="36" t="s">
        <v>206</v>
      </c>
      <c s="37">
        <v>2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68</v>
      </c>
      <c>
        <f>(M468*21)/100</f>
      </c>
      <c t="s">
        <v>28</v>
      </c>
    </row>
    <row r="469" spans="1:5" ht="12.75">
      <c r="A469" s="35" t="s">
        <v>56</v>
      </c>
      <c r="E469" s="39" t="s">
        <v>737</v>
      </c>
    </row>
    <row r="470" spans="1:5" ht="12.75">
      <c r="A470" s="35" t="s">
        <v>58</v>
      </c>
      <c r="E470" s="40" t="s">
        <v>5</v>
      </c>
    </row>
    <row r="471" spans="1:5" ht="12.75">
      <c r="A471" t="s">
        <v>59</v>
      </c>
      <c r="E471" s="39" t="s">
        <v>5</v>
      </c>
    </row>
    <row r="472" spans="1:16" ht="12.75">
      <c r="A472" t="s">
        <v>50</v>
      </c>
      <c s="34" t="s">
        <v>809</v>
      </c>
      <c s="34" t="s">
        <v>740</v>
      </c>
      <c s="35" t="s">
        <v>5</v>
      </c>
      <c s="6" t="s">
        <v>741</v>
      </c>
      <c s="36" t="s">
        <v>65</v>
      </c>
      <c s="37">
        <v>2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68</v>
      </c>
      <c>
        <f>(M472*21)/100</f>
      </c>
      <c t="s">
        <v>28</v>
      </c>
    </row>
    <row r="473" spans="1:5" ht="12.75">
      <c r="A473" s="35" t="s">
        <v>56</v>
      </c>
      <c r="E473" s="39" t="s">
        <v>741</v>
      </c>
    </row>
    <row r="474" spans="1:5" ht="12.75">
      <c r="A474" s="35" t="s">
        <v>58</v>
      </c>
      <c r="E474" s="40" t="s">
        <v>5</v>
      </c>
    </row>
    <row r="475" spans="1:5" ht="12.75">
      <c r="A475" t="s">
        <v>59</v>
      </c>
      <c r="E475" s="39" t="s">
        <v>5</v>
      </c>
    </row>
    <row r="476" spans="1:13" ht="12.75">
      <c r="A476" t="s">
        <v>47</v>
      </c>
      <c r="C476" s="31" t="s">
        <v>810</v>
      </c>
      <c r="E476" s="33" t="s">
        <v>811</v>
      </c>
      <c r="J476" s="32">
        <f>0</f>
      </c>
      <c s="32">
        <f>0</f>
      </c>
      <c s="32">
        <f>0+L477+L481+L485+L489+L493+L497+L501+L505+L509+L513</f>
      </c>
      <c s="32">
        <f>0+M477+M481+M485+M489+M493+M497+M501+M505+M509+M513</f>
      </c>
    </row>
    <row r="477" spans="1:16" ht="12.75">
      <c r="A477" t="s">
        <v>50</v>
      </c>
      <c s="34" t="s">
        <v>812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28</v>
      </c>
    </row>
    <row r="478" spans="1:5" ht="12.75">
      <c r="A478" s="35" t="s">
        <v>56</v>
      </c>
      <c r="E478" s="39" t="s">
        <v>556</v>
      </c>
    </row>
    <row r="479" spans="1:5" ht="12.75">
      <c r="A479" s="35" t="s">
        <v>58</v>
      </c>
      <c r="E479" s="40" t="s">
        <v>5</v>
      </c>
    </row>
    <row r="480" spans="1:5" ht="12.75">
      <c r="A480" t="s">
        <v>59</v>
      </c>
      <c r="E480" s="39" t="s">
        <v>5</v>
      </c>
    </row>
    <row r="481" spans="1:16" ht="12.75">
      <c r="A481" t="s">
        <v>50</v>
      </c>
      <c s="34" t="s">
        <v>813</v>
      </c>
      <c s="34" t="s">
        <v>110</v>
      </c>
      <c s="35" t="s">
        <v>5</v>
      </c>
      <c s="6" t="s">
        <v>783</v>
      </c>
      <c s="36" t="s">
        <v>65</v>
      </c>
      <c s="37">
        <v>1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68</v>
      </c>
      <c>
        <f>(M481*21)/100</f>
      </c>
      <c t="s">
        <v>28</v>
      </c>
    </row>
    <row r="482" spans="1:5" ht="12.75">
      <c r="A482" s="35" t="s">
        <v>56</v>
      </c>
      <c r="E482" s="39" t="s">
        <v>783</v>
      </c>
    </row>
    <row r="483" spans="1:5" ht="12.75">
      <c r="A483" s="35" t="s">
        <v>58</v>
      </c>
      <c r="E483" s="40" t="s">
        <v>5</v>
      </c>
    </row>
    <row r="484" spans="1:5" ht="12.75">
      <c r="A484" t="s">
        <v>59</v>
      </c>
      <c r="E484" s="39" t="s">
        <v>5</v>
      </c>
    </row>
    <row r="485" spans="1:16" ht="12.75">
      <c r="A485" t="s">
        <v>50</v>
      </c>
      <c s="34" t="s">
        <v>814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28</v>
      </c>
    </row>
    <row r="486" spans="1:5" ht="12.75">
      <c r="A486" s="35" t="s">
        <v>56</v>
      </c>
      <c r="E486" s="39" t="s">
        <v>128</v>
      </c>
    </row>
    <row r="487" spans="1:5" ht="12.75">
      <c r="A487" s="35" t="s">
        <v>58</v>
      </c>
      <c r="E487" s="40" t="s">
        <v>5</v>
      </c>
    </row>
    <row r="488" spans="1:5" ht="12.75">
      <c r="A488" t="s">
        <v>59</v>
      </c>
      <c r="E488" s="39" t="s">
        <v>5</v>
      </c>
    </row>
    <row r="489" spans="1:16" ht="12.75">
      <c r="A489" t="s">
        <v>50</v>
      </c>
      <c s="34" t="s">
        <v>815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68</v>
      </c>
      <c>
        <f>(M489*21)/100</f>
      </c>
      <c t="s">
        <v>28</v>
      </c>
    </row>
    <row r="490" spans="1:5" ht="12.75">
      <c r="A490" s="35" t="s">
        <v>56</v>
      </c>
      <c r="E490" s="39" t="s">
        <v>136</v>
      </c>
    </row>
    <row r="491" spans="1:5" ht="12.75">
      <c r="A491" s="35" t="s">
        <v>58</v>
      </c>
      <c r="E491" s="40" t="s">
        <v>5</v>
      </c>
    </row>
    <row r="492" spans="1:5" ht="12.75">
      <c r="A492" t="s">
        <v>59</v>
      </c>
      <c r="E492" s="39" t="s">
        <v>5</v>
      </c>
    </row>
    <row r="493" spans="1:16" ht="12.75">
      <c r="A493" t="s">
        <v>50</v>
      </c>
      <c s="34" t="s">
        <v>816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55</v>
      </c>
      <c>
        <f>(M493*21)/100</f>
      </c>
      <c t="s">
        <v>28</v>
      </c>
    </row>
    <row r="494" spans="1:5" ht="12.75">
      <c r="A494" s="35" t="s">
        <v>56</v>
      </c>
      <c r="E494" s="39" t="s">
        <v>789</v>
      </c>
    </row>
    <row r="495" spans="1:5" ht="12.75">
      <c r="A495" s="35" t="s">
        <v>58</v>
      </c>
      <c r="E495" s="40" t="s">
        <v>5</v>
      </c>
    </row>
    <row r="496" spans="1:5" ht="12.75">
      <c r="A496" t="s">
        <v>59</v>
      </c>
      <c r="E496" s="39" t="s">
        <v>5</v>
      </c>
    </row>
    <row r="497" spans="1:16" ht="12.75">
      <c r="A497" t="s">
        <v>50</v>
      </c>
      <c s="34" t="s">
        <v>817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68</v>
      </c>
      <c>
        <f>(M497*21)/100</f>
      </c>
      <c t="s">
        <v>28</v>
      </c>
    </row>
    <row r="498" spans="1:5" ht="12.75">
      <c r="A498" s="35" t="s">
        <v>56</v>
      </c>
      <c r="E498" s="39" t="s">
        <v>791</v>
      </c>
    </row>
    <row r="499" spans="1:5" ht="12.75">
      <c r="A499" s="35" t="s">
        <v>58</v>
      </c>
      <c r="E499" s="40" t="s">
        <v>5</v>
      </c>
    </row>
    <row r="500" spans="1:5" ht="12.75">
      <c r="A500" t="s">
        <v>59</v>
      </c>
      <c r="E500" s="39" t="s">
        <v>5</v>
      </c>
    </row>
    <row r="501" spans="1:16" ht="12.75">
      <c r="A501" t="s">
        <v>50</v>
      </c>
      <c s="34" t="s">
        <v>818</v>
      </c>
      <c s="34" t="s">
        <v>793</v>
      </c>
      <c s="35" t="s">
        <v>5</v>
      </c>
      <c s="6" t="s">
        <v>794</v>
      </c>
      <c s="36" t="s">
        <v>65</v>
      </c>
      <c s="37">
        <v>2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68</v>
      </c>
      <c>
        <f>(M501*21)/100</f>
      </c>
      <c t="s">
        <v>28</v>
      </c>
    </row>
    <row r="502" spans="1:5" ht="12.75">
      <c r="A502" s="35" t="s">
        <v>56</v>
      </c>
      <c r="E502" s="39" t="s">
        <v>794</v>
      </c>
    </row>
    <row r="503" spans="1:5" ht="12.75">
      <c r="A503" s="35" t="s">
        <v>58</v>
      </c>
      <c r="E503" s="40" t="s">
        <v>5</v>
      </c>
    </row>
    <row r="504" spans="1:5" ht="12.75">
      <c r="A504" t="s">
        <v>59</v>
      </c>
      <c r="E504" s="39" t="s">
        <v>5</v>
      </c>
    </row>
    <row r="505" spans="1:16" ht="12.75">
      <c r="A505" t="s">
        <v>50</v>
      </c>
      <c s="34" t="s">
        <v>819</v>
      </c>
      <c s="34" t="s">
        <v>796</v>
      </c>
      <c s="35" t="s">
        <v>5</v>
      </c>
      <c s="6" t="s">
        <v>797</v>
      </c>
      <c s="36" t="s">
        <v>206</v>
      </c>
      <c s="37">
        <v>2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68</v>
      </c>
      <c>
        <f>(M505*21)/100</f>
      </c>
      <c t="s">
        <v>28</v>
      </c>
    </row>
    <row r="506" spans="1:5" ht="12.75">
      <c r="A506" s="35" t="s">
        <v>56</v>
      </c>
      <c r="E506" s="39" t="s">
        <v>797</v>
      </c>
    </row>
    <row r="507" spans="1:5" ht="12.75">
      <c r="A507" s="35" t="s">
        <v>58</v>
      </c>
      <c r="E507" s="40" t="s">
        <v>5</v>
      </c>
    </row>
    <row r="508" spans="1:5" ht="12.75">
      <c r="A508" t="s">
        <v>59</v>
      </c>
      <c r="E508" s="39" t="s">
        <v>5</v>
      </c>
    </row>
    <row r="509" spans="1:16" ht="12.75">
      <c r="A509" t="s">
        <v>50</v>
      </c>
      <c s="34" t="s">
        <v>820</v>
      </c>
      <c s="34" t="s">
        <v>141</v>
      </c>
      <c s="35" t="s">
        <v>5</v>
      </c>
      <c s="6" t="s">
        <v>142</v>
      </c>
      <c s="36" t="s">
        <v>65</v>
      </c>
      <c s="37">
        <v>2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55</v>
      </c>
      <c>
        <f>(M509*21)/100</f>
      </c>
      <c t="s">
        <v>28</v>
      </c>
    </row>
    <row r="510" spans="1:5" ht="12.75">
      <c r="A510" s="35" t="s">
        <v>56</v>
      </c>
      <c r="E510" s="39" t="s">
        <v>142</v>
      </c>
    </row>
    <row r="511" spans="1:5" ht="12.75">
      <c r="A511" s="35" t="s">
        <v>58</v>
      </c>
      <c r="E511" s="40" t="s">
        <v>5</v>
      </c>
    </row>
    <row r="512" spans="1:5" ht="12.75">
      <c r="A512" t="s">
        <v>59</v>
      </c>
      <c r="E512" s="39" t="s">
        <v>5</v>
      </c>
    </row>
    <row r="513" spans="1:16" ht="25.5">
      <c r="A513" t="s">
        <v>50</v>
      </c>
      <c s="34" t="s">
        <v>821</v>
      </c>
      <c s="34" t="s">
        <v>822</v>
      </c>
      <c s="35" t="s">
        <v>5</v>
      </c>
      <c s="6" t="s">
        <v>823</v>
      </c>
      <c s="36" t="s">
        <v>206</v>
      </c>
      <c s="37">
        <v>2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68</v>
      </c>
      <c>
        <f>(M513*21)/100</f>
      </c>
      <c t="s">
        <v>28</v>
      </c>
    </row>
    <row r="514" spans="1:5" ht="25.5">
      <c r="A514" s="35" t="s">
        <v>56</v>
      </c>
      <c r="E514" s="39" t="s">
        <v>823</v>
      </c>
    </row>
    <row r="515" spans="1:5" ht="12.75">
      <c r="A515" s="35" t="s">
        <v>58</v>
      </c>
      <c r="E515" s="40" t="s">
        <v>5</v>
      </c>
    </row>
    <row r="516" spans="1:5" ht="12.75">
      <c r="A516" t="s">
        <v>59</v>
      </c>
      <c r="E516" s="39" t="s">
        <v>5</v>
      </c>
    </row>
    <row r="517" spans="1:13" ht="12.75">
      <c r="A517" t="s">
        <v>47</v>
      </c>
      <c r="C517" s="31" t="s">
        <v>824</v>
      </c>
      <c r="E517" s="33" t="s">
        <v>825</v>
      </c>
      <c r="J517" s="32">
        <f>0</f>
      </c>
      <c s="32">
        <f>0</f>
      </c>
      <c s="32">
        <f>0+L518+L522+L526+L530+L534+L538</f>
      </c>
      <c s="32">
        <f>0+M518+M522+M526+M530+M534+M538</f>
      </c>
    </row>
    <row r="518" spans="1:16" ht="12.75">
      <c r="A518" t="s">
        <v>50</v>
      </c>
      <c s="34" t="s">
        <v>826</v>
      </c>
      <c s="34" t="s">
        <v>555</v>
      </c>
      <c s="35" t="s">
        <v>5</v>
      </c>
      <c s="6" t="s">
        <v>556</v>
      </c>
      <c s="36" t="s">
        <v>65</v>
      </c>
      <c s="37">
        <v>7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55</v>
      </c>
      <c>
        <f>(M518*21)/100</f>
      </c>
      <c t="s">
        <v>28</v>
      </c>
    </row>
    <row r="519" spans="1:5" ht="12.75">
      <c r="A519" s="35" t="s">
        <v>56</v>
      </c>
      <c r="E519" s="39" t="s">
        <v>556</v>
      </c>
    </row>
    <row r="520" spans="1:5" ht="12.75">
      <c r="A520" s="35" t="s">
        <v>58</v>
      </c>
      <c r="E520" s="40" t="s">
        <v>5</v>
      </c>
    </row>
    <row r="521" spans="1:5" ht="12.75">
      <c r="A521" t="s">
        <v>59</v>
      </c>
      <c r="E521" s="39" t="s">
        <v>5</v>
      </c>
    </row>
    <row r="522" spans="1:16" ht="12.75">
      <c r="A522" t="s">
        <v>50</v>
      </c>
      <c s="34" t="s">
        <v>827</v>
      </c>
      <c s="34" t="s">
        <v>110</v>
      </c>
      <c s="35" t="s">
        <v>5</v>
      </c>
      <c s="6" t="s">
        <v>783</v>
      </c>
      <c s="36" t="s">
        <v>65</v>
      </c>
      <c s="37">
        <v>7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68</v>
      </c>
      <c>
        <f>(M522*21)/100</f>
      </c>
      <c t="s">
        <v>28</v>
      </c>
    </row>
    <row r="523" spans="1:5" ht="12.75">
      <c r="A523" s="35" t="s">
        <v>56</v>
      </c>
      <c r="E523" s="39" t="s">
        <v>783</v>
      </c>
    </row>
    <row r="524" spans="1:5" ht="12.75">
      <c r="A524" s="35" t="s">
        <v>58</v>
      </c>
      <c r="E524" s="40" t="s">
        <v>5</v>
      </c>
    </row>
    <row r="525" spans="1:5" ht="12.75">
      <c r="A525" t="s">
        <v>59</v>
      </c>
      <c r="E525" s="39" t="s">
        <v>5</v>
      </c>
    </row>
    <row r="526" spans="1:16" ht="12.75">
      <c r="A526" t="s">
        <v>50</v>
      </c>
      <c s="34" t="s">
        <v>828</v>
      </c>
      <c s="34" t="s">
        <v>133</v>
      </c>
      <c s="35" t="s">
        <v>5</v>
      </c>
      <c s="6" t="s">
        <v>128</v>
      </c>
      <c s="36" t="s">
        <v>65</v>
      </c>
      <c s="37">
        <v>7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55</v>
      </c>
      <c>
        <f>(M526*21)/100</f>
      </c>
      <c t="s">
        <v>28</v>
      </c>
    </row>
    <row r="527" spans="1:5" ht="12.75">
      <c r="A527" s="35" t="s">
        <v>56</v>
      </c>
      <c r="E527" s="39" t="s">
        <v>128</v>
      </c>
    </row>
    <row r="528" spans="1:5" ht="12.75">
      <c r="A528" s="35" t="s">
        <v>58</v>
      </c>
      <c r="E528" s="40" t="s">
        <v>5</v>
      </c>
    </row>
    <row r="529" spans="1:5" ht="12.75">
      <c r="A529" t="s">
        <v>59</v>
      </c>
      <c r="E529" s="39" t="s">
        <v>5</v>
      </c>
    </row>
    <row r="530" spans="1:16" ht="12.75">
      <c r="A530" t="s">
        <v>50</v>
      </c>
      <c s="34" t="s">
        <v>829</v>
      </c>
      <c s="34" t="s">
        <v>777</v>
      </c>
      <c s="35" t="s">
        <v>5</v>
      </c>
      <c s="6" t="s">
        <v>136</v>
      </c>
      <c s="36" t="s">
        <v>65</v>
      </c>
      <c s="37">
        <v>7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68</v>
      </c>
      <c>
        <f>(M530*21)/100</f>
      </c>
      <c t="s">
        <v>28</v>
      </c>
    </row>
    <row r="531" spans="1:5" ht="12.75">
      <c r="A531" s="35" t="s">
        <v>56</v>
      </c>
      <c r="E531" s="39" t="s">
        <v>136</v>
      </c>
    </row>
    <row r="532" spans="1:5" ht="12.75">
      <c r="A532" s="35" t="s">
        <v>58</v>
      </c>
      <c r="E532" s="40" t="s">
        <v>5</v>
      </c>
    </row>
    <row r="533" spans="1:5" ht="12.75">
      <c r="A533" t="s">
        <v>59</v>
      </c>
      <c r="E533" s="39" t="s">
        <v>5</v>
      </c>
    </row>
    <row r="534" spans="1:16" ht="12.75">
      <c r="A534" t="s">
        <v>50</v>
      </c>
      <c s="34" t="s">
        <v>830</v>
      </c>
      <c s="34" t="s">
        <v>788</v>
      </c>
      <c s="35" t="s">
        <v>5</v>
      </c>
      <c s="6" t="s">
        <v>789</v>
      </c>
      <c s="36" t="s">
        <v>65</v>
      </c>
      <c s="37">
        <v>14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55</v>
      </c>
      <c>
        <f>(M534*21)/100</f>
      </c>
      <c t="s">
        <v>28</v>
      </c>
    </row>
    <row r="535" spans="1:5" ht="12.75">
      <c r="A535" s="35" t="s">
        <v>56</v>
      </c>
      <c r="E535" s="39" t="s">
        <v>789</v>
      </c>
    </row>
    <row r="536" spans="1:5" ht="12.75">
      <c r="A536" s="35" t="s">
        <v>58</v>
      </c>
      <c r="E536" s="40" t="s">
        <v>5</v>
      </c>
    </row>
    <row r="537" spans="1:5" ht="12.75">
      <c r="A537" t="s">
        <v>59</v>
      </c>
      <c r="E537" s="39" t="s">
        <v>5</v>
      </c>
    </row>
    <row r="538" spans="1:16" ht="12.75">
      <c r="A538" t="s">
        <v>50</v>
      </c>
      <c s="34" t="s">
        <v>831</v>
      </c>
      <c s="34" t="s">
        <v>116</v>
      </c>
      <c s="35" t="s">
        <v>5</v>
      </c>
      <c s="6" t="s">
        <v>791</v>
      </c>
      <c s="36" t="s">
        <v>65</v>
      </c>
      <c s="37">
        <v>14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68</v>
      </c>
      <c>
        <f>(M538*21)/100</f>
      </c>
      <c t="s">
        <v>28</v>
      </c>
    </row>
    <row r="539" spans="1:5" ht="12.75">
      <c r="A539" s="35" t="s">
        <v>56</v>
      </c>
      <c r="E539" s="39" t="s">
        <v>791</v>
      </c>
    </row>
    <row r="540" spans="1:5" ht="12.75">
      <c r="A540" s="35" t="s">
        <v>58</v>
      </c>
      <c r="E540" s="40" t="s">
        <v>5</v>
      </c>
    </row>
    <row r="541" spans="1:5" ht="12.75">
      <c r="A541" t="s">
        <v>59</v>
      </c>
      <c r="E541" s="39" t="s">
        <v>5</v>
      </c>
    </row>
    <row r="542" spans="1:13" ht="12.75">
      <c r="A542" t="s">
        <v>47</v>
      </c>
      <c r="C542" s="31" t="s">
        <v>832</v>
      </c>
      <c r="E542" s="33" t="s">
        <v>833</v>
      </c>
      <c r="J542" s="32">
        <f>0</f>
      </c>
      <c s="32">
        <f>0</f>
      </c>
      <c s="32">
        <f>0+L543+L547+L551+L555+L559+L563+L567+L571+L575+L579+L583+L587+L591+L595+L599+L603+L607+L611+L615+L619+L623+L627+L631+L635</f>
      </c>
      <c s="32">
        <f>0+M543+M547+M551+M555+M559+M563+M567+M571+M575+M579+M583+M587+M591+M595+M599+M603+M607+M611+M615+M619+M623+M627+M631+M635</f>
      </c>
    </row>
    <row r="543" spans="1:16" ht="12.75">
      <c r="A543" t="s">
        <v>50</v>
      </c>
      <c s="34" t="s">
        <v>834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55</v>
      </c>
      <c>
        <f>(M543*21)/100</f>
      </c>
      <c t="s">
        <v>28</v>
      </c>
    </row>
    <row r="544" spans="1:5" ht="12.75">
      <c r="A544" s="35" t="s">
        <v>56</v>
      </c>
      <c r="E544" s="39" t="s">
        <v>556</v>
      </c>
    </row>
    <row r="545" spans="1:5" ht="12.75">
      <c r="A545" s="35" t="s">
        <v>58</v>
      </c>
      <c r="E545" s="40" t="s">
        <v>5</v>
      </c>
    </row>
    <row r="546" spans="1:5" ht="12.75">
      <c r="A546" t="s">
        <v>59</v>
      </c>
      <c r="E546" s="39" t="s">
        <v>5</v>
      </c>
    </row>
    <row r="547" spans="1:16" ht="25.5">
      <c r="A547" t="s">
        <v>50</v>
      </c>
      <c s="34" t="s">
        <v>835</v>
      </c>
      <c s="34" t="s">
        <v>836</v>
      </c>
      <c s="35" t="s">
        <v>5</v>
      </c>
      <c s="6" t="s">
        <v>837</v>
      </c>
      <c s="36" t="s">
        <v>65</v>
      </c>
      <c s="37">
        <v>1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68</v>
      </c>
      <c>
        <f>(M547*21)/100</f>
      </c>
      <c t="s">
        <v>28</v>
      </c>
    </row>
    <row r="548" spans="1:5" ht="25.5">
      <c r="A548" s="35" t="s">
        <v>56</v>
      </c>
      <c r="E548" s="39" t="s">
        <v>837</v>
      </c>
    </row>
    <row r="549" spans="1:5" ht="12.75">
      <c r="A549" s="35" t="s">
        <v>58</v>
      </c>
      <c r="E549" s="40" t="s">
        <v>5</v>
      </c>
    </row>
    <row r="550" spans="1:5" ht="12.75">
      <c r="A550" t="s">
        <v>59</v>
      </c>
      <c r="E550" s="39" t="s">
        <v>5</v>
      </c>
    </row>
    <row r="551" spans="1:16" ht="12.75">
      <c r="A551" t="s">
        <v>50</v>
      </c>
      <c s="34" t="s">
        <v>838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55</v>
      </c>
      <c>
        <f>(M551*21)/100</f>
      </c>
      <c t="s">
        <v>28</v>
      </c>
    </row>
    <row r="552" spans="1:5" ht="12.75">
      <c r="A552" s="35" t="s">
        <v>56</v>
      </c>
      <c r="E552" s="39" t="s">
        <v>128</v>
      </c>
    </row>
    <row r="553" spans="1:5" ht="12.75">
      <c r="A553" s="35" t="s">
        <v>58</v>
      </c>
      <c r="E553" s="40" t="s">
        <v>5</v>
      </c>
    </row>
    <row r="554" spans="1:5" ht="12.75">
      <c r="A554" t="s">
        <v>59</v>
      </c>
      <c r="E554" s="39" t="s">
        <v>5</v>
      </c>
    </row>
    <row r="555" spans="1:16" ht="12.75">
      <c r="A555" t="s">
        <v>50</v>
      </c>
      <c s="34" t="s">
        <v>839</v>
      </c>
      <c s="34" t="s">
        <v>784</v>
      </c>
      <c s="35" t="s">
        <v>5</v>
      </c>
      <c s="6" t="s">
        <v>785</v>
      </c>
      <c s="36" t="s">
        <v>206</v>
      </c>
      <c s="37">
        <v>2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68</v>
      </c>
      <c>
        <f>(M555*21)/100</f>
      </c>
      <c t="s">
        <v>28</v>
      </c>
    </row>
    <row r="556" spans="1:5" ht="12.75">
      <c r="A556" s="35" t="s">
        <v>56</v>
      </c>
      <c r="E556" s="39" t="s">
        <v>785</v>
      </c>
    </row>
    <row r="557" spans="1:5" ht="12.75">
      <c r="A557" s="35" t="s">
        <v>58</v>
      </c>
      <c r="E557" s="40" t="s">
        <v>5</v>
      </c>
    </row>
    <row r="558" spans="1:5" ht="12.75">
      <c r="A558" t="s">
        <v>59</v>
      </c>
      <c r="E558" s="39" t="s">
        <v>5</v>
      </c>
    </row>
    <row r="559" spans="1:16" ht="12.75">
      <c r="A559" t="s">
        <v>50</v>
      </c>
      <c s="34" t="s">
        <v>840</v>
      </c>
      <c s="34" t="s">
        <v>133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55</v>
      </c>
      <c>
        <f>(M559*21)/100</f>
      </c>
      <c t="s">
        <v>28</v>
      </c>
    </row>
    <row r="560" spans="1:5" ht="12.75">
      <c r="A560" s="35" t="s">
        <v>56</v>
      </c>
      <c r="E560" s="39" t="s">
        <v>128</v>
      </c>
    </row>
    <row r="561" spans="1:5" ht="12.75">
      <c r="A561" s="35" t="s">
        <v>58</v>
      </c>
      <c r="E561" s="40" t="s">
        <v>5</v>
      </c>
    </row>
    <row r="562" spans="1:5" ht="12.75">
      <c r="A562" t="s">
        <v>59</v>
      </c>
      <c r="E562" s="39" t="s">
        <v>5</v>
      </c>
    </row>
    <row r="563" spans="1:16" ht="12.75">
      <c r="A563" t="s">
        <v>50</v>
      </c>
      <c s="34" t="s">
        <v>841</v>
      </c>
      <c s="34" t="s">
        <v>777</v>
      </c>
      <c s="35" t="s">
        <v>5</v>
      </c>
      <c s="6" t="s">
        <v>136</v>
      </c>
      <c s="36" t="s">
        <v>65</v>
      </c>
      <c s="37">
        <v>2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68</v>
      </c>
      <c>
        <f>(M563*21)/100</f>
      </c>
      <c t="s">
        <v>28</v>
      </c>
    </row>
    <row r="564" spans="1:5" ht="12.75">
      <c r="A564" s="35" t="s">
        <v>56</v>
      </c>
      <c r="E564" s="39" t="s">
        <v>136</v>
      </c>
    </row>
    <row r="565" spans="1:5" ht="12.75">
      <c r="A565" s="35" t="s">
        <v>58</v>
      </c>
      <c r="E565" s="40" t="s">
        <v>5</v>
      </c>
    </row>
    <row r="566" spans="1:5" ht="12.75">
      <c r="A566" t="s">
        <v>59</v>
      </c>
      <c r="E566" s="39" t="s">
        <v>5</v>
      </c>
    </row>
    <row r="567" spans="1:16" ht="12.75">
      <c r="A567" t="s">
        <v>50</v>
      </c>
      <c s="34" t="s">
        <v>842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55</v>
      </c>
      <c>
        <f>(M567*21)/100</f>
      </c>
      <c t="s">
        <v>28</v>
      </c>
    </row>
    <row r="568" spans="1:5" ht="12.75">
      <c r="A568" s="35" t="s">
        <v>56</v>
      </c>
      <c r="E568" s="39" t="s">
        <v>789</v>
      </c>
    </row>
    <row r="569" spans="1:5" ht="12.75">
      <c r="A569" s="35" t="s">
        <v>58</v>
      </c>
      <c r="E569" s="40" t="s">
        <v>5</v>
      </c>
    </row>
    <row r="570" spans="1:5" ht="12.75">
      <c r="A570" t="s">
        <v>59</v>
      </c>
      <c r="E570" s="39" t="s">
        <v>5</v>
      </c>
    </row>
    <row r="571" spans="1:16" ht="12.75">
      <c r="A571" t="s">
        <v>50</v>
      </c>
      <c s="34" t="s">
        <v>843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68</v>
      </c>
      <c>
        <f>(M571*21)/100</f>
      </c>
      <c t="s">
        <v>28</v>
      </c>
    </row>
    <row r="572" spans="1:5" ht="12.75">
      <c r="A572" s="35" t="s">
        <v>56</v>
      </c>
      <c r="E572" s="39" t="s">
        <v>791</v>
      </c>
    </row>
    <row r="573" spans="1:5" ht="12.75">
      <c r="A573" s="35" t="s">
        <v>58</v>
      </c>
      <c r="E573" s="40" t="s">
        <v>5</v>
      </c>
    </row>
    <row r="574" spans="1:5" ht="12.75">
      <c r="A574" t="s">
        <v>59</v>
      </c>
      <c r="E574" s="39" t="s">
        <v>5</v>
      </c>
    </row>
    <row r="575" spans="1:16" ht="12.75">
      <c r="A575" t="s">
        <v>50</v>
      </c>
      <c s="34" t="s">
        <v>844</v>
      </c>
      <c s="34" t="s">
        <v>534</v>
      </c>
      <c s="35" t="s">
        <v>5</v>
      </c>
      <c s="6" t="s">
        <v>535</v>
      </c>
      <c s="36" t="s">
        <v>65</v>
      </c>
      <c s="37">
        <v>8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55</v>
      </c>
      <c>
        <f>(M575*21)/100</f>
      </c>
      <c t="s">
        <v>28</v>
      </c>
    </row>
    <row r="576" spans="1:5" ht="12.75">
      <c r="A576" s="35" t="s">
        <v>56</v>
      </c>
      <c r="E576" s="39" t="s">
        <v>535</v>
      </c>
    </row>
    <row r="577" spans="1:5" ht="12.75">
      <c r="A577" s="35" t="s">
        <v>58</v>
      </c>
      <c r="E577" s="40" t="s">
        <v>5</v>
      </c>
    </row>
    <row r="578" spans="1:5" ht="12.75">
      <c r="A578" t="s">
        <v>59</v>
      </c>
      <c r="E578" s="39" t="s">
        <v>5</v>
      </c>
    </row>
    <row r="579" spans="1:16" ht="12.75">
      <c r="A579" t="s">
        <v>50</v>
      </c>
      <c s="34" t="s">
        <v>845</v>
      </c>
      <c s="34" t="s">
        <v>135</v>
      </c>
      <c s="35" t="s">
        <v>5</v>
      </c>
      <c s="6" t="s">
        <v>800</v>
      </c>
      <c s="36" t="s">
        <v>65</v>
      </c>
      <c s="37">
        <v>8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68</v>
      </c>
      <c>
        <f>(M579*21)/100</f>
      </c>
      <c t="s">
        <v>28</v>
      </c>
    </row>
    <row r="580" spans="1:5" ht="12.75">
      <c r="A580" s="35" t="s">
        <v>56</v>
      </c>
      <c r="E580" s="39" t="s">
        <v>800</v>
      </c>
    </row>
    <row r="581" spans="1:5" ht="12.75">
      <c r="A581" s="35" t="s">
        <v>58</v>
      </c>
      <c r="E581" s="40" t="s">
        <v>5</v>
      </c>
    </row>
    <row r="582" spans="1:5" ht="12.75">
      <c r="A582" t="s">
        <v>59</v>
      </c>
      <c r="E582" s="39" t="s">
        <v>5</v>
      </c>
    </row>
    <row r="583" spans="1:16" ht="12.75">
      <c r="A583" t="s">
        <v>50</v>
      </c>
      <c s="34" t="s">
        <v>846</v>
      </c>
      <c s="34" t="s">
        <v>788</v>
      </c>
      <c s="35" t="s">
        <v>5</v>
      </c>
      <c s="6" t="s">
        <v>789</v>
      </c>
      <c s="36" t="s">
        <v>65</v>
      </c>
      <c s="37">
        <v>6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55</v>
      </c>
      <c>
        <f>(M583*21)/100</f>
      </c>
      <c t="s">
        <v>28</v>
      </c>
    </row>
    <row r="584" spans="1:5" ht="12.75">
      <c r="A584" s="35" t="s">
        <v>56</v>
      </c>
      <c r="E584" s="39" t="s">
        <v>789</v>
      </c>
    </row>
    <row r="585" spans="1:5" ht="12.75">
      <c r="A585" s="35" t="s">
        <v>58</v>
      </c>
      <c r="E585" s="40" t="s">
        <v>5</v>
      </c>
    </row>
    <row r="586" spans="1:5" ht="12.75">
      <c r="A586" t="s">
        <v>59</v>
      </c>
      <c r="E586" s="39" t="s">
        <v>5</v>
      </c>
    </row>
    <row r="587" spans="1:16" ht="12.75">
      <c r="A587" t="s">
        <v>50</v>
      </c>
      <c s="34" t="s">
        <v>847</v>
      </c>
      <c s="34" t="s">
        <v>796</v>
      </c>
      <c s="35" t="s">
        <v>5</v>
      </c>
      <c s="6" t="s">
        <v>797</v>
      </c>
      <c s="36" t="s">
        <v>206</v>
      </c>
      <c s="37">
        <v>5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68</v>
      </c>
      <c>
        <f>(M587*21)/100</f>
      </c>
      <c t="s">
        <v>28</v>
      </c>
    </row>
    <row r="588" spans="1:5" ht="12.75">
      <c r="A588" s="35" t="s">
        <v>56</v>
      </c>
      <c r="E588" s="39" t="s">
        <v>797</v>
      </c>
    </row>
    <row r="589" spans="1:5" ht="12.75">
      <c r="A589" s="35" t="s">
        <v>58</v>
      </c>
      <c r="E589" s="40" t="s">
        <v>5</v>
      </c>
    </row>
    <row r="590" spans="1:5" ht="12.75">
      <c r="A590" t="s">
        <v>59</v>
      </c>
      <c r="E590" s="39" t="s">
        <v>5</v>
      </c>
    </row>
    <row r="591" spans="1:16" ht="12.75">
      <c r="A591" t="s">
        <v>50</v>
      </c>
      <c s="34" t="s">
        <v>848</v>
      </c>
      <c s="34" t="s">
        <v>849</v>
      </c>
      <c s="35" t="s">
        <v>5</v>
      </c>
      <c s="6" t="s">
        <v>850</v>
      </c>
      <c s="36" t="s">
        <v>65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55</v>
      </c>
      <c>
        <f>(M591*21)/100</f>
      </c>
      <c t="s">
        <v>28</v>
      </c>
    </row>
    <row r="592" spans="1:5" ht="12.75">
      <c r="A592" s="35" t="s">
        <v>56</v>
      </c>
      <c r="E592" s="39" t="s">
        <v>850</v>
      </c>
    </row>
    <row r="593" spans="1:5" ht="12.75">
      <c r="A593" s="35" t="s">
        <v>58</v>
      </c>
      <c r="E593" s="40" t="s">
        <v>5</v>
      </c>
    </row>
    <row r="594" spans="1:5" ht="12.75">
      <c r="A594" t="s">
        <v>59</v>
      </c>
      <c r="E594" s="39" t="s">
        <v>5</v>
      </c>
    </row>
    <row r="595" spans="1:16" ht="12.75">
      <c r="A595" t="s">
        <v>50</v>
      </c>
      <c s="34" t="s">
        <v>851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55</v>
      </c>
      <c>
        <f>(M595*21)/100</f>
      </c>
      <c t="s">
        <v>28</v>
      </c>
    </row>
    <row r="596" spans="1:5" ht="12.75">
      <c r="A596" s="35" t="s">
        <v>56</v>
      </c>
      <c r="E596" s="39" t="s">
        <v>853</v>
      </c>
    </row>
    <row r="597" spans="1:5" ht="12.75">
      <c r="A597" s="35" t="s">
        <v>58</v>
      </c>
      <c r="E597" s="40" t="s">
        <v>5</v>
      </c>
    </row>
    <row r="598" spans="1:5" ht="12.75">
      <c r="A598" t="s">
        <v>59</v>
      </c>
      <c r="E598" s="39" t="s">
        <v>5</v>
      </c>
    </row>
    <row r="599" spans="1:16" ht="12.75">
      <c r="A599" t="s">
        <v>50</v>
      </c>
      <c s="34" t="s">
        <v>854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55</v>
      </c>
      <c>
        <f>(M599*21)/100</f>
      </c>
      <c t="s">
        <v>28</v>
      </c>
    </row>
    <row r="600" spans="1:5" ht="12.75">
      <c r="A600" s="35" t="s">
        <v>56</v>
      </c>
      <c r="E600" s="39" t="s">
        <v>856</v>
      </c>
    </row>
    <row r="601" spans="1:5" ht="12.75">
      <c r="A601" s="35" t="s">
        <v>58</v>
      </c>
      <c r="E601" s="40" t="s">
        <v>5</v>
      </c>
    </row>
    <row r="602" spans="1:5" ht="12.75">
      <c r="A602" t="s">
        <v>59</v>
      </c>
      <c r="E602" s="39" t="s">
        <v>5</v>
      </c>
    </row>
    <row r="603" spans="1:16" ht="12.75">
      <c r="A603" t="s">
        <v>50</v>
      </c>
      <c s="34" t="s">
        <v>857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55</v>
      </c>
      <c>
        <f>(M603*21)/100</f>
      </c>
      <c t="s">
        <v>28</v>
      </c>
    </row>
    <row r="604" spans="1:5" ht="12.75">
      <c r="A604" s="35" t="s">
        <v>56</v>
      </c>
      <c r="E604" s="39" t="s">
        <v>142</v>
      </c>
    </row>
    <row r="605" spans="1:5" ht="12.75">
      <c r="A605" s="35" t="s">
        <v>58</v>
      </c>
      <c r="E605" s="40" t="s">
        <v>5</v>
      </c>
    </row>
    <row r="606" spans="1:5" ht="12.75">
      <c r="A606" t="s">
        <v>59</v>
      </c>
      <c r="E606" s="39" t="s">
        <v>5</v>
      </c>
    </row>
    <row r="607" spans="1:16" ht="25.5">
      <c r="A607" t="s">
        <v>50</v>
      </c>
      <c s="34" t="s">
        <v>858</v>
      </c>
      <c s="34" t="s">
        <v>859</v>
      </c>
      <c s="35" t="s">
        <v>5</v>
      </c>
      <c s="6" t="s">
        <v>860</v>
      </c>
      <c s="36" t="s">
        <v>65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68</v>
      </c>
      <c>
        <f>(M607*21)/100</f>
      </c>
      <c t="s">
        <v>28</v>
      </c>
    </row>
    <row r="608" spans="1:5" ht="25.5">
      <c r="A608" s="35" t="s">
        <v>56</v>
      </c>
      <c r="E608" s="39" t="s">
        <v>860</v>
      </c>
    </row>
    <row r="609" spans="1:5" ht="12.75">
      <c r="A609" s="35" t="s">
        <v>58</v>
      </c>
      <c r="E609" s="40" t="s">
        <v>5</v>
      </c>
    </row>
    <row r="610" spans="1:5" ht="12.75">
      <c r="A610" t="s">
        <v>59</v>
      </c>
      <c r="E610" s="39" t="s">
        <v>5</v>
      </c>
    </row>
    <row r="611" spans="1:16" ht="12.75">
      <c r="A611" t="s">
        <v>50</v>
      </c>
      <c s="34" t="s">
        <v>861</v>
      </c>
      <c s="34" t="s">
        <v>98</v>
      </c>
      <c s="35" t="s">
        <v>62</v>
      </c>
      <c s="6" t="s">
        <v>99</v>
      </c>
      <c s="36" t="s">
        <v>65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55</v>
      </c>
      <c>
        <f>(M611*21)/100</f>
      </c>
      <c t="s">
        <v>28</v>
      </c>
    </row>
    <row r="612" spans="1:5" ht="12.75">
      <c r="A612" s="35" t="s">
        <v>56</v>
      </c>
      <c r="E612" s="39" t="s">
        <v>99</v>
      </c>
    </row>
    <row r="613" spans="1:5" ht="12.75">
      <c r="A613" s="35" t="s">
        <v>58</v>
      </c>
      <c r="E613" s="40" t="s">
        <v>5</v>
      </c>
    </row>
    <row r="614" spans="1:5" ht="12.75">
      <c r="A614" t="s">
        <v>59</v>
      </c>
      <c r="E614" s="39" t="s">
        <v>5</v>
      </c>
    </row>
    <row r="615" spans="1:16" ht="12.75">
      <c r="A615" t="s">
        <v>50</v>
      </c>
      <c s="34" t="s">
        <v>862</v>
      </c>
      <c s="34" t="s">
        <v>155</v>
      </c>
      <c s="35" t="s">
        <v>5</v>
      </c>
      <c s="6" t="s">
        <v>863</v>
      </c>
      <c s="36" t="s">
        <v>65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68</v>
      </c>
      <c>
        <f>(M615*21)/100</f>
      </c>
      <c t="s">
        <v>28</v>
      </c>
    </row>
    <row r="616" spans="1:5" ht="12.75">
      <c r="A616" s="35" t="s">
        <v>56</v>
      </c>
      <c r="E616" s="39" t="s">
        <v>863</v>
      </c>
    </row>
    <row r="617" spans="1:5" ht="12.75">
      <c r="A617" s="35" t="s">
        <v>58</v>
      </c>
      <c r="E617" s="40" t="s">
        <v>5</v>
      </c>
    </row>
    <row r="618" spans="1:5" ht="12.75">
      <c r="A618" t="s">
        <v>59</v>
      </c>
      <c r="E618" s="39" t="s">
        <v>5</v>
      </c>
    </row>
    <row r="619" spans="1:16" ht="12.75">
      <c r="A619" t="s">
        <v>50</v>
      </c>
      <c s="34" t="s">
        <v>864</v>
      </c>
      <c s="34" t="s">
        <v>808</v>
      </c>
      <c s="35" t="s">
        <v>5</v>
      </c>
      <c s="6" t="s">
        <v>737</v>
      </c>
      <c s="36" t="s">
        <v>206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68</v>
      </c>
      <c>
        <f>(M619*21)/100</f>
      </c>
      <c t="s">
        <v>28</v>
      </c>
    </row>
    <row r="620" spans="1:5" ht="12.75">
      <c r="A620" s="35" t="s">
        <v>56</v>
      </c>
      <c r="E620" s="39" t="s">
        <v>737</v>
      </c>
    </row>
    <row r="621" spans="1:5" ht="12.75">
      <c r="A621" s="35" t="s">
        <v>58</v>
      </c>
      <c r="E621" s="40" t="s">
        <v>5</v>
      </c>
    </row>
    <row r="622" spans="1:5" ht="12.75">
      <c r="A622" t="s">
        <v>59</v>
      </c>
      <c r="E622" s="39" t="s">
        <v>5</v>
      </c>
    </row>
    <row r="623" spans="1:16" ht="12.75">
      <c r="A623" t="s">
        <v>50</v>
      </c>
      <c s="34" t="s">
        <v>865</v>
      </c>
      <c s="34" t="s">
        <v>740</v>
      </c>
      <c s="35" t="s">
        <v>5</v>
      </c>
      <c s="6" t="s">
        <v>741</v>
      </c>
      <c s="36" t="s">
        <v>65</v>
      </c>
      <c s="37">
        <v>3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68</v>
      </c>
      <c>
        <f>(M623*21)/100</f>
      </c>
      <c t="s">
        <v>28</v>
      </c>
    </row>
    <row r="624" spans="1:5" ht="12.75">
      <c r="A624" s="35" t="s">
        <v>56</v>
      </c>
      <c r="E624" s="39" t="s">
        <v>741</v>
      </c>
    </row>
    <row r="625" spans="1:5" ht="12.75">
      <c r="A625" s="35" t="s">
        <v>58</v>
      </c>
      <c r="E625" s="40" t="s">
        <v>5</v>
      </c>
    </row>
    <row r="626" spans="1:5" ht="12.75">
      <c r="A626" t="s">
        <v>59</v>
      </c>
      <c r="E626" s="39" t="s">
        <v>5</v>
      </c>
    </row>
    <row r="627" spans="1:16" ht="12.75">
      <c r="A627" t="s">
        <v>50</v>
      </c>
      <c s="34" t="s">
        <v>866</v>
      </c>
      <c s="34" t="s">
        <v>867</v>
      </c>
      <c s="35" t="s">
        <v>5</v>
      </c>
      <c s="6" t="s">
        <v>868</v>
      </c>
      <c s="36" t="s">
        <v>206</v>
      </c>
      <c s="37">
        <v>3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68</v>
      </c>
      <c>
        <f>(M627*21)/100</f>
      </c>
      <c t="s">
        <v>28</v>
      </c>
    </row>
    <row r="628" spans="1:5" ht="12.75">
      <c r="A628" s="35" t="s">
        <v>56</v>
      </c>
      <c r="E628" s="39" t="s">
        <v>868</v>
      </c>
    </row>
    <row r="629" spans="1:5" ht="12.75">
      <c r="A629" s="35" t="s">
        <v>58</v>
      </c>
      <c r="E629" s="40" t="s">
        <v>5</v>
      </c>
    </row>
    <row r="630" spans="1:5" ht="12.75">
      <c r="A630" t="s">
        <v>59</v>
      </c>
      <c r="E630" s="39" t="s">
        <v>5</v>
      </c>
    </row>
    <row r="631" spans="1:16" ht="12.75">
      <c r="A631" t="s">
        <v>50</v>
      </c>
      <c s="34" t="s">
        <v>869</v>
      </c>
      <c s="34" t="s">
        <v>98</v>
      </c>
      <c s="35" t="s">
        <v>5</v>
      </c>
      <c s="6" t="s">
        <v>99</v>
      </c>
      <c s="36" t="s">
        <v>65</v>
      </c>
      <c s="37">
        <v>1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55</v>
      </c>
      <c>
        <f>(M631*21)/100</f>
      </c>
      <c t="s">
        <v>28</v>
      </c>
    </row>
    <row r="632" spans="1:5" ht="12.75">
      <c r="A632" s="35" t="s">
        <v>56</v>
      </c>
      <c r="E632" s="39" t="s">
        <v>99</v>
      </c>
    </row>
    <row r="633" spans="1:5" ht="12.75">
      <c r="A633" s="35" t="s">
        <v>58</v>
      </c>
      <c r="E633" s="40" t="s">
        <v>5</v>
      </c>
    </row>
    <row r="634" spans="1:5" ht="12.75">
      <c r="A634" t="s">
        <v>59</v>
      </c>
      <c r="E634" s="39" t="s">
        <v>5</v>
      </c>
    </row>
    <row r="635" spans="1:16" ht="12.75">
      <c r="A635" t="s">
        <v>50</v>
      </c>
      <c s="34" t="s">
        <v>870</v>
      </c>
      <c s="34" t="s">
        <v>871</v>
      </c>
      <c s="35" t="s">
        <v>5</v>
      </c>
      <c s="6" t="s">
        <v>872</v>
      </c>
      <c s="36" t="s">
        <v>65</v>
      </c>
      <c s="37">
        <v>1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68</v>
      </c>
      <c>
        <f>(M635*21)/100</f>
      </c>
      <c t="s">
        <v>28</v>
      </c>
    </row>
    <row r="636" spans="1:5" ht="12.75">
      <c r="A636" s="35" t="s">
        <v>56</v>
      </c>
      <c r="E636" s="39" t="s">
        <v>872</v>
      </c>
    </row>
    <row r="637" spans="1:5" ht="12.75">
      <c r="A637" s="35" t="s">
        <v>58</v>
      </c>
      <c r="E637" s="40" t="s">
        <v>5</v>
      </c>
    </row>
    <row r="638" spans="1:5" ht="12.75">
      <c r="A638" t="s">
        <v>59</v>
      </c>
      <c r="E638" s="39" t="s">
        <v>5</v>
      </c>
    </row>
    <row r="639" spans="1:13" ht="12.75">
      <c r="A639" t="s">
        <v>47</v>
      </c>
      <c r="C639" s="31" t="s">
        <v>873</v>
      </c>
      <c r="E639" s="33" t="s">
        <v>874</v>
      </c>
      <c r="J639" s="32">
        <f>0</f>
      </c>
      <c s="32">
        <f>0</f>
      </c>
      <c s="32">
        <f>0+L640+L644+L648+L652+L656+L660+L664+L668+L672+L676+L680+L684+L688+L692+L696+L700+L704</f>
      </c>
      <c s="32">
        <f>0+M640+M644+M648+M652+M656+M660+M664+M668+M672+M676+M680+M684+M688+M692+M696+M700+M704</f>
      </c>
    </row>
    <row r="640" spans="1:16" ht="12.75">
      <c r="A640" t="s">
        <v>50</v>
      </c>
      <c s="34" t="s">
        <v>875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55</v>
      </c>
      <c>
        <f>(M640*21)/100</f>
      </c>
      <c t="s">
        <v>28</v>
      </c>
    </row>
    <row r="641" spans="1:5" ht="12.75">
      <c r="A641" s="35" t="s">
        <v>56</v>
      </c>
      <c r="E641" s="39" t="s">
        <v>556</v>
      </c>
    </row>
    <row r="642" spans="1:5" ht="12.75">
      <c r="A642" s="35" t="s">
        <v>58</v>
      </c>
      <c r="E642" s="40" t="s">
        <v>5</v>
      </c>
    </row>
    <row r="643" spans="1:5" ht="12.75">
      <c r="A643" t="s">
        <v>59</v>
      </c>
      <c r="E643" s="39" t="s">
        <v>5</v>
      </c>
    </row>
    <row r="644" spans="1:16" ht="12.75">
      <c r="A644" t="s">
        <v>50</v>
      </c>
      <c s="34" t="s">
        <v>876</v>
      </c>
      <c s="34" t="s">
        <v>110</v>
      </c>
      <c s="35" t="s">
        <v>5</v>
      </c>
      <c s="6" t="s">
        <v>783</v>
      </c>
      <c s="36" t="s">
        <v>65</v>
      </c>
      <c s="37">
        <v>1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68</v>
      </c>
      <c>
        <f>(M644*21)/100</f>
      </c>
      <c t="s">
        <v>28</v>
      </c>
    </row>
    <row r="645" spans="1:5" ht="12.75">
      <c r="A645" s="35" t="s">
        <v>56</v>
      </c>
      <c r="E645" s="39" t="s">
        <v>783</v>
      </c>
    </row>
    <row r="646" spans="1:5" ht="12.75">
      <c r="A646" s="35" t="s">
        <v>58</v>
      </c>
      <c r="E646" s="40" t="s">
        <v>5</v>
      </c>
    </row>
    <row r="647" spans="1:5" ht="12.75">
      <c r="A647" t="s">
        <v>59</v>
      </c>
      <c r="E647" s="39" t="s">
        <v>5</v>
      </c>
    </row>
    <row r="648" spans="1:16" ht="12.75">
      <c r="A648" t="s">
        <v>50</v>
      </c>
      <c s="34" t="s">
        <v>877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55</v>
      </c>
      <c>
        <f>(M648*21)/100</f>
      </c>
      <c t="s">
        <v>28</v>
      </c>
    </row>
    <row r="649" spans="1:5" ht="12.75">
      <c r="A649" s="35" t="s">
        <v>56</v>
      </c>
      <c r="E649" s="39" t="s">
        <v>128</v>
      </c>
    </row>
    <row r="650" spans="1:5" ht="12.75">
      <c r="A650" s="35" t="s">
        <v>58</v>
      </c>
      <c r="E650" s="40" t="s">
        <v>5</v>
      </c>
    </row>
    <row r="651" spans="1:5" ht="12.75">
      <c r="A651" t="s">
        <v>59</v>
      </c>
      <c r="E651" s="39" t="s">
        <v>5</v>
      </c>
    </row>
    <row r="652" spans="1:16" ht="12.75">
      <c r="A652" t="s">
        <v>50</v>
      </c>
      <c s="34" t="s">
        <v>878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68</v>
      </c>
      <c>
        <f>(M652*21)/100</f>
      </c>
      <c t="s">
        <v>28</v>
      </c>
    </row>
    <row r="653" spans="1:5" ht="12.75">
      <c r="A653" s="35" t="s">
        <v>56</v>
      </c>
      <c r="E653" s="39" t="s">
        <v>785</v>
      </c>
    </row>
    <row r="654" spans="1:5" ht="12.75">
      <c r="A654" s="35" t="s">
        <v>58</v>
      </c>
      <c r="E654" s="40" t="s">
        <v>5</v>
      </c>
    </row>
    <row r="655" spans="1:5" ht="12.75">
      <c r="A655" t="s">
        <v>59</v>
      </c>
      <c r="E655" s="39" t="s">
        <v>5</v>
      </c>
    </row>
    <row r="656" spans="1:16" ht="12.75">
      <c r="A656" t="s">
        <v>50</v>
      </c>
      <c s="34" t="s">
        <v>879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55</v>
      </c>
      <c>
        <f>(M656*21)/100</f>
      </c>
      <c t="s">
        <v>28</v>
      </c>
    </row>
    <row r="657" spans="1:5" ht="12.75">
      <c r="A657" s="35" t="s">
        <v>56</v>
      </c>
      <c r="E657" s="39" t="s">
        <v>128</v>
      </c>
    </row>
    <row r="658" spans="1:5" ht="12.75">
      <c r="A658" s="35" t="s">
        <v>58</v>
      </c>
      <c r="E658" s="40" t="s">
        <v>5</v>
      </c>
    </row>
    <row r="659" spans="1:5" ht="12.75">
      <c r="A659" t="s">
        <v>59</v>
      </c>
      <c r="E659" s="39" t="s">
        <v>5</v>
      </c>
    </row>
    <row r="660" spans="1:16" ht="12.75">
      <c r="A660" t="s">
        <v>50</v>
      </c>
      <c s="34" t="s">
        <v>880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68</v>
      </c>
      <c>
        <f>(M660*21)/100</f>
      </c>
      <c t="s">
        <v>28</v>
      </c>
    </row>
    <row r="661" spans="1:5" ht="12.75">
      <c r="A661" s="35" t="s">
        <v>56</v>
      </c>
      <c r="E661" s="39" t="s">
        <v>136</v>
      </c>
    </row>
    <row r="662" spans="1:5" ht="12.75">
      <c r="A662" s="35" t="s">
        <v>58</v>
      </c>
      <c r="E662" s="40" t="s">
        <v>5</v>
      </c>
    </row>
    <row r="663" spans="1:5" ht="12.75">
      <c r="A663" t="s">
        <v>59</v>
      </c>
      <c r="E663" s="39" t="s">
        <v>5</v>
      </c>
    </row>
    <row r="664" spans="1:16" ht="12.75">
      <c r="A664" t="s">
        <v>50</v>
      </c>
      <c s="34" t="s">
        <v>881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55</v>
      </c>
      <c>
        <f>(M664*21)/100</f>
      </c>
      <c t="s">
        <v>28</v>
      </c>
    </row>
    <row r="665" spans="1:5" ht="12.75">
      <c r="A665" s="35" t="s">
        <v>56</v>
      </c>
      <c r="E665" s="39" t="s">
        <v>789</v>
      </c>
    </row>
    <row r="666" spans="1:5" ht="12.75">
      <c r="A666" s="35" t="s">
        <v>58</v>
      </c>
      <c r="E666" s="40" t="s">
        <v>5</v>
      </c>
    </row>
    <row r="667" spans="1:5" ht="12.75">
      <c r="A667" t="s">
        <v>59</v>
      </c>
      <c r="E667" s="39" t="s">
        <v>5</v>
      </c>
    </row>
    <row r="668" spans="1:16" ht="12.75">
      <c r="A668" t="s">
        <v>50</v>
      </c>
      <c s="34" t="s">
        <v>882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68</v>
      </c>
      <c>
        <f>(M668*21)/100</f>
      </c>
      <c t="s">
        <v>28</v>
      </c>
    </row>
    <row r="669" spans="1:5" ht="12.75">
      <c r="A669" s="35" t="s">
        <v>56</v>
      </c>
      <c r="E669" s="39" t="s">
        <v>791</v>
      </c>
    </row>
    <row r="670" spans="1:5" ht="12.75">
      <c r="A670" s="35" t="s">
        <v>58</v>
      </c>
      <c r="E670" s="40" t="s">
        <v>5</v>
      </c>
    </row>
    <row r="671" spans="1:5" ht="12.75">
      <c r="A671" t="s">
        <v>59</v>
      </c>
      <c r="E671" s="39" t="s">
        <v>5</v>
      </c>
    </row>
    <row r="672" spans="1:16" ht="12.75">
      <c r="A672" t="s">
        <v>50</v>
      </c>
      <c s="34" t="s">
        <v>883</v>
      </c>
      <c s="34" t="s">
        <v>534</v>
      </c>
      <c s="35" t="s">
        <v>5</v>
      </c>
      <c s="6" t="s">
        <v>535</v>
      </c>
      <c s="36" t="s">
        <v>65</v>
      </c>
      <c s="37">
        <v>6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55</v>
      </c>
      <c>
        <f>(M672*21)/100</f>
      </c>
      <c t="s">
        <v>28</v>
      </c>
    </row>
    <row r="673" spans="1:5" ht="12.75">
      <c r="A673" s="35" t="s">
        <v>56</v>
      </c>
      <c r="E673" s="39" t="s">
        <v>535</v>
      </c>
    </row>
    <row r="674" spans="1:5" ht="12.75">
      <c r="A674" s="35" t="s">
        <v>58</v>
      </c>
      <c r="E674" s="40" t="s">
        <v>5</v>
      </c>
    </row>
    <row r="675" spans="1:5" ht="12.75">
      <c r="A675" t="s">
        <v>59</v>
      </c>
      <c r="E675" s="39" t="s">
        <v>5</v>
      </c>
    </row>
    <row r="676" spans="1:16" ht="12.75">
      <c r="A676" t="s">
        <v>50</v>
      </c>
      <c s="34" t="s">
        <v>884</v>
      </c>
      <c s="34" t="s">
        <v>135</v>
      </c>
      <c s="35" t="s">
        <v>5</v>
      </c>
      <c s="6" t="s">
        <v>800</v>
      </c>
      <c s="36" t="s">
        <v>65</v>
      </c>
      <c s="37">
        <v>6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68</v>
      </c>
      <c>
        <f>(M676*21)/100</f>
      </c>
      <c t="s">
        <v>28</v>
      </c>
    </row>
    <row r="677" spans="1:5" ht="12.75">
      <c r="A677" s="35" t="s">
        <v>56</v>
      </c>
      <c r="E677" s="39" t="s">
        <v>800</v>
      </c>
    </row>
    <row r="678" spans="1:5" ht="12.75">
      <c r="A678" s="35" t="s">
        <v>58</v>
      </c>
      <c r="E678" s="40" t="s">
        <v>5</v>
      </c>
    </row>
    <row r="679" spans="1:5" ht="12.75">
      <c r="A679" t="s">
        <v>59</v>
      </c>
      <c r="E679" s="39" t="s">
        <v>5</v>
      </c>
    </row>
    <row r="680" spans="1:16" ht="12.75">
      <c r="A680" t="s">
        <v>50</v>
      </c>
      <c s="34" t="s">
        <v>885</v>
      </c>
      <c s="34" t="s">
        <v>788</v>
      </c>
      <c s="35" t="s">
        <v>62</v>
      </c>
      <c s="6" t="s">
        <v>789</v>
      </c>
      <c s="36" t="s">
        <v>65</v>
      </c>
      <c s="37">
        <v>3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55</v>
      </c>
      <c>
        <f>(M680*21)/100</f>
      </c>
      <c t="s">
        <v>28</v>
      </c>
    </row>
    <row r="681" spans="1:5" ht="12.75">
      <c r="A681" s="35" t="s">
        <v>56</v>
      </c>
      <c r="E681" s="39" t="s">
        <v>789</v>
      </c>
    </row>
    <row r="682" spans="1:5" ht="12.75">
      <c r="A682" s="35" t="s">
        <v>58</v>
      </c>
      <c r="E682" s="40" t="s">
        <v>5</v>
      </c>
    </row>
    <row r="683" spans="1:5" ht="12.75">
      <c r="A683" t="s">
        <v>59</v>
      </c>
      <c r="E683" s="39" t="s">
        <v>5</v>
      </c>
    </row>
    <row r="684" spans="1:16" ht="12.75">
      <c r="A684" t="s">
        <v>50</v>
      </c>
      <c s="34" t="s">
        <v>886</v>
      </c>
      <c s="34" t="s">
        <v>849</v>
      </c>
      <c s="35" t="s">
        <v>5</v>
      </c>
      <c s="6" t="s">
        <v>850</v>
      </c>
      <c s="36" t="s">
        <v>65</v>
      </c>
      <c s="37">
        <v>1</v>
      </c>
      <c s="36">
        <v>0</v>
      </c>
      <c s="36">
        <f>ROUND(G684*H684,6)</f>
      </c>
      <c r="L684" s="38">
        <v>0</v>
      </c>
      <c s="32">
        <f>ROUND(ROUND(L684,2)*ROUND(G684,3),2)</f>
      </c>
      <c s="36" t="s">
        <v>55</v>
      </c>
      <c>
        <f>(M684*21)/100</f>
      </c>
      <c t="s">
        <v>28</v>
      </c>
    </row>
    <row r="685" spans="1:5" ht="12.75">
      <c r="A685" s="35" t="s">
        <v>56</v>
      </c>
      <c r="E685" s="39" t="s">
        <v>850</v>
      </c>
    </row>
    <row r="686" spans="1:5" ht="12.75">
      <c r="A686" s="35" t="s">
        <v>58</v>
      </c>
      <c r="E686" s="40" t="s">
        <v>5</v>
      </c>
    </row>
    <row r="687" spans="1:5" ht="12.75">
      <c r="A687" t="s">
        <v>59</v>
      </c>
      <c r="E687" s="39" t="s">
        <v>5</v>
      </c>
    </row>
    <row r="688" spans="1:16" ht="12.75">
      <c r="A688" t="s">
        <v>50</v>
      </c>
      <c s="34" t="s">
        <v>887</v>
      </c>
      <c s="34" t="s">
        <v>796</v>
      </c>
      <c s="35" t="s">
        <v>5</v>
      </c>
      <c s="6" t="s">
        <v>797</v>
      </c>
      <c s="36" t="s">
        <v>206</v>
      </c>
      <c s="37">
        <v>2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68</v>
      </c>
      <c>
        <f>(M688*21)/100</f>
      </c>
      <c t="s">
        <v>28</v>
      </c>
    </row>
    <row r="689" spans="1:5" ht="12.75">
      <c r="A689" s="35" t="s">
        <v>56</v>
      </c>
      <c r="E689" s="39" t="s">
        <v>797</v>
      </c>
    </row>
    <row r="690" spans="1:5" ht="12.75">
      <c r="A690" s="35" t="s">
        <v>58</v>
      </c>
      <c r="E690" s="40" t="s">
        <v>5</v>
      </c>
    </row>
    <row r="691" spans="1:5" ht="12.75">
      <c r="A691" t="s">
        <v>59</v>
      </c>
      <c r="E691" s="39" t="s">
        <v>5</v>
      </c>
    </row>
    <row r="692" spans="1:16" ht="12.75">
      <c r="A692" t="s">
        <v>50</v>
      </c>
      <c s="34" t="s">
        <v>888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ROUND(G692*H692,6)</f>
      </c>
      <c r="L692" s="38">
        <v>0</v>
      </c>
      <c s="32">
        <f>ROUND(ROUND(L692,2)*ROUND(G692,3),2)</f>
      </c>
      <c s="36" t="s">
        <v>55</v>
      </c>
      <c>
        <f>(M692*21)/100</f>
      </c>
      <c t="s">
        <v>28</v>
      </c>
    </row>
    <row r="693" spans="1:5" ht="12.75">
      <c r="A693" s="35" t="s">
        <v>56</v>
      </c>
      <c r="E693" s="39" t="s">
        <v>853</v>
      </c>
    </row>
    <row r="694" spans="1:5" ht="12.75">
      <c r="A694" s="35" t="s">
        <v>58</v>
      </c>
      <c r="E694" s="40" t="s">
        <v>5</v>
      </c>
    </row>
    <row r="695" spans="1:5" ht="12.75">
      <c r="A695" t="s">
        <v>59</v>
      </c>
      <c r="E695" s="39" t="s">
        <v>5</v>
      </c>
    </row>
    <row r="696" spans="1:16" ht="12.75">
      <c r="A696" t="s">
        <v>50</v>
      </c>
      <c s="34" t="s">
        <v>889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ROUND(G696*H696,6)</f>
      </c>
      <c r="L696" s="38">
        <v>0</v>
      </c>
      <c s="32">
        <f>ROUND(ROUND(L696,2)*ROUND(G696,3),2)</f>
      </c>
      <c s="36" t="s">
        <v>55</v>
      </c>
      <c>
        <f>(M696*21)/100</f>
      </c>
      <c t="s">
        <v>28</v>
      </c>
    </row>
    <row r="697" spans="1:5" ht="12.75">
      <c r="A697" s="35" t="s">
        <v>56</v>
      </c>
      <c r="E697" s="39" t="s">
        <v>856</v>
      </c>
    </row>
    <row r="698" spans="1:5" ht="12.75">
      <c r="A698" s="35" t="s">
        <v>58</v>
      </c>
      <c r="E698" s="40" t="s">
        <v>5</v>
      </c>
    </row>
    <row r="699" spans="1:5" ht="12.75">
      <c r="A699" t="s">
        <v>59</v>
      </c>
      <c r="E699" s="39" t="s">
        <v>5</v>
      </c>
    </row>
    <row r="700" spans="1:16" ht="12.75">
      <c r="A700" t="s">
        <v>50</v>
      </c>
      <c s="34" t="s">
        <v>890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ROUND(G700*H700,6)</f>
      </c>
      <c r="L700" s="38">
        <v>0</v>
      </c>
      <c s="32">
        <f>ROUND(ROUND(L700,2)*ROUND(G700,3),2)</f>
      </c>
      <c s="36" t="s">
        <v>55</v>
      </c>
      <c>
        <f>(M700*21)/100</f>
      </c>
      <c t="s">
        <v>28</v>
      </c>
    </row>
    <row r="701" spans="1:5" ht="12.75">
      <c r="A701" s="35" t="s">
        <v>56</v>
      </c>
      <c r="E701" s="39" t="s">
        <v>142</v>
      </c>
    </row>
    <row r="702" spans="1:5" ht="12.75">
      <c r="A702" s="35" t="s">
        <v>58</v>
      </c>
      <c r="E702" s="40" t="s">
        <v>5</v>
      </c>
    </row>
    <row r="703" spans="1:5" ht="12.75">
      <c r="A703" t="s">
        <v>59</v>
      </c>
      <c r="E703" s="39" t="s">
        <v>5</v>
      </c>
    </row>
    <row r="704" spans="1:16" ht="25.5">
      <c r="A704" t="s">
        <v>50</v>
      </c>
      <c s="34" t="s">
        <v>891</v>
      </c>
      <c s="34" t="s">
        <v>859</v>
      </c>
      <c s="35" t="s">
        <v>5</v>
      </c>
      <c s="6" t="s">
        <v>860</v>
      </c>
      <c s="36" t="s">
        <v>65</v>
      </c>
      <c s="37">
        <v>1</v>
      </c>
      <c s="36">
        <v>0</v>
      </c>
      <c s="36">
        <f>ROUND(G704*H704,6)</f>
      </c>
      <c r="L704" s="38">
        <v>0</v>
      </c>
      <c s="32">
        <f>ROUND(ROUND(L704,2)*ROUND(G704,3),2)</f>
      </c>
      <c s="36" t="s">
        <v>68</v>
      </c>
      <c>
        <f>(M704*21)/100</f>
      </c>
      <c t="s">
        <v>28</v>
      </c>
    </row>
    <row r="705" spans="1:5" ht="25.5">
      <c r="A705" s="35" t="s">
        <v>56</v>
      </c>
      <c r="E705" s="39" t="s">
        <v>860</v>
      </c>
    </row>
    <row r="706" spans="1:5" ht="12.75">
      <c r="A706" s="35" t="s">
        <v>58</v>
      </c>
      <c r="E706" s="40" t="s">
        <v>5</v>
      </c>
    </row>
    <row r="707" spans="1:5" ht="12.75">
      <c r="A707" t="s">
        <v>59</v>
      </c>
      <c r="E707" s="39" t="s">
        <v>5</v>
      </c>
    </row>
    <row r="708" spans="1:13" ht="12.75">
      <c r="A708" t="s">
        <v>47</v>
      </c>
      <c r="C708" s="31" t="s">
        <v>892</v>
      </c>
      <c r="E708" s="33" t="s">
        <v>893</v>
      </c>
      <c r="J708" s="32">
        <f>0</f>
      </c>
      <c s="32">
        <f>0</f>
      </c>
      <c s="32">
        <f>0+L709+L713+L717+L721+L725+L729+L733+L737+L741+L745+L749+L753+L757+L761+L765+L769+L773</f>
      </c>
      <c s="32">
        <f>0+M709+M713+M717+M721+M725+M729+M733+M737+M741+M745+M749+M753+M757+M761+M765+M769+M773</f>
      </c>
    </row>
    <row r="709" spans="1:16" ht="12.75">
      <c r="A709" t="s">
        <v>50</v>
      </c>
      <c s="34" t="s">
        <v>894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ROUND(G709*H709,6)</f>
      </c>
      <c r="L709" s="38">
        <v>0</v>
      </c>
      <c s="32">
        <f>ROUND(ROUND(L709,2)*ROUND(G709,3),2)</f>
      </c>
      <c s="36" t="s">
        <v>55</v>
      </c>
      <c>
        <f>(M709*21)/100</f>
      </c>
      <c t="s">
        <v>28</v>
      </c>
    </row>
    <row r="710" spans="1:5" ht="12.75">
      <c r="A710" s="35" t="s">
        <v>56</v>
      </c>
      <c r="E710" s="39" t="s">
        <v>556</v>
      </c>
    </row>
    <row r="711" spans="1:5" ht="12.75">
      <c r="A711" s="35" t="s">
        <v>58</v>
      </c>
      <c r="E711" s="40" t="s">
        <v>5</v>
      </c>
    </row>
    <row r="712" spans="1:5" ht="12.75">
      <c r="A712" t="s">
        <v>59</v>
      </c>
      <c r="E712" s="39" t="s">
        <v>5</v>
      </c>
    </row>
    <row r="713" spans="1:16" ht="12.75">
      <c r="A713" t="s">
        <v>50</v>
      </c>
      <c s="34" t="s">
        <v>895</v>
      </c>
      <c s="34" t="s">
        <v>110</v>
      </c>
      <c s="35" t="s">
        <v>5</v>
      </c>
      <c s="6" t="s">
        <v>783</v>
      </c>
      <c s="36" t="s">
        <v>65</v>
      </c>
      <c s="37">
        <v>1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68</v>
      </c>
      <c>
        <f>(M713*21)/100</f>
      </c>
      <c t="s">
        <v>28</v>
      </c>
    </row>
    <row r="714" spans="1:5" ht="12.75">
      <c r="A714" s="35" t="s">
        <v>56</v>
      </c>
      <c r="E714" s="39" t="s">
        <v>783</v>
      </c>
    </row>
    <row r="715" spans="1:5" ht="12.75">
      <c r="A715" s="35" t="s">
        <v>58</v>
      </c>
      <c r="E715" s="40" t="s">
        <v>5</v>
      </c>
    </row>
    <row r="716" spans="1:5" ht="12.75">
      <c r="A716" t="s">
        <v>59</v>
      </c>
      <c r="E716" s="39" t="s">
        <v>5</v>
      </c>
    </row>
    <row r="717" spans="1:16" ht="12.75">
      <c r="A717" t="s">
        <v>50</v>
      </c>
      <c s="34" t="s">
        <v>896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55</v>
      </c>
      <c>
        <f>(M717*21)/100</f>
      </c>
      <c t="s">
        <v>28</v>
      </c>
    </row>
    <row r="718" spans="1:5" ht="12.75">
      <c r="A718" s="35" t="s">
        <v>56</v>
      </c>
      <c r="E718" s="39" t="s">
        <v>128</v>
      </c>
    </row>
    <row r="719" spans="1:5" ht="12.75">
      <c r="A719" s="35" t="s">
        <v>58</v>
      </c>
      <c r="E719" s="40" t="s">
        <v>5</v>
      </c>
    </row>
    <row r="720" spans="1:5" ht="12.75">
      <c r="A720" t="s">
        <v>59</v>
      </c>
      <c r="E720" s="39" t="s">
        <v>5</v>
      </c>
    </row>
    <row r="721" spans="1:16" ht="12.75">
      <c r="A721" t="s">
        <v>50</v>
      </c>
      <c s="34" t="s">
        <v>897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68</v>
      </c>
      <c>
        <f>(M721*21)/100</f>
      </c>
      <c t="s">
        <v>28</v>
      </c>
    </row>
    <row r="722" spans="1:5" ht="12.75">
      <c r="A722" s="35" t="s">
        <v>56</v>
      </c>
      <c r="E722" s="39" t="s">
        <v>785</v>
      </c>
    </row>
    <row r="723" spans="1:5" ht="12.75">
      <c r="A723" s="35" t="s">
        <v>58</v>
      </c>
      <c r="E723" s="40" t="s">
        <v>5</v>
      </c>
    </row>
    <row r="724" spans="1:5" ht="12.75">
      <c r="A724" t="s">
        <v>59</v>
      </c>
      <c r="E724" s="39" t="s">
        <v>5</v>
      </c>
    </row>
    <row r="725" spans="1:16" ht="12.75">
      <c r="A725" t="s">
        <v>50</v>
      </c>
      <c s="34" t="s">
        <v>898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55</v>
      </c>
      <c>
        <f>(M725*21)/100</f>
      </c>
      <c t="s">
        <v>28</v>
      </c>
    </row>
    <row r="726" spans="1:5" ht="12.75">
      <c r="A726" s="35" t="s">
        <v>56</v>
      </c>
      <c r="E726" s="39" t="s">
        <v>128</v>
      </c>
    </row>
    <row r="727" spans="1:5" ht="12.75">
      <c r="A727" s="35" t="s">
        <v>58</v>
      </c>
      <c r="E727" s="40" t="s">
        <v>5</v>
      </c>
    </row>
    <row r="728" spans="1:5" ht="12.75">
      <c r="A728" t="s">
        <v>59</v>
      </c>
      <c r="E728" s="39" t="s">
        <v>5</v>
      </c>
    </row>
    <row r="729" spans="1:16" ht="12.75">
      <c r="A729" t="s">
        <v>50</v>
      </c>
      <c s="34" t="s">
        <v>899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68</v>
      </c>
      <c>
        <f>(M729*21)/100</f>
      </c>
      <c t="s">
        <v>28</v>
      </c>
    </row>
    <row r="730" spans="1:5" ht="12.75">
      <c r="A730" s="35" t="s">
        <v>56</v>
      </c>
      <c r="E730" s="39" t="s">
        <v>136</v>
      </c>
    </row>
    <row r="731" spans="1:5" ht="12.75">
      <c r="A731" s="35" t="s">
        <v>58</v>
      </c>
      <c r="E731" s="40" t="s">
        <v>5</v>
      </c>
    </row>
    <row r="732" spans="1:5" ht="12.75">
      <c r="A732" t="s">
        <v>59</v>
      </c>
      <c r="E732" s="39" t="s">
        <v>5</v>
      </c>
    </row>
    <row r="733" spans="1:16" ht="12.75">
      <c r="A733" t="s">
        <v>50</v>
      </c>
      <c s="34" t="s">
        <v>900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ROUND(G733*H733,6)</f>
      </c>
      <c r="L733" s="38">
        <v>0</v>
      </c>
      <c s="32">
        <f>ROUND(ROUND(L733,2)*ROUND(G733,3),2)</f>
      </c>
      <c s="36" t="s">
        <v>55</v>
      </c>
      <c>
        <f>(M733*21)/100</f>
      </c>
      <c t="s">
        <v>28</v>
      </c>
    </row>
    <row r="734" spans="1:5" ht="12.75">
      <c r="A734" s="35" t="s">
        <v>56</v>
      </c>
      <c r="E734" s="39" t="s">
        <v>789</v>
      </c>
    </row>
    <row r="735" spans="1:5" ht="12.75">
      <c r="A735" s="35" t="s">
        <v>58</v>
      </c>
      <c r="E735" s="40" t="s">
        <v>5</v>
      </c>
    </row>
    <row r="736" spans="1:5" ht="12.75">
      <c r="A736" t="s">
        <v>59</v>
      </c>
      <c r="E736" s="39" t="s">
        <v>5</v>
      </c>
    </row>
    <row r="737" spans="1:16" ht="12.75">
      <c r="A737" t="s">
        <v>50</v>
      </c>
      <c s="34" t="s">
        <v>901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ROUND(G737*H737,6)</f>
      </c>
      <c r="L737" s="38">
        <v>0</v>
      </c>
      <c s="32">
        <f>ROUND(ROUND(L737,2)*ROUND(G737,3),2)</f>
      </c>
      <c s="36" t="s">
        <v>68</v>
      </c>
      <c>
        <f>(M737*21)/100</f>
      </c>
      <c t="s">
        <v>28</v>
      </c>
    </row>
    <row r="738" spans="1:5" ht="12.75">
      <c r="A738" s="35" t="s">
        <v>56</v>
      </c>
      <c r="E738" s="39" t="s">
        <v>791</v>
      </c>
    </row>
    <row r="739" spans="1:5" ht="12.75">
      <c r="A739" s="35" t="s">
        <v>58</v>
      </c>
      <c r="E739" s="40" t="s">
        <v>5</v>
      </c>
    </row>
    <row r="740" spans="1:5" ht="12.75">
      <c r="A740" t="s">
        <v>59</v>
      </c>
      <c r="E740" s="39" t="s">
        <v>5</v>
      </c>
    </row>
    <row r="741" spans="1:16" ht="12.75">
      <c r="A741" t="s">
        <v>50</v>
      </c>
      <c s="34" t="s">
        <v>902</v>
      </c>
      <c s="34" t="s">
        <v>788</v>
      </c>
      <c s="35" t="s">
        <v>5</v>
      </c>
      <c s="6" t="s">
        <v>789</v>
      </c>
      <c s="36" t="s">
        <v>65</v>
      </c>
      <c s="37">
        <v>1</v>
      </c>
      <c s="36">
        <v>0</v>
      </c>
      <c s="36">
        <f>ROUND(G741*H741,6)</f>
      </c>
      <c r="L741" s="38">
        <v>0</v>
      </c>
      <c s="32">
        <f>ROUND(ROUND(L741,2)*ROUND(G741,3),2)</f>
      </c>
      <c s="36" t="s">
        <v>55</v>
      </c>
      <c>
        <f>(M741*21)/100</f>
      </c>
      <c t="s">
        <v>28</v>
      </c>
    </row>
    <row r="742" spans="1:5" ht="12.75">
      <c r="A742" s="35" t="s">
        <v>56</v>
      </c>
      <c r="E742" s="39" t="s">
        <v>789</v>
      </c>
    </row>
    <row r="743" spans="1:5" ht="12.75">
      <c r="A743" s="35" t="s">
        <v>58</v>
      </c>
      <c r="E743" s="40" t="s">
        <v>5</v>
      </c>
    </row>
    <row r="744" spans="1:5" ht="12.75">
      <c r="A744" t="s">
        <v>59</v>
      </c>
      <c r="E744" s="39" t="s">
        <v>5</v>
      </c>
    </row>
    <row r="745" spans="1:16" ht="12.75">
      <c r="A745" t="s">
        <v>50</v>
      </c>
      <c s="34" t="s">
        <v>903</v>
      </c>
      <c s="34" t="s">
        <v>796</v>
      </c>
      <c s="35" t="s">
        <v>5</v>
      </c>
      <c s="6" t="s">
        <v>797</v>
      </c>
      <c s="36" t="s">
        <v>206</v>
      </c>
      <c s="37">
        <v>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68</v>
      </c>
      <c>
        <f>(M745*21)/100</f>
      </c>
      <c t="s">
        <v>28</v>
      </c>
    </row>
    <row r="746" spans="1:5" ht="12.75">
      <c r="A746" s="35" t="s">
        <v>56</v>
      </c>
      <c r="E746" s="39" t="s">
        <v>797</v>
      </c>
    </row>
    <row r="747" spans="1:5" ht="12.75">
      <c r="A747" s="35" t="s">
        <v>58</v>
      </c>
      <c r="E747" s="40" t="s">
        <v>5</v>
      </c>
    </row>
    <row r="748" spans="1:5" ht="12.75">
      <c r="A748" t="s">
        <v>59</v>
      </c>
      <c r="E748" s="39" t="s">
        <v>5</v>
      </c>
    </row>
    <row r="749" spans="1:16" ht="12.75">
      <c r="A749" t="s">
        <v>50</v>
      </c>
      <c s="34" t="s">
        <v>904</v>
      </c>
      <c s="34" t="s">
        <v>98</v>
      </c>
      <c s="35" t="s">
        <v>5</v>
      </c>
      <c s="6" t="s">
        <v>99</v>
      </c>
      <c s="36" t="s">
        <v>65</v>
      </c>
      <c s="37">
        <v>2</v>
      </c>
      <c s="36">
        <v>0</v>
      </c>
      <c s="36">
        <f>ROUND(G749*H749,6)</f>
      </c>
      <c r="L749" s="38">
        <v>0</v>
      </c>
      <c s="32">
        <f>ROUND(ROUND(L749,2)*ROUND(G749,3),2)</f>
      </c>
      <c s="36" t="s">
        <v>55</v>
      </c>
      <c>
        <f>(M749*21)/100</f>
      </c>
      <c t="s">
        <v>28</v>
      </c>
    </row>
    <row r="750" spans="1:5" ht="12.75">
      <c r="A750" s="35" t="s">
        <v>56</v>
      </c>
      <c r="E750" s="39" t="s">
        <v>99</v>
      </c>
    </row>
    <row r="751" spans="1:5" ht="12.75">
      <c r="A751" s="35" t="s">
        <v>58</v>
      </c>
      <c r="E751" s="40" t="s">
        <v>5</v>
      </c>
    </row>
    <row r="752" spans="1:5" ht="12.75">
      <c r="A752" t="s">
        <v>59</v>
      </c>
      <c r="E752" s="39" t="s">
        <v>5</v>
      </c>
    </row>
    <row r="753" spans="1:16" ht="12.75">
      <c r="A753" t="s">
        <v>50</v>
      </c>
      <c s="34" t="s">
        <v>905</v>
      </c>
      <c s="34" t="s">
        <v>155</v>
      </c>
      <c s="35" t="s">
        <v>5</v>
      </c>
      <c s="6" t="s">
        <v>863</v>
      </c>
      <c s="36" t="s">
        <v>65</v>
      </c>
      <c s="37">
        <v>2</v>
      </c>
      <c s="36">
        <v>0</v>
      </c>
      <c s="36">
        <f>ROUND(G753*H753,6)</f>
      </c>
      <c r="L753" s="38">
        <v>0</v>
      </c>
      <c s="32">
        <f>ROUND(ROUND(L753,2)*ROUND(G753,3),2)</f>
      </c>
      <c s="36" t="s">
        <v>68</v>
      </c>
      <c>
        <f>(M753*21)/100</f>
      </c>
      <c t="s">
        <v>28</v>
      </c>
    </row>
    <row r="754" spans="1:5" ht="12.75">
      <c r="A754" s="35" t="s">
        <v>56</v>
      </c>
      <c r="E754" s="39" t="s">
        <v>863</v>
      </c>
    </row>
    <row r="755" spans="1:5" ht="12.75">
      <c r="A755" s="35" t="s">
        <v>58</v>
      </c>
      <c r="E755" s="40" t="s">
        <v>5</v>
      </c>
    </row>
    <row r="756" spans="1:5" ht="12.75">
      <c r="A756" t="s">
        <v>59</v>
      </c>
      <c r="E756" s="39" t="s">
        <v>5</v>
      </c>
    </row>
    <row r="757" spans="1:16" ht="12.75">
      <c r="A757" t="s">
        <v>50</v>
      </c>
      <c s="34" t="s">
        <v>906</v>
      </c>
      <c s="34" t="s">
        <v>808</v>
      </c>
      <c s="35" t="s">
        <v>5</v>
      </c>
      <c s="6" t="s">
        <v>737</v>
      </c>
      <c s="36" t="s">
        <v>206</v>
      </c>
      <c s="37">
        <v>2</v>
      </c>
      <c s="36">
        <v>0</v>
      </c>
      <c s="36">
        <f>ROUND(G757*H757,6)</f>
      </c>
      <c r="L757" s="38">
        <v>0</v>
      </c>
      <c s="32">
        <f>ROUND(ROUND(L757,2)*ROUND(G757,3),2)</f>
      </c>
      <c s="36" t="s">
        <v>68</v>
      </c>
      <c>
        <f>(M757*21)/100</f>
      </c>
      <c t="s">
        <v>28</v>
      </c>
    </row>
    <row r="758" spans="1:5" ht="12.75">
      <c r="A758" s="35" t="s">
        <v>56</v>
      </c>
      <c r="E758" s="39" t="s">
        <v>737</v>
      </c>
    </row>
    <row r="759" spans="1:5" ht="12.75">
      <c r="A759" s="35" t="s">
        <v>58</v>
      </c>
      <c r="E759" s="40" t="s">
        <v>5</v>
      </c>
    </row>
    <row r="760" spans="1:5" ht="12.75">
      <c r="A760" t="s">
        <v>59</v>
      </c>
      <c r="E760" s="39" t="s">
        <v>5</v>
      </c>
    </row>
    <row r="761" spans="1:16" ht="12.75">
      <c r="A761" t="s">
        <v>50</v>
      </c>
      <c s="34" t="s">
        <v>907</v>
      </c>
      <c s="34" t="s">
        <v>740</v>
      </c>
      <c s="35" t="s">
        <v>5</v>
      </c>
      <c s="6" t="s">
        <v>741</v>
      </c>
      <c s="36" t="s">
        <v>65</v>
      </c>
      <c s="37">
        <v>2</v>
      </c>
      <c s="36">
        <v>0</v>
      </c>
      <c s="36">
        <f>ROUND(G761*H761,6)</f>
      </c>
      <c r="L761" s="38">
        <v>0</v>
      </c>
      <c s="32">
        <f>ROUND(ROUND(L761,2)*ROUND(G761,3),2)</f>
      </c>
      <c s="36" t="s">
        <v>68</v>
      </c>
      <c>
        <f>(M761*21)/100</f>
      </c>
      <c t="s">
        <v>28</v>
      </c>
    </row>
    <row r="762" spans="1:5" ht="12.75">
      <c r="A762" s="35" t="s">
        <v>56</v>
      </c>
      <c r="E762" s="39" t="s">
        <v>741</v>
      </c>
    </row>
    <row r="763" spans="1:5" ht="12.75">
      <c r="A763" s="35" t="s">
        <v>58</v>
      </c>
      <c r="E763" s="40" t="s">
        <v>5</v>
      </c>
    </row>
    <row r="764" spans="1:5" ht="12.75">
      <c r="A764" t="s">
        <v>59</v>
      </c>
      <c r="E764" s="39" t="s">
        <v>5</v>
      </c>
    </row>
    <row r="765" spans="1:16" ht="12.75">
      <c r="A765" t="s">
        <v>50</v>
      </c>
      <c s="34" t="s">
        <v>908</v>
      </c>
      <c s="34" t="s">
        <v>867</v>
      </c>
      <c s="35" t="s">
        <v>5</v>
      </c>
      <c s="6" t="s">
        <v>868</v>
      </c>
      <c s="36" t="s">
        <v>206</v>
      </c>
      <c s="37">
        <v>2</v>
      </c>
      <c s="36">
        <v>0</v>
      </c>
      <c s="36">
        <f>ROUND(G765*H765,6)</f>
      </c>
      <c r="L765" s="38">
        <v>0</v>
      </c>
      <c s="32">
        <f>ROUND(ROUND(L765,2)*ROUND(G765,3),2)</f>
      </c>
      <c s="36" t="s">
        <v>68</v>
      </c>
      <c>
        <f>(M765*21)/100</f>
      </c>
      <c t="s">
        <v>28</v>
      </c>
    </row>
    <row r="766" spans="1:5" ht="12.75">
      <c r="A766" s="35" t="s">
        <v>56</v>
      </c>
      <c r="E766" s="39" t="s">
        <v>868</v>
      </c>
    </row>
    <row r="767" spans="1:5" ht="12.75">
      <c r="A767" s="35" t="s">
        <v>58</v>
      </c>
      <c r="E767" s="40" t="s">
        <v>5</v>
      </c>
    </row>
    <row r="768" spans="1:5" ht="12.75">
      <c r="A768" t="s">
        <v>59</v>
      </c>
      <c r="E768" s="39" t="s">
        <v>5</v>
      </c>
    </row>
    <row r="769" spans="1:16" ht="12.75">
      <c r="A769" t="s">
        <v>50</v>
      </c>
      <c s="34" t="s">
        <v>909</v>
      </c>
      <c s="34" t="s">
        <v>98</v>
      </c>
      <c s="35" t="s">
        <v>62</v>
      </c>
      <c s="6" t="s">
        <v>99</v>
      </c>
      <c s="36" t="s">
        <v>65</v>
      </c>
      <c s="37">
        <v>1</v>
      </c>
      <c s="36">
        <v>0</v>
      </c>
      <c s="36">
        <f>ROUND(G769*H769,6)</f>
      </c>
      <c r="L769" s="38">
        <v>0</v>
      </c>
      <c s="32">
        <f>ROUND(ROUND(L769,2)*ROUND(G769,3),2)</f>
      </c>
      <c s="36" t="s">
        <v>55</v>
      </c>
      <c>
        <f>(M769*21)/100</f>
      </c>
      <c t="s">
        <v>28</v>
      </c>
    </row>
    <row r="770" spans="1:5" ht="12.75">
      <c r="A770" s="35" t="s">
        <v>56</v>
      </c>
      <c r="E770" s="39" t="s">
        <v>99</v>
      </c>
    </row>
    <row r="771" spans="1:5" ht="12.75">
      <c r="A771" s="35" t="s">
        <v>58</v>
      </c>
      <c r="E771" s="40" t="s">
        <v>5</v>
      </c>
    </row>
    <row r="772" spans="1:5" ht="12.75">
      <c r="A772" t="s">
        <v>59</v>
      </c>
      <c r="E772" s="39" t="s">
        <v>5</v>
      </c>
    </row>
    <row r="773" spans="1:16" ht="12.75">
      <c r="A773" t="s">
        <v>50</v>
      </c>
      <c s="34" t="s">
        <v>910</v>
      </c>
      <c s="34" t="s">
        <v>176</v>
      </c>
      <c s="35" t="s">
        <v>5</v>
      </c>
      <c s="6" t="s">
        <v>872</v>
      </c>
      <c s="36" t="s">
        <v>65</v>
      </c>
      <c s="37">
        <v>1</v>
      </c>
      <c s="36">
        <v>0</v>
      </c>
      <c s="36">
        <f>ROUND(G773*H773,6)</f>
      </c>
      <c r="L773" s="38">
        <v>0</v>
      </c>
      <c s="32">
        <f>ROUND(ROUND(L773,2)*ROUND(G773,3),2)</f>
      </c>
      <c s="36" t="s">
        <v>68</v>
      </c>
      <c>
        <f>(M773*21)/100</f>
      </c>
      <c t="s">
        <v>28</v>
      </c>
    </row>
    <row r="774" spans="1:5" ht="12.75">
      <c r="A774" s="35" t="s">
        <v>56</v>
      </c>
      <c r="E774" s="39" t="s">
        <v>872</v>
      </c>
    </row>
    <row r="775" spans="1:5" ht="12.75">
      <c r="A775" s="35" t="s">
        <v>58</v>
      </c>
      <c r="E775" s="40" t="s">
        <v>5</v>
      </c>
    </row>
    <row r="776" spans="1:5" ht="12.75">
      <c r="A776" t="s">
        <v>59</v>
      </c>
      <c r="E776" s="39" t="s">
        <v>5</v>
      </c>
    </row>
    <row r="777" spans="1:13" ht="12.75">
      <c r="A777" t="s">
        <v>47</v>
      </c>
      <c r="C777" s="31" t="s">
        <v>911</v>
      </c>
      <c r="E777" s="33" t="s">
        <v>874</v>
      </c>
      <c r="J777" s="32">
        <f>0</f>
      </c>
      <c s="32">
        <f>0</f>
      </c>
      <c s="32">
        <f>0+L778+L782+L786+L790+L794+L798+L802+L806+L810+L814+L818+L822+L826+L830+L834+L838+L842</f>
      </c>
      <c s="32">
        <f>0+M778+M782+M786+M790+M794+M798+M802+M806+M810+M814+M818+M822+M826+M830+M834+M838+M842</f>
      </c>
    </row>
    <row r="778" spans="1:16" ht="12.75">
      <c r="A778" t="s">
        <v>50</v>
      </c>
      <c s="34" t="s">
        <v>912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55</v>
      </c>
      <c>
        <f>(M778*21)/100</f>
      </c>
      <c t="s">
        <v>28</v>
      </c>
    </row>
    <row r="779" spans="1:5" ht="12.75">
      <c r="A779" s="35" t="s">
        <v>56</v>
      </c>
      <c r="E779" s="39" t="s">
        <v>556</v>
      </c>
    </row>
    <row r="780" spans="1:5" ht="12.75">
      <c r="A780" s="35" t="s">
        <v>58</v>
      </c>
      <c r="E780" s="40" t="s">
        <v>5</v>
      </c>
    </row>
    <row r="781" spans="1:5" ht="12.75">
      <c r="A781" t="s">
        <v>59</v>
      </c>
      <c r="E781" s="39" t="s">
        <v>5</v>
      </c>
    </row>
    <row r="782" spans="1:16" ht="12.75">
      <c r="A782" t="s">
        <v>50</v>
      </c>
      <c s="34" t="s">
        <v>913</v>
      </c>
      <c s="34" t="s">
        <v>110</v>
      </c>
      <c s="35" t="s">
        <v>5</v>
      </c>
      <c s="6" t="s">
        <v>783</v>
      </c>
      <c s="36" t="s">
        <v>65</v>
      </c>
      <c s="37">
        <v>1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68</v>
      </c>
      <c>
        <f>(M782*21)/100</f>
      </c>
      <c t="s">
        <v>28</v>
      </c>
    </row>
    <row r="783" spans="1:5" ht="12.75">
      <c r="A783" s="35" t="s">
        <v>56</v>
      </c>
      <c r="E783" s="39" t="s">
        <v>783</v>
      </c>
    </row>
    <row r="784" spans="1:5" ht="12.75">
      <c r="A784" s="35" t="s">
        <v>58</v>
      </c>
      <c r="E784" s="40" t="s">
        <v>5</v>
      </c>
    </row>
    <row r="785" spans="1:5" ht="12.75">
      <c r="A785" t="s">
        <v>59</v>
      </c>
      <c r="E785" s="39" t="s">
        <v>5</v>
      </c>
    </row>
    <row r="786" spans="1:16" ht="12.75">
      <c r="A786" t="s">
        <v>50</v>
      </c>
      <c s="34" t="s">
        <v>914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55</v>
      </c>
      <c>
        <f>(M786*21)/100</f>
      </c>
      <c t="s">
        <v>28</v>
      </c>
    </row>
    <row r="787" spans="1:5" ht="12.75">
      <c r="A787" s="35" t="s">
        <v>56</v>
      </c>
      <c r="E787" s="39" t="s">
        <v>128</v>
      </c>
    </row>
    <row r="788" spans="1:5" ht="12.75">
      <c r="A788" s="35" t="s">
        <v>58</v>
      </c>
      <c r="E788" s="40" t="s">
        <v>5</v>
      </c>
    </row>
    <row r="789" spans="1:5" ht="12.75">
      <c r="A789" t="s">
        <v>59</v>
      </c>
      <c r="E789" s="39" t="s">
        <v>5</v>
      </c>
    </row>
    <row r="790" spans="1:16" ht="12.75">
      <c r="A790" t="s">
        <v>50</v>
      </c>
      <c s="34" t="s">
        <v>915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68</v>
      </c>
      <c>
        <f>(M790*21)/100</f>
      </c>
      <c t="s">
        <v>28</v>
      </c>
    </row>
    <row r="791" spans="1:5" ht="12.75">
      <c r="A791" s="35" t="s">
        <v>56</v>
      </c>
      <c r="E791" s="39" t="s">
        <v>785</v>
      </c>
    </row>
    <row r="792" spans="1:5" ht="12.75">
      <c r="A792" s="35" t="s">
        <v>58</v>
      </c>
      <c r="E792" s="40" t="s">
        <v>5</v>
      </c>
    </row>
    <row r="793" spans="1:5" ht="12.75">
      <c r="A793" t="s">
        <v>59</v>
      </c>
      <c r="E793" s="39" t="s">
        <v>5</v>
      </c>
    </row>
    <row r="794" spans="1:16" ht="12.75">
      <c r="A794" t="s">
        <v>50</v>
      </c>
      <c s="34" t="s">
        <v>916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ROUND(G794*H794,6)</f>
      </c>
      <c r="L794" s="38">
        <v>0</v>
      </c>
      <c s="32">
        <f>ROUND(ROUND(L794,2)*ROUND(G794,3),2)</f>
      </c>
      <c s="36" t="s">
        <v>55</v>
      </c>
      <c>
        <f>(M794*21)/100</f>
      </c>
      <c t="s">
        <v>28</v>
      </c>
    </row>
    <row r="795" spans="1:5" ht="12.75">
      <c r="A795" s="35" t="s">
        <v>56</v>
      </c>
      <c r="E795" s="39" t="s">
        <v>128</v>
      </c>
    </row>
    <row r="796" spans="1:5" ht="12.75">
      <c r="A796" s="35" t="s">
        <v>58</v>
      </c>
      <c r="E796" s="40" t="s">
        <v>5</v>
      </c>
    </row>
    <row r="797" spans="1:5" ht="12.75">
      <c r="A797" t="s">
        <v>59</v>
      </c>
      <c r="E797" s="39" t="s">
        <v>5</v>
      </c>
    </row>
    <row r="798" spans="1:16" ht="12.75">
      <c r="A798" t="s">
        <v>50</v>
      </c>
      <c s="34" t="s">
        <v>917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68</v>
      </c>
      <c>
        <f>(M798*21)/100</f>
      </c>
      <c t="s">
        <v>28</v>
      </c>
    </row>
    <row r="799" spans="1:5" ht="12.75">
      <c r="A799" s="35" t="s">
        <v>56</v>
      </c>
      <c r="E799" s="39" t="s">
        <v>136</v>
      </c>
    </row>
    <row r="800" spans="1:5" ht="12.75">
      <c r="A800" s="35" t="s">
        <v>58</v>
      </c>
      <c r="E800" s="40" t="s">
        <v>5</v>
      </c>
    </row>
    <row r="801" spans="1:5" ht="12.75">
      <c r="A801" t="s">
        <v>59</v>
      </c>
      <c r="E801" s="39" t="s">
        <v>5</v>
      </c>
    </row>
    <row r="802" spans="1:16" ht="12.75">
      <c r="A802" t="s">
        <v>50</v>
      </c>
      <c s="34" t="s">
        <v>918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55</v>
      </c>
      <c>
        <f>(M802*21)/100</f>
      </c>
      <c t="s">
        <v>28</v>
      </c>
    </row>
    <row r="803" spans="1:5" ht="12.75">
      <c r="A803" s="35" t="s">
        <v>56</v>
      </c>
      <c r="E803" s="39" t="s">
        <v>789</v>
      </c>
    </row>
    <row r="804" spans="1:5" ht="12.75">
      <c r="A804" s="35" t="s">
        <v>58</v>
      </c>
      <c r="E804" s="40" t="s">
        <v>5</v>
      </c>
    </row>
    <row r="805" spans="1:5" ht="12.75">
      <c r="A805" t="s">
        <v>59</v>
      </c>
      <c r="E805" s="39" t="s">
        <v>5</v>
      </c>
    </row>
    <row r="806" spans="1:16" ht="12.75">
      <c r="A806" t="s">
        <v>50</v>
      </c>
      <c s="34" t="s">
        <v>919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ROUND(G806*H806,6)</f>
      </c>
      <c r="L806" s="38">
        <v>0</v>
      </c>
      <c s="32">
        <f>ROUND(ROUND(L806,2)*ROUND(G806,3),2)</f>
      </c>
      <c s="36" t="s">
        <v>68</v>
      </c>
      <c>
        <f>(M806*21)/100</f>
      </c>
      <c t="s">
        <v>28</v>
      </c>
    </row>
    <row r="807" spans="1:5" ht="12.75">
      <c r="A807" s="35" t="s">
        <v>56</v>
      </c>
      <c r="E807" s="39" t="s">
        <v>791</v>
      </c>
    </row>
    <row r="808" spans="1:5" ht="12.75">
      <c r="A808" s="35" t="s">
        <v>58</v>
      </c>
      <c r="E808" s="40" t="s">
        <v>5</v>
      </c>
    </row>
    <row r="809" spans="1:5" ht="12.75">
      <c r="A809" t="s">
        <v>59</v>
      </c>
      <c r="E809" s="39" t="s">
        <v>5</v>
      </c>
    </row>
    <row r="810" spans="1:16" ht="12.75">
      <c r="A810" t="s">
        <v>50</v>
      </c>
      <c s="34" t="s">
        <v>920</v>
      </c>
      <c s="34" t="s">
        <v>534</v>
      </c>
      <c s="35" t="s">
        <v>5</v>
      </c>
      <c s="6" t="s">
        <v>535</v>
      </c>
      <c s="36" t="s">
        <v>65</v>
      </c>
      <c s="37">
        <v>3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55</v>
      </c>
      <c>
        <f>(M810*21)/100</f>
      </c>
      <c t="s">
        <v>28</v>
      </c>
    </row>
    <row r="811" spans="1:5" ht="12.75">
      <c r="A811" s="35" t="s">
        <v>56</v>
      </c>
      <c r="E811" s="39" t="s">
        <v>535</v>
      </c>
    </row>
    <row r="812" spans="1:5" ht="12.75">
      <c r="A812" s="35" t="s">
        <v>58</v>
      </c>
      <c r="E812" s="40" t="s">
        <v>5</v>
      </c>
    </row>
    <row r="813" spans="1:5" ht="12.75">
      <c r="A813" t="s">
        <v>59</v>
      </c>
      <c r="E813" s="39" t="s">
        <v>5</v>
      </c>
    </row>
    <row r="814" spans="1:16" ht="12.75">
      <c r="A814" t="s">
        <v>50</v>
      </c>
      <c s="34" t="s">
        <v>921</v>
      </c>
      <c s="34" t="s">
        <v>135</v>
      </c>
      <c s="35" t="s">
        <v>5</v>
      </c>
      <c s="6" t="s">
        <v>800</v>
      </c>
      <c s="36" t="s">
        <v>65</v>
      </c>
      <c s="37">
        <v>3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68</v>
      </c>
      <c>
        <f>(M814*21)/100</f>
      </c>
      <c t="s">
        <v>28</v>
      </c>
    </row>
    <row r="815" spans="1:5" ht="12.75">
      <c r="A815" s="35" t="s">
        <v>56</v>
      </c>
      <c r="E815" s="39" t="s">
        <v>800</v>
      </c>
    </row>
    <row r="816" spans="1:5" ht="12.75">
      <c r="A816" s="35" t="s">
        <v>58</v>
      </c>
      <c r="E816" s="40" t="s">
        <v>5</v>
      </c>
    </row>
    <row r="817" spans="1:5" ht="12.75">
      <c r="A817" t="s">
        <v>59</v>
      </c>
      <c r="E817" s="39" t="s">
        <v>5</v>
      </c>
    </row>
    <row r="818" spans="1:16" ht="12.75">
      <c r="A818" t="s">
        <v>50</v>
      </c>
      <c s="34" t="s">
        <v>922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55</v>
      </c>
      <c>
        <f>(M818*21)/100</f>
      </c>
      <c t="s">
        <v>28</v>
      </c>
    </row>
    <row r="819" spans="1:5" ht="12.75">
      <c r="A819" s="35" t="s">
        <v>56</v>
      </c>
      <c r="E819" s="39" t="s">
        <v>789</v>
      </c>
    </row>
    <row r="820" spans="1:5" ht="12.75">
      <c r="A820" s="35" t="s">
        <v>58</v>
      </c>
      <c r="E820" s="40" t="s">
        <v>5</v>
      </c>
    </row>
    <row r="821" spans="1:5" ht="12.75">
      <c r="A821" t="s">
        <v>59</v>
      </c>
      <c r="E821" s="39" t="s">
        <v>5</v>
      </c>
    </row>
    <row r="822" spans="1:16" ht="12.75">
      <c r="A822" t="s">
        <v>50</v>
      </c>
      <c s="34" t="s">
        <v>923</v>
      </c>
      <c s="34" t="s">
        <v>849</v>
      </c>
      <c s="35" t="s">
        <v>5</v>
      </c>
      <c s="6" t="s">
        <v>850</v>
      </c>
      <c s="36" t="s">
        <v>65</v>
      </c>
      <c s="37">
        <v>1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55</v>
      </c>
      <c>
        <f>(M822*21)/100</f>
      </c>
      <c t="s">
        <v>28</v>
      </c>
    </row>
    <row r="823" spans="1:5" ht="12.75">
      <c r="A823" s="35" t="s">
        <v>56</v>
      </c>
      <c r="E823" s="39" t="s">
        <v>850</v>
      </c>
    </row>
    <row r="824" spans="1:5" ht="12.75">
      <c r="A824" s="35" t="s">
        <v>58</v>
      </c>
      <c r="E824" s="40" t="s">
        <v>5</v>
      </c>
    </row>
    <row r="825" spans="1:5" ht="12.75">
      <c r="A825" t="s">
        <v>59</v>
      </c>
      <c r="E825" s="39" t="s">
        <v>5</v>
      </c>
    </row>
    <row r="826" spans="1:16" ht="12.75">
      <c r="A826" t="s">
        <v>50</v>
      </c>
      <c s="34" t="s">
        <v>924</v>
      </c>
      <c s="34" t="s">
        <v>796</v>
      </c>
      <c s="35" t="s">
        <v>5</v>
      </c>
      <c s="6" t="s">
        <v>797</v>
      </c>
      <c s="36" t="s">
        <v>206</v>
      </c>
      <c s="37">
        <v>1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68</v>
      </c>
      <c>
        <f>(M826*21)/100</f>
      </c>
      <c t="s">
        <v>28</v>
      </c>
    </row>
    <row r="827" spans="1:5" ht="12.75">
      <c r="A827" s="35" t="s">
        <v>56</v>
      </c>
      <c r="E827" s="39" t="s">
        <v>797</v>
      </c>
    </row>
    <row r="828" spans="1:5" ht="12.75">
      <c r="A828" s="35" t="s">
        <v>58</v>
      </c>
      <c r="E828" s="40" t="s">
        <v>5</v>
      </c>
    </row>
    <row r="829" spans="1:5" ht="12.75">
      <c r="A829" t="s">
        <v>59</v>
      </c>
      <c r="E829" s="39" t="s">
        <v>5</v>
      </c>
    </row>
    <row r="830" spans="1:16" ht="12.75">
      <c r="A830" t="s">
        <v>50</v>
      </c>
      <c s="34" t="s">
        <v>925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55</v>
      </c>
      <c>
        <f>(M830*21)/100</f>
      </c>
      <c t="s">
        <v>28</v>
      </c>
    </row>
    <row r="831" spans="1:5" ht="12.75">
      <c r="A831" s="35" t="s">
        <v>56</v>
      </c>
      <c r="E831" s="39" t="s">
        <v>853</v>
      </c>
    </row>
    <row r="832" spans="1:5" ht="12.75">
      <c r="A832" s="35" t="s">
        <v>58</v>
      </c>
      <c r="E832" s="40" t="s">
        <v>5</v>
      </c>
    </row>
    <row r="833" spans="1:5" ht="12.75">
      <c r="A833" t="s">
        <v>59</v>
      </c>
      <c r="E833" s="39" t="s">
        <v>5</v>
      </c>
    </row>
    <row r="834" spans="1:16" ht="12.75">
      <c r="A834" t="s">
        <v>50</v>
      </c>
      <c s="34" t="s">
        <v>926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55</v>
      </c>
      <c>
        <f>(M834*21)/100</f>
      </c>
      <c t="s">
        <v>28</v>
      </c>
    </row>
    <row r="835" spans="1:5" ht="12.75">
      <c r="A835" s="35" t="s">
        <v>56</v>
      </c>
      <c r="E835" s="39" t="s">
        <v>856</v>
      </c>
    </row>
    <row r="836" spans="1:5" ht="12.75">
      <c r="A836" s="35" t="s">
        <v>58</v>
      </c>
      <c r="E836" s="40" t="s">
        <v>5</v>
      </c>
    </row>
    <row r="837" spans="1:5" ht="12.75">
      <c r="A837" t="s">
        <v>59</v>
      </c>
      <c r="E837" s="39" t="s">
        <v>5</v>
      </c>
    </row>
    <row r="838" spans="1:16" ht="12.75">
      <c r="A838" t="s">
        <v>50</v>
      </c>
      <c s="34" t="s">
        <v>927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55</v>
      </c>
      <c>
        <f>(M838*21)/100</f>
      </c>
      <c t="s">
        <v>28</v>
      </c>
    </row>
    <row r="839" spans="1:5" ht="12.75">
      <c r="A839" s="35" t="s">
        <v>56</v>
      </c>
      <c r="E839" s="39" t="s">
        <v>142</v>
      </c>
    </row>
    <row r="840" spans="1:5" ht="12.75">
      <c r="A840" s="35" t="s">
        <v>58</v>
      </c>
      <c r="E840" s="40" t="s">
        <v>5</v>
      </c>
    </row>
    <row r="841" spans="1:5" ht="12.75">
      <c r="A841" t="s">
        <v>59</v>
      </c>
      <c r="E841" s="39" t="s">
        <v>5</v>
      </c>
    </row>
    <row r="842" spans="1:16" ht="25.5">
      <c r="A842" t="s">
        <v>50</v>
      </c>
      <c s="34" t="s">
        <v>928</v>
      </c>
      <c s="34" t="s">
        <v>859</v>
      </c>
      <c s="35" t="s">
        <v>5</v>
      </c>
      <c s="6" t="s">
        <v>860</v>
      </c>
      <c s="36" t="s">
        <v>65</v>
      </c>
      <c s="37">
        <v>1</v>
      </c>
      <c s="36">
        <v>0</v>
      </c>
      <c s="36">
        <f>ROUND(G842*H842,6)</f>
      </c>
      <c r="L842" s="38">
        <v>0</v>
      </c>
      <c s="32">
        <f>ROUND(ROUND(L842,2)*ROUND(G842,3),2)</f>
      </c>
      <c s="36" t="s">
        <v>68</v>
      </c>
      <c>
        <f>(M842*21)/100</f>
      </c>
      <c t="s">
        <v>28</v>
      </c>
    </row>
    <row r="843" spans="1:5" ht="25.5">
      <c r="A843" s="35" t="s">
        <v>56</v>
      </c>
      <c r="E843" s="39" t="s">
        <v>860</v>
      </c>
    </row>
    <row r="844" spans="1:5" ht="12.75">
      <c r="A844" s="35" t="s">
        <v>58</v>
      </c>
      <c r="E844" s="40" t="s">
        <v>5</v>
      </c>
    </row>
    <row r="845" spans="1:5" ht="12.75">
      <c r="A845" t="s">
        <v>59</v>
      </c>
      <c r="E845" s="39" t="s">
        <v>5</v>
      </c>
    </row>
    <row r="846" spans="1:13" ht="12.75">
      <c r="A846" t="s">
        <v>47</v>
      </c>
      <c r="C846" s="31" t="s">
        <v>929</v>
      </c>
      <c r="E846" s="33" t="s">
        <v>893</v>
      </c>
      <c r="J846" s="32">
        <f>0</f>
      </c>
      <c s="32">
        <f>0</f>
      </c>
      <c s="32">
        <f>0+L847+L851+L855+L859+L863+L867+L871+L875+L879+L883+L887+L891+L895+L899+L903+L907+L911</f>
      </c>
      <c s="32">
        <f>0+M847+M851+M855+M859+M863+M867+M871+M875+M879+M883+M887+M891+M895+M899+M903+M907+M911</f>
      </c>
    </row>
    <row r="847" spans="1:16" ht="12.75">
      <c r="A847" t="s">
        <v>50</v>
      </c>
      <c s="34" t="s">
        <v>930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55</v>
      </c>
      <c>
        <f>(M847*21)/100</f>
      </c>
      <c t="s">
        <v>28</v>
      </c>
    </row>
    <row r="848" spans="1:5" ht="12.75">
      <c r="A848" s="35" t="s">
        <v>56</v>
      </c>
      <c r="E848" s="39" t="s">
        <v>556</v>
      </c>
    </row>
    <row r="849" spans="1:5" ht="12.75">
      <c r="A849" s="35" t="s">
        <v>58</v>
      </c>
      <c r="E849" s="40" t="s">
        <v>5</v>
      </c>
    </row>
    <row r="850" spans="1:5" ht="12.75">
      <c r="A850" t="s">
        <v>59</v>
      </c>
      <c r="E850" s="39" t="s">
        <v>5</v>
      </c>
    </row>
    <row r="851" spans="1:16" ht="12.75">
      <c r="A851" t="s">
        <v>50</v>
      </c>
      <c s="34" t="s">
        <v>931</v>
      </c>
      <c s="34" t="s">
        <v>110</v>
      </c>
      <c s="35" t="s">
        <v>5</v>
      </c>
      <c s="6" t="s">
        <v>783</v>
      </c>
      <c s="36" t="s">
        <v>65</v>
      </c>
      <c s="37">
        <v>1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68</v>
      </c>
      <c>
        <f>(M851*21)/100</f>
      </c>
      <c t="s">
        <v>28</v>
      </c>
    </row>
    <row r="852" spans="1:5" ht="12.75">
      <c r="A852" s="35" t="s">
        <v>56</v>
      </c>
      <c r="E852" s="39" t="s">
        <v>783</v>
      </c>
    </row>
    <row r="853" spans="1:5" ht="12.75">
      <c r="A853" s="35" t="s">
        <v>58</v>
      </c>
      <c r="E853" s="40" t="s">
        <v>5</v>
      </c>
    </row>
    <row r="854" spans="1:5" ht="12.75">
      <c r="A854" t="s">
        <v>59</v>
      </c>
      <c r="E854" s="39" t="s">
        <v>5</v>
      </c>
    </row>
    <row r="855" spans="1:16" ht="12.75">
      <c r="A855" t="s">
        <v>50</v>
      </c>
      <c s="34" t="s">
        <v>932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55</v>
      </c>
      <c>
        <f>(M855*21)/100</f>
      </c>
      <c t="s">
        <v>28</v>
      </c>
    </row>
    <row r="856" spans="1:5" ht="12.75">
      <c r="A856" s="35" t="s">
        <v>56</v>
      </c>
      <c r="E856" s="39" t="s">
        <v>128</v>
      </c>
    </row>
    <row r="857" spans="1:5" ht="12.75">
      <c r="A857" s="35" t="s">
        <v>58</v>
      </c>
      <c r="E857" s="40" t="s">
        <v>5</v>
      </c>
    </row>
    <row r="858" spans="1:5" ht="12.75">
      <c r="A858" t="s">
        <v>59</v>
      </c>
      <c r="E858" s="39" t="s">
        <v>5</v>
      </c>
    </row>
    <row r="859" spans="1:16" ht="12.75">
      <c r="A859" t="s">
        <v>50</v>
      </c>
      <c s="34" t="s">
        <v>933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68</v>
      </c>
      <c>
        <f>(M859*21)/100</f>
      </c>
      <c t="s">
        <v>28</v>
      </c>
    </row>
    <row r="860" spans="1:5" ht="12.75">
      <c r="A860" s="35" t="s">
        <v>56</v>
      </c>
      <c r="E860" s="39" t="s">
        <v>785</v>
      </c>
    </row>
    <row r="861" spans="1:5" ht="12.75">
      <c r="A861" s="35" t="s">
        <v>58</v>
      </c>
      <c r="E861" s="40" t="s">
        <v>5</v>
      </c>
    </row>
    <row r="862" spans="1:5" ht="12.75">
      <c r="A862" t="s">
        <v>59</v>
      </c>
      <c r="E862" s="39" t="s">
        <v>5</v>
      </c>
    </row>
    <row r="863" spans="1:16" ht="12.75">
      <c r="A863" t="s">
        <v>50</v>
      </c>
      <c s="34" t="s">
        <v>934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ROUND(G863*H863,6)</f>
      </c>
      <c r="L863" s="38">
        <v>0</v>
      </c>
      <c s="32">
        <f>ROUND(ROUND(L863,2)*ROUND(G863,3),2)</f>
      </c>
      <c s="36" t="s">
        <v>55</v>
      </c>
      <c>
        <f>(M863*21)/100</f>
      </c>
      <c t="s">
        <v>28</v>
      </c>
    </row>
    <row r="864" spans="1:5" ht="12.75">
      <c r="A864" s="35" t="s">
        <v>56</v>
      </c>
      <c r="E864" s="39" t="s">
        <v>128</v>
      </c>
    </row>
    <row r="865" spans="1:5" ht="12.75">
      <c r="A865" s="35" t="s">
        <v>58</v>
      </c>
      <c r="E865" s="40" t="s">
        <v>5</v>
      </c>
    </row>
    <row r="866" spans="1:5" ht="12.75">
      <c r="A866" t="s">
        <v>59</v>
      </c>
      <c r="E866" s="39" t="s">
        <v>5</v>
      </c>
    </row>
    <row r="867" spans="1:16" ht="12.75">
      <c r="A867" t="s">
        <v>50</v>
      </c>
      <c s="34" t="s">
        <v>935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ROUND(G867*H867,6)</f>
      </c>
      <c r="L867" s="38">
        <v>0</v>
      </c>
      <c s="32">
        <f>ROUND(ROUND(L867,2)*ROUND(G867,3),2)</f>
      </c>
      <c s="36" t="s">
        <v>68</v>
      </c>
      <c>
        <f>(M867*21)/100</f>
      </c>
      <c t="s">
        <v>28</v>
      </c>
    </row>
    <row r="868" spans="1:5" ht="12.75">
      <c r="A868" s="35" t="s">
        <v>56</v>
      </c>
      <c r="E868" s="39" t="s">
        <v>136</v>
      </c>
    </row>
    <row r="869" spans="1:5" ht="12.75">
      <c r="A869" s="35" t="s">
        <v>58</v>
      </c>
      <c r="E869" s="40" t="s">
        <v>5</v>
      </c>
    </row>
    <row r="870" spans="1:5" ht="12.75">
      <c r="A870" t="s">
        <v>59</v>
      </c>
      <c r="E870" s="39" t="s">
        <v>5</v>
      </c>
    </row>
    <row r="871" spans="1:16" ht="12.75">
      <c r="A871" t="s">
        <v>50</v>
      </c>
      <c s="34" t="s">
        <v>936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ROUND(G871*H871,6)</f>
      </c>
      <c r="L871" s="38">
        <v>0</v>
      </c>
      <c s="32">
        <f>ROUND(ROUND(L871,2)*ROUND(G871,3),2)</f>
      </c>
      <c s="36" t="s">
        <v>55</v>
      </c>
      <c>
        <f>(M871*21)/100</f>
      </c>
      <c t="s">
        <v>28</v>
      </c>
    </row>
    <row r="872" spans="1:5" ht="12.75">
      <c r="A872" s="35" t="s">
        <v>56</v>
      </c>
      <c r="E872" s="39" t="s">
        <v>789</v>
      </c>
    </row>
    <row r="873" spans="1:5" ht="12.75">
      <c r="A873" s="35" t="s">
        <v>58</v>
      </c>
      <c r="E873" s="40" t="s">
        <v>5</v>
      </c>
    </row>
    <row r="874" spans="1:5" ht="12.75">
      <c r="A874" t="s">
        <v>59</v>
      </c>
      <c r="E874" s="39" t="s">
        <v>5</v>
      </c>
    </row>
    <row r="875" spans="1:16" ht="12.75">
      <c r="A875" t="s">
        <v>50</v>
      </c>
      <c s="34" t="s">
        <v>937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ROUND(G875*H875,6)</f>
      </c>
      <c r="L875" s="38">
        <v>0</v>
      </c>
      <c s="32">
        <f>ROUND(ROUND(L875,2)*ROUND(G875,3),2)</f>
      </c>
      <c s="36" t="s">
        <v>68</v>
      </c>
      <c>
        <f>(M875*21)/100</f>
      </c>
      <c t="s">
        <v>28</v>
      </c>
    </row>
    <row r="876" spans="1:5" ht="12.75">
      <c r="A876" s="35" t="s">
        <v>56</v>
      </c>
      <c r="E876" s="39" t="s">
        <v>791</v>
      </c>
    </row>
    <row r="877" spans="1:5" ht="12.75">
      <c r="A877" s="35" t="s">
        <v>58</v>
      </c>
      <c r="E877" s="40" t="s">
        <v>5</v>
      </c>
    </row>
    <row r="878" spans="1:5" ht="12.75">
      <c r="A878" t="s">
        <v>59</v>
      </c>
      <c r="E878" s="39" t="s">
        <v>5</v>
      </c>
    </row>
    <row r="879" spans="1:16" ht="12.75">
      <c r="A879" t="s">
        <v>50</v>
      </c>
      <c s="34" t="s">
        <v>938</v>
      </c>
      <c s="34" t="s">
        <v>788</v>
      </c>
      <c s="35" t="s">
        <v>62</v>
      </c>
      <c s="6" t="s">
        <v>789</v>
      </c>
      <c s="36" t="s">
        <v>65</v>
      </c>
      <c s="37">
        <v>1</v>
      </c>
      <c s="36">
        <v>0</v>
      </c>
      <c s="36">
        <f>ROUND(G879*H879,6)</f>
      </c>
      <c r="L879" s="38">
        <v>0</v>
      </c>
      <c s="32">
        <f>ROUND(ROUND(L879,2)*ROUND(G879,3),2)</f>
      </c>
      <c s="36" t="s">
        <v>55</v>
      </c>
      <c>
        <f>(M879*21)/100</f>
      </c>
      <c t="s">
        <v>28</v>
      </c>
    </row>
    <row r="880" spans="1:5" ht="12.75">
      <c r="A880" s="35" t="s">
        <v>56</v>
      </c>
      <c r="E880" s="39" t="s">
        <v>789</v>
      </c>
    </row>
    <row r="881" spans="1:5" ht="12.75">
      <c r="A881" s="35" t="s">
        <v>58</v>
      </c>
      <c r="E881" s="40" t="s">
        <v>5</v>
      </c>
    </row>
    <row r="882" spans="1:5" ht="12.75">
      <c r="A882" t="s">
        <v>59</v>
      </c>
      <c r="E882" s="39" t="s">
        <v>5</v>
      </c>
    </row>
    <row r="883" spans="1:16" ht="12.75">
      <c r="A883" t="s">
        <v>50</v>
      </c>
      <c s="34" t="s">
        <v>939</v>
      </c>
      <c s="34" t="s">
        <v>796</v>
      </c>
      <c s="35" t="s">
        <v>5</v>
      </c>
      <c s="6" t="s">
        <v>797</v>
      </c>
      <c s="36" t="s">
        <v>206</v>
      </c>
      <c s="37">
        <v>1</v>
      </c>
      <c s="36">
        <v>0</v>
      </c>
      <c s="36">
        <f>ROUND(G883*H883,6)</f>
      </c>
      <c r="L883" s="38">
        <v>0</v>
      </c>
      <c s="32">
        <f>ROUND(ROUND(L883,2)*ROUND(G883,3),2)</f>
      </c>
      <c s="36" t="s">
        <v>68</v>
      </c>
      <c>
        <f>(M883*21)/100</f>
      </c>
      <c t="s">
        <v>28</v>
      </c>
    </row>
    <row r="884" spans="1:5" ht="12.75">
      <c r="A884" s="35" t="s">
        <v>56</v>
      </c>
      <c r="E884" s="39" t="s">
        <v>797</v>
      </c>
    </row>
    <row r="885" spans="1:5" ht="12.75">
      <c r="A885" s="35" t="s">
        <v>58</v>
      </c>
      <c r="E885" s="40" t="s">
        <v>5</v>
      </c>
    </row>
    <row r="886" spans="1:5" ht="12.75">
      <c r="A886" t="s">
        <v>59</v>
      </c>
      <c r="E886" s="39" t="s">
        <v>5</v>
      </c>
    </row>
    <row r="887" spans="1:16" ht="12.75">
      <c r="A887" t="s">
        <v>50</v>
      </c>
      <c s="34" t="s">
        <v>940</v>
      </c>
      <c s="34" t="s">
        <v>98</v>
      </c>
      <c s="35" t="s">
        <v>62</v>
      </c>
      <c s="6" t="s">
        <v>99</v>
      </c>
      <c s="36" t="s">
        <v>65</v>
      </c>
      <c s="37">
        <v>1</v>
      </c>
      <c s="36">
        <v>0</v>
      </c>
      <c s="36">
        <f>ROUND(G887*H887,6)</f>
      </c>
      <c r="L887" s="38">
        <v>0</v>
      </c>
      <c s="32">
        <f>ROUND(ROUND(L887,2)*ROUND(G887,3),2)</f>
      </c>
      <c s="36" t="s">
        <v>55</v>
      </c>
      <c>
        <f>(M887*21)/100</f>
      </c>
      <c t="s">
        <v>28</v>
      </c>
    </row>
    <row r="888" spans="1:5" ht="12.75">
      <c r="A888" s="35" t="s">
        <v>56</v>
      </c>
      <c r="E888" s="39" t="s">
        <v>99</v>
      </c>
    </row>
    <row r="889" spans="1:5" ht="12.75">
      <c r="A889" s="35" t="s">
        <v>58</v>
      </c>
      <c r="E889" s="40" t="s">
        <v>5</v>
      </c>
    </row>
    <row r="890" spans="1:5" ht="12.75">
      <c r="A890" t="s">
        <v>59</v>
      </c>
      <c r="E890" s="39" t="s">
        <v>5</v>
      </c>
    </row>
    <row r="891" spans="1:16" ht="12.75">
      <c r="A891" t="s">
        <v>50</v>
      </c>
      <c s="34" t="s">
        <v>941</v>
      </c>
      <c s="34" t="s">
        <v>155</v>
      </c>
      <c s="35" t="s">
        <v>5</v>
      </c>
      <c s="6" t="s">
        <v>863</v>
      </c>
      <c s="36" t="s">
        <v>65</v>
      </c>
      <c s="37">
        <v>1</v>
      </c>
      <c s="36">
        <v>0</v>
      </c>
      <c s="36">
        <f>ROUND(G891*H891,6)</f>
      </c>
      <c r="L891" s="38">
        <v>0</v>
      </c>
      <c s="32">
        <f>ROUND(ROUND(L891,2)*ROUND(G891,3),2)</f>
      </c>
      <c s="36" t="s">
        <v>68</v>
      </c>
      <c>
        <f>(M891*21)/100</f>
      </c>
      <c t="s">
        <v>28</v>
      </c>
    </row>
    <row r="892" spans="1:5" ht="12.75">
      <c r="A892" s="35" t="s">
        <v>56</v>
      </c>
      <c r="E892" s="39" t="s">
        <v>863</v>
      </c>
    </row>
    <row r="893" spans="1:5" ht="12.75">
      <c r="A893" s="35" t="s">
        <v>58</v>
      </c>
      <c r="E893" s="40" t="s">
        <v>5</v>
      </c>
    </row>
    <row r="894" spans="1:5" ht="12.75">
      <c r="A894" t="s">
        <v>59</v>
      </c>
      <c r="E894" s="39" t="s">
        <v>5</v>
      </c>
    </row>
    <row r="895" spans="1:16" ht="12.75">
      <c r="A895" t="s">
        <v>50</v>
      </c>
      <c s="34" t="s">
        <v>942</v>
      </c>
      <c s="34" t="s">
        <v>808</v>
      </c>
      <c s="35" t="s">
        <v>5</v>
      </c>
      <c s="6" t="s">
        <v>737</v>
      </c>
      <c s="36" t="s">
        <v>206</v>
      </c>
      <c s="37">
        <v>1</v>
      </c>
      <c s="36">
        <v>0</v>
      </c>
      <c s="36">
        <f>ROUND(G895*H895,6)</f>
      </c>
      <c r="L895" s="38">
        <v>0</v>
      </c>
      <c s="32">
        <f>ROUND(ROUND(L895,2)*ROUND(G895,3),2)</f>
      </c>
      <c s="36" t="s">
        <v>68</v>
      </c>
      <c>
        <f>(M895*21)/100</f>
      </c>
      <c t="s">
        <v>28</v>
      </c>
    </row>
    <row r="896" spans="1:5" ht="12.75">
      <c r="A896" s="35" t="s">
        <v>56</v>
      </c>
      <c r="E896" s="39" t="s">
        <v>737</v>
      </c>
    </row>
    <row r="897" spans="1:5" ht="12.75">
      <c r="A897" s="35" t="s">
        <v>58</v>
      </c>
      <c r="E897" s="40" t="s">
        <v>5</v>
      </c>
    </row>
    <row r="898" spans="1:5" ht="12.75">
      <c r="A898" t="s">
        <v>59</v>
      </c>
      <c r="E898" s="39" t="s">
        <v>5</v>
      </c>
    </row>
    <row r="899" spans="1:16" ht="12.75">
      <c r="A899" t="s">
        <v>50</v>
      </c>
      <c s="34" t="s">
        <v>943</v>
      </c>
      <c s="34" t="s">
        <v>740</v>
      </c>
      <c s="35" t="s">
        <v>5</v>
      </c>
      <c s="6" t="s">
        <v>741</v>
      </c>
      <c s="36" t="s">
        <v>65</v>
      </c>
      <c s="37">
        <v>1</v>
      </c>
      <c s="36">
        <v>0</v>
      </c>
      <c s="36">
        <f>ROUND(G899*H899,6)</f>
      </c>
      <c r="L899" s="38">
        <v>0</v>
      </c>
      <c s="32">
        <f>ROUND(ROUND(L899,2)*ROUND(G899,3),2)</f>
      </c>
      <c s="36" t="s">
        <v>68</v>
      </c>
      <c>
        <f>(M899*21)/100</f>
      </c>
      <c t="s">
        <v>28</v>
      </c>
    </row>
    <row r="900" spans="1:5" ht="12.75">
      <c r="A900" s="35" t="s">
        <v>56</v>
      </c>
      <c r="E900" s="39" t="s">
        <v>741</v>
      </c>
    </row>
    <row r="901" spans="1:5" ht="12.75">
      <c r="A901" s="35" t="s">
        <v>58</v>
      </c>
      <c r="E901" s="40" t="s">
        <v>5</v>
      </c>
    </row>
    <row r="902" spans="1:5" ht="12.75">
      <c r="A902" t="s">
        <v>59</v>
      </c>
      <c r="E902" s="39" t="s">
        <v>5</v>
      </c>
    </row>
    <row r="903" spans="1:16" ht="12.75">
      <c r="A903" t="s">
        <v>50</v>
      </c>
      <c s="34" t="s">
        <v>944</v>
      </c>
      <c s="34" t="s">
        <v>867</v>
      </c>
      <c s="35" t="s">
        <v>5</v>
      </c>
      <c s="6" t="s">
        <v>868</v>
      </c>
      <c s="36" t="s">
        <v>206</v>
      </c>
      <c s="37">
        <v>1</v>
      </c>
      <c s="36">
        <v>0</v>
      </c>
      <c s="36">
        <f>ROUND(G903*H903,6)</f>
      </c>
      <c r="L903" s="38">
        <v>0</v>
      </c>
      <c s="32">
        <f>ROUND(ROUND(L903,2)*ROUND(G903,3),2)</f>
      </c>
      <c s="36" t="s">
        <v>68</v>
      </c>
      <c>
        <f>(M903*21)/100</f>
      </c>
      <c t="s">
        <v>28</v>
      </c>
    </row>
    <row r="904" spans="1:5" ht="12.75">
      <c r="A904" s="35" t="s">
        <v>56</v>
      </c>
      <c r="E904" s="39" t="s">
        <v>868</v>
      </c>
    </row>
    <row r="905" spans="1:5" ht="12.75">
      <c r="A905" s="35" t="s">
        <v>58</v>
      </c>
      <c r="E905" s="40" t="s">
        <v>5</v>
      </c>
    </row>
    <row r="906" spans="1:5" ht="12.75">
      <c r="A906" t="s">
        <v>59</v>
      </c>
      <c r="E906" s="39" t="s">
        <v>5</v>
      </c>
    </row>
    <row r="907" spans="1:16" ht="12.75">
      <c r="A907" t="s">
        <v>50</v>
      </c>
      <c s="34" t="s">
        <v>945</v>
      </c>
      <c s="34" t="s">
        <v>98</v>
      </c>
      <c s="35" t="s">
        <v>5</v>
      </c>
      <c s="6" t="s">
        <v>99</v>
      </c>
      <c s="36" t="s">
        <v>65</v>
      </c>
      <c s="37">
        <v>1</v>
      </c>
      <c s="36">
        <v>0</v>
      </c>
      <c s="36">
        <f>ROUND(G907*H907,6)</f>
      </c>
      <c r="L907" s="38">
        <v>0</v>
      </c>
      <c s="32">
        <f>ROUND(ROUND(L907,2)*ROUND(G907,3),2)</f>
      </c>
      <c s="36" t="s">
        <v>55</v>
      </c>
      <c>
        <f>(M907*21)/100</f>
      </c>
      <c t="s">
        <v>28</v>
      </c>
    </row>
    <row r="908" spans="1:5" ht="12.75">
      <c r="A908" s="35" t="s">
        <v>56</v>
      </c>
      <c r="E908" s="39" t="s">
        <v>99</v>
      </c>
    </row>
    <row r="909" spans="1:5" ht="12.75">
      <c r="A909" s="35" t="s">
        <v>58</v>
      </c>
      <c r="E909" s="40" t="s">
        <v>5</v>
      </c>
    </row>
    <row r="910" spans="1:5" ht="12.75">
      <c r="A910" t="s">
        <v>59</v>
      </c>
      <c r="E910" s="39" t="s">
        <v>5</v>
      </c>
    </row>
    <row r="911" spans="1:16" ht="12.75">
      <c r="A911" t="s">
        <v>50</v>
      </c>
      <c s="34" t="s">
        <v>946</v>
      </c>
      <c s="34" t="s">
        <v>871</v>
      </c>
      <c s="35" t="s">
        <v>5</v>
      </c>
      <c s="6" t="s">
        <v>872</v>
      </c>
      <c s="36" t="s">
        <v>65</v>
      </c>
      <c s="37">
        <v>1</v>
      </c>
      <c s="36">
        <v>0</v>
      </c>
      <c s="36">
        <f>ROUND(G911*H911,6)</f>
      </c>
      <c r="L911" s="38">
        <v>0</v>
      </c>
      <c s="32">
        <f>ROUND(ROUND(L911,2)*ROUND(G911,3),2)</f>
      </c>
      <c s="36" t="s">
        <v>68</v>
      </c>
      <c>
        <f>(M911*21)/100</f>
      </c>
      <c t="s">
        <v>28</v>
      </c>
    </row>
    <row r="912" spans="1:5" ht="12.75">
      <c r="A912" s="35" t="s">
        <v>56</v>
      </c>
      <c r="E912" s="39" t="s">
        <v>872</v>
      </c>
    </row>
    <row r="913" spans="1:5" ht="12.75">
      <c r="A913" s="35" t="s">
        <v>58</v>
      </c>
      <c r="E913" s="40" t="s">
        <v>5</v>
      </c>
    </row>
    <row r="914" spans="1:5" ht="12.75">
      <c r="A914" t="s">
        <v>59</v>
      </c>
      <c r="E914" s="39" t="s">
        <v>5</v>
      </c>
    </row>
    <row r="915" spans="1:13" ht="12.75">
      <c r="A915" t="s">
        <v>47</v>
      </c>
      <c r="C915" s="31" t="s">
        <v>947</v>
      </c>
      <c r="E915" s="33" t="s">
        <v>874</v>
      </c>
      <c r="J915" s="32">
        <f>0</f>
      </c>
      <c s="32">
        <f>0</f>
      </c>
      <c s="32">
        <f>0+L916+L920+L924+L928+L932+L936+L940+L944+L948+L952+L956+L960+L964+L968+L972+L976+L980</f>
      </c>
      <c s="32">
        <f>0+M916+M920+M924+M928+M932+M936+M940+M944+M948+M952+M956+M960+M964+M968+M972+M976+M980</f>
      </c>
    </row>
    <row r="916" spans="1:16" ht="12.75">
      <c r="A916" t="s">
        <v>50</v>
      </c>
      <c s="34" t="s">
        <v>948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ROUND(G916*H916,6)</f>
      </c>
      <c r="L916" s="38">
        <v>0</v>
      </c>
      <c s="32">
        <f>ROUND(ROUND(L916,2)*ROUND(G916,3),2)</f>
      </c>
      <c s="36" t="s">
        <v>55</v>
      </c>
      <c>
        <f>(M916*21)/100</f>
      </c>
      <c t="s">
        <v>28</v>
      </c>
    </row>
    <row r="917" spans="1:5" ht="12.75">
      <c r="A917" s="35" t="s">
        <v>56</v>
      </c>
      <c r="E917" s="39" t="s">
        <v>556</v>
      </c>
    </row>
    <row r="918" spans="1:5" ht="12.75">
      <c r="A918" s="35" t="s">
        <v>58</v>
      </c>
      <c r="E918" s="40" t="s">
        <v>5</v>
      </c>
    </row>
    <row r="919" spans="1:5" ht="12.75">
      <c r="A919" t="s">
        <v>59</v>
      </c>
      <c r="E919" s="39" t="s">
        <v>5</v>
      </c>
    </row>
    <row r="920" spans="1:16" ht="12.75">
      <c r="A920" t="s">
        <v>50</v>
      </c>
      <c s="34" t="s">
        <v>949</v>
      </c>
      <c s="34" t="s">
        <v>950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ROUND(G920*H920,6)</f>
      </c>
      <c r="L920" s="38">
        <v>0</v>
      </c>
      <c s="32">
        <f>ROUND(ROUND(L920,2)*ROUND(G920,3),2)</f>
      </c>
      <c s="36" t="s">
        <v>68</v>
      </c>
      <c>
        <f>(M920*21)/100</f>
      </c>
      <c t="s">
        <v>28</v>
      </c>
    </row>
    <row r="921" spans="1:5" ht="12.75">
      <c r="A921" s="35" t="s">
        <v>56</v>
      </c>
      <c r="E921" s="39" t="s">
        <v>951</v>
      </c>
    </row>
    <row r="922" spans="1:5" ht="12.75">
      <c r="A922" s="35" t="s">
        <v>58</v>
      </c>
      <c r="E922" s="40" t="s">
        <v>5</v>
      </c>
    </row>
    <row r="923" spans="1:5" ht="12.75">
      <c r="A923" t="s">
        <v>59</v>
      </c>
      <c r="E923" s="39" t="s">
        <v>5</v>
      </c>
    </row>
    <row r="924" spans="1:16" ht="12.75">
      <c r="A924" t="s">
        <v>50</v>
      </c>
      <c s="34" t="s">
        <v>952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ROUND(G924*H924,6)</f>
      </c>
      <c r="L924" s="38">
        <v>0</v>
      </c>
      <c s="32">
        <f>ROUND(ROUND(L924,2)*ROUND(G924,3),2)</f>
      </c>
      <c s="36" t="s">
        <v>55</v>
      </c>
      <c>
        <f>(M924*21)/100</f>
      </c>
      <c t="s">
        <v>28</v>
      </c>
    </row>
    <row r="925" spans="1:5" ht="12.75">
      <c r="A925" s="35" t="s">
        <v>56</v>
      </c>
      <c r="E925" s="39" t="s">
        <v>128</v>
      </c>
    </row>
    <row r="926" spans="1:5" ht="12.75">
      <c r="A926" s="35" t="s">
        <v>58</v>
      </c>
      <c r="E926" s="40" t="s">
        <v>5</v>
      </c>
    </row>
    <row r="927" spans="1:5" ht="12.75">
      <c r="A927" t="s">
        <v>59</v>
      </c>
      <c r="E927" s="39" t="s">
        <v>5</v>
      </c>
    </row>
    <row r="928" spans="1:16" ht="12.75">
      <c r="A928" t="s">
        <v>50</v>
      </c>
      <c s="34" t="s">
        <v>953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ROUND(G928*H928,6)</f>
      </c>
      <c r="L928" s="38">
        <v>0</v>
      </c>
      <c s="32">
        <f>ROUND(ROUND(L928,2)*ROUND(G928,3),2)</f>
      </c>
      <c s="36" t="s">
        <v>68</v>
      </c>
      <c>
        <f>(M928*21)/100</f>
      </c>
      <c t="s">
        <v>28</v>
      </c>
    </row>
    <row r="929" spans="1:5" ht="12.75">
      <c r="A929" s="35" t="s">
        <v>56</v>
      </c>
      <c r="E929" s="39" t="s">
        <v>785</v>
      </c>
    </row>
    <row r="930" spans="1:5" ht="12.75">
      <c r="A930" s="35" t="s">
        <v>58</v>
      </c>
      <c r="E930" s="40" t="s">
        <v>5</v>
      </c>
    </row>
    <row r="931" spans="1:5" ht="12.75">
      <c r="A931" t="s">
        <v>59</v>
      </c>
      <c r="E931" s="39" t="s">
        <v>5</v>
      </c>
    </row>
    <row r="932" spans="1:16" ht="12.75">
      <c r="A932" t="s">
        <v>50</v>
      </c>
      <c s="34" t="s">
        <v>954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ROUND(G932*H932,6)</f>
      </c>
      <c r="L932" s="38">
        <v>0</v>
      </c>
      <c s="32">
        <f>ROUND(ROUND(L932,2)*ROUND(G932,3),2)</f>
      </c>
      <c s="36" t="s">
        <v>55</v>
      </c>
      <c>
        <f>(M932*21)/100</f>
      </c>
      <c t="s">
        <v>28</v>
      </c>
    </row>
    <row r="933" spans="1:5" ht="12.75">
      <c r="A933" s="35" t="s">
        <v>56</v>
      </c>
      <c r="E933" s="39" t="s">
        <v>128</v>
      </c>
    </row>
    <row r="934" spans="1:5" ht="12.75">
      <c r="A934" s="35" t="s">
        <v>58</v>
      </c>
      <c r="E934" s="40" t="s">
        <v>5</v>
      </c>
    </row>
    <row r="935" spans="1:5" ht="12.75">
      <c r="A935" t="s">
        <v>59</v>
      </c>
      <c r="E935" s="39" t="s">
        <v>5</v>
      </c>
    </row>
    <row r="936" spans="1:16" ht="12.75">
      <c r="A936" t="s">
        <v>50</v>
      </c>
      <c s="34" t="s">
        <v>955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ROUND(G936*H936,6)</f>
      </c>
      <c r="L936" s="38">
        <v>0</v>
      </c>
      <c s="32">
        <f>ROUND(ROUND(L936,2)*ROUND(G936,3),2)</f>
      </c>
      <c s="36" t="s">
        <v>68</v>
      </c>
      <c>
        <f>(M936*21)/100</f>
      </c>
      <c t="s">
        <v>28</v>
      </c>
    </row>
    <row r="937" spans="1:5" ht="12.75">
      <c r="A937" s="35" t="s">
        <v>56</v>
      </c>
      <c r="E937" s="39" t="s">
        <v>136</v>
      </c>
    </row>
    <row r="938" spans="1:5" ht="12.75">
      <c r="A938" s="35" t="s">
        <v>58</v>
      </c>
      <c r="E938" s="40" t="s">
        <v>5</v>
      </c>
    </row>
    <row r="939" spans="1:5" ht="12.75">
      <c r="A939" t="s">
        <v>59</v>
      </c>
      <c r="E939" s="39" t="s">
        <v>5</v>
      </c>
    </row>
    <row r="940" spans="1:16" ht="12.75">
      <c r="A940" t="s">
        <v>50</v>
      </c>
      <c s="34" t="s">
        <v>956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ROUND(G940*H940,6)</f>
      </c>
      <c r="L940" s="38">
        <v>0</v>
      </c>
      <c s="32">
        <f>ROUND(ROUND(L940,2)*ROUND(G940,3),2)</f>
      </c>
      <c s="36" t="s">
        <v>55</v>
      </c>
      <c>
        <f>(M940*21)/100</f>
      </c>
      <c t="s">
        <v>28</v>
      </c>
    </row>
    <row r="941" spans="1:5" ht="12.75">
      <c r="A941" s="35" t="s">
        <v>56</v>
      </c>
      <c r="E941" s="39" t="s">
        <v>789</v>
      </c>
    </row>
    <row r="942" spans="1:5" ht="12.75">
      <c r="A942" s="35" t="s">
        <v>58</v>
      </c>
      <c r="E942" s="40" t="s">
        <v>5</v>
      </c>
    </row>
    <row r="943" spans="1:5" ht="12.75">
      <c r="A943" t="s">
        <v>59</v>
      </c>
      <c r="E943" s="39" t="s">
        <v>5</v>
      </c>
    </row>
    <row r="944" spans="1:16" ht="12.75">
      <c r="A944" t="s">
        <v>50</v>
      </c>
      <c s="34" t="s">
        <v>957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ROUND(G944*H944,6)</f>
      </c>
      <c r="L944" s="38">
        <v>0</v>
      </c>
      <c s="32">
        <f>ROUND(ROUND(L944,2)*ROUND(G944,3),2)</f>
      </c>
      <c s="36" t="s">
        <v>68</v>
      </c>
      <c>
        <f>(M944*21)/100</f>
      </c>
      <c t="s">
        <v>28</v>
      </c>
    </row>
    <row r="945" spans="1:5" ht="12.75">
      <c r="A945" s="35" t="s">
        <v>56</v>
      </c>
      <c r="E945" s="39" t="s">
        <v>791</v>
      </c>
    </row>
    <row r="946" spans="1:5" ht="12.75">
      <c r="A946" s="35" t="s">
        <v>58</v>
      </c>
      <c r="E946" s="40" t="s">
        <v>5</v>
      </c>
    </row>
    <row r="947" spans="1:5" ht="12.75">
      <c r="A947" t="s">
        <v>59</v>
      </c>
      <c r="E947" s="39" t="s">
        <v>5</v>
      </c>
    </row>
    <row r="948" spans="1:16" ht="12.75">
      <c r="A948" t="s">
        <v>50</v>
      </c>
      <c s="34" t="s">
        <v>958</v>
      </c>
      <c s="34" t="s">
        <v>534</v>
      </c>
      <c s="35" t="s">
        <v>5</v>
      </c>
      <c s="6" t="s">
        <v>535</v>
      </c>
      <c s="36" t="s">
        <v>65</v>
      </c>
      <c s="37">
        <v>5</v>
      </c>
      <c s="36">
        <v>0</v>
      </c>
      <c s="36">
        <f>ROUND(G948*H948,6)</f>
      </c>
      <c r="L948" s="38">
        <v>0</v>
      </c>
      <c s="32">
        <f>ROUND(ROUND(L948,2)*ROUND(G948,3),2)</f>
      </c>
      <c s="36" t="s">
        <v>55</v>
      </c>
      <c>
        <f>(M948*21)/100</f>
      </c>
      <c t="s">
        <v>28</v>
      </c>
    </row>
    <row r="949" spans="1:5" ht="12.75">
      <c r="A949" s="35" t="s">
        <v>56</v>
      </c>
      <c r="E949" s="39" t="s">
        <v>535</v>
      </c>
    </row>
    <row r="950" spans="1:5" ht="12.75">
      <c r="A950" s="35" t="s">
        <v>58</v>
      </c>
      <c r="E950" s="40" t="s">
        <v>5</v>
      </c>
    </row>
    <row r="951" spans="1:5" ht="12.75">
      <c r="A951" t="s">
        <v>59</v>
      </c>
      <c r="E951" s="39" t="s">
        <v>5</v>
      </c>
    </row>
    <row r="952" spans="1:16" ht="12.75">
      <c r="A952" t="s">
        <v>50</v>
      </c>
      <c s="34" t="s">
        <v>959</v>
      </c>
      <c s="34" t="s">
        <v>135</v>
      </c>
      <c s="35" t="s">
        <v>5</v>
      </c>
      <c s="6" t="s">
        <v>800</v>
      </c>
      <c s="36" t="s">
        <v>65</v>
      </c>
      <c s="37">
        <v>5</v>
      </c>
      <c s="36">
        <v>0</v>
      </c>
      <c s="36">
        <f>ROUND(G952*H952,6)</f>
      </c>
      <c r="L952" s="38">
        <v>0</v>
      </c>
      <c s="32">
        <f>ROUND(ROUND(L952,2)*ROUND(G952,3),2)</f>
      </c>
      <c s="36" t="s">
        <v>68</v>
      </c>
      <c>
        <f>(M952*21)/100</f>
      </c>
      <c t="s">
        <v>28</v>
      </c>
    </row>
    <row r="953" spans="1:5" ht="12.75">
      <c r="A953" s="35" t="s">
        <v>56</v>
      </c>
      <c r="E953" s="39" t="s">
        <v>800</v>
      </c>
    </row>
    <row r="954" spans="1:5" ht="12.75">
      <c r="A954" s="35" t="s">
        <v>58</v>
      </c>
      <c r="E954" s="40" t="s">
        <v>5</v>
      </c>
    </row>
    <row r="955" spans="1:5" ht="12.75">
      <c r="A955" t="s">
        <v>59</v>
      </c>
      <c r="E955" s="39" t="s">
        <v>5</v>
      </c>
    </row>
    <row r="956" spans="1:16" ht="12.75">
      <c r="A956" t="s">
        <v>50</v>
      </c>
      <c s="34" t="s">
        <v>960</v>
      </c>
      <c s="34" t="s">
        <v>788</v>
      </c>
      <c s="35" t="s">
        <v>5</v>
      </c>
      <c s="6" t="s">
        <v>789</v>
      </c>
      <c s="36" t="s">
        <v>65</v>
      </c>
      <c s="37">
        <v>4</v>
      </c>
      <c s="36">
        <v>0</v>
      </c>
      <c s="36">
        <f>ROUND(G956*H956,6)</f>
      </c>
      <c r="L956" s="38">
        <v>0</v>
      </c>
      <c s="32">
        <f>ROUND(ROUND(L956,2)*ROUND(G956,3),2)</f>
      </c>
      <c s="36" t="s">
        <v>55</v>
      </c>
      <c>
        <f>(M956*21)/100</f>
      </c>
      <c t="s">
        <v>28</v>
      </c>
    </row>
    <row r="957" spans="1:5" ht="12.75">
      <c r="A957" s="35" t="s">
        <v>56</v>
      </c>
      <c r="E957" s="39" t="s">
        <v>789</v>
      </c>
    </row>
    <row r="958" spans="1:5" ht="12.75">
      <c r="A958" s="35" t="s">
        <v>58</v>
      </c>
      <c r="E958" s="40" t="s">
        <v>5</v>
      </c>
    </row>
    <row r="959" spans="1:5" ht="12.75">
      <c r="A959" t="s">
        <v>59</v>
      </c>
      <c r="E959" s="39" t="s">
        <v>5</v>
      </c>
    </row>
    <row r="960" spans="1:16" ht="12.75">
      <c r="A960" t="s">
        <v>50</v>
      </c>
      <c s="34" t="s">
        <v>961</v>
      </c>
      <c s="34" t="s">
        <v>849</v>
      </c>
      <c s="35" t="s">
        <v>5</v>
      </c>
      <c s="6" t="s">
        <v>850</v>
      </c>
      <c s="36" t="s">
        <v>65</v>
      </c>
      <c s="37">
        <v>1</v>
      </c>
      <c s="36">
        <v>0</v>
      </c>
      <c s="36">
        <f>ROUND(G960*H960,6)</f>
      </c>
      <c r="L960" s="38">
        <v>0</v>
      </c>
      <c s="32">
        <f>ROUND(ROUND(L960,2)*ROUND(G960,3),2)</f>
      </c>
      <c s="36" t="s">
        <v>55</v>
      </c>
      <c>
        <f>(M960*21)/100</f>
      </c>
      <c t="s">
        <v>28</v>
      </c>
    </row>
    <row r="961" spans="1:5" ht="12.75">
      <c r="A961" s="35" t="s">
        <v>56</v>
      </c>
      <c r="E961" s="39" t="s">
        <v>850</v>
      </c>
    </row>
    <row r="962" spans="1:5" ht="12.75">
      <c r="A962" s="35" t="s">
        <v>58</v>
      </c>
      <c r="E962" s="40" t="s">
        <v>5</v>
      </c>
    </row>
    <row r="963" spans="1:5" ht="12.75">
      <c r="A963" t="s">
        <v>59</v>
      </c>
      <c r="E963" s="39" t="s">
        <v>5</v>
      </c>
    </row>
    <row r="964" spans="1:16" ht="12.75">
      <c r="A964" t="s">
        <v>50</v>
      </c>
      <c s="34" t="s">
        <v>962</v>
      </c>
      <c s="34" t="s">
        <v>796</v>
      </c>
      <c s="35" t="s">
        <v>5</v>
      </c>
      <c s="6" t="s">
        <v>797</v>
      </c>
      <c s="36" t="s">
        <v>206</v>
      </c>
      <c s="37">
        <v>3</v>
      </c>
      <c s="36">
        <v>0</v>
      </c>
      <c s="36">
        <f>ROUND(G964*H964,6)</f>
      </c>
      <c r="L964" s="38">
        <v>0</v>
      </c>
      <c s="32">
        <f>ROUND(ROUND(L964,2)*ROUND(G964,3),2)</f>
      </c>
      <c s="36" t="s">
        <v>68</v>
      </c>
      <c>
        <f>(M964*21)/100</f>
      </c>
      <c t="s">
        <v>28</v>
      </c>
    </row>
    <row r="965" spans="1:5" ht="12.75">
      <c r="A965" s="35" t="s">
        <v>56</v>
      </c>
      <c r="E965" s="39" t="s">
        <v>797</v>
      </c>
    </row>
    <row r="966" spans="1:5" ht="12.75">
      <c r="A966" s="35" t="s">
        <v>58</v>
      </c>
      <c r="E966" s="40" t="s">
        <v>5</v>
      </c>
    </row>
    <row r="967" spans="1:5" ht="12.75">
      <c r="A967" t="s">
        <v>59</v>
      </c>
      <c r="E967" s="39" t="s">
        <v>5</v>
      </c>
    </row>
    <row r="968" spans="1:16" ht="12.75">
      <c r="A968" t="s">
        <v>50</v>
      </c>
      <c s="34" t="s">
        <v>963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ROUND(G968*H968,6)</f>
      </c>
      <c r="L968" s="38">
        <v>0</v>
      </c>
      <c s="32">
        <f>ROUND(ROUND(L968,2)*ROUND(G968,3),2)</f>
      </c>
      <c s="36" t="s">
        <v>55</v>
      </c>
      <c>
        <f>(M968*21)/100</f>
      </c>
      <c t="s">
        <v>28</v>
      </c>
    </row>
    <row r="969" spans="1:5" ht="12.75">
      <c r="A969" s="35" t="s">
        <v>56</v>
      </c>
      <c r="E969" s="39" t="s">
        <v>853</v>
      </c>
    </row>
    <row r="970" spans="1:5" ht="12.75">
      <c r="A970" s="35" t="s">
        <v>58</v>
      </c>
      <c r="E970" s="40" t="s">
        <v>5</v>
      </c>
    </row>
    <row r="971" spans="1:5" ht="12.75">
      <c r="A971" t="s">
        <v>59</v>
      </c>
      <c r="E971" s="39" t="s">
        <v>5</v>
      </c>
    </row>
    <row r="972" spans="1:16" ht="12.75">
      <c r="A972" t="s">
        <v>50</v>
      </c>
      <c s="34" t="s">
        <v>964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ROUND(G972*H972,6)</f>
      </c>
      <c r="L972" s="38">
        <v>0</v>
      </c>
      <c s="32">
        <f>ROUND(ROUND(L972,2)*ROUND(G972,3),2)</f>
      </c>
      <c s="36" t="s">
        <v>55</v>
      </c>
      <c>
        <f>(M972*21)/100</f>
      </c>
      <c t="s">
        <v>28</v>
      </c>
    </row>
    <row r="973" spans="1:5" ht="12.75">
      <c r="A973" s="35" t="s">
        <v>56</v>
      </c>
      <c r="E973" s="39" t="s">
        <v>856</v>
      </c>
    </row>
    <row r="974" spans="1:5" ht="12.75">
      <c r="A974" s="35" t="s">
        <v>58</v>
      </c>
      <c r="E974" s="40" t="s">
        <v>5</v>
      </c>
    </row>
    <row r="975" spans="1:5" ht="12.75">
      <c r="A975" t="s">
        <v>59</v>
      </c>
      <c r="E975" s="39" t="s">
        <v>5</v>
      </c>
    </row>
    <row r="976" spans="1:16" ht="12.75">
      <c r="A976" t="s">
        <v>50</v>
      </c>
      <c s="34" t="s">
        <v>965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ROUND(G976*H976,6)</f>
      </c>
      <c r="L976" s="38">
        <v>0</v>
      </c>
      <c s="32">
        <f>ROUND(ROUND(L976,2)*ROUND(G976,3),2)</f>
      </c>
      <c s="36" t="s">
        <v>55</v>
      </c>
      <c>
        <f>(M976*21)/100</f>
      </c>
      <c t="s">
        <v>28</v>
      </c>
    </row>
    <row r="977" spans="1:5" ht="12.75">
      <c r="A977" s="35" t="s">
        <v>56</v>
      </c>
      <c r="E977" s="39" t="s">
        <v>142</v>
      </c>
    </row>
    <row r="978" spans="1:5" ht="12.75">
      <c r="A978" s="35" t="s">
        <v>58</v>
      </c>
      <c r="E978" s="40" t="s">
        <v>5</v>
      </c>
    </row>
    <row r="979" spans="1:5" ht="12.75">
      <c r="A979" t="s">
        <v>59</v>
      </c>
      <c r="E979" s="39" t="s">
        <v>5</v>
      </c>
    </row>
    <row r="980" spans="1:16" ht="25.5">
      <c r="A980" t="s">
        <v>50</v>
      </c>
      <c s="34" t="s">
        <v>966</v>
      </c>
      <c s="34" t="s">
        <v>859</v>
      </c>
      <c s="35" t="s">
        <v>5</v>
      </c>
      <c s="6" t="s">
        <v>860</v>
      </c>
      <c s="36" t="s">
        <v>65</v>
      </c>
      <c s="37">
        <v>1</v>
      </c>
      <c s="36">
        <v>0</v>
      </c>
      <c s="36">
        <f>ROUND(G980*H980,6)</f>
      </c>
      <c r="L980" s="38">
        <v>0</v>
      </c>
      <c s="32">
        <f>ROUND(ROUND(L980,2)*ROUND(G980,3),2)</f>
      </c>
      <c s="36" t="s">
        <v>68</v>
      </c>
      <c>
        <f>(M980*21)/100</f>
      </c>
      <c t="s">
        <v>28</v>
      </c>
    </row>
    <row r="981" spans="1:5" ht="25.5">
      <c r="A981" s="35" t="s">
        <v>56</v>
      </c>
      <c r="E981" s="39" t="s">
        <v>860</v>
      </c>
    </row>
    <row r="982" spans="1:5" ht="12.75">
      <c r="A982" s="35" t="s">
        <v>58</v>
      </c>
      <c r="E982" s="40" t="s">
        <v>5</v>
      </c>
    </row>
    <row r="983" spans="1:5" ht="12.75">
      <c r="A983" t="s">
        <v>59</v>
      </c>
      <c r="E983" s="39" t="s">
        <v>5</v>
      </c>
    </row>
    <row r="984" spans="1:13" ht="12.75">
      <c r="A984" t="s">
        <v>47</v>
      </c>
      <c r="C984" s="31" t="s">
        <v>967</v>
      </c>
      <c r="E984" s="33" t="s">
        <v>893</v>
      </c>
      <c r="J984" s="32">
        <f>0</f>
      </c>
      <c s="32">
        <f>0</f>
      </c>
      <c s="32">
        <f>0+L985+L989+L993+L997+L1001+L1005+L1009+L1013+L1017+L1021+L1025+L1029+L1033+L1037+L1041+L1045+L1049</f>
      </c>
      <c s="32">
        <f>0+M985+M989+M993+M997+M1001+M1005+M1009+M1013+M1017+M1021+M1025+M1029+M1033+M1037+M1041+M1045+M1049</f>
      </c>
    </row>
    <row r="985" spans="1:16" ht="12.75">
      <c r="A985" t="s">
        <v>50</v>
      </c>
      <c s="34" t="s">
        <v>968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ROUND(G985*H985,6)</f>
      </c>
      <c r="L985" s="38">
        <v>0</v>
      </c>
      <c s="32">
        <f>ROUND(ROUND(L985,2)*ROUND(G985,3),2)</f>
      </c>
      <c s="36" t="s">
        <v>55</v>
      </c>
      <c>
        <f>(M985*21)/100</f>
      </c>
      <c t="s">
        <v>28</v>
      </c>
    </row>
    <row r="986" spans="1:5" ht="12.75">
      <c r="A986" s="35" t="s">
        <v>56</v>
      </c>
      <c r="E986" s="39" t="s">
        <v>556</v>
      </c>
    </row>
    <row r="987" spans="1:5" ht="12.75">
      <c r="A987" s="35" t="s">
        <v>58</v>
      </c>
      <c r="E987" s="40" t="s">
        <v>5</v>
      </c>
    </row>
    <row r="988" spans="1:5" ht="12.75">
      <c r="A988" t="s">
        <v>59</v>
      </c>
      <c r="E988" s="39" t="s">
        <v>5</v>
      </c>
    </row>
    <row r="989" spans="1:16" ht="12.75">
      <c r="A989" t="s">
        <v>50</v>
      </c>
      <c s="34" t="s">
        <v>969</v>
      </c>
      <c s="34" t="s">
        <v>950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ROUND(G989*H989,6)</f>
      </c>
      <c r="L989" s="38">
        <v>0</v>
      </c>
      <c s="32">
        <f>ROUND(ROUND(L989,2)*ROUND(G989,3),2)</f>
      </c>
      <c s="36" t="s">
        <v>68</v>
      </c>
      <c>
        <f>(M989*21)/100</f>
      </c>
      <c t="s">
        <v>28</v>
      </c>
    </row>
    <row r="990" spans="1:5" ht="12.75">
      <c r="A990" s="35" t="s">
        <v>56</v>
      </c>
      <c r="E990" s="39" t="s">
        <v>951</v>
      </c>
    </row>
    <row r="991" spans="1:5" ht="12.75">
      <c r="A991" s="35" t="s">
        <v>58</v>
      </c>
      <c r="E991" s="40" t="s">
        <v>5</v>
      </c>
    </row>
    <row r="992" spans="1:5" ht="12.75">
      <c r="A992" t="s">
        <v>59</v>
      </c>
      <c r="E992" s="39" t="s">
        <v>5</v>
      </c>
    </row>
    <row r="993" spans="1:16" ht="12.75">
      <c r="A993" t="s">
        <v>50</v>
      </c>
      <c s="34" t="s">
        <v>970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ROUND(G993*H993,6)</f>
      </c>
      <c r="L993" s="38">
        <v>0</v>
      </c>
      <c s="32">
        <f>ROUND(ROUND(L993,2)*ROUND(G993,3),2)</f>
      </c>
      <c s="36" t="s">
        <v>55</v>
      </c>
      <c>
        <f>(M993*21)/100</f>
      </c>
      <c t="s">
        <v>28</v>
      </c>
    </row>
    <row r="994" spans="1:5" ht="12.75">
      <c r="A994" s="35" t="s">
        <v>56</v>
      </c>
      <c r="E994" s="39" t="s">
        <v>128</v>
      </c>
    </row>
    <row r="995" spans="1:5" ht="12.75">
      <c r="A995" s="35" t="s">
        <v>58</v>
      </c>
      <c r="E995" s="40" t="s">
        <v>5</v>
      </c>
    </row>
    <row r="996" spans="1:5" ht="12.75">
      <c r="A996" t="s">
        <v>59</v>
      </c>
      <c r="E996" s="39" t="s">
        <v>5</v>
      </c>
    </row>
    <row r="997" spans="1:16" ht="12.75">
      <c r="A997" t="s">
        <v>50</v>
      </c>
      <c s="34" t="s">
        <v>971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ROUND(G997*H997,6)</f>
      </c>
      <c r="L997" s="38">
        <v>0</v>
      </c>
      <c s="32">
        <f>ROUND(ROUND(L997,2)*ROUND(G997,3),2)</f>
      </c>
      <c s="36" t="s">
        <v>68</v>
      </c>
      <c>
        <f>(M997*21)/100</f>
      </c>
      <c t="s">
        <v>28</v>
      </c>
    </row>
    <row r="998" spans="1:5" ht="12.75">
      <c r="A998" s="35" t="s">
        <v>56</v>
      </c>
      <c r="E998" s="39" t="s">
        <v>785</v>
      </c>
    </row>
    <row r="999" spans="1:5" ht="12.75">
      <c r="A999" s="35" t="s">
        <v>58</v>
      </c>
      <c r="E999" s="40" t="s">
        <v>5</v>
      </c>
    </row>
    <row r="1000" spans="1:5" ht="12.75">
      <c r="A1000" t="s">
        <v>59</v>
      </c>
      <c r="E1000" s="39" t="s">
        <v>5</v>
      </c>
    </row>
    <row r="1001" spans="1:16" ht="12.75">
      <c r="A1001" t="s">
        <v>50</v>
      </c>
      <c s="34" t="s">
        <v>972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ROUND(G1001*H1001,6)</f>
      </c>
      <c r="L1001" s="38">
        <v>0</v>
      </c>
      <c s="32">
        <f>ROUND(ROUND(L1001,2)*ROUND(G1001,3),2)</f>
      </c>
      <c s="36" t="s">
        <v>55</v>
      </c>
      <c>
        <f>(M1001*21)/100</f>
      </c>
      <c t="s">
        <v>28</v>
      </c>
    </row>
    <row r="1002" spans="1:5" ht="12.75">
      <c r="A1002" s="35" t="s">
        <v>56</v>
      </c>
      <c r="E1002" s="39" t="s">
        <v>128</v>
      </c>
    </row>
    <row r="1003" spans="1:5" ht="12.75">
      <c r="A1003" s="35" t="s">
        <v>58</v>
      </c>
      <c r="E1003" s="40" t="s">
        <v>5</v>
      </c>
    </row>
    <row r="1004" spans="1:5" ht="12.75">
      <c r="A1004" t="s">
        <v>59</v>
      </c>
      <c r="E1004" s="39" t="s">
        <v>5</v>
      </c>
    </row>
    <row r="1005" spans="1:16" ht="12.75">
      <c r="A1005" t="s">
        <v>50</v>
      </c>
      <c s="34" t="s">
        <v>973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ROUND(G1005*H1005,6)</f>
      </c>
      <c r="L1005" s="38">
        <v>0</v>
      </c>
      <c s="32">
        <f>ROUND(ROUND(L1005,2)*ROUND(G1005,3),2)</f>
      </c>
      <c s="36" t="s">
        <v>68</v>
      </c>
      <c>
        <f>(M1005*21)/100</f>
      </c>
      <c t="s">
        <v>28</v>
      </c>
    </row>
    <row r="1006" spans="1:5" ht="12.75">
      <c r="A1006" s="35" t="s">
        <v>56</v>
      </c>
      <c r="E1006" s="39" t="s">
        <v>136</v>
      </c>
    </row>
    <row r="1007" spans="1:5" ht="12.75">
      <c r="A1007" s="35" t="s">
        <v>58</v>
      </c>
      <c r="E1007" s="40" t="s">
        <v>5</v>
      </c>
    </row>
    <row r="1008" spans="1:5" ht="12.75">
      <c r="A1008" t="s">
        <v>59</v>
      </c>
      <c r="E1008" s="39" t="s">
        <v>5</v>
      </c>
    </row>
    <row r="1009" spans="1:16" ht="12.75">
      <c r="A1009" t="s">
        <v>50</v>
      </c>
      <c s="34" t="s">
        <v>974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ROUND(G1009*H1009,6)</f>
      </c>
      <c r="L1009" s="38">
        <v>0</v>
      </c>
      <c s="32">
        <f>ROUND(ROUND(L1009,2)*ROUND(G1009,3),2)</f>
      </c>
      <c s="36" t="s">
        <v>55</v>
      </c>
      <c>
        <f>(M1009*21)/100</f>
      </c>
      <c t="s">
        <v>28</v>
      </c>
    </row>
    <row r="1010" spans="1:5" ht="12.75">
      <c r="A1010" s="35" t="s">
        <v>56</v>
      </c>
      <c r="E1010" s="39" t="s">
        <v>789</v>
      </c>
    </row>
    <row r="1011" spans="1:5" ht="12.75">
      <c r="A1011" s="35" t="s">
        <v>58</v>
      </c>
      <c r="E1011" s="40" t="s">
        <v>5</v>
      </c>
    </row>
    <row r="1012" spans="1:5" ht="12.75">
      <c r="A1012" t="s">
        <v>59</v>
      </c>
      <c r="E1012" s="39" t="s">
        <v>5</v>
      </c>
    </row>
    <row r="1013" spans="1:16" ht="12.75">
      <c r="A1013" t="s">
        <v>50</v>
      </c>
      <c s="34" t="s">
        <v>975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ROUND(G1013*H1013,6)</f>
      </c>
      <c r="L1013" s="38">
        <v>0</v>
      </c>
      <c s="32">
        <f>ROUND(ROUND(L1013,2)*ROUND(G1013,3),2)</f>
      </c>
      <c s="36" t="s">
        <v>68</v>
      </c>
      <c>
        <f>(M1013*21)/100</f>
      </c>
      <c t="s">
        <v>28</v>
      </c>
    </row>
    <row r="1014" spans="1:5" ht="12.75">
      <c r="A1014" s="35" t="s">
        <v>56</v>
      </c>
      <c r="E1014" s="39" t="s">
        <v>791</v>
      </c>
    </row>
    <row r="1015" spans="1:5" ht="12.75">
      <c r="A1015" s="35" t="s">
        <v>58</v>
      </c>
      <c r="E1015" s="40" t="s">
        <v>5</v>
      </c>
    </row>
    <row r="1016" spans="1:5" ht="12.75">
      <c r="A1016" t="s">
        <v>59</v>
      </c>
      <c r="E1016" s="39" t="s">
        <v>5</v>
      </c>
    </row>
    <row r="1017" spans="1:16" ht="12.75">
      <c r="A1017" t="s">
        <v>50</v>
      </c>
      <c s="34" t="s">
        <v>976</v>
      </c>
      <c s="34" t="s">
        <v>788</v>
      </c>
      <c s="35" t="s">
        <v>62</v>
      </c>
      <c s="6" t="s">
        <v>789</v>
      </c>
      <c s="36" t="s">
        <v>65</v>
      </c>
      <c s="37">
        <v>1</v>
      </c>
      <c s="36">
        <v>0</v>
      </c>
      <c s="36">
        <f>ROUND(G1017*H1017,6)</f>
      </c>
      <c r="L1017" s="38">
        <v>0</v>
      </c>
      <c s="32">
        <f>ROUND(ROUND(L1017,2)*ROUND(G1017,3),2)</f>
      </c>
      <c s="36" t="s">
        <v>55</v>
      </c>
      <c>
        <f>(M1017*21)/100</f>
      </c>
      <c t="s">
        <v>28</v>
      </c>
    </row>
    <row r="1018" spans="1:5" ht="12.75">
      <c r="A1018" s="35" t="s">
        <v>56</v>
      </c>
      <c r="E1018" s="39" t="s">
        <v>789</v>
      </c>
    </row>
    <row r="1019" spans="1:5" ht="12.75">
      <c r="A1019" s="35" t="s">
        <v>58</v>
      </c>
      <c r="E1019" s="40" t="s">
        <v>5</v>
      </c>
    </row>
    <row r="1020" spans="1:5" ht="12.75">
      <c r="A1020" t="s">
        <v>59</v>
      </c>
      <c r="E1020" s="39" t="s">
        <v>5</v>
      </c>
    </row>
    <row r="1021" spans="1:16" ht="12.75">
      <c r="A1021" t="s">
        <v>50</v>
      </c>
      <c s="34" t="s">
        <v>977</v>
      </c>
      <c s="34" t="s">
        <v>796</v>
      </c>
      <c s="35" t="s">
        <v>5</v>
      </c>
      <c s="6" t="s">
        <v>797</v>
      </c>
      <c s="36" t="s">
        <v>206</v>
      </c>
      <c s="37">
        <v>1</v>
      </c>
      <c s="36">
        <v>0</v>
      </c>
      <c s="36">
        <f>ROUND(G1021*H1021,6)</f>
      </c>
      <c r="L1021" s="38">
        <v>0</v>
      </c>
      <c s="32">
        <f>ROUND(ROUND(L1021,2)*ROUND(G1021,3),2)</f>
      </c>
      <c s="36" t="s">
        <v>68</v>
      </c>
      <c>
        <f>(M1021*21)/100</f>
      </c>
      <c t="s">
        <v>28</v>
      </c>
    </row>
    <row r="1022" spans="1:5" ht="12.75">
      <c r="A1022" s="35" t="s">
        <v>56</v>
      </c>
      <c r="E1022" s="39" t="s">
        <v>797</v>
      </c>
    </row>
    <row r="1023" spans="1:5" ht="12.75">
      <c r="A1023" s="35" t="s">
        <v>58</v>
      </c>
      <c r="E1023" s="40" t="s">
        <v>5</v>
      </c>
    </row>
    <row r="1024" spans="1:5" ht="12.75">
      <c r="A1024" t="s">
        <v>59</v>
      </c>
      <c r="E1024" s="39" t="s">
        <v>5</v>
      </c>
    </row>
    <row r="1025" spans="1:16" ht="12.75">
      <c r="A1025" t="s">
        <v>50</v>
      </c>
      <c s="34" t="s">
        <v>978</v>
      </c>
      <c s="34" t="s">
        <v>98</v>
      </c>
      <c s="35" t="s">
        <v>5</v>
      </c>
      <c s="6" t="s">
        <v>99</v>
      </c>
      <c s="36" t="s">
        <v>65</v>
      </c>
      <c s="37">
        <v>2</v>
      </c>
      <c s="36">
        <v>0</v>
      </c>
      <c s="36">
        <f>ROUND(G1025*H1025,6)</f>
      </c>
      <c r="L1025" s="38">
        <v>0</v>
      </c>
      <c s="32">
        <f>ROUND(ROUND(L1025,2)*ROUND(G1025,3),2)</f>
      </c>
      <c s="36" t="s">
        <v>55</v>
      </c>
      <c>
        <f>(M1025*21)/100</f>
      </c>
      <c t="s">
        <v>28</v>
      </c>
    </row>
    <row r="1026" spans="1:5" ht="12.75">
      <c r="A1026" s="35" t="s">
        <v>56</v>
      </c>
      <c r="E1026" s="39" t="s">
        <v>99</v>
      </c>
    </row>
    <row r="1027" spans="1:5" ht="12.75">
      <c r="A1027" s="35" t="s">
        <v>58</v>
      </c>
      <c r="E1027" s="40" t="s">
        <v>5</v>
      </c>
    </row>
    <row r="1028" spans="1:5" ht="12.75">
      <c r="A1028" t="s">
        <v>59</v>
      </c>
      <c r="E1028" s="39" t="s">
        <v>5</v>
      </c>
    </row>
    <row r="1029" spans="1:16" ht="12.75">
      <c r="A1029" t="s">
        <v>50</v>
      </c>
      <c s="34" t="s">
        <v>979</v>
      </c>
      <c s="34" t="s">
        <v>155</v>
      </c>
      <c s="35" t="s">
        <v>5</v>
      </c>
      <c s="6" t="s">
        <v>863</v>
      </c>
      <c s="36" t="s">
        <v>65</v>
      </c>
      <c s="37">
        <v>2</v>
      </c>
      <c s="36">
        <v>0</v>
      </c>
      <c s="36">
        <f>ROUND(G1029*H1029,6)</f>
      </c>
      <c r="L1029" s="38">
        <v>0</v>
      </c>
      <c s="32">
        <f>ROUND(ROUND(L1029,2)*ROUND(G1029,3),2)</f>
      </c>
      <c s="36" t="s">
        <v>68</v>
      </c>
      <c>
        <f>(M1029*21)/100</f>
      </c>
      <c t="s">
        <v>28</v>
      </c>
    </row>
    <row r="1030" spans="1:5" ht="12.75">
      <c r="A1030" s="35" t="s">
        <v>56</v>
      </c>
      <c r="E1030" s="39" t="s">
        <v>863</v>
      </c>
    </row>
    <row r="1031" spans="1:5" ht="12.75">
      <c r="A1031" s="35" t="s">
        <v>58</v>
      </c>
      <c r="E1031" s="40" t="s">
        <v>5</v>
      </c>
    </row>
    <row r="1032" spans="1:5" ht="12.75">
      <c r="A1032" t="s">
        <v>59</v>
      </c>
      <c r="E1032" s="39" t="s">
        <v>5</v>
      </c>
    </row>
    <row r="1033" spans="1:16" ht="12.75">
      <c r="A1033" t="s">
        <v>50</v>
      </c>
      <c s="34" t="s">
        <v>980</v>
      </c>
      <c s="34" t="s">
        <v>808</v>
      </c>
      <c s="35" t="s">
        <v>5</v>
      </c>
      <c s="6" t="s">
        <v>737</v>
      </c>
      <c s="36" t="s">
        <v>206</v>
      </c>
      <c s="37">
        <v>2</v>
      </c>
      <c s="36">
        <v>0</v>
      </c>
      <c s="36">
        <f>ROUND(G1033*H1033,6)</f>
      </c>
      <c r="L1033" s="38">
        <v>0</v>
      </c>
      <c s="32">
        <f>ROUND(ROUND(L1033,2)*ROUND(G1033,3),2)</f>
      </c>
      <c s="36" t="s">
        <v>68</v>
      </c>
      <c>
        <f>(M1033*21)/100</f>
      </c>
      <c t="s">
        <v>28</v>
      </c>
    </row>
    <row r="1034" spans="1:5" ht="12.75">
      <c r="A1034" s="35" t="s">
        <v>56</v>
      </c>
      <c r="E1034" s="39" t="s">
        <v>737</v>
      </c>
    </row>
    <row r="1035" spans="1:5" ht="12.75">
      <c r="A1035" s="35" t="s">
        <v>58</v>
      </c>
      <c r="E1035" s="40" t="s">
        <v>5</v>
      </c>
    </row>
    <row r="1036" spans="1:5" ht="12.75">
      <c r="A1036" t="s">
        <v>59</v>
      </c>
      <c r="E1036" s="39" t="s">
        <v>5</v>
      </c>
    </row>
    <row r="1037" spans="1:16" ht="12.75">
      <c r="A1037" t="s">
        <v>50</v>
      </c>
      <c s="34" t="s">
        <v>981</v>
      </c>
      <c s="34" t="s">
        <v>740</v>
      </c>
      <c s="35" t="s">
        <v>5</v>
      </c>
      <c s="6" t="s">
        <v>741</v>
      </c>
      <c s="36" t="s">
        <v>65</v>
      </c>
      <c s="37">
        <v>2</v>
      </c>
      <c s="36">
        <v>0</v>
      </c>
      <c s="36">
        <f>ROUND(G1037*H1037,6)</f>
      </c>
      <c r="L1037" s="38">
        <v>0</v>
      </c>
      <c s="32">
        <f>ROUND(ROUND(L1037,2)*ROUND(G1037,3),2)</f>
      </c>
      <c s="36" t="s">
        <v>68</v>
      </c>
      <c>
        <f>(M1037*21)/100</f>
      </c>
      <c t="s">
        <v>28</v>
      </c>
    </row>
    <row r="1038" spans="1:5" ht="12.75">
      <c r="A1038" s="35" t="s">
        <v>56</v>
      </c>
      <c r="E1038" s="39" t="s">
        <v>741</v>
      </c>
    </row>
    <row r="1039" spans="1:5" ht="12.75">
      <c r="A1039" s="35" t="s">
        <v>58</v>
      </c>
      <c r="E1039" s="40" t="s">
        <v>5</v>
      </c>
    </row>
    <row r="1040" spans="1:5" ht="12.75">
      <c r="A1040" t="s">
        <v>59</v>
      </c>
      <c r="E1040" s="39" t="s">
        <v>5</v>
      </c>
    </row>
    <row r="1041" spans="1:16" ht="12.75">
      <c r="A1041" t="s">
        <v>50</v>
      </c>
      <c s="34" t="s">
        <v>982</v>
      </c>
      <c s="34" t="s">
        <v>867</v>
      </c>
      <c s="35" t="s">
        <v>5</v>
      </c>
      <c s="6" t="s">
        <v>868</v>
      </c>
      <c s="36" t="s">
        <v>206</v>
      </c>
      <c s="37">
        <v>2</v>
      </c>
      <c s="36">
        <v>0</v>
      </c>
      <c s="36">
        <f>ROUND(G1041*H1041,6)</f>
      </c>
      <c r="L1041" s="38">
        <v>0</v>
      </c>
      <c s="32">
        <f>ROUND(ROUND(L1041,2)*ROUND(G1041,3),2)</f>
      </c>
      <c s="36" t="s">
        <v>68</v>
      </c>
      <c>
        <f>(M1041*21)/100</f>
      </c>
      <c t="s">
        <v>28</v>
      </c>
    </row>
    <row r="1042" spans="1:5" ht="12.75">
      <c r="A1042" s="35" t="s">
        <v>56</v>
      </c>
      <c r="E1042" s="39" t="s">
        <v>868</v>
      </c>
    </row>
    <row r="1043" spans="1:5" ht="12.75">
      <c r="A1043" s="35" t="s">
        <v>58</v>
      </c>
      <c r="E1043" s="40" t="s">
        <v>5</v>
      </c>
    </row>
    <row r="1044" spans="1:5" ht="12.75">
      <c r="A1044" t="s">
        <v>59</v>
      </c>
      <c r="E1044" s="39" t="s">
        <v>5</v>
      </c>
    </row>
    <row r="1045" spans="1:16" ht="12.75">
      <c r="A1045" t="s">
        <v>50</v>
      </c>
      <c s="34" t="s">
        <v>983</v>
      </c>
      <c s="34" t="s">
        <v>98</v>
      </c>
      <c s="35" t="s">
        <v>62</v>
      </c>
      <c s="6" t="s">
        <v>99</v>
      </c>
      <c s="36" t="s">
        <v>65</v>
      </c>
      <c s="37">
        <v>1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55</v>
      </c>
      <c>
        <f>(M1045*21)/100</f>
      </c>
      <c t="s">
        <v>28</v>
      </c>
    </row>
    <row r="1046" spans="1:5" ht="12.75">
      <c r="A1046" s="35" t="s">
        <v>56</v>
      </c>
      <c r="E1046" s="39" t="s">
        <v>99</v>
      </c>
    </row>
    <row r="1047" spans="1:5" ht="12.75">
      <c r="A1047" s="35" t="s">
        <v>58</v>
      </c>
      <c r="E1047" s="40" t="s">
        <v>5</v>
      </c>
    </row>
    <row r="1048" spans="1:5" ht="12.75">
      <c r="A1048" t="s">
        <v>59</v>
      </c>
      <c r="E1048" s="39" t="s">
        <v>5</v>
      </c>
    </row>
    <row r="1049" spans="1:16" ht="12.75">
      <c r="A1049" t="s">
        <v>50</v>
      </c>
      <c s="34" t="s">
        <v>984</v>
      </c>
      <c s="34" t="s">
        <v>871</v>
      </c>
      <c s="35" t="s">
        <v>5</v>
      </c>
      <c s="6" t="s">
        <v>872</v>
      </c>
      <c s="36" t="s">
        <v>65</v>
      </c>
      <c s="37">
        <v>1</v>
      </c>
      <c s="36">
        <v>0</v>
      </c>
      <c s="36">
        <f>ROUND(G1049*H1049,6)</f>
      </c>
      <c r="L1049" s="38">
        <v>0</v>
      </c>
      <c s="32">
        <f>ROUND(ROUND(L1049,2)*ROUND(G1049,3),2)</f>
      </c>
      <c s="36" t="s">
        <v>68</v>
      </c>
      <c>
        <f>(M1049*21)/100</f>
      </c>
      <c t="s">
        <v>28</v>
      </c>
    </row>
    <row r="1050" spans="1:5" ht="12.75">
      <c r="A1050" s="35" t="s">
        <v>56</v>
      </c>
      <c r="E1050" s="39" t="s">
        <v>872</v>
      </c>
    </row>
    <row r="1051" spans="1:5" ht="12.75">
      <c r="A1051" s="35" t="s">
        <v>58</v>
      </c>
      <c r="E1051" s="40" t="s">
        <v>5</v>
      </c>
    </row>
    <row r="1052" spans="1:5" ht="12.75">
      <c r="A1052" t="s">
        <v>59</v>
      </c>
      <c r="E1052" s="39" t="s">
        <v>5</v>
      </c>
    </row>
    <row r="1053" spans="1:13" ht="12.75">
      <c r="A1053" t="s">
        <v>47</v>
      </c>
      <c r="C1053" s="31" t="s">
        <v>985</v>
      </c>
      <c r="E1053" s="33" t="s">
        <v>986</v>
      </c>
      <c r="J1053" s="32">
        <f>0</f>
      </c>
      <c s="32">
        <f>0</f>
      </c>
      <c s="32">
        <f>0+L1054+L1058+L1062+L1066+L1070+L1074+L1078+L1082+L1086+L1090+L1094+L1098+L1102+L1106+L1110+L1114+L1118+L1122+L1126+L1130+L1134+L1138+L1142+L1146</f>
      </c>
      <c s="32">
        <f>0+M1054+M1058+M1062+M1066+M1070+M1074+M1078+M1082+M1086+M1090+M1094+M1098+M1102+M1106+M1110+M1114+M1118+M1122+M1126+M1130+M1134+M1138+M1142+M1146</f>
      </c>
    </row>
    <row r="1054" spans="1:16" ht="12.75">
      <c r="A1054" t="s">
        <v>50</v>
      </c>
      <c s="34" t="s">
        <v>987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ROUND(G1054*H1054,6)</f>
      </c>
      <c r="L1054" s="38">
        <v>0</v>
      </c>
      <c s="32">
        <f>ROUND(ROUND(L1054,2)*ROUND(G1054,3),2)</f>
      </c>
      <c s="36" t="s">
        <v>55</v>
      </c>
      <c>
        <f>(M1054*21)/100</f>
      </c>
      <c t="s">
        <v>28</v>
      </c>
    </row>
    <row r="1055" spans="1:5" ht="12.75">
      <c r="A1055" s="35" t="s">
        <v>56</v>
      </c>
      <c r="E1055" s="39" t="s">
        <v>556</v>
      </c>
    </row>
    <row r="1056" spans="1:5" ht="12.75">
      <c r="A1056" s="35" t="s">
        <v>58</v>
      </c>
      <c r="E1056" s="40" t="s">
        <v>5</v>
      </c>
    </row>
    <row r="1057" spans="1:5" ht="12.75">
      <c r="A1057" t="s">
        <v>59</v>
      </c>
      <c r="E1057" s="39" t="s">
        <v>5</v>
      </c>
    </row>
    <row r="1058" spans="1:16" ht="25.5">
      <c r="A1058" t="s">
        <v>50</v>
      </c>
      <c s="34" t="s">
        <v>988</v>
      </c>
      <c s="34" t="s">
        <v>836</v>
      </c>
      <c s="35" t="s">
        <v>5</v>
      </c>
      <c s="6" t="s">
        <v>837</v>
      </c>
      <c s="36" t="s">
        <v>65</v>
      </c>
      <c s="37">
        <v>1</v>
      </c>
      <c s="36">
        <v>0</v>
      </c>
      <c s="36">
        <f>ROUND(G1058*H1058,6)</f>
      </c>
      <c r="L1058" s="38">
        <v>0</v>
      </c>
      <c s="32">
        <f>ROUND(ROUND(L1058,2)*ROUND(G1058,3),2)</f>
      </c>
      <c s="36" t="s">
        <v>68</v>
      </c>
      <c>
        <f>(M1058*21)/100</f>
      </c>
      <c t="s">
        <v>28</v>
      </c>
    </row>
    <row r="1059" spans="1:5" ht="25.5">
      <c r="A1059" s="35" t="s">
        <v>56</v>
      </c>
      <c r="E1059" s="39" t="s">
        <v>837</v>
      </c>
    </row>
    <row r="1060" spans="1:5" ht="12.75">
      <c r="A1060" s="35" t="s">
        <v>58</v>
      </c>
      <c r="E1060" s="40" t="s">
        <v>5</v>
      </c>
    </row>
    <row r="1061" spans="1:5" ht="12.75">
      <c r="A1061" t="s">
        <v>59</v>
      </c>
      <c r="E1061" s="39" t="s">
        <v>5</v>
      </c>
    </row>
    <row r="1062" spans="1:16" ht="12.75">
      <c r="A1062" t="s">
        <v>50</v>
      </c>
      <c s="34" t="s">
        <v>989</v>
      </c>
      <c s="34" t="s">
        <v>127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ROUND(G1062*H1062,6)</f>
      </c>
      <c r="L1062" s="38">
        <v>0</v>
      </c>
      <c s="32">
        <f>ROUND(ROUND(L1062,2)*ROUND(G1062,3),2)</f>
      </c>
      <c s="36" t="s">
        <v>55</v>
      </c>
      <c>
        <f>(M1062*21)/100</f>
      </c>
      <c t="s">
        <v>28</v>
      </c>
    </row>
    <row r="1063" spans="1:5" ht="12.75">
      <c r="A1063" s="35" t="s">
        <v>56</v>
      </c>
      <c r="E1063" s="39" t="s">
        <v>128</v>
      </c>
    </row>
    <row r="1064" spans="1:5" ht="12.75">
      <c r="A1064" s="35" t="s">
        <v>58</v>
      </c>
      <c r="E1064" s="40" t="s">
        <v>5</v>
      </c>
    </row>
    <row r="1065" spans="1:5" ht="12.75">
      <c r="A1065" t="s">
        <v>59</v>
      </c>
      <c r="E1065" s="39" t="s">
        <v>5</v>
      </c>
    </row>
    <row r="1066" spans="1:16" ht="12.75">
      <c r="A1066" t="s">
        <v>50</v>
      </c>
      <c s="34" t="s">
        <v>990</v>
      </c>
      <c s="34" t="s">
        <v>784</v>
      </c>
      <c s="35" t="s">
        <v>5</v>
      </c>
      <c s="6" t="s">
        <v>785</v>
      </c>
      <c s="36" t="s">
        <v>206</v>
      </c>
      <c s="37">
        <v>2</v>
      </c>
      <c s="36">
        <v>0</v>
      </c>
      <c s="36">
        <f>ROUND(G1066*H1066,6)</f>
      </c>
      <c r="L1066" s="38">
        <v>0</v>
      </c>
      <c s="32">
        <f>ROUND(ROUND(L1066,2)*ROUND(G1066,3),2)</f>
      </c>
      <c s="36" t="s">
        <v>68</v>
      </c>
      <c>
        <f>(M1066*21)/100</f>
      </c>
      <c t="s">
        <v>28</v>
      </c>
    </row>
    <row r="1067" spans="1:5" ht="12.75">
      <c r="A1067" s="35" t="s">
        <v>56</v>
      </c>
      <c r="E1067" s="39" t="s">
        <v>785</v>
      </c>
    </row>
    <row r="1068" spans="1:5" ht="12.75">
      <c r="A1068" s="35" t="s">
        <v>58</v>
      </c>
      <c r="E1068" s="40" t="s">
        <v>5</v>
      </c>
    </row>
    <row r="1069" spans="1:5" ht="12.75">
      <c r="A1069" t="s">
        <v>59</v>
      </c>
      <c r="E1069" s="39" t="s">
        <v>5</v>
      </c>
    </row>
    <row r="1070" spans="1:16" ht="12.75">
      <c r="A1070" t="s">
        <v>50</v>
      </c>
      <c s="34" t="s">
        <v>991</v>
      </c>
      <c s="34" t="s">
        <v>133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ROUND(G1070*H1070,6)</f>
      </c>
      <c r="L1070" s="38">
        <v>0</v>
      </c>
      <c s="32">
        <f>ROUND(ROUND(L1070,2)*ROUND(G1070,3),2)</f>
      </c>
      <c s="36" t="s">
        <v>55</v>
      </c>
      <c>
        <f>(M1070*21)/100</f>
      </c>
      <c t="s">
        <v>28</v>
      </c>
    </row>
    <row r="1071" spans="1:5" ht="12.75">
      <c r="A1071" s="35" t="s">
        <v>56</v>
      </c>
      <c r="E1071" s="39" t="s">
        <v>128</v>
      </c>
    </row>
    <row r="1072" spans="1:5" ht="12.75">
      <c r="A1072" s="35" t="s">
        <v>58</v>
      </c>
      <c r="E1072" s="40" t="s">
        <v>5</v>
      </c>
    </row>
    <row r="1073" spans="1:5" ht="12.75">
      <c r="A1073" t="s">
        <v>59</v>
      </c>
      <c r="E1073" s="39" t="s">
        <v>5</v>
      </c>
    </row>
    <row r="1074" spans="1:16" ht="12.75">
      <c r="A1074" t="s">
        <v>50</v>
      </c>
      <c s="34" t="s">
        <v>992</v>
      </c>
      <c s="34" t="s">
        <v>777</v>
      </c>
      <c s="35" t="s">
        <v>5</v>
      </c>
      <c s="6" t="s">
        <v>136</v>
      </c>
      <c s="36" t="s">
        <v>65</v>
      </c>
      <c s="37">
        <v>2</v>
      </c>
      <c s="36">
        <v>0</v>
      </c>
      <c s="36">
        <f>ROUND(G1074*H1074,6)</f>
      </c>
      <c r="L1074" s="38">
        <v>0</v>
      </c>
      <c s="32">
        <f>ROUND(ROUND(L1074,2)*ROUND(G1074,3),2)</f>
      </c>
      <c s="36" t="s">
        <v>68</v>
      </c>
      <c>
        <f>(M1074*21)/100</f>
      </c>
      <c t="s">
        <v>28</v>
      </c>
    </row>
    <row r="1075" spans="1:5" ht="12.75">
      <c r="A1075" s="35" t="s">
        <v>56</v>
      </c>
      <c r="E1075" s="39" t="s">
        <v>136</v>
      </c>
    </row>
    <row r="1076" spans="1:5" ht="12.75">
      <c r="A1076" s="35" t="s">
        <v>58</v>
      </c>
      <c r="E1076" s="40" t="s">
        <v>5</v>
      </c>
    </row>
    <row r="1077" spans="1:5" ht="12.75">
      <c r="A1077" t="s">
        <v>59</v>
      </c>
      <c r="E1077" s="39" t="s">
        <v>5</v>
      </c>
    </row>
    <row r="1078" spans="1:16" ht="12.75">
      <c r="A1078" t="s">
        <v>50</v>
      </c>
      <c s="34" t="s">
        <v>993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ROUND(G1078*H1078,6)</f>
      </c>
      <c r="L1078" s="38">
        <v>0</v>
      </c>
      <c s="32">
        <f>ROUND(ROUND(L1078,2)*ROUND(G1078,3),2)</f>
      </c>
      <c s="36" t="s">
        <v>55</v>
      </c>
      <c>
        <f>(M1078*21)/100</f>
      </c>
      <c t="s">
        <v>28</v>
      </c>
    </row>
    <row r="1079" spans="1:5" ht="12.75">
      <c r="A1079" s="35" t="s">
        <v>56</v>
      </c>
      <c r="E1079" s="39" t="s">
        <v>789</v>
      </c>
    </row>
    <row r="1080" spans="1:5" ht="12.75">
      <c r="A1080" s="35" t="s">
        <v>58</v>
      </c>
      <c r="E1080" s="40" t="s">
        <v>5</v>
      </c>
    </row>
    <row r="1081" spans="1:5" ht="12.75">
      <c r="A1081" t="s">
        <v>59</v>
      </c>
      <c r="E1081" s="39" t="s">
        <v>5</v>
      </c>
    </row>
    <row r="1082" spans="1:16" ht="12.75">
      <c r="A1082" t="s">
        <v>50</v>
      </c>
      <c s="34" t="s">
        <v>994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ROUND(G1082*H1082,6)</f>
      </c>
      <c r="L1082" s="38">
        <v>0</v>
      </c>
      <c s="32">
        <f>ROUND(ROUND(L1082,2)*ROUND(G1082,3),2)</f>
      </c>
      <c s="36" t="s">
        <v>68</v>
      </c>
      <c>
        <f>(M1082*21)/100</f>
      </c>
      <c t="s">
        <v>28</v>
      </c>
    </row>
    <row r="1083" spans="1:5" ht="12.75">
      <c r="A1083" s="35" t="s">
        <v>56</v>
      </c>
      <c r="E1083" s="39" t="s">
        <v>791</v>
      </c>
    </row>
    <row r="1084" spans="1:5" ht="12.75">
      <c r="A1084" s="35" t="s">
        <v>58</v>
      </c>
      <c r="E1084" s="40" t="s">
        <v>5</v>
      </c>
    </row>
    <row r="1085" spans="1:5" ht="12.75">
      <c r="A1085" t="s">
        <v>59</v>
      </c>
      <c r="E1085" s="39" t="s">
        <v>5</v>
      </c>
    </row>
    <row r="1086" spans="1:16" ht="12.75">
      <c r="A1086" t="s">
        <v>50</v>
      </c>
      <c s="34" t="s">
        <v>995</v>
      </c>
      <c s="34" t="s">
        <v>534</v>
      </c>
      <c s="35" t="s">
        <v>5</v>
      </c>
      <c s="6" t="s">
        <v>535</v>
      </c>
      <c s="36" t="s">
        <v>65</v>
      </c>
      <c s="37">
        <v>3</v>
      </c>
      <c s="36">
        <v>0</v>
      </c>
      <c s="36">
        <f>ROUND(G1086*H1086,6)</f>
      </c>
      <c r="L1086" s="38">
        <v>0</v>
      </c>
      <c s="32">
        <f>ROUND(ROUND(L1086,2)*ROUND(G1086,3),2)</f>
      </c>
      <c s="36" t="s">
        <v>55</v>
      </c>
      <c>
        <f>(M1086*21)/100</f>
      </c>
      <c t="s">
        <v>28</v>
      </c>
    </row>
    <row r="1087" spans="1:5" ht="12.75">
      <c r="A1087" s="35" t="s">
        <v>56</v>
      </c>
      <c r="E1087" s="39" t="s">
        <v>535</v>
      </c>
    </row>
    <row r="1088" spans="1:5" ht="12.75">
      <c r="A1088" s="35" t="s">
        <v>58</v>
      </c>
      <c r="E1088" s="40" t="s">
        <v>5</v>
      </c>
    </row>
    <row r="1089" spans="1:5" ht="12.75">
      <c r="A1089" t="s">
        <v>59</v>
      </c>
      <c r="E1089" s="39" t="s">
        <v>5</v>
      </c>
    </row>
    <row r="1090" spans="1:16" ht="12.75">
      <c r="A1090" t="s">
        <v>50</v>
      </c>
      <c s="34" t="s">
        <v>996</v>
      </c>
      <c s="34" t="s">
        <v>135</v>
      </c>
      <c s="35" t="s">
        <v>5</v>
      </c>
      <c s="6" t="s">
        <v>800</v>
      </c>
      <c s="36" t="s">
        <v>65</v>
      </c>
      <c s="37">
        <v>3</v>
      </c>
      <c s="36">
        <v>0</v>
      </c>
      <c s="36">
        <f>ROUND(G1090*H1090,6)</f>
      </c>
      <c r="L1090" s="38">
        <v>0</v>
      </c>
      <c s="32">
        <f>ROUND(ROUND(L1090,2)*ROUND(G1090,3),2)</f>
      </c>
      <c s="36" t="s">
        <v>68</v>
      </c>
      <c>
        <f>(M1090*21)/100</f>
      </c>
      <c t="s">
        <v>28</v>
      </c>
    </row>
    <row r="1091" spans="1:5" ht="12.75">
      <c r="A1091" s="35" t="s">
        <v>56</v>
      </c>
      <c r="E1091" s="39" t="s">
        <v>800</v>
      </c>
    </row>
    <row r="1092" spans="1:5" ht="12.75">
      <c r="A1092" s="35" t="s">
        <v>58</v>
      </c>
      <c r="E1092" s="40" t="s">
        <v>5</v>
      </c>
    </row>
    <row r="1093" spans="1:5" ht="12.75">
      <c r="A1093" t="s">
        <v>59</v>
      </c>
      <c r="E1093" s="39" t="s">
        <v>5</v>
      </c>
    </row>
    <row r="1094" spans="1:16" ht="12.75">
      <c r="A1094" t="s">
        <v>50</v>
      </c>
      <c s="34" t="s">
        <v>997</v>
      </c>
      <c s="34" t="s">
        <v>788</v>
      </c>
      <c s="35" t="s">
        <v>5</v>
      </c>
      <c s="6" t="s">
        <v>789</v>
      </c>
      <c s="36" t="s">
        <v>65</v>
      </c>
      <c s="37">
        <v>3</v>
      </c>
      <c s="36">
        <v>0</v>
      </c>
      <c s="36">
        <f>ROUND(G1094*H1094,6)</f>
      </c>
      <c r="L1094" s="38">
        <v>0</v>
      </c>
      <c s="32">
        <f>ROUND(ROUND(L1094,2)*ROUND(G1094,3),2)</f>
      </c>
      <c s="36" t="s">
        <v>55</v>
      </c>
      <c>
        <f>(M1094*21)/100</f>
      </c>
      <c t="s">
        <v>28</v>
      </c>
    </row>
    <row r="1095" spans="1:5" ht="12.75">
      <c r="A1095" s="35" t="s">
        <v>56</v>
      </c>
      <c r="E1095" s="39" t="s">
        <v>789</v>
      </c>
    </row>
    <row r="1096" spans="1:5" ht="12.75">
      <c r="A1096" s="35" t="s">
        <v>58</v>
      </c>
      <c r="E1096" s="40" t="s">
        <v>5</v>
      </c>
    </row>
    <row r="1097" spans="1:5" ht="12.75">
      <c r="A1097" t="s">
        <v>59</v>
      </c>
      <c r="E1097" s="39" t="s">
        <v>5</v>
      </c>
    </row>
    <row r="1098" spans="1:16" ht="12.75">
      <c r="A1098" t="s">
        <v>50</v>
      </c>
      <c s="34" t="s">
        <v>998</v>
      </c>
      <c s="34" t="s">
        <v>796</v>
      </c>
      <c s="35" t="s">
        <v>5</v>
      </c>
      <c s="6" t="s">
        <v>797</v>
      </c>
      <c s="36" t="s">
        <v>206</v>
      </c>
      <c s="37">
        <v>2</v>
      </c>
      <c s="36">
        <v>0</v>
      </c>
      <c s="36">
        <f>ROUND(G1098*H1098,6)</f>
      </c>
      <c r="L1098" s="38">
        <v>0</v>
      </c>
      <c s="32">
        <f>ROUND(ROUND(L1098,2)*ROUND(G1098,3),2)</f>
      </c>
      <c s="36" t="s">
        <v>68</v>
      </c>
      <c>
        <f>(M1098*21)/100</f>
      </c>
      <c t="s">
        <v>28</v>
      </c>
    </row>
    <row r="1099" spans="1:5" ht="12.75">
      <c r="A1099" s="35" t="s">
        <v>56</v>
      </c>
      <c r="E1099" s="39" t="s">
        <v>797</v>
      </c>
    </row>
    <row r="1100" spans="1:5" ht="12.75">
      <c r="A1100" s="35" t="s">
        <v>58</v>
      </c>
      <c r="E1100" s="40" t="s">
        <v>5</v>
      </c>
    </row>
    <row r="1101" spans="1:5" ht="12.75">
      <c r="A1101" t="s">
        <v>59</v>
      </c>
      <c r="E1101" s="39" t="s">
        <v>5</v>
      </c>
    </row>
    <row r="1102" spans="1:16" ht="12.75">
      <c r="A1102" t="s">
        <v>50</v>
      </c>
      <c s="34" t="s">
        <v>999</v>
      </c>
      <c s="34" t="s">
        <v>849</v>
      </c>
      <c s="35" t="s">
        <v>5</v>
      </c>
      <c s="6" t="s">
        <v>850</v>
      </c>
      <c s="36" t="s">
        <v>65</v>
      </c>
      <c s="37">
        <v>1</v>
      </c>
      <c s="36">
        <v>0</v>
      </c>
      <c s="36">
        <f>ROUND(G1102*H1102,6)</f>
      </c>
      <c r="L1102" s="38">
        <v>0</v>
      </c>
      <c s="32">
        <f>ROUND(ROUND(L1102,2)*ROUND(G1102,3),2)</f>
      </c>
      <c s="36" t="s">
        <v>55</v>
      </c>
      <c>
        <f>(M1102*21)/100</f>
      </c>
      <c t="s">
        <v>28</v>
      </c>
    </row>
    <row r="1103" spans="1:5" ht="12.75">
      <c r="A1103" s="35" t="s">
        <v>56</v>
      </c>
      <c r="E1103" s="39" t="s">
        <v>850</v>
      </c>
    </row>
    <row r="1104" spans="1:5" ht="12.75">
      <c r="A1104" s="35" t="s">
        <v>58</v>
      </c>
      <c r="E1104" s="40" t="s">
        <v>5</v>
      </c>
    </row>
    <row r="1105" spans="1:5" ht="12.75">
      <c r="A1105" t="s">
        <v>59</v>
      </c>
      <c r="E1105" s="39" t="s">
        <v>5</v>
      </c>
    </row>
    <row r="1106" spans="1:16" ht="12.75">
      <c r="A1106" t="s">
        <v>50</v>
      </c>
      <c s="34" t="s">
        <v>1000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ROUND(G1106*H1106,6)</f>
      </c>
      <c r="L1106" s="38">
        <v>0</v>
      </c>
      <c s="32">
        <f>ROUND(ROUND(L1106,2)*ROUND(G1106,3),2)</f>
      </c>
      <c s="36" t="s">
        <v>55</v>
      </c>
      <c>
        <f>(M1106*21)/100</f>
      </c>
      <c t="s">
        <v>28</v>
      </c>
    </row>
    <row r="1107" spans="1:5" ht="12.75">
      <c r="A1107" s="35" t="s">
        <v>56</v>
      </c>
      <c r="E1107" s="39" t="s">
        <v>853</v>
      </c>
    </row>
    <row r="1108" spans="1:5" ht="12.75">
      <c r="A1108" s="35" t="s">
        <v>58</v>
      </c>
      <c r="E1108" s="40" t="s">
        <v>5</v>
      </c>
    </row>
    <row r="1109" spans="1:5" ht="12.75">
      <c r="A1109" t="s">
        <v>59</v>
      </c>
      <c r="E1109" s="39" t="s">
        <v>5</v>
      </c>
    </row>
    <row r="1110" spans="1:16" ht="12.75">
      <c r="A1110" t="s">
        <v>50</v>
      </c>
      <c s="34" t="s">
        <v>1001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ROUND(G1110*H1110,6)</f>
      </c>
      <c r="L1110" s="38">
        <v>0</v>
      </c>
      <c s="32">
        <f>ROUND(ROUND(L1110,2)*ROUND(G1110,3),2)</f>
      </c>
      <c s="36" t="s">
        <v>55</v>
      </c>
      <c>
        <f>(M1110*21)/100</f>
      </c>
      <c t="s">
        <v>28</v>
      </c>
    </row>
    <row r="1111" spans="1:5" ht="12.75">
      <c r="A1111" s="35" t="s">
        <v>56</v>
      </c>
      <c r="E1111" s="39" t="s">
        <v>856</v>
      </c>
    </row>
    <row r="1112" spans="1:5" ht="12.75">
      <c r="A1112" s="35" t="s">
        <v>58</v>
      </c>
      <c r="E1112" s="40" t="s">
        <v>5</v>
      </c>
    </row>
    <row r="1113" spans="1:5" ht="12.75">
      <c r="A1113" t="s">
        <v>59</v>
      </c>
      <c r="E1113" s="39" t="s">
        <v>5</v>
      </c>
    </row>
    <row r="1114" spans="1:16" ht="12.75">
      <c r="A1114" t="s">
        <v>50</v>
      </c>
      <c s="34" t="s">
        <v>1002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ROUND(G1114*H1114,6)</f>
      </c>
      <c r="L1114" s="38">
        <v>0</v>
      </c>
      <c s="32">
        <f>ROUND(ROUND(L1114,2)*ROUND(G1114,3),2)</f>
      </c>
      <c s="36" t="s">
        <v>55</v>
      </c>
      <c>
        <f>(M1114*21)/100</f>
      </c>
      <c t="s">
        <v>28</v>
      </c>
    </row>
    <row r="1115" spans="1:5" ht="12.75">
      <c r="A1115" s="35" t="s">
        <v>56</v>
      </c>
      <c r="E1115" s="39" t="s">
        <v>142</v>
      </c>
    </row>
    <row r="1116" spans="1:5" ht="12.75">
      <c r="A1116" s="35" t="s">
        <v>58</v>
      </c>
      <c r="E1116" s="40" t="s">
        <v>5</v>
      </c>
    </row>
    <row r="1117" spans="1:5" ht="12.75">
      <c r="A1117" t="s">
        <v>59</v>
      </c>
      <c r="E1117" s="39" t="s">
        <v>5</v>
      </c>
    </row>
    <row r="1118" spans="1:16" ht="25.5">
      <c r="A1118" t="s">
        <v>50</v>
      </c>
      <c s="34" t="s">
        <v>1003</v>
      </c>
      <c s="34" t="s">
        <v>859</v>
      </c>
      <c s="35" t="s">
        <v>5</v>
      </c>
      <c s="6" t="s">
        <v>860</v>
      </c>
      <c s="36" t="s">
        <v>65</v>
      </c>
      <c s="37">
        <v>1</v>
      </c>
      <c s="36">
        <v>0</v>
      </c>
      <c s="36">
        <f>ROUND(G1118*H1118,6)</f>
      </c>
      <c r="L1118" s="38">
        <v>0</v>
      </c>
      <c s="32">
        <f>ROUND(ROUND(L1118,2)*ROUND(G1118,3),2)</f>
      </c>
      <c s="36" t="s">
        <v>68</v>
      </c>
      <c>
        <f>(M1118*21)/100</f>
      </c>
      <c t="s">
        <v>28</v>
      </c>
    </row>
    <row r="1119" spans="1:5" ht="25.5">
      <c r="A1119" s="35" t="s">
        <v>56</v>
      </c>
      <c r="E1119" s="39" t="s">
        <v>860</v>
      </c>
    </row>
    <row r="1120" spans="1:5" ht="12.75">
      <c r="A1120" s="35" t="s">
        <v>58</v>
      </c>
      <c r="E1120" s="40" t="s">
        <v>5</v>
      </c>
    </row>
    <row r="1121" spans="1:5" ht="12.75">
      <c r="A1121" t="s">
        <v>59</v>
      </c>
      <c r="E1121" s="39" t="s">
        <v>5</v>
      </c>
    </row>
    <row r="1122" spans="1:16" ht="12.75">
      <c r="A1122" t="s">
        <v>50</v>
      </c>
      <c s="34" t="s">
        <v>1004</v>
      </c>
      <c s="34" t="s">
        <v>98</v>
      </c>
      <c s="35" t="s">
        <v>62</v>
      </c>
      <c s="6" t="s">
        <v>99</v>
      </c>
      <c s="36" t="s">
        <v>65</v>
      </c>
      <c s="37">
        <v>1</v>
      </c>
      <c s="36">
        <v>0</v>
      </c>
      <c s="36">
        <f>ROUND(G1122*H1122,6)</f>
      </c>
      <c r="L1122" s="38">
        <v>0</v>
      </c>
      <c s="32">
        <f>ROUND(ROUND(L1122,2)*ROUND(G1122,3),2)</f>
      </c>
      <c s="36" t="s">
        <v>55</v>
      </c>
      <c>
        <f>(M1122*21)/100</f>
      </c>
      <c t="s">
        <v>28</v>
      </c>
    </row>
    <row r="1123" spans="1:5" ht="12.75">
      <c r="A1123" s="35" t="s">
        <v>56</v>
      </c>
      <c r="E1123" s="39" t="s">
        <v>99</v>
      </c>
    </row>
    <row r="1124" spans="1:5" ht="12.75">
      <c r="A1124" s="35" t="s">
        <v>58</v>
      </c>
      <c r="E1124" s="40" t="s">
        <v>5</v>
      </c>
    </row>
    <row r="1125" spans="1:5" ht="12.75">
      <c r="A1125" t="s">
        <v>59</v>
      </c>
      <c r="E1125" s="39" t="s">
        <v>5</v>
      </c>
    </row>
    <row r="1126" spans="1:16" ht="12.75">
      <c r="A1126" t="s">
        <v>50</v>
      </c>
      <c s="34" t="s">
        <v>1005</v>
      </c>
      <c s="34" t="s">
        <v>155</v>
      </c>
      <c s="35" t="s">
        <v>5</v>
      </c>
      <c s="6" t="s">
        <v>863</v>
      </c>
      <c s="36" t="s">
        <v>65</v>
      </c>
      <c s="37">
        <v>1</v>
      </c>
      <c s="36">
        <v>0</v>
      </c>
      <c s="36">
        <f>ROUND(G1126*H1126,6)</f>
      </c>
      <c r="L1126" s="38">
        <v>0</v>
      </c>
      <c s="32">
        <f>ROUND(ROUND(L1126,2)*ROUND(G1126,3),2)</f>
      </c>
      <c s="36" t="s">
        <v>68</v>
      </c>
      <c>
        <f>(M1126*21)/100</f>
      </c>
      <c t="s">
        <v>28</v>
      </c>
    </row>
    <row r="1127" spans="1:5" ht="12.75">
      <c r="A1127" s="35" t="s">
        <v>56</v>
      </c>
      <c r="E1127" s="39" t="s">
        <v>863</v>
      </c>
    </row>
    <row r="1128" spans="1:5" ht="12.75">
      <c r="A1128" s="35" t="s">
        <v>58</v>
      </c>
      <c r="E1128" s="40" t="s">
        <v>5</v>
      </c>
    </row>
    <row r="1129" spans="1:5" ht="12.75">
      <c r="A1129" t="s">
        <v>59</v>
      </c>
      <c r="E1129" s="39" t="s">
        <v>5</v>
      </c>
    </row>
    <row r="1130" spans="1:16" ht="12.75">
      <c r="A1130" t="s">
        <v>50</v>
      </c>
      <c s="34" t="s">
        <v>1006</v>
      </c>
      <c s="34" t="s">
        <v>808</v>
      </c>
      <c s="35" t="s">
        <v>5</v>
      </c>
      <c s="6" t="s">
        <v>737</v>
      </c>
      <c s="36" t="s">
        <v>206</v>
      </c>
      <c s="37">
        <v>1</v>
      </c>
      <c s="36">
        <v>0</v>
      </c>
      <c s="36">
        <f>ROUND(G1130*H1130,6)</f>
      </c>
      <c r="L1130" s="38">
        <v>0</v>
      </c>
      <c s="32">
        <f>ROUND(ROUND(L1130,2)*ROUND(G1130,3),2)</f>
      </c>
      <c s="36" t="s">
        <v>68</v>
      </c>
      <c>
        <f>(M1130*21)/100</f>
      </c>
      <c t="s">
        <v>28</v>
      </c>
    </row>
    <row r="1131" spans="1:5" ht="12.75">
      <c r="A1131" s="35" t="s">
        <v>56</v>
      </c>
      <c r="E1131" s="39" t="s">
        <v>737</v>
      </c>
    </row>
    <row r="1132" spans="1:5" ht="12.75">
      <c r="A1132" s="35" t="s">
        <v>58</v>
      </c>
      <c r="E1132" s="40" t="s">
        <v>5</v>
      </c>
    </row>
    <row r="1133" spans="1:5" ht="12.75">
      <c r="A1133" t="s">
        <v>59</v>
      </c>
      <c r="E1133" s="39" t="s">
        <v>5</v>
      </c>
    </row>
    <row r="1134" spans="1:16" ht="12.75">
      <c r="A1134" t="s">
        <v>50</v>
      </c>
      <c s="34" t="s">
        <v>1007</v>
      </c>
      <c s="34" t="s">
        <v>740</v>
      </c>
      <c s="35" t="s">
        <v>5</v>
      </c>
      <c s="6" t="s">
        <v>741</v>
      </c>
      <c s="36" t="s">
        <v>65</v>
      </c>
      <c s="37">
        <v>1</v>
      </c>
      <c s="36">
        <v>0</v>
      </c>
      <c s="36">
        <f>ROUND(G1134*H1134,6)</f>
      </c>
      <c r="L1134" s="38">
        <v>0</v>
      </c>
      <c s="32">
        <f>ROUND(ROUND(L1134,2)*ROUND(G1134,3),2)</f>
      </c>
      <c s="36" t="s">
        <v>68</v>
      </c>
      <c>
        <f>(M1134*21)/100</f>
      </c>
      <c t="s">
        <v>28</v>
      </c>
    </row>
    <row r="1135" spans="1:5" ht="12.75">
      <c r="A1135" s="35" t="s">
        <v>56</v>
      </c>
      <c r="E1135" s="39" t="s">
        <v>741</v>
      </c>
    </row>
    <row r="1136" spans="1:5" ht="12.75">
      <c r="A1136" s="35" t="s">
        <v>58</v>
      </c>
      <c r="E1136" s="40" t="s">
        <v>5</v>
      </c>
    </row>
    <row r="1137" spans="1:5" ht="12.75">
      <c r="A1137" t="s">
        <v>59</v>
      </c>
      <c r="E1137" s="39" t="s">
        <v>5</v>
      </c>
    </row>
    <row r="1138" spans="1:16" ht="12.75">
      <c r="A1138" t="s">
        <v>50</v>
      </c>
      <c s="34" t="s">
        <v>1008</v>
      </c>
      <c s="34" t="s">
        <v>867</v>
      </c>
      <c s="35" t="s">
        <v>5</v>
      </c>
      <c s="6" t="s">
        <v>868</v>
      </c>
      <c s="36" t="s">
        <v>206</v>
      </c>
      <c s="37">
        <v>1</v>
      </c>
      <c s="36">
        <v>0</v>
      </c>
      <c s="36">
        <f>ROUND(G1138*H1138,6)</f>
      </c>
      <c r="L1138" s="38">
        <v>0</v>
      </c>
      <c s="32">
        <f>ROUND(ROUND(L1138,2)*ROUND(G1138,3),2)</f>
      </c>
      <c s="36" t="s">
        <v>68</v>
      </c>
      <c>
        <f>(M1138*21)/100</f>
      </c>
      <c t="s">
        <v>28</v>
      </c>
    </row>
    <row r="1139" spans="1:5" ht="12.75">
      <c r="A1139" s="35" t="s">
        <v>56</v>
      </c>
      <c r="E1139" s="39" t="s">
        <v>868</v>
      </c>
    </row>
    <row r="1140" spans="1:5" ht="12.75">
      <c r="A1140" s="35" t="s">
        <v>58</v>
      </c>
      <c r="E1140" s="40" t="s">
        <v>5</v>
      </c>
    </row>
    <row r="1141" spans="1:5" ht="12.75">
      <c r="A1141" t="s">
        <v>59</v>
      </c>
      <c r="E1141" s="39" t="s">
        <v>5</v>
      </c>
    </row>
    <row r="1142" spans="1:16" ht="12.75">
      <c r="A1142" t="s">
        <v>50</v>
      </c>
      <c s="34" t="s">
        <v>1009</v>
      </c>
      <c s="34" t="s">
        <v>98</v>
      </c>
      <c s="35" t="s">
        <v>5</v>
      </c>
      <c s="6" t="s">
        <v>99</v>
      </c>
      <c s="36" t="s">
        <v>65</v>
      </c>
      <c s="37">
        <v>1</v>
      </c>
      <c s="36">
        <v>0</v>
      </c>
      <c s="36">
        <f>ROUND(G1142*H1142,6)</f>
      </c>
      <c r="L1142" s="38">
        <v>0</v>
      </c>
      <c s="32">
        <f>ROUND(ROUND(L1142,2)*ROUND(G1142,3),2)</f>
      </c>
      <c s="36" t="s">
        <v>55</v>
      </c>
      <c>
        <f>(M1142*21)/100</f>
      </c>
      <c t="s">
        <v>28</v>
      </c>
    </row>
    <row r="1143" spans="1:5" ht="12.75">
      <c r="A1143" s="35" t="s">
        <v>56</v>
      </c>
      <c r="E1143" s="39" t="s">
        <v>99</v>
      </c>
    </row>
    <row r="1144" spans="1:5" ht="12.75">
      <c r="A1144" s="35" t="s">
        <v>58</v>
      </c>
      <c r="E1144" s="40" t="s">
        <v>5</v>
      </c>
    </row>
    <row r="1145" spans="1:5" ht="12.75">
      <c r="A1145" t="s">
        <v>59</v>
      </c>
      <c r="E1145" s="39" t="s">
        <v>5</v>
      </c>
    </row>
    <row r="1146" spans="1:16" ht="12.75">
      <c r="A1146" t="s">
        <v>50</v>
      </c>
      <c s="34" t="s">
        <v>1010</v>
      </c>
      <c s="34" t="s">
        <v>871</v>
      </c>
      <c s="35" t="s">
        <v>5</v>
      </c>
      <c s="6" t="s">
        <v>872</v>
      </c>
      <c s="36" t="s">
        <v>65</v>
      </c>
      <c s="37">
        <v>1</v>
      </c>
      <c s="36">
        <v>0</v>
      </c>
      <c s="36">
        <f>ROUND(G1146*H1146,6)</f>
      </c>
      <c r="L1146" s="38">
        <v>0</v>
      </c>
      <c s="32">
        <f>ROUND(ROUND(L1146,2)*ROUND(G1146,3),2)</f>
      </c>
      <c s="36" t="s">
        <v>68</v>
      </c>
      <c>
        <f>(M1146*21)/100</f>
      </c>
      <c t="s">
        <v>28</v>
      </c>
    </row>
    <row r="1147" spans="1:5" ht="12.75">
      <c r="A1147" s="35" t="s">
        <v>56</v>
      </c>
      <c r="E1147" s="39" t="s">
        <v>872</v>
      </c>
    </row>
    <row r="1148" spans="1:5" ht="12.75">
      <c r="A1148" s="35" t="s">
        <v>58</v>
      </c>
      <c r="E1148" s="40" t="s">
        <v>5</v>
      </c>
    </row>
    <row r="1149" spans="1:5" ht="12.75">
      <c r="A1149" t="s">
        <v>59</v>
      </c>
      <c r="E1149" s="39" t="s">
        <v>5</v>
      </c>
    </row>
    <row r="1150" spans="1:13" ht="12.75">
      <c r="A1150" t="s">
        <v>47</v>
      </c>
      <c r="C1150" s="31" t="s">
        <v>1011</v>
      </c>
      <c r="E1150" s="33" t="s">
        <v>874</v>
      </c>
      <c r="J1150" s="32">
        <f>0</f>
      </c>
      <c s="32">
        <f>0</f>
      </c>
      <c s="32">
        <f>0+L1151+L1155+L1159+L1163+L1167+L1171+L1175+L1179+L1183+L1187+L1191+L1195+L1199+L1203+L1207+L1211+L1215</f>
      </c>
      <c s="32">
        <f>0+M1151+M1155+M1159+M1163+M1167+M1171+M1175+M1179+M1183+M1187+M1191+M1195+M1199+M1203+M1207+M1211+M1215</f>
      </c>
    </row>
    <row r="1151" spans="1:16" ht="12.75">
      <c r="A1151" t="s">
        <v>50</v>
      </c>
      <c s="34" t="s">
        <v>1012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ROUND(G1151*H1151,6)</f>
      </c>
      <c r="L1151" s="38">
        <v>0</v>
      </c>
      <c s="32">
        <f>ROUND(ROUND(L1151,2)*ROUND(G1151,3),2)</f>
      </c>
      <c s="36" t="s">
        <v>55</v>
      </c>
      <c>
        <f>(M1151*21)/100</f>
      </c>
      <c t="s">
        <v>28</v>
      </c>
    </row>
    <row r="1152" spans="1:5" ht="12.75">
      <c r="A1152" s="35" t="s">
        <v>56</v>
      </c>
      <c r="E1152" s="39" t="s">
        <v>556</v>
      </c>
    </row>
    <row r="1153" spans="1:5" ht="12.75">
      <c r="A1153" s="35" t="s">
        <v>58</v>
      </c>
      <c r="E1153" s="40" t="s">
        <v>5</v>
      </c>
    </row>
    <row r="1154" spans="1:5" ht="12.75">
      <c r="A1154" t="s">
        <v>59</v>
      </c>
      <c r="E1154" s="39" t="s">
        <v>5</v>
      </c>
    </row>
    <row r="1155" spans="1:16" ht="12.75">
      <c r="A1155" t="s">
        <v>50</v>
      </c>
      <c s="34" t="s">
        <v>1013</v>
      </c>
      <c s="34" t="s">
        <v>950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ROUND(G1155*H1155,6)</f>
      </c>
      <c r="L1155" s="38">
        <v>0</v>
      </c>
      <c s="32">
        <f>ROUND(ROUND(L1155,2)*ROUND(G1155,3),2)</f>
      </c>
      <c s="36" t="s">
        <v>68</v>
      </c>
      <c>
        <f>(M1155*21)/100</f>
      </c>
      <c t="s">
        <v>28</v>
      </c>
    </row>
    <row r="1156" spans="1:5" ht="12.75">
      <c r="A1156" s="35" t="s">
        <v>56</v>
      </c>
      <c r="E1156" s="39" t="s">
        <v>951</v>
      </c>
    </row>
    <row r="1157" spans="1:5" ht="12.75">
      <c r="A1157" s="35" t="s">
        <v>58</v>
      </c>
      <c r="E1157" s="40" t="s">
        <v>5</v>
      </c>
    </row>
    <row r="1158" spans="1:5" ht="12.75">
      <c r="A1158" t="s">
        <v>59</v>
      </c>
      <c r="E1158" s="39" t="s">
        <v>5</v>
      </c>
    </row>
    <row r="1159" spans="1:16" ht="12.75">
      <c r="A1159" t="s">
        <v>50</v>
      </c>
      <c s="34" t="s">
        <v>1014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ROUND(G1159*H1159,6)</f>
      </c>
      <c r="L1159" s="38">
        <v>0</v>
      </c>
      <c s="32">
        <f>ROUND(ROUND(L1159,2)*ROUND(G1159,3),2)</f>
      </c>
      <c s="36" t="s">
        <v>55</v>
      </c>
      <c>
        <f>(M1159*21)/100</f>
      </c>
      <c t="s">
        <v>28</v>
      </c>
    </row>
    <row r="1160" spans="1:5" ht="12.75">
      <c r="A1160" s="35" t="s">
        <v>56</v>
      </c>
      <c r="E1160" s="39" t="s">
        <v>128</v>
      </c>
    </row>
    <row r="1161" spans="1:5" ht="12.75">
      <c r="A1161" s="35" t="s">
        <v>58</v>
      </c>
      <c r="E1161" s="40" t="s">
        <v>5</v>
      </c>
    </row>
    <row r="1162" spans="1:5" ht="12.75">
      <c r="A1162" t="s">
        <v>59</v>
      </c>
      <c r="E1162" s="39" t="s">
        <v>5</v>
      </c>
    </row>
    <row r="1163" spans="1:16" ht="12.75">
      <c r="A1163" t="s">
        <v>50</v>
      </c>
      <c s="34" t="s">
        <v>1015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ROUND(G1163*H1163,6)</f>
      </c>
      <c r="L1163" s="38">
        <v>0</v>
      </c>
      <c s="32">
        <f>ROUND(ROUND(L1163,2)*ROUND(G1163,3),2)</f>
      </c>
      <c s="36" t="s">
        <v>68</v>
      </c>
      <c>
        <f>(M1163*21)/100</f>
      </c>
      <c t="s">
        <v>28</v>
      </c>
    </row>
    <row r="1164" spans="1:5" ht="12.75">
      <c r="A1164" s="35" t="s">
        <v>56</v>
      </c>
      <c r="E1164" s="39" t="s">
        <v>785</v>
      </c>
    </row>
    <row r="1165" spans="1:5" ht="12.75">
      <c r="A1165" s="35" t="s">
        <v>58</v>
      </c>
      <c r="E1165" s="40" t="s">
        <v>5</v>
      </c>
    </row>
    <row r="1166" spans="1:5" ht="12.75">
      <c r="A1166" t="s">
        <v>59</v>
      </c>
      <c r="E1166" s="39" t="s">
        <v>5</v>
      </c>
    </row>
    <row r="1167" spans="1:16" ht="12.75">
      <c r="A1167" t="s">
        <v>50</v>
      </c>
      <c s="34" t="s">
        <v>1016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ROUND(G1167*H1167,6)</f>
      </c>
      <c r="L1167" s="38">
        <v>0</v>
      </c>
      <c s="32">
        <f>ROUND(ROUND(L1167,2)*ROUND(G1167,3),2)</f>
      </c>
      <c s="36" t="s">
        <v>55</v>
      </c>
      <c>
        <f>(M1167*21)/100</f>
      </c>
      <c t="s">
        <v>28</v>
      </c>
    </row>
    <row r="1168" spans="1:5" ht="12.75">
      <c r="A1168" s="35" t="s">
        <v>56</v>
      </c>
      <c r="E1168" s="39" t="s">
        <v>128</v>
      </c>
    </row>
    <row r="1169" spans="1:5" ht="12.75">
      <c r="A1169" s="35" t="s">
        <v>58</v>
      </c>
      <c r="E1169" s="40" t="s">
        <v>5</v>
      </c>
    </row>
    <row r="1170" spans="1:5" ht="12.75">
      <c r="A1170" t="s">
        <v>59</v>
      </c>
      <c r="E1170" s="39" t="s">
        <v>5</v>
      </c>
    </row>
    <row r="1171" spans="1:16" ht="12.75">
      <c r="A1171" t="s">
        <v>50</v>
      </c>
      <c s="34" t="s">
        <v>1017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ROUND(G1171*H1171,6)</f>
      </c>
      <c r="L1171" s="38">
        <v>0</v>
      </c>
      <c s="32">
        <f>ROUND(ROUND(L1171,2)*ROUND(G1171,3),2)</f>
      </c>
      <c s="36" t="s">
        <v>68</v>
      </c>
      <c>
        <f>(M1171*21)/100</f>
      </c>
      <c t="s">
        <v>28</v>
      </c>
    </row>
    <row r="1172" spans="1:5" ht="12.75">
      <c r="A1172" s="35" t="s">
        <v>56</v>
      </c>
      <c r="E1172" s="39" t="s">
        <v>136</v>
      </c>
    </row>
    <row r="1173" spans="1:5" ht="12.75">
      <c r="A1173" s="35" t="s">
        <v>58</v>
      </c>
      <c r="E1173" s="40" t="s">
        <v>5</v>
      </c>
    </row>
    <row r="1174" spans="1:5" ht="12.75">
      <c r="A1174" t="s">
        <v>59</v>
      </c>
      <c r="E1174" s="39" t="s">
        <v>5</v>
      </c>
    </row>
    <row r="1175" spans="1:16" ht="12.75">
      <c r="A1175" t="s">
        <v>50</v>
      </c>
      <c s="34" t="s">
        <v>1018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ROUND(G1175*H1175,6)</f>
      </c>
      <c r="L1175" s="38">
        <v>0</v>
      </c>
      <c s="32">
        <f>ROUND(ROUND(L1175,2)*ROUND(G1175,3),2)</f>
      </c>
      <c s="36" t="s">
        <v>55</v>
      </c>
      <c>
        <f>(M1175*21)/100</f>
      </c>
      <c t="s">
        <v>28</v>
      </c>
    </row>
    <row r="1176" spans="1:5" ht="12.75">
      <c r="A1176" s="35" t="s">
        <v>56</v>
      </c>
      <c r="E1176" s="39" t="s">
        <v>789</v>
      </c>
    </row>
    <row r="1177" spans="1:5" ht="12.75">
      <c r="A1177" s="35" t="s">
        <v>58</v>
      </c>
      <c r="E1177" s="40" t="s">
        <v>5</v>
      </c>
    </row>
    <row r="1178" spans="1:5" ht="12.75">
      <c r="A1178" t="s">
        <v>59</v>
      </c>
      <c r="E1178" s="39" t="s">
        <v>5</v>
      </c>
    </row>
    <row r="1179" spans="1:16" ht="12.75">
      <c r="A1179" t="s">
        <v>50</v>
      </c>
      <c s="34" t="s">
        <v>1019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ROUND(G1179*H1179,6)</f>
      </c>
      <c r="L1179" s="38">
        <v>0</v>
      </c>
      <c s="32">
        <f>ROUND(ROUND(L1179,2)*ROUND(G1179,3),2)</f>
      </c>
      <c s="36" t="s">
        <v>68</v>
      </c>
      <c>
        <f>(M1179*21)/100</f>
      </c>
      <c t="s">
        <v>28</v>
      </c>
    </row>
    <row r="1180" spans="1:5" ht="12.75">
      <c r="A1180" s="35" t="s">
        <v>56</v>
      </c>
      <c r="E1180" s="39" t="s">
        <v>791</v>
      </c>
    </row>
    <row r="1181" spans="1:5" ht="12.75">
      <c r="A1181" s="35" t="s">
        <v>58</v>
      </c>
      <c r="E1181" s="40" t="s">
        <v>5</v>
      </c>
    </row>
    <row r="1182" spans="1:5" ht="12.75">
      <c r="A1182" t="s">
        <v>59</v>
      </c>
      <c r="E1182" s="39" t="s">
        <v>5</v>
      </c>
    </row>
    <row r="1183" spans="1:16" ht="12.75">
      <c r="A1183" t="s">
        <v>50</v>
      </c>
      <c s="34" t="s">
        <v>1020</v>
      </c>
      <c s="34" t="s">
        <v>534</v>
      </c>
      <c s="35" t="s">
        <v>5</v>
      </c>
      <c s="6" t="s">
        <v>535</v>
      </c>
      <c s="36" t="s">
        <v>65</v>
      </c>
      <c s="37">
        <v>6</v>
      </c>
      <c s="36">
        <v>0</v>
      </c>
      <c s="36">
        <f>ROUND(G1183*H1183,6)</f>
      </c>
      <c r="L1183" s="38">
        <v>0</v>
      </c>
      <c s="32">
        <f>ROUND(ROUND(L1183,2)*ROUND(G1183,3),2)</f>
      </c>
      <c s="36" t="s">
        <v>55</v>
      </c>
      <c>
        <f>(M1183*21)/100</f>
      </c>
      <c t="s">
        <v>28</v>
      </c>
    </row>
    <row r="1184" spans="1:5" ht="12.75">
      <c r="A1184" s="35" t="s">
        <v>56</v>
      </c>
      <c r="E1184" s="39" t="s">
        <v>535</v>
      </c>
    </row>
    <row r="1185" spans="1:5" ht="12.75">
      <c r="A1185" s="35" t="s">
        <v>58</v>
      </c>
      <c r="E1185" s="40" t="s">
        <v>5</v>
      </c>
    </row>
    <row r="1186" spans="1:5" ht="12.75">
      <c r="A1186" t="s">
        <v>59</v>
      </c>
      <c r="E1186" s="39" t="s">
        <v>5</v>
      </c>
    </row>
    <row r="1187" spans="1:16" ht="12.75">
      <c r="A1187" t="s">
        <v>50</v>
      </c>
      <c s="34" t="s">
        <v>1021</v>
      </c>
      <c s="34" t="s">
        <v>135</v>
      </c>
      <c s="35" t="s">
        <v>5</v>
      </c>
      <c s="6" t="s">
        <v>800</v>
      </c>
      <c s="36" t="s">
        <v>65</v>
      </c>
      <c s="37">
        <v>6</v>
      </c>
      <c s="36">
        <v>0</v>
      </c>
      <c s="36">
        <f>ROUND(G1187*H1187,6)</f>
      </c>
      <c r="L1187" s="38">
        <v>0</v>
      </c>
      <c s="32">
        <f>ROUND(ROUND(L1187,2)*ROUND(G1187,3),2)</f>
      </c>
      <c s="36" t="s">
        <v>68</v>
      </c>
      <c>
        <f>(M1187*21)/100</f>
      </c>
      <c t="s">
        <v>28</v>
      </c>
    </row>
    <row r="1188" spans="1:5" ht="12.75">
      <c r="A1188" s="35" t="s">
        <v>56</v>
      </c>
      <c r="E1188" s="39" t="s">
        <v>800</v>
      </c>
    </row>
    <row r="1189" spans="1:5" ht="12.75">
      <c r="A1189" s="35" t="s">
        <v>58</v>
      </c>
      <c r="E1189" s="40" t="s">
        <v>5</v>
      </c>
    </row>
    <row r="1190" spans="1:5" ht="12.75">
      <c r="A1190" t="s">
        <v>59</v>
      </c>
      <c r="E1190" s="39" t="s">
        <v>5</v>
      </c>
    </row>
    <row r="1191" spans="1:16" ht="12.75">
      <c r="A1191" t="s">
        <v>50</v>
      </c>
      <c s="34" t="s">
        <v>1022</v>
      </c>
      <c s="34" t="s">
        <v>788</v>
      </c>
      <c s="35" t="s">
        <v>62</v>
      </c>
      <c s="6" t="s">
        <v>789</v>
      </c>
      <c s="36" t="s">
        <v>65</v>
      </c>
      <c s="37">
        <v>3</v>
      </c>
      <c s="36">
        <v>0</v>
      </c>
      <c s="36">
        <f>ROUND(G1191*H1191,6)</f>
      </c>
      <c r="L1191" s="38">
        <v>0</v>
      </c>
      <c s="32">
        <f>ROUND(ROUND(L1191,2)*ROUND(G1191,3),2)</f>
      </c>
      <c s="36" t="s">
        <v>55</v>
      </c>
      <c>
        <f>(M1191*21)/100</f>
      </c>
      <c t="s">
        <v>28</v>
      </c>
    </row>
    <row r="1192" spans="1:5" ht="12.75">
      <c r="A1192" s="35" t="s">
        <v>56</v>
      </c>
      <c r="E1192" s="39" t="s">
        <v>789</v>
      </c>
    </row>
    <row r="1193" spans="1:5" ht="12.75">
      <c r="A1193" s="35" t="s">
        <v>58</v>
      </c>
      <c r="E1193" s="40" t="s">
        <v>5</v>
      </c>
    </row>
    <row r="1194" spans="1:5" ht="12.75">
      <c r="A1194" t="s">
        <v>59</v>
      </c>
      <c r="E1194" s="39" t="s">
        <v>5</v>
      </c>
    </row>
    <row r="1195" spans="1:16" ht="12.75">
      <c r="A1195" t="s">
        <v>50</v>
      </c>
      <c s="34" t="s">
        <v>1023</v>
      </c>
      <c s="34" t="s">
        <v>849</v>
      </c>
      <c s="35" t="s">
        <v>5</v>
      </c>
      <c s="6" t="s">
        <v>850</v>
      </c>
      <c s="36" t="s">
        <v>65</v>
      </c>
      <c s="37">
        <v>1</v>
      </c>
      <c s="36">
        <v>0</v>
      </c>
      <c s="36">
        <f>ROUND(G1195*H1195,6)</f>
      </c>
      <c r="L1195" s="38">
        <v>0</v>
      </c>
      <c s="32">
        <f>ROUND(ROUND(L1195,2)*ROUND(G1195,3),2)</f>
      </c>
      <c s="36" t="s">
        <v>55</v>
      </c>
      <c>
        <f>(M1195*21)/100</f>
      </c>
      <c t="s">
        <v>28</v>
      </c>
    </row>
    <row r="1196" spans="1:5" ht="12.75">
      <c r="A1196" s="35" t="s">
        <v>56</v>
      </c>
      <c r="E1196" s="39" t="s">
        <v>850</v>
      </c>
    </row>
    <row r="1197" spans="1:5" ht="12.75">
      <c r="A1197" s="35" t="s">
        <v>58</v>
      </c>
      <c r="E1197" s="40" t="s">
        <v>5</v>
      </c>
    </row>
    <row r="1198" spans="1:5" ht="12.75">
      <c r="A1198" t="s">
        <v>59</v>
      </c>
      <c r="E1198" s="39" t="s">
        <v>5</v>
      </c>
    </row>
    <row r="1199" spans="1:16" ht="12.75">
      <c r="A1199" t="s">
        <v>50</v>
      </c>
      <c s="34" t="s">
        <v>1024</v>
      </c>
      <c s="34" t="s">
        <v>796</v>
      </c>
      <c s="35" t="s">
        <v>5</v>
      </c>
      <c s="6" t="s">
        <v>797</v>
      </c>
      <c s="36" t="s">
        <v>206</v>
      </c>
      <c s="37">
        <v>2</v>
      </c>
      <c s="36">
        <v>0</v>
      </c>
      <c s="36">
        <f>ROUND(G1199*H1199,6)</f>
      </c>
      <c r="L1199" s="38">
        <v>0</v>
      </c>
      <c s="32">
        <f>ROUND(ROUND(L1199,2)*ROUND(G1199,3),2)</f>
      </c>
      <c s="36" t="s">
        <v>68</v>
      </c>
      <c>
        <f>(M1199*21)/100</f>
      </c>
      <c t="s">
        <v>28</v>
      </c>
    </row>
    <row r="1200" spans="1:5" ht="12.75">
      <c r="A1200" s="35" t="s">
        <v>56</v>
      </c>
      <c r="E1200" s="39" t="s">
        <v>797</v>
      </c>
    </row>
    <row r="1201" spans="1:5" ht="12.75">
      <c r="A1201" s="35" t="s">
        <v>58</v>
      </c>
      <c r="E1201" s="40" t="s">
        <v>5</v>
      </c>
    </row>
    <row r="1202" spans="1:5" ht="12.75">
      <c r="A1202" t="s">
        <v>59</v>
      </c>
      <c r="E1202" s="39" t="s">
        <v>5</v>
      </c>
    </row>
    <row r="1203" spans="1:16" ht="12.75">
      <c r="A1203" t="s">
        <v>50</v>
      </c>
      <c s="34" t="s">
        <v>1025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ROUND(G1203*H1203,6)</f>
      </c>
      <c r="L1203" s="38">
        <v>0</v>
      </c>
      <c s="32">
        <f>ROUND(ROUND(L1203,2)*ROUND(G1203,3),2)</f>
      </c>
      <c s="36" t="s">
        <v>55</v>
      </c>
      <c>
        <f>(M1203*21)/100</f>
      </c>
      <c t="s">
        <v>28</v>
      </c>
    </row>
    <row r="1204" spans="1:5" ht="12.75">
      <c r="A1204" s="35" t="s">
        <v>56</v>
      </c>
      <c r="E1204" s="39" t="s">
        <v>853</v>
      </c>
    </row>
    <row r="1205" spans="1:5" ht="12.75">
      <c r="A1205" s="35" t="s">
        <v>58</v>
      </c>
      <c r="E1205" s="40" t="s">
        <v>5</v>
      </c>
    </row>
    <row r="1206" spans="1:5" ht="12.75">
      <c r="A1206" t="s">
        <v>59</v>
      </c>
      <c r="E1206" s="39" t="s">
        <v>5</v>
      </c>
    </row>
    <row r="1207" spans="1:16" ht="12.75">
      <c r="A1207" t="s">
        <v>50</v>
      </c>
      <c s="34" t="s">
        <v>1026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ROUND(G1207*H1207,6)</f>
      </c>
      <c r="L1207" s="38">
        <v>0</v>
      </c>
      <c s="32">
        <f>ROUND(ROUND(L1207,2)*ROUND(G1207,3),2)</f>
      </c>
      <c s="36" t="s">
        <v>55</v>
      </c>
      <c>
        <f>(M1207*21)/100</f>
      </c>
      <c t="s">
        <v>28</v>
      </c>
    </row>
    <row r="1208" spans="1:5" ht="12.75">
      <c r="A1208" s="35" t="s">
        <v>56</v>
      </c>
      <c r="E1208" s="39" t="s">
        <v>856</v>
      </c>
    </row>
    <row r="1209" spans="1:5" ht="12.75">
      <c r="A1209" s="35" t="s">
        <v>58</v>
      </c>
      <c r="E1209" s="40" t="s">
        <v>5</v>
      </c>
    </row>
    <row r="1210" spans="1:5" ht="12.75">
      <c r="A1210" t="s">
        <v>59</v>
      </c>
      <c r="E1210" s="39" t="s">
        <v>5</v>
      </c>
    </row>
    <row r="1211" spans="1:16" ht="12.75">
      <c r="A1211" t="s">
        <v>50</v>
      </c>
      <c s="34" t="s">
        <v>1027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ROUND(G1211*H1211,6)</f>
      </c>
      <c r="L1211" s="38">
        <v>0</v>
      </c>
      <c s="32">
        <f>ROUND(ROUND(L1211,2)*ROUND(G1211,3),2)</f>
      </c>
      <c s="36" t="s">
        <v>55</v>
      </c>
      <c>
        <f>(M1211*21)/100</f>
      </c>
      <c t="s">
        <v>28</v>
      </c>
    </row>
    <row r="1212" spans="1:5" ht="12.75">
      <c r="A1212" s="35" t="s">
        <v>56</v>
      </c>
      <c r="E1212" s="39" t="s">
        <v>142</v>
      </c>
    </row>
    <row r="1213" spans="1:5" ht="12.75">
      <c r="A1213" s="35" t="s">
        <v>58</v>
      </c>
      <c r="E1213" s="40" t="s">
        <v>5</v>
      </c>
    </row>
    <row r="1214" spans="1:5" ht="12.75">
      <c r="A1214" t="s">
        <v>59</v>
      </c>
      <c r="E1214" s="39" t="s">
        <v>5</v>
      </c>
    </row>
    <row r="1215" spans="1:16" ht="25.5">
      <c r="A1215" t="s">
        <v>50</v>
      </c>
      <c s="34" t="s">
        <v>1028</v>
      </c>
      <c s="34" t="s">
        <v>859</v>
      </c>
      <c s="35" t="s">
        <v>5</v>
      </c>
      <c s="6" t="s">
        <v>860</v>
      </c>
      <c s="36" t="s">
        <v>65</v>
      </c>
      <c s="37">
        <v>1</v>
      </c>
      <c s="36">
        <v>0</v>
      </c>
      <c s="36">
        <f>ROUND(G1215*H1215,6)</f>
      </c>
      <c r="L1215" s="38">
        <v>0</v>
      </c>
      <c s="32">
        <f>ROUND(ROUND(L1215,2)*ROUND(G1215,3),2)</f>
      </c>
      <c s="36" t="s">
        <v>68</v>
      </c>
      <c>
        <f>(M1215*21)/100</f>
      </c>
      <c t="s">
        <v>28</v>
      </c>
    </row>
    <row r="1216" spans="1:5" ht="25.5">
      <c r="A1216" s="35" t="s">
        <v>56</v>
      </c>
      <c r="E1216" s="39" t="s">
        <v>860</v>
      </c>
    </row>
    <row r="1217" spans="1:5" ht="12.75">
      <c r="A1217" s="35" t="s">
        <v>58</v>
      </c>
      <c r="E1217" s="40" t="s">
        <v>5</v>
      </c>
    </row>
    <row r="1218" spans="1:5" ht="12.75">
      <c r="A1218" t="s">
        <v>59</v>
      </c>
      <c r="E1218" s="39" t="s">
        <v>5</v>
      </c>
    </row>
    <row r="1219" spans="1:13" ht="12.75">
      <c r="A1219" t="s">
        <v>47</v>
      </c>
      <c r="C1219" s="31" t="s">
        <v>1029</v>
      </c>
      <c r="E1219" s="33" t="s">
        <v>893</v>
      </c>
      <c r="J1219" s="32">
        <f>0</f>
      </c>
      <c s="32">
        <f>0</f>
      </c>
      <c s="32">
        <f>0+L1220+L1224+L1228+L1232+L1236+L1240+L1244+L1248+L1252+L1256+L1260+L1264+L1268+L1272+L1276+L1280+L1284</f>
      </c>
      <c s="32">
        <f>0+M1220+M1224+M1228+M1232+M1236+M1240+M1244+M1248+M1252+M1256+M1260+M1264+M1268+M1272+M1276+M1280+M1284</f>
      </c>
    </row>
    <row r="1220" spans="1:16" ht="12.75">
      <c r="A1220" t="s">
        <v>50</v>
      </c>
      <c s="34" t="s">
        <v>1030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55</v>
      </c>
      <c>
        <f>(M1220*21)/100</f>
      </c>
      <c t="s">
        <v>28</v>
      </c>
    </row>
    <row r="1221" spans="1:5" ht="12.75">
      <c r="A1221" s="35" t="s">
        <v>56</v>
      </c>
      <c r="E1221" s="39" t="s">
        <v>556</v>
      </c>
    </row>
    <row r="1222" spans="1:5" ht="12.75">
      <c r="A1222" s="35" t="s">
        <v>58</v>
      </c>
      <c r="E1222" s="40" t="s">
        <v>5</v>
      </c>
    </row>
    <row r="1223" spans="1:5" ht="12.75">
      <c r="A1223" t="s">
        <v>59</v>
      </c>
      <c r="E1223" s="39" t="s">
        <v>5</v>
      </c>
    </row>
    <row r="1224" spans="1:16" ht="12.75">
      <c r="A1224" t="s">
        <v>50</v>
      </c>
      <c s="34" t="s">
        <v>1031</v>
      </c>
      <c s="34" t="s">
        <v>950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ROUND(G1224*H1224,6)</f>
      </c>
      <c r="L1224" s="38">
        <v>0</v>
      </c>
      <c s="32">
        <f>ROUND(ROUND(L1224,2)*ROUND(G1224,3),2)</f>
      </c>
      <c s="36" t="s">
        <v>68</v>
      </c>
      <c>
        <f>(M1224*21)/100</f>
      </c>
      <c t="s">
        <v>28</v>
      </c>
    </row>
    <row r="1225" spans="1:5" ht="12.75">
      <c r="A1225" s="35" t="s">
        <v>56</v>
      </c>
      <c r="E1225" s="39" t="s">
        <v>951</v>
      </c>
    </row>
    <row r="1226" spans="1:5" ht="12.75">
      <c r="A1226" s="35" t="s">
        <v>58</v>
      </c>
      <c r="E1226" s="40" t="s">
        <v>5</v>
      </c>
    </row>
    <row r="1227" spans="1:5" ht="12.75">
      <c r="A1227" t="s">
        <v>59</v>
      </c>
      <c r="E1227" s="39" t="s">
        <v>5</v>
      </c>
    </row>
    <row r="1228" spans="1:16" ht="12.75">
      <c r="A1228" t="s">
        <v>50</v>
      </c>
      <c s="34" t="s">
        <v>1032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ROUND(G1228*H1228,6)</f>
      </c>
      <c r="L1228" s="38">
        <v>0</v>
      </c>
      <c s="32">
        <f>ROUND(ROUND(L1228,2)*ROUND(G1228,3),2)</f>
      </c>
      <c s="36" t="s">
        <v>55</v>
      </c>
      <c>
        <f>(M1228*21)/100</f>
      </c>
      <c t="s">
        <v>28</v>
      </c>
    </row>
    <row r="1229" spans="1:5" ht="12.75">
      <c r="A1229" s="35" t="s">
        <v>56</v>
      </c>
      <c r="E1229" s="39" t="s">
        <v>128</v>
      </c>
    </row>
    <row r="1230" spans="1:5" ht="12.75">
      <c r="A1230" s="35" t="s">
        <v>58</v>
      </c>
      <c r="E1230" s="40" t="s">
        <v>5</v>
      </c>
    </row>
    <row r="1231" spans="1:5" ht="12.75">
      <c r="A1231" t="s">
        <v>59</v>
      </c>
      <c r="E1231" s="39" t="s">
        <v>5</v>
      </c>
    </row>
    <row r="1232" spans="1:16" ht="12.75">
      <c r="A1232" t="s">
        <v>50</v>
      </c>
      <c s="34" t="s">
        <v>1033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ROUND(G1232*H1232,6)</f>
      </c>
      <c r="L1232" s="38">
        <v>0</v>
      </c>
      <c s="32">
        <f>ROUND(ROUND(L1232,2)*ROUND(G1232,3),2)</f>
      </c>
      <c s="36" t="s">
        <v>68</v>
      </c>
      <c>
        <f>(M1232*21)/100</f>
      </c>
      <c t="s">
        <v>28</v>
      </c>
    </row>
    <row r="1233" spans="1:5" ht="12.75">
      <c r="A1233" s="35" t="s">
        <v>56</v>
      </c>
      <c r="E1233" s="39" t="s">
        <v>785</v>
      </c>
    </row>
    <row r="1234" spans="1:5" ht="12.75">
      <c r="A1234" s="35" t="s">
        <v>58</v>
      </c>
      <c r="E1234" s="40" t="s">
        <v>5</v>
      </c>
    </row>
    <row r="1235" spans="1:5" ht="12.75">
      <c r="A1235" t="s">
        <v>59</v>
      </c>
      <c r="E1235" s="39" t="s">
        <v>5</v>
      </c>
    </row>
    <row r="1236" spans="1:16" ht="12.75">
      <c r="A1236" t="s">
        <v>50</v>
      </c>
      <c s="34" t="s">
        <v>1034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ROUND(G1236*H1236,6)</f>
      </c>
      <c r="L1236" s="38">
        <v>0</v>
      </c>
      <c s="32">
        <f>ROUND(ROUND(L1236,2)*ROUND(G1236,3),2)</f>
      </c>
      <c s="36" t="s">
        <v>55</v>
      </c>
      <c>
        <f>(M1236*21)/100</f>
      </c>
      <c t="s">
        <v>28</v>
      </c>
    </row>
    <row r="1237" spans="1:5" ht="12.75">
      <c r="A1237" s="35" t="s">
        <v>56</v>
      </c>
      <c r="E1237" s="39" t="s">
        <v>128</v>
      </c>
    </row>
    <row r="1238" spans="1:5" ht="12.75">
      <c r="A1238" s="35" t="s">
        <v>58</v>
      </c>
      <c r="E1238" s="40" t="s">
        <v>5</v>
      </c>
    </row>
    <row r="1239" spans="1:5" ht="12.75">
      <c r="A1239" t="s">
        <v>59</v>
      </c>
      <c r="E1239" s="39" t="s">
        <v>5</v>
      </c>
    </row>
    <row r="1240" spans="1:16" ht="12.75">
      <c r="A1240" t="s">
        <v>50</v>
      </c>
      <c s="34" t="s">
        <v>1035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ROUND(G1240*H1240,6)</f>
      </c>
      <c r="L1240" s="38">
        <v>0</v>
      </c>
      <c s="32">
        <f>ROUND(ROUND(L1240,2)*ROUND(G1240,3),2)</f>
      </c>
      <c s="36" t="s">
        <v>68</v>
      </c>
      <c>
        <f>(M1240*21)/100</f>
      </c>
      <c t="s">
        <v>28</v>
      </c>
    </row>
    <row r="1241" spans="1:5" ht="12.75">
      <c r="A1241" s="35" t="s">
        <v>56</v>
      </c>
      <c r="E1241" s="39" t="s">
        <v>136</v>
      </c>
    </row>
    <row r="1242" spans="1:5" ht="12.75">
      <c r="A1242" s="35" t="s">
        <v>58</v>
      </c>
      <c r="E1242" s="40" t="s">
        <v>5</v>
      </c>
    </row>
    <row r="1243" spans="1:5" ht="12.75">
      <c r="A1243" t="s">
        <v>59</v>
      </c>
      <c r="E1243" s="39" t="s">
        <v>5</v>
      </c>
    </row>
    <row r="1244" spans="1:16" ht="12.75">
      <c r="A1244" t="s">
        <v>50</v>
      </c>
      <c s="34" t="s">
        <v>1036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ROUND(G1244*H1244,6)</f>
      </c>
      <c r="L1244" s="38">
        <v>0</v>
      </c>
      <c s="32">
        <f>ROUND(ROUND(L1244,2)*ROUND(G1244,3),2)</f>
      </c>
      <c s="36" t="s">
        <v>55</v>
      </c>
      <c>
        <f>(M1244*21)/100</f>
      </c>
      <c t="s">
        <v>28</v>
      </c>
    </row>
    <row r="1245" spans="1:5" ht="12.75">
      <c r="A1245" s="35" t="s">
        <v>56</v>
      </c>
      <c r="E1245" s="39" t="s">
        <v>789</v>
      </c>
    </row>
    <row r="1246" spans="1:5" ht="12.75">
      <c r="A1246" s="35" t="s">
        <v>58</v>
      </c>
      <c r="E1246" s="40" t="s">
        <v>5</v>
      </c>
    </row>
    <row r="1247" spans="1:5" ht="12.75">
      <c r="A1247" t="s">
        <v>59</v>
      </c>
      <c r="E1247" s="39" t="s">
        <v>5</v>
      </c>
    </row>
    <row r="1248" spans="1:16" ht="12.75">
      <c r="A1248" t="s">
        <v>50</v>
      </c>
      <c s="34" t="s">
        <v>1037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ROUND(G1248*H1248,6)</f>
      </c>
      <c r="L1248" s="38">
        <v>0</v>
      </c>
      <c s="32">
        <f>ROUND(ROUND(L1248,2)*ROUND(G1248,3),2)</f>
      </c>
      <c s="36" t="s">
        <v>68</v>
      </c>
      <c>
        <f>(M1248*21)/100</f>
      </c>
      <c t="s">
        <v>28</v>
      </c>
    </row>
    <row r="1249" spans="1:5" ht="12.75">
      <c r="A1249" s="35" t="s">
        <v>56</v>
      </c>
      <c r="E1249" s="39" t="s">
        <v>791</v>
      </c>
    </row>
    <row r="1250" spans="1:5" ht="12.75">
      <c r="A1250" s="35" t="s">
        <v>58</v>
      </c>
      <c r="E1250" s="40" t="s">
        <v>5</v>
      </c>
    </row>
    <row r="1251" spans="1:5" ht="12.75">
      <c r="A1251" t="s">
        <v>59</v>
      </c>
      <c r="E1251" s="39" t="s">
        <v>5</v>
      </c>
    </row>
    <row r="1252" spans="1:16" ht="12.75">
      <c r="A1252" t="s">
        <v>50</v>
      </c>
      <c s="34" t="s">
        <v>1038</v>
      </c>
      <c s="34" t="s">
        <v>788</v>
      </c>
      <c s="35" t="s">
        <v>62</v>
      </c>
      <c s="6" t="s">
        <v>789</v>
      </c>
      <c s="36" t="s">
        <v>65</v>
      </c>
      <c s="37">
        <v>1</v>
      </c>
      <c s="36">
        <v>0</v>
      </c>
      <c s="36">
        <f>ROUND(G1252*H1252,6)</f>
      </c>
      <c r="L1252" s="38">
        <v>0</v>
      </c>
      <c s="32">
        <f>ROUND(ROUND(L1252,2)*ROUND(G1252,3),2)</f>
      </c>
      <c s="36" t="s">
        <v>55</v>
      </c>
      <c>
        <f>(M1252*21)/100</f>
      </c>
      <c t="s">
        <v>28</v>
      </c>
    </row>
    <row r="1253" spans="1:5" ht="12.75">
      <c r="A1253" s="35" t="s">
        <v>56</v>
      </c>
      <c r="E1253" s="39" t="s">
        <v>789</v>
      </c>
    </row>
    <row r="1254" spans="1:5" ht="12.75">
      <c r="A1254" s="35" t="s">
        <v>58</v>
      </c>
      <c r="E1254" s="40" t="s">
        <v>5</v>
      </c>
    </row>
    <row r="1255" spans="1:5" ht="12.75">
      <c r="A1255" t="s">
        <v>59</v>
      </c>
      <c r="E1255" s="39" t="s">
        <v>5</v>
      </c>
    </row>
    <row r="1256" spans="1:16" ht="12.75">
      <c r="A1256" t="s">
        <v>50</v>
      </c>
      <c s="34" t="s">
        <v>1039</v>
      </c>
      <c s="34" t="s">
        <v>796</v>
      </c>
      <c s="35" t="s">
        <v>5</v>
      </c>
      <c s="6" t="s">
        <v>797</v>
      </c>
      <c s="36" t="s">
        <v>206</v>
      </c>
      <c s="37">
        <v>1</v>
      </c>
      <c s="36">
        <v>0</v>
      </c>
      <c s="36">
        <f>ROUND(G1256*H1256,6)</f>
      </c>
      <c r="L1256" s="38">
        <v>0</v>
      </c>
      <c s="32">
        <f>ROUND(ROUND(L1256,2)*ROUND(G1256,3),2)</f>
      </c>
      <c s="36" t="s">
        <v>68</v>
      </c>
      <c>
        <f>(M1256*21)/100</f>
      </c>
      <c t="s">
        <v>28</v>
      </c>
    </row>
    <row r="1257" spans="1:5" ht="12.75">
      <c r="A1257" s="35" t="s">
        <v>56</v>
      </c>
      <c r="E1257" s="39" t="s">
        <v>797</v>
      </c>
    </row>
    <row r="1258" spans="1:5" ht="12.75">
      <c r="A1258" s="35" t="s">
        <v>58</v>
      </c>
      <c r="E1258" s="40" t="s">
        <v>5</v>
      </c>
    </row>
    <row r="1259" spans="1:5" ht="12.75">
      <c r="A1259" t="s">
        <v>59</v>
      </c>
      <c r="E1259" s="39" t="s">
        <v>5</v>
      </c>
    </row>
    <row r="1260" spans="1:16" ht="12.75">
      <c r="A1260" t="s">
        <v>50</v>
      </c>
      <c s="34" t="s">
        <v>1040</v>
      </c>
      <c s="34" t="s">
        <v>98</v>
      </c>
      <c s="35" t="s">
        <v>5</v>
      </c>
      <c s="6" t="s">
        <v>99</v>
      </c>
      <c s="36" t="s">
        <v>65</v>
      </c>
      <c s="37">
        <v>1</v>
      </c>
      <c s="36">
        <v>0</v>
      </c>
      <c s="36">
        <f>ROUND(G1260*H1260,6)</f>
      </c>
      <c r="L1260" s="38">
        <v>0</v>
      </c>
      <c s="32">
        <f>ROUND(ROUND(L1260,2)*ROUND(G1260,3),2)</f>
      </c>
      <c s="36" t="s">
        <v>55</v>
      </c>
      <c>
        <f>(M1260*21)/100</f>
      </c>
      <c t="s">
        <v>28</v>
      </c>
    </row>
    <row r="1261" spans="1:5" ht="12.75">
      <c r="A1261" s="35" t="s">
        <v>56</v>
      </c>
      <c r="E1261" s="39" t="s">
        <v>99</v>
      </c>
    </row>
    <row r="1262" spans="1:5" ht="12.75">
      <c r="A1262" s="35" t="s">
        <v>58</v>
      </c>
      <c r="E1262" s="40" t="s">
        <v>5</v>
      </c>
    </row>
    <row r="1263" spans="1:5" ht="12.75">
      <c r="A1263" t="s">
        <v>59</v>
      </c>
      <c r="E1263" s="39" t="s">
        <v>5</v>
      </c>
    </row>
    <row r="1264" spans="1:16" ht="12.75">
      <c r="A1264" t="s">
        <v>50</v>
      </c>
      <c s="34" t="s">
        <v>1041</v>
      </c>
      <c s="34" t="s">
        <v>155</v>
      </c>
      <c s="35" t="s">
        <v>5</v>
      </c>
      <c s="6" t="s">
        <v>863</v>
      </c>
      <c s="36" t="s">
        <v>65</v>
      </c>
      <c s="37">
        <v>1</v>
      </c>
      <c s="36">
        <v>0</v>
      </c>
      <c s="36">
        <f>ROUND(G1264*H1264,6)</f>
      </c>
      <c r="L1264" s="38">
        <v>0</v>
      </c>
      <c s="32">
        <f>ROUND(ROUND(L1264,2)*ROUND(G1264,3),2)</f>
      </c>
      <c s="36" t="s">
        <v>68</v>
      </c>
      <c>
        <f>(M1264*21)/100</f>
      </c>
      <c t="s">
        <v>28</v>
      </c>
    </row>
    <row r="1265" spans="1:5" ht="12.75">
      <c r="A1265" s="35" t="s">
        <v>56</v>
      </c>
      <c r="E1265" s="39" t="s">
        <v>863</v>
      </c>
    </row>
    <row r="1266" spans="1:5" ht="12.75">
      <c r="A1266" s="35" t="s">
        <v>58</v>
      </c>
      <c r="E1266" s="40" t="s">
        <v>5</v>
      </c>
    </row>
    <row r="1267" spans="1:5" ht="12.75">
      <c r="A1267" t="s">
        <v>59</v>
      </c>
      <c r="E1267" s="39" t="s">
        <v>5</v>
      </c>
    </row>
    <row r="1268" spans="1:16" ht="12.75">
      <c r="A1268" t="s">
        <v>50</v>
      </c>
      <c s="34" t="s">
        <v>1042</v>
      </c>
      <c s="34" t="s">
        <v>808</v>
      </c>
      <c s="35" t="s">
        <v>5</v>
      </c>
      <c s="6" t="s">
        <v>737</v>
      </c>
      <c s="36" t="s">
        <v>206</v>
      </c>
      <c s="37">
        <v>1</v>
      </c>
      <c s="36">
        <v>0</v>
      </c>
      <c s="36">
        <f>ROUND(G1268*H1268,6)</f>
      </c>
      <c r="L1268" s="38">
        <v>0</v>
      </c>
      <c s="32">
        <f>ROUND(ROUND(L1268,2)*ROUND(G1268,3),2)</f>
      </c>
      <c s="36" t="s">
        <v>68</v>
      </c>
      <c>
        <f>(M1268*21)/100</f>
      </c>
      <c t="s">
        <v>28</v>
      </c>
    </row>
    <row r="1269" spans="1:5" ht="12.75">
      <c r="A1269" s="35" t="s">
        <v>56</v>
      </c>
      <c r="E1269" s="39" t="s">
        <v>737</v>
      </c>
    </row>
    <row r="1270" spans="1:5" ht="12.75">
      <c r="A1270" s="35" t="s">
        <v>58</v>
      </c>
      <c r="E1270" s="40" t="s">
        <v>5</v>
      </c>
    </row>
    <row r="1271" spans="1:5" ht="12.75">
      <c r="A1271" t="s">
        <v>59</v>
      </c>
      <c r="E1271" s="39" t="s">
        <v>5</v>
      </c>
    </row>
    <row r="1272" spans="1:16" ht="12.75">
      <c r="A1272" t="s">
        <v>50</v>
      </c>
      <c s="34" t="s">
        <v>1043</v>
      </c>
      <c s="34" t="s">
        <v>740</v>
      </c>
      <c s="35" t="s">
        <v>5</v>
      </c>
      <c s="6" t="s">
        <v>741</v>
      </c>
      <c s="36" t="s">
        <v>65</v>
      </c>
      <c s="37">
        <v>1</v>
      </c>
      <c s="36">
        <v>0</v>
      </c>
      <c s="36">
        <f>ROUND(G1272*H1272,6)</f>
      </c>
      <c r="L1272" s="38">
        <v>0</v>
      </c>
      <c s="32">
        <f>ROUND(ROUND(L1272,2)*ROUND(G1272,3),2)</f>
      </c>
      <c s="36" t="s">
        <v>68</v>
      </c>
      <c>
        <f>(M1272*21)/100</f>
      </c>
      <c t="s">
        <v>28</v>
      </c>
    </row>
    <row r="1273" spans="1:5" ht="12.75">
      <c r="A1273" s="35" t="s">
        <v>56</v>
      </c>
      <c r="E1273" s="39" t="s">
        <v>741</v>
      </c>
    </row>
    <row r="1274" spans="1:5" ht="12.75">
      <c r="A1274" s="35" t="s">
        <v>58</v>
      </c>
      <c r="E1274" s="40" t="s">
        <v>5</v>
      </c>
    </row>
    <row r="1275" spans="1:5" ht="12.75">
      <c r="A1275" t="s">
        <v>59</v>
      </c>
      <c r="E1275" s="39" t="s">
        <v>5</v>
      </c>
    </row>
    <row r="1276" spans="1:16" ht="12.75">
      <c r="A1276" t="s">
        <v>50</v>
      </c>
      <c s="34" t="s">
        <v>1044</v>
      </c>
      <c s="34" t="s">
        <v>867</v>
      </c>
      <c s="35" t="s">
        <v>5</v>
      </c>
      <c s="6" t="s">
        <v>868</v>
      </c>
      <c s="36" t="s">
        <v>206</v>
      </c>
      <c s="37">
        <v>1</v>
      </c>
      <c s="36">
        <v>0</v>
      </c>
      <c s="36">
        <f>ROUND(G1276*H1276,6)</f>
      </c>
      <c r="L1276" s="38">
        <v>0</v>
      </c>
      <c s="32">
        <f>ROUND(ROUND(L1276,2)*ROUND(G1276,3),2)</f>
      </c>
      <c s="36" t="s">
        <v>68</v>
      </c>
      <c>
        <f>(M1276*21)/100</f>
      </c>
      <c t="s">
        <v>28</v>
      </c>
    </row>
    <row r="1277" spans="1:5" ht="12.75">
      <c r="A1277" s="35" t="s">
        <v>56</v>
      </c>
      <c r="E1277" s="39" t="s">
        <v>868</v>
      </c>
    </row>
    <row r="1278" spans="1:5" ht="12.75">
      <c r="A1278" s="35" t="s">
        <v>58</v>
      </c>
      <c r="E1278" s="40" t="s">
        <v>5</v>
      </c>
    </row>
    <row r="1279" spans="1:5" ht="12.75">
      <c r="A1279" t="s">
        <v>59</v>
      </c>
      <c r="E1279" s="39" t="s">
        <v>5</v>
      </c>
    </row>
    <row r="1280" spans="1:16" ht="12.75">
      <c r="A1280" t="s">
        <v>50</v>
      </c>
      <c s="34" t="s">
        <v>1045</v>
      </c>
      <c s="34" t="s">
        <v>98</v>
      </c>
      <c s="35" t="s">
        <v>62</v>
      </c>
      <c s="6" t="s">
        <v>99</v>
      </c>
      <c s="36" t="s">
        <v>65</v>
      </c>
      <c s="37">
        <v>1</v>
      </c>
      <c s="36">
        <v>0</v>
      </c>
      <c s="36">
        <f>ROUND(G1280*H1280,6)</f>
      </c>
      <c r="L1280" s="38">
        <v>0</v>
      </c>
      <c s="32">
        <f>ROUND(ROUND(L1280,2)*ROUND(G1280,3),2)</f>
      </c>
      <c s="36" t="s">
        <v>55</v>
      </c>
      <c>
        <f>(M1280*21)/100</f>
      </c>
      <c t="s">
        <v>28</v>
      </c>
    </row>
    <row r="1281" spans="1:5" ht="12.75">
      <c r="A1281" s="35" t="s">
        <v>56</v>
      </c>
      <c r="E1281" s="39" t="s">
        <v>99</v>
      </c>
    </row>
    <row r="1282" spans="1:5" ht="12.75">
      <c r="A1282" s="35" t="s">
        <v>58</v>
      </c>
      <c r="E1282" s="40" t="s">
        <v>5</v>
      </c>
    </row>
    <row r="1283" spans="1:5" ht="12.75">
      <c r="A1283" t="s">
        <v>59</v>
      </c>
      <c r="E1283" s="39" t="s">
        <v>5</v>
      </c>
    </row>
    <row r="1284" spans="1:16" ht="12.75">
      <c r="A1284" t="s">
        <v>50</v>
      </c>
      <c s="34" t="s">
        <v>1046</v>
      </c>
      <c s="34" t="s">
        <v>871</v>
      </c>
      <c s="35" t="s">
        <v>5</v>
      </c>
      <c s="6" t="s">
        <v>872</v>
      </c>
      <c s="36" t="s">
        <v>65</v>
      </c>
      <c s="37">
        <v>1</v>
      </c>
      <c s="36">
        <v>0</v>
      </c>
      <c s="36">
        <f>ROUND(G1284*H1284,6)</f>
      </c>
      <c r="L1284" s="38">
        <v>0</v>
      </c>
      <c s="32">
        <f>ROUND(ROUND(L1284,2)*ROUND(G1284,3),2)</f>
      </c>
      <c s="36" t="s">
        <v>68</v>
      </c>
      <c>
        <f>(M1284*21)/100</f>
      </c>
      <c t="s">
        <v>28</v>
      </c>
    </row>
    <row r="1285" spans="1:5" ht="12.75">
      <c r="A1285" s="35" t="s">
        <v>56</v>
      </c>
      <c r="E1285" s="39" t="s">
        <v>872</v>
      </c>
    </row>
    <row r="1286" spans="1:5" ht="12.75">
      <c r="A1286" s="35" t="s">
        <v>58</v>
      </c>
      <c r="E1286" s="40" t="s">
        <v>5</v>
      </c>
    </row>
    <row r="1287" spans="1:5" ht="12.75">
      <c r="A1287" t="s">
        <v>59</v>
      </c>
      <c r="E1287" s="39" t="s">
        <v>5</v>
      </c>
    </row>
    <row r="1288" spans="1:13" ht="12.75">
      <c r="A1288" t="s">
        <v>47</v>
      </c>
      <c r="C1288" s="31" t="s">
        <v>1047</v>
      </c>
      <c r="E1288" s="33" t="s">
        <v>874</v>
      </c>
      <c r="J1288" s="32">
        <f>0</f>
      </c>
      <c s="32">
        <f>0</f>
      </c>
      <c s="32">
        <f>0+L1289+L1293+L1297+L1301+L1305+L1309+L1313+L1317+L1321+L1325+L1329+L1333+L1337+L1341+L1345+L1349+L1353</f>
      </c>
      <c s="32">
        <f>0+M1289+M1293+M1297+M1301+M1305+M1309+M1313+M1317+M1321+M1325+M1329+M1333+M1337+M1341+M1345+M1349+M1353</f>
      </c>
    </row>
    <row r="1289" spans="1:16" ht="12.75">
      <c r="A1289" t="s">
        <v>50</v>
      </c>
      <c s="34" t="s">
        <v>1048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ROUND(G1289*H1289,6)</f>
      </c>
      <c r="L1289" s="38">
        <v>0</v>
      </c>
      <c s="32">
        <f>ROUND(ROUND(L1289,2)*ROUND(G1289,3),2)</f>
      </c>
      <c s="36" t="s">
        <v>55</v>
      </c>
      <c>
        <f>(M1289*21)/100</f>
      </c>
      <c t="s">
        <v>28</v>
      </c>
    </row>
    <row r="1290" spans="1:5" ht="12.75">
      <c r="A1290" s="35" t="s">
        <v>56</v>
      </c>
      <c r="E1290" s="39" t="s">
        <v>556</v>
      </c>
    </row>
    <row r="1291" spans="1:5" ht="12.75">
      <c r="A1291" s="35" t="s">
        <v>58</v>
      </c>
      <c r="E1291" s="40" t="s">
        <v>5</v>
      </c>
    </row>
    <row r="1292" spans="1:5" ht="12.75">
      <c r="A1292" t="s">
        <v>59</v>
      </c>
      <c r="E1292" s="39" t="s">
        <v>5</v>
      </c>
    </row>
    <row r="1293" spans="1:16" ht="12.75">
      <c r="A1293" t="s">
        <v>50</v>
      </c>
      <c s="34" t="s">
        <v>1049</v>
      </c>
      <c s="34" t="s">
        <v>950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ROUND(G1293*H1293,6)</f>
      </c>
      <c r="L1293" s="38">
        <v>0</v>
      </c>
      <c s="32">
        <f>ROUND(ROUND(L1293,2)*ROUND(G1293,3),2)</f>
      </c>
      <c s="36" t="s">
        <v>68</v>
      </c>
      <c>
        <f>(M1293*21)/100</f>
      </c>
      <c t="s">
        <v>28</v>
      </c>
    </row>
    <row r="1294" spans="1:5" ht="12.75">
      <c r="A1294" s="35" t="s">
        <v>56</v>
      </c>
      <c r="E1294" s="39" t="s">
        <v>951</v>
      </c>
    </row>
    <row r="1295" spans="1:5" ht="12.75">
      <c r="A1295" s="35" t="s">
        <v>58</v>
      </c>
      <c r="E1295" s="40" t="s">
        <v>5</v>
      </c>
    </row>
    <row r="1296" spans="1:5" ht="12.75">
      <c r="A1296" t="s">
        <v>59</v>
      </c>
      <c r="E1296" s="39" t="s">
        <v>5</v>
      </c>
    </row>
    <row r="1297" spans="1:16" ht="12.75">
      <c r="A1297" t="s">
        <v>50</v>
      </c>
      <c s="34" t="s">
        <v>1050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ROUND(G1297*H1297,6)</f>
      </c>
      <c r="L1297" s="38">
        <v>0</v>
      </c>
      <c s="32">
        <f>ROUND(ROUND(L1297,2)*ROUND(G1297,3),2)</f>
      </c>
      <c s="36" t="s">
        <v>55</v>
      </c>
      <c>
        <f>(M1297*21)/100</f>
      </c>
      <c t="s">
        <v>28</v>
      </c>
    </row>
    <row r="1298" spans="1:5" ht="12.75">
      <c r="A1298" s="35" t="s">
        <v>56</v>
      </c>
      <c r="E1298" s="39" t="s">
        <v>128</v>
      </c>
    </row>
    <row r="1299" spans="1:5" ht="12.75">
      <c r="A1299" s="35" t="s">
        <v>58</v>
      </c>
      <c r="E1299" s="40" t="s">
        <v>5</v>
      </c>
    </row>
    <row r="1300" spans="1:5" ht="12.75">
      <c r="A1300" t="s">
        <v>59</v>
      </c>
      <c r="E1300" s="39" t="s">
        <v>5</v>
      </c>
    </row>
    <row r="1301" spans="1:16" ht="12.75">
      <c r="A1301" t="s">
        <v>50</v>
      </c>
      <c s="34" t="s">
        <v>1051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ROUND(G1301*H1301,6)</f>
      </c>
      <c r="L1301" s="38">
        <v>0</v>
      </c>
      <c s="32">
        <f>ROUND(ROUND(L1301,2)*ROUND(G1301,3),2)</f>
      </c>
      <c s="36" t="s">
        <v>68</v>
      </c>
      <c>
        <f>(M1301*21)/100</f>
      </c>
      <c t="s">
        <v>28</v>
      </c>
    </row>
    <row r="1302" spans="1:5" ht="12.75">
      <c r="A1302" s="35" t="s">
        <v>56</v>
      </c>
      <c r="E1302" s="39" t="s">
        <v>785</v>
      </c>
    </row>
    <row r="1303" spans="1:5" ht="12.75">
      <c r="A1303" s="35" t="s">
        <v>58</v>
      </c>
      <c r="E1303" s="40" t="s">
        <v>5</v>
      </c>
    </row>
    <row r="1304" spans="1:5" ht="12.75">
      <c r="A1304" t="s">
        <v>59</v>
      </c>
      <c r="E1304" s="39" t="s">
        <v>5</v>
      </c>
    </row>
    <row r="1305" spans="1:16" ht="12.75">
      <c r="A1305" t="s">
        <v>50</v>
      </c>
      <c s="34" t="s">
        <v>1052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ROUND(G1305*H1305,6)</f>
      </c>
      <c r="L1305" s="38">
        <v>0</v>
      </c>
      <c s="32">
        <f>ROUND(ROUND(L1305,2)*ROUND(G1305,3),2)</f>
      </c>
      <c s="36" t="s">
        <v>55</v>
      </c>
      <c>
        <f>(M1305*21)/100</f>
      </c>
      <c t="s">
        <v>28</v>
      </c>
    </row>
    <row r="1306" spans="1:5" ht="12.75">
      <c r="A1306" s="35" t="s">
        <v>56</v>
      </c>
      <c r="E1306" s="39" t="s">
        <v>128</v>
      </c>
    </row>
    <row r="1307" spans="1:5" ht="12.75">
      <c r="A1307" s="35" t="s">
        <v>58</v>
      </c>
      <c r="E1307" s="40" t="s">
        <v>5</v>
      </c>
    </row>
    <row r="1308" spans="1:5" ht="12.75">
      <c r="A1308" t="s">
        <v>59</v>
      </c>
      <c r="E1308" s="39" t="s">
        <v>5</v>
      </c>
    </row>
    <row r="1309" spans="1:16" ht="12.75">
      <c r="A1309" t="s">
        <v>50</v>
      </c>
      <c s="34" t="s">
        <v>1053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ROUND(G1309*H1309,6)</f>
      </c>
      <c r="L1309" s="38">
        <v>0</v>
      </c>
      <c s="32">
        <f>ROUND(ROUND(L1309,2)*ROUND(G1309,3),2)</f>
      </c>
      <c s="36" t="s">
        <v>68</v>
      </c>
      <c>
        <f>(M1309*21)/100</f>
      </c>
      <c t="s">
        <v>28</v>
      </c>
    </row>
    <row r="1310" spans="1:5" ht="12.75">
      <c r="A1310" s="35" t="s">
        <v>56</v>
      </c>
      <c r="E1310" s="39" t="s">
        <v>136</v>
      </c>
    </row>
    <row r="1311" spans="1:5" ht="12.75">
      <c r="A1311" s="35" t="s">
        <v>58</v>
      </c>
      <c r="E1311" s="40" t="s">
        <v>5</v>
      </c>
    </row>
    <row r="1312" spans="1:5" ht="12.75">
      <c r="A1312" t="s">
        <v>59</v>
      </c>
      <c r="E1312" s="39" t="s">
        <v>5</v>
      </c>
    </row>
    <row r="1313" spans="1:16" ht="12.75">
      <c r="A1313" t="s">
        <v>50</v>
      </c>
      <c s="34" t="s">
        <v>1054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ROUND(G1313*H1313,6)</f>
      </c>
      <c r="L1313" s="38">
        <v>0</v>
      </c>
      <c s="32">
        <f>ROUND(ROUND(L1313,2)*ROUND(G1313,3),2)</f>
      </c>
      <c s="36" t="s">
        <v>55</v>
      </c>
      <c>
        <f>(M1313*21)/100</f>
      </c>
      <c t="s">
        <v>28</v>
      </c>
    </row>
    <row r="1314" spans="1:5" ht="12.75">
      <c r="A1314" s="35" t="s">
        <v>56</v>
      </c>
      <c r="E1314" s="39" t="s">
        <v>789</v>
      </c>
    </row>
    <row r="1315" spans="1:5" ht="12.75">
      <c r="A1315" s="35" t="s">
        <v>58</v>
      </c>
      <c r="E1315" s="40" t="s">
        <v>5</v>
      </c>
    </row>
    <row r="1316" spans="1:5" ht="12.75">
      <c r="A1316" t="s">
        <v>59</v>
      </c>
      <c r="E1316" s="39" t="s">
        <v>5</v>
      </c>
    </row>
    <row r="1317" spans="1:16" ht="12.75">
      <c r="A1317" t="s">
        <v>50</v>
      </c>
      <c s="34" t="s">
        <v>1055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ROUND(G1317*H1317,6)</f>
      </c>
      <c r="L1317" s="38">
        <v>0</v>
      </c>
      <c s="32">
        <f>ROUND(ROUND(L1317,2)*ROUND(G1317,3),2)</f>
      </c>
      <c s="36" t="s">
        <v>68</v>
      </c>
      <c>
        <f>(M1317*21)/100</f>
      </c>
      <c t="s">
        <v>28</v>
      </c>
    </row>
    <row r="1318" spans="1:5" ht="12.75">
      <c r="A1318" s="35" t="s">
        <v>56</v>
      </c>
      <c r="E1318" s="39" t="s">
        <v>791</v>
      </c>
    </row>
    <row r="1319" spans="1:5" ht="12.75">
      <c r="A1319" s="35" t="s">
        <v>58</v>
      </c>
      <c r="E1319" s="40" t="s">
        <v>5</v>
      </c>
    </row>
    <row r="1320" spans="1:5" ht="12.75">
      <c r="A1320" t="s">
        <v>59</v>
      </c>
      <c r="E1320" s="39" t="s">
        <v>5</v>
      </c>
    </row>
    <row r="1321" spans="1:16" ht="12.75">
      <c r="A1321" t="s">
        <v>50</v>
      </c>
      <c s="34" t="s">
        <v>1056</v>
      </c>
      <c s="34" t="s">
        <v>534</v>
      </c>
      <c s="35" t="s">
        <v>5</v>
      </c>
      <c s="6" t="s">
        <v>535</v>
      </c>
      <c s="36" t="s">
        <v>65</v>
      </c>
      <c s="37">
        <v>6</v>
      </c>
      <c s="36">
        <v>0</v>
      </c>
      <c s="36">
        <f>ROUND(G1321*H1321,6)</f>
      </c>
      <c r="L1321" s="38">
        <v>0</v>
      </c>
      <c s="32">
        <f>ROUND(ROUND(L1321,2)*ROUND(G1321,3),2)</f>
      </c>
      <c s="36" t="s">
        <v>55</v>
      </c>
      <c>
        <f>(M1321*21)/100</f>
      </c>
      <c t="s">
        <v>28</v>
      </c>
    </row>
    <row r="1322" spans="1:5" ht="12.75">
      <c r="A1322" s="35" t="s">
        <v>56</v>
      </c>
      <c r="E1322" s="39" t="s">
        <v>535</v>
      </c>
    </row>
    <row r="1323" spans="1:5" ht="12.75">
      <c r="A1323" s="35" t="s">
        <v>58</v>
      </c>
      <c r="E1323" s="40" t="s">
        <v>5</v>
      </c>
    </row>
    <row r="1324" spans="1:5" ht="12.75">
      <c r="A1324" t="s">
        <v>59</v>
      </c>
      <c r="E1324" s="39" t="s">
        <v>5</v>
      </c>
    </row>
    <row r="1325" spans="1:16" ht="12.75">
      <c r="A1325" t="s">
        <v>50</v>
      </c>
      <c s="34" t="s">
        <v>1057</v>
      </c>
      <c s="34" t="s">
        <v>135</v>
      </c>
      <c s="35" t="s">
        <v>5</v>
      </c>
      <c s="6" t="s">
        <v>800</v>
      </c>
      <c s="36" t="s">
        <v>65</v>
      </c>
      <c s="37">
        <v>6</v>
      </c>
      <c s="36">
        <v>0</v>
      </c>
      <c s="36">
        <f>ROUND(G1325*H1325,6)</f>
      </c>
      <c r="L1325" s="38">
        <v>0</v>
      </c>
      <c s="32">
        <f>ROUND(ROUND(L1325,2)*ROUND(G1325,3),2)</f>
      </c>
      <c s="36" t="s">
        <v>68</v>
      </c>
      <c>
        <f>(M1325*21)/100</f>
      </c>
      <c t="s">
        <v>28</v>
      </c>
    </row>
    <row r="1326" spans="1:5" ht="12.75">
      <c r="A1326" s="35" t="s">
        <v>56</v>
      </c>
      <c r="E1326" s="39" t="s">
        <v>800</v>
      </c>
    </row>
    <row r="1327" spans="1:5" ht="12.75">
      <c r="A1327" s="35" t="s">
        <v>58</v>
      </c>
      <c r="E1327" s="40" t="s">
        <v>5</v>
      </c>
    </row>
    <row r="1328" spans="1:5" ht="12.75">
      <c r="A1328" t="s">
        <v>59</v>
      </c>
      <c r="E1328" s="39" t="s">
        <v>5</v>
      </c>
    </row>
    <row r="1329" spans="1:16" ht="12.75">
      <c r="A1329" t="s">
        <v>50</v>
      </c>
      <c s="34" t="s">
        <v>1058</v>
      </c>
      <c s="34" t="s">
        <v>788</v>
      </c>
      <c s="35" t="s">
        <v>62</v>
      </c>
      <c s="6" t="s">
        <v>789</v>
      </c>
      <c s="36" t="s">
        <v>65</v>
      </c>
      <c s="37">
        <v>3</v>
      </c>
      <c s="36">
        <v>0</v>
      </c>
      <c s="36">
        <f>ROUND(G1329*H1329,6)</f>
      </c>
      <c r="L1329" s="38">
        <v>0</v>
      </c>
      <c s="32">
        <f>ROUND(ROUND(L1329,2)*ROUND(G1329,3),2)</f>
      </c>
      <c s="36" t="s">
        <v>55</v>
      </c>
      <c>
        <f>(M1329*21)/100</f>
      </c>
      <c t="s">
        <v>28</v>
      </c>
    </row>
    <row r="1330" spans="1:5" ht="12.75">
      <c r="A1330" s="35" t="s">
        <v>56</v>
      </c>
      <c r="E1330" s="39" t="s">
        <v>789</v>
      </c>
    </row>
    <row r="1331" spans="1:5" ht="12.75">
      <c r="A1331" s="35" t="s">
        <v>58</v>
      </c>
      <c r="E1331" s="40" t="s">
        <v>5</v>
      </c>
    </row>
    <row r="1332" spans="1:5" ht="12.75">
      <c r="A1332" t="s">
        <v>59</v>
      </c>
      <c r="E1332" s="39" t="s">
        <v>5</v>
      </c>
    </row>
    <row r="1333" spans="1:16" ht="12.75">
      <c r="A1333" t="s">
        <v>50</v>
      </c>
      <c s="34" t="s">
        <v>1059</v>
      </c>
      <c s="34" t="s">
        <v>849</v>
      </c>
      <c s="35" t="s">
        <v>5</v>
      </c>
      <c s="6" t="s">
        <v>850</v>
      </c>
      <c s="36" t="s">
        <v>65</v>
      </c>
      <c s="37">
        <v>1</v>
      </c>
      <c s="36">
        <v>0</v>
      </c>
      <c s="36">
        <f>ROUND(G1333*H1333,6)</f>
      </c>
      <c r="L1333" s="38">
        <v>0</v>
      </c>
      <c s="32">
        <f>ROUND(ROUND(L1333,2)*ROUND(G1333,3),2)</f>
      </c>
      <c s="36" t="s">
        <v>55</v>
      </c>
      <c>
        <f>(M1333*21)/100</f>
      </c>
      <c t="s">
        <v>28</v>
      </c>
    </row>
    <row r="1334" spans="1:5" ht="12.75">
      <c r="A1334" s="35" t="s">
        <v>56</v>
      </c>
      <c r="E1334" s="39" t="s">
        <v>850</v>
      </c>
    </row>
    <row r="1335" spans="1:5" ht="12.75">
      <c r="A1335" s="35" t="s">
        <v>58</v>
      </c>
      <c r="E1335" s="40" t="s">
        <v>5</v>
      </c>
    </row>
    <row r="1336" spans="1:5" ht="12.75">
      <c r="A1336" t="s">
        <v>59</v>
      </c>
      <c r="E1336" s="39" t="s">
        <v>5</v>
      </c>
    </row>
    <row r="1337" spans="1:16" ht="12.75">
      <c r="A1337" t="s">
        <v>50</v>
      </c>
      <c s="34" t="s">
        <v>1060</v>
      </c>
      <c s="34" t="s">
        <v>796</v>
      </c>
      <c s="35" t="s">
        <v>5</v>
      </c>
      <c s="6" t="s">
        <v>797</v>
      </c>
      <c s="36" t="s">
        <v>206</v>
      </c>
      <c s="37">
        <v>2</v>
      </c>
      <c s="36">
        <v>0</v>
      </c>
      <c s="36">
        <f>ROUND(G1337*H1337,6)</f>
      </c>
      <c r="L1337" s="38">
        <v>0</v>
      </c>
      <c s="32">
        <f>ROUND(ROUND(L1337,2)*ROUND(G1337,3),2)</f>
      </c>
      <c s="36" t="s">
        <v>68</v>
      </c>
      <c>
        <f>(M1337*21)/100</f>
      </c>
      <c t="s">
        <v>28</v>
      </c>
    </row>
    <row r="1338" spans="1:5" ht="12.75">
      <c r="A1338" s="35" t="s">
        <v>56</v>
      </c>
      <c r="E1338" s="39" t="s">
        <v>797</v>
      </c>
    </row>
    <row r="1339" spans="1:5" ht="12.75">
      <c r="A1339" s="35" t="s">
        <v>58</v>
      </c>
      <c r="E1339" s="40" t="s">
        <v>5</v>
      </c>
    </row>
    <row r="1340" spans="1:5" ht="12.75">
      <c r="A1340" t="s">
        <v>59</v>
      </c>
      <c r="E1340" s="39" t="s">
        <v>5</v>
      </c>
    </row>
    <row r="1341" spans="1:16" ht="12.75">
      <c r="A1341" t="s">
        <v>50</v>
      </c>
      <c s="34" t="s">
        <v>1061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ROUND(G1341*H1341,6)</f>
      </c>
      <c r="L1341" s="38">
        <v>0</v>
      </c>
      <c s="32">
        <f>ROUND(ROUND(L1341,2)*ROUND(G1341,3),2)</f>
      </c>
      <c s="36" t="s">
        <v>55</v>
      </c>
      <c>
        <f>(M1341*21)/100</f>
      </c>
      <c t="s">
        <v>28</v>
      </c>
    </row>
    <row r="1342" spans="1:5" ht="12.75">
      <c r="A1342" s="35" t="s">
        <v>56</v>
      </c>
      <c r="E1342" s="39" t="s">
        <v>853</v>
      </c>
    </row>
    <row r="1343" spans="1:5" ht="12.75">
      <c r="A1343" s="35" t="s">
        <v>58</v>
      </c>
      <c r="E1343" s="40" t="s">
        <v>5</v>
      </c>
    </row>
    <row r="1344" spans="1:5" ht="12.75">
      <c r="A1344" t="s">
        <v>59</v>
      </c>
      <c r="E1344" s="39" t="s">
        <v>5</v>
      </c>
    </row>
    <row r="1345" spans="1:16" ht="12.75">
      <c r="A1345" t="s">
        <v>50</v>
      </c>
      <c s="34" t="s">
        <v>1062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ROUND(G1345*H1345,6)</f>
      </c>
      <c r="L1345" s="38">
        <v>0</v>
      </c>
      <c s="32">
        <f>ROUND(ROUND(L1345,2)*ROUND(G1345,3),2)</f>
      </c>
      <c s="36" t="s">
        <v>55</v>
      </c>
      <c>
        <f>(M1345*21)/100</f>
      </c>
      <c t="s">
        <v>28</v>
      </c>
    </row>
    <row r="1346" spans="1:5" ht="12.75">
      <c r="A1346" s="35" t="s">
        <v>56</v>
      </c>
      <c r="E1346" s="39" t="s">
        <v>856</v>
      </c>
    </row>
    <row r="1347" spans="1:5" ht="12.75">
      <c r="A1347" s="35" t="s">
        <v>58</v>
      </c>
      <c r="E1347" s="40" t="s">
        <v>5</v>
      </c>
    </row>
    <row r="1348" spans="1:5" ht="12.75">
      <c r="A1348" t="s">
        <v>59</v>
      </c>
      <c r="E1348" s="39" t="s">
        <v>5</v>
      </c>
    </row>
    <row r="1349" spans="1:16" ht="12.75">
      <c r="A1349" t="s">
        <v>50</v>
      </c>
      <c s="34" t="s">
        <v>1063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ROUND(G1349*H1349,6)</f>
      </c>
      <c r="L1349" s="38">
        <v>0</v>
      </c>
      <c s="32">
        <f>ROUND(ROUND(L1349,2)*ROUND(G1349,3),2)</f>
      </c>
      <c s="36" t="s">
        <v>55</v>
      </c>
      <c>
        <f>(M1349*21)/100</f>
      </c>
      <c t="s">
        <v>28</v>
      </c>
    </row>
    <row r="1350" spans="1:5" ht="12.75">
      <c r="A1350" s="35" t="s">
        <v>56</v>
      </c>
      <c r="E1350" s="39" t="s">
        <v>142</v>
      </c>
    </row>
    <row r="1351" spans="1:5" ht="12.75">
      <c r="A1351" s="35" t="s">
        <v>58</v>
      </c>
      <c r="E1351" s="40" t="s">
        <v>5</v>
      </c>
    </row>
    <row r="1352" spans="1:5" ht="12.75">
      <c r="A1352" t="s">
        <v>59</v>
      </c>
      <c r="E1352" s="39" t="s">
        <v>5</v>
      </c>
    </row>
    <row r="1353" spans="1:16" ht="25.5">
      <c r="A1353" t="s">
        <v>50</v>
      </c>
      <c s="34" t="s">
        <v>1064</v>
      </c>
      <c s="34" t="s">
        <v>859</v>
      </c>
      <c s="35" t="s">
        <v>5</v>
      </c>
      <c s="6" t="s">
        <v>860</v>
      </c>
      <c s="36" t="s">
        <v>65</v>
      </c>
      <c s="37">
        <v>1</v>
      </c>
      <c s="36">
        <v>0</v>
      </c>
      <c s="36">
        <f>ROUND(G1353*H1353,6)</f>
      </c>
      <c r="L1353" s="38">
        <v>0</v>
      </c>
      <c s="32">
        <f>ROUND(ROUND(L1353,2)*ROUND(G1353,3),2)</f>
      </c>
      <c s="36" t="s">
        <v>68</v>
      </c>
      <c>
        <f>(M1353*21)/100</f>
      </c>
      <c t="s">
        <v>28</v>
      </c>
    </row>
    <row r="1354" spans="1:5" ht="25.5">
      <c r="A1354" s="35" t="s">
        <v>56</v>
      </c>
      <c r="E1354" s="39" t="s">
        <v>860</v>
      </c>
    </row>
    <row r="1355" spans="1:5" ht="12.75">
      <c r="A1355" s="35" t="s">
        <v>58</v>
      </c>
      <c r="E1355" s="40" t="s">
        <v>5</v>
      </c>
    </row>
    <row r="1356" spans="1:5" ht="12.75">
      <c r="A1356" t="s">
        <v>59</v>
      </c>
      <c r="E1356" s="39" t="s">
        <v>5</v>
      </c>
    </row>
    <row r="1357" spans="1:13" ht="12.75">
      <c r="A1357" t="s">
        <v>47</v>
      </c>
      <c r="C1357" s="31" t="s">
        <v>1065</v>
      </c>
      <c r="E1357" s="33" t="s">
        <v>893</v>
      </c>
      <c r="J1357" s="32">
        <f>0</f>
      </c>
      <c s="32">
        <f>0</f>
      </c>
      <c s="32">
        <f>0+L1358+L1362+L1366+L1370+L1374+L1378+L1382+L1386+L1390+L1394+L1398+L1402+L1406+L1410+L1414+L1418+L1422</f>
      </c>
      <c s="32">
        <f>0+M1358+M1362+M1366+M1370+M1374+M1378+M1382+M1386+M1390+M1394+M1398+M1402+M1406+M1410+M1414+M1418+M1422</f>
      </c>
    </row>
    <row r="1358" spans="1:16" ht="12.75">
      <c r="A1358" t="s">
        <v>50</v>
      </c>
      <c s="34" t="s">
        <v>1066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ROUND(G1358*H1358,6)</f>
      </c>
      <c r="L1358" s="38">
        <v>0</v>
      </c>
      <c s="32">
        <f>ROUND(ROUND(L1358,2)*ROUND(G1358,3),2)</f>
      </c>
      <c s="36" t="s">
        <v>55</v>
      </c>
      <c>
        <f>(M1358*21)/100</f>
      </c>
      <c t="s">
        <v>28</v>
      </c>
    </row>
    <row r="1359" spans="1:5" ht="12.75">
      <c r="A1359" s="35" t="s">
        <v>56</v>
      </c>
      <c r="E1359" s="39" t="s">
        <v>556</v>
      </c>
    </row>
    <row r="1360" spans="1:5" ht="12.75">
      <c r="A1360" s="35" t="s">
        <v>58</v>
      </c>
      <c r="E1360" s="40" t="s">
        <v>5</v>
      </c>
    </row>
    <row r="1361" spans="1:5" ht="12.75">
      <c r="A1361" t="s">
        <v>59</v>
      </c>
      <c r="E1361" s="39" t="s">
        <v>5</v>
      </c>
    </row>
    <row r="1362" spans="1:16" ht="12.75">
      <c r="A1362" t="s">
        <v>50</v>
      </c>
      <c s="34" t="s">
        <v>1067</v>
      </c>
      <c s="34" t="s">
        <v>950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ROUND(G1362*H1362,6)</f>
      </c>
      <c r="L1362" s="38">
        <v>0</v>
      </c>
      <c s="32">
        <f>ROUND(ROUND(L1362,2)*ROUND(G1362,3),2)</f>
      </c>
      <c s="36" t="s">
        <v>68</v>
      </c>
      <c>
        <f>(M1362*21)/100</f>
      </c>
      <c t="s">
        <v>28</v>
      </c>
    </row>
    <row r="1363" spans="1:5" ht="12.75">
      <c r="A1363" s="35" t="s">
        <v>56</v>
      </c>
      <c r="E1363" s="39" t="s">
        <v>951</v>
      </c>
    </row>
    <row r="1364" spans="1:5" ht="12.75">
      <c r="A1364" s="35" t="s">
        <v>58</v>
      </c>
      <c r="E1364" s="40" t="s">
        <v>5</v>
      </c>
    </row>
    <row r="1365" spans="1:5" ht="12.75">
      <c r="A1365" t="s">
        <v>59</v>
      </c>
      <c r="E1365" s="39" t="s">
        <v>5</v>
      </c>
    </row>
    <row r="1366" spans="1:16" ht="12.75">
      <c r="A1366" t="s">
        <v>50</v>
      </c>
      <c s="34" t="s">
        <v>1068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ROUND(G1366*H1366,6)</f>
      </c>
      <c r="L1366" s="38">
        <v>0</v>
      </c>
      <c s="32">
        <f>ROUND(ROUND(L1366,2)*ROUND(G1366,3),2)</f>
      </c>
      <c s="36" t="s">
        <v>55</v>
      </c>
      <c>
        <f>(M1366*21)/100</f>
      </c>
      <c t="s">
        <v>28</v>
      </c>
    </row>
    <row r="1367" spans="1:5" ht="12.75">
      <c r="A1367" s="35" t="s">
        <v>56</v>
      </c>
      <c r="E1367" s="39" t="s">
        <v>128</v>
      </c>
    </row>
    <row r="1368" spans="1:5" ht="12.75">
      <c r="A1368" s="35" t="s">
        <v>58</v>
      </c>
      <c r="E1368" s="40" t="s">
        <v>5</v>
      </c>
    </row>
    <row r="1369" spans="1:5" ht="12.75">
      <c r="A1369" t="s">
        <v>59</v>
      </c>
      <c r="E1369" s="39" t="s">
        <v>5</v>
      </c>
    </row>
    <row r="1370" spans="1:16" ht="12.75">
      <c r="A1370" t="s">
        <v>50</v>
      </c>
      <c s="34" t="s">
        <v>1069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ROUND(G1370*H1370,6)</f>
      </c>
      <c r="L1370" s="38">
        <v>0</v>
      </c>
      <c s="32">
        <f>ROUND(ROUND(L1370,2)*ROUND(G1370,3),2)</f>
      </c>
      <c s="36" t="s">
        <v>68</v>
      </c>
      <c>
        <f>(M1370*21)/100</f>
      </c>
      <c t="s">
        <v>28</v>
      </c>
    </row>
    <row r="1371" spans="1:5" ht="12.75">
      <c r="A1371" s="35" t="s">
        <v>56</v>
      </c>
      <c r="E1371" s="39" t="s">
        <v>785</v>
      </c>
    </row>
    <row r="1372" spans="1:5" ht="12.75">
      <c r="A1372" s="35" t="s">
        <v>58</v>
      </c>
      <c r="E1372" s="40" t="s">
        <v>5</v>
      </c>
    </row>
    <row r="1373" spans="1:5" ht="12.75">
      <c r="A1373" t="s">
        <v>59</v>
      </c>
      <c r="E1373" s="39" t="s">
        <v>5</v>
      </c>
    </row>
    <row r="1374" spans="1:16" ht="12.75">
      <c r="A1374" t="s">
        <v>50</v>
      </c>
      <c s="34" t="s">
        <v>1070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ROUND(G1374*H1374,6)</f>
      </c>
      <c r="L1374" s="38">
        <v>0</v>
      </c>
      <c s="32">
        <f>ROUND(ROUND(L1374,2)*ROUND(G1374,3),2)</f>
      </c>
      <c s="36" t="s">
        <v>55</v>
      </c>
      <c>
        <f>(M1374*21)/100</f>
      </c>
      <c t="s">
        <v>28</v>
      </c>
    </row>
    <row r="1375" spans="1:5" ht="12.75">
      <c r="A1375" s="35" t="s">
        <v>56</v>
      </c>
      <c r="E1375" s="39" t="s">
        <v>128</v>
      </c>
    </row>
    <row r="1376" spans="1:5" ht="12.75">
      <c r="A1376" s="35" t="s">
        <v>58</v>
      </c>
      <c r="E1376" s="40" t="s">
        <v>5</v>
      </c>
    </row>
    <row r="1377" spans="1:5" ht="12.75">
      <c r="A1377" t="s">
        <v>59</v>
      </c>
      <c r="E1377" s="39" t="s">
        <v>5</v>
      </c>
    </row>
    <row r="1378" spans="1:16" ht="12.75">
      <c r="A1378" t="s">
        <v>50</v>
      </c>
      <c s="34" t="s">
        <v>1071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ROUND(G1378*H1378,6)</f>
      </c>
      <c r="L1378" s="38">
        <v>0</v>
      </c>
      <c s="32">
        <f>ROUND(ROUND(L1378,2)*ROUND(G1378,3),2)</f>
      </c>
      <c s="36" t="s">
        <v>68</v>
      </c>
      <c>
        <f>(M1378*21)/100</f>
      </c>
      <c t="s">
        <v>28</v>
      </c>
    </row>
    <row r="1379" spans="1:5" ht="12.75">
      <c r="A1379" s="35" t="s">
        <v>56</v>
      </c>
      <c r="E1379" s="39" t="s">
        <v>136</v>
      </c>
    </row>
    <row r="1380" spans="1:5" ht="12.75">
      <c r="A1380" s="35" t="s">
        <v>58</v>
      </c>
      <c r="E1380" s="40" t="s">
        <v>5</v>
      </c>
    </row>
    <row r="1381" spans="1:5" ht="12.75">
      <c r="A1381" t="s">
        <v>59</v>
      </c>
      <c r="E1381" s="39" t="s">
        <v>5</v>
      </c>
    </row>
    <row r="1382" spans="1:16" ht="12.75">
      <c r="A1382" t="s">
        <v>50</v>
      </c>
      <c s="34" t="s">
        <v>1072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ROUND(G1382*H1382,6)</f>
      </c>
      <c r="L1382" s="38">
        <v>0</v>
      </c>
      <c s="32">
        <f>ROUND(ROUND(L1382,2)*ROUND(G1382,3),2)</f>
      </c>
      <c s="36" t="s">
        <v>55</v>
      </c>
      <c>
        <f>(M1382*21)/100</f>
      </c>
      <c t="s">
        <v>28</v>
      </c>
    </row>
    <row r="1383" spans="1:5" ht="12.75">
      <c r="A1383" s="35" t="s">
        <v>56</v>
      </c>
      <c r="E1383" s="39" t="s">
        <v>789</v>
      </c>
    </row>
    <row r="1384" spans="1:5" ht="12.75">
      <c r="A1384" s="35" t="s">
        <v>58</v>
      </c>
      <c r="E1384" s="40" t="s">
        <v>5</v>
      </c>
    </row>
    <row r="1385" spans="1:5" ht="12.75">
      <c r="A1385" t="s">
        <v>59</v>
      </c>
      <c r="E1385" s="39" t="s">
        <v>5</v>
      </c>
    </row>
    <row r="1386" spans="1:16" ht="12.75">
      <c r="A1386" t="s">
        <v>50</v>
      </c>
      <c s="34" t="s">
        <v>1073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ROUND(G1386*H1386,6)</f>
      </c>
      <c r="L1386" s="38">
        <v>0</v>
      </c>
      <c s="32">
        <f>ROUND(ROUND(L1386,2)*ROUND(G1386,3),2)</f>
      </c>
      <c s="36" t="s">
        <v>68</v>
      </c>
      <c>
        <f>(M1386*21)/100</f>
      </c>
      <c t="s">
        <v>28</v>
      </c>
    </row>
    <row r="1387" spans="1:5" ht="12.75">
      <c r="A1387" s="35" t="s">
        <v>56</v>
      </c>
      <c r="E1387" s="39" t="s">
        <v>791</v>
      </c>
    </row>
    <row r="1388" spans="1:5" ht="12.75">
      <c r="A1388" s="35" t="s">
        <v>58</v>
      </c>
      <c r="E1388" s="40" t="s">
        <v>5</v>
      </c>
    </row>
    <row r="1389" spans="1:5" ht="12.75">
      <c r="A1389" t="s">
        <v>59</v>
      </c>
      <c r="E1389" s="39" t="s">
        <v>5</v>
      </c>
    </row>
    <row r="1390" spans="1:16" ht="12.75">
      <c r="A1390" t="s">
        <v>50</v>
      </c>
      <c s="34" t="s">
        <v>1074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ROUND(G1390*H1390,6)</f>
      </c>
      <c r="L1390" s="38">
        <v>0</v>
      </c>
      <c s="32">
        <f>ROUND(ROUND(L1390,2)*ROUND(G1390,3),2)</f>
      </c>
      <c s="36" t="s">
        <v>55</v>
      </c>
      <c>
        <f>(M1390*21)/100</f>
      </c>
      <c t="s">
        <v>28</v>
      </c>
    </row>
    <row r="1391" spans="1:5" ht="12.75">
      <c r="A1391" s="35" t="s">
        <v>56</v>
      </c>
      <c r="E1391" s="39" t="s">
        <v>789</v>
      </c>
    </row>
    <row r="1392" spans="1:5" ht="12.75">
      <c r="A1392" s="35" t="s">
        <v>58</v>
      </c>
      <c r="E1392" s="40" t="s">
        <v>5</v>
      </c>
    </row>
    <row r="1393" spans="1:5" ht="12.75">
      <c r="A1393" t="s">
        <v>59</v>
      </c>
      <c r="E1393" s="39" t="s">
        <v>5</v>
      </c>
    </row>
    <row r="1394" spans="1:16" ht="12.75">
      <c r="A1394" t="s">
        <v>50</v>
      </c>
      <c s="34" t="s">
        <v>1075</v>
      </c>
      <c s="34" t="s">
        <v>796</v>
      </c>
      <c s="35" t="s">
        <v>5</v>
      </c>
      <c s="6" t="s">
        <v>797</v>
      </c>
      <c s="36" t="s">
        <v>206</v>
      </c>
      <c s="37">
        <v>2</v>
      </c>
      <c s="36">
        <v>0</v>
      </c>
      <c s="36">
        <f>ROUND(G1394*H1394,6)</f>
      </c>
      <c r="L1394" s="38">
        <v>0</v>
      </c>
      <c s="32">
        <f>ROUND(ROUND(L1394,2)*ROUND(G1394,3),2)</f>
      </c>
      <c s="36" t="s">
        <v>68</v>
      </c>
      <c>
        <f>(M1394*21)/100</f>
      </c>
      <c t="s">
        <v>28</v>
      </c>
    </row>
    <row r="1395" spans="1:5" ht="12.75">
      <c r="A1395" s="35" t="s">
        <v>56</v>
      </c>
      <c r="E1395" s="39" t="s">
        <v>797</v>
      </c>
    </row>
    <row r="1396" spans="1:5" ht="12.75">
      <c r="A1396" s="35" t="s">
        <v>58</v>
      </c>
      <c r="E1396" s="40" t="s">
        <v>5</v>
      </c>
    </row>
    <row r="1397" spans="1:5" ht="12.75">
      <c r="A1397" t="s">
        <v>59</v>
      </c>
      <c r="E1397" s="39" t="s">
        <v>5</v>
      </c>
    </row>
    <row r="1398" spans="1:16" ht="12.75">
      <c r="A1398" t="s">
        <v>50</v>
      </c>
      <c s="34" t="s">
        <v>1076</v>
      </c>
      <c s="34" t="s">
        <v>98</v>
      </c>
      <c s="35" t="s">
        <v>62</v>
      </c>
      <c s="6" t="s">
        <v>99</v>
      </c>
      <c s="36" t="s">
        <v>65</v>
      </c>
      <c s="37">
        <v>2</v>
      </c>
      <c s="36">
        <v>0</v>
      </c>
      <c s="36">
        <f>ROUND(G1398*H1398,6)</f>
      </c>
      <c r="L1398" s="38">
        <v>0</v>
      </c>
      <c s="32">
        <f>ROUND(ROUND(L1398,2)*ROUND(G1398,3),2)</f>
      </c>
      <c s="36" t="s">
        <v>55</v>
      </c>
      <c>
        <f>(M1398*21)/100</f>
      </c>
      <c t="s">
        <v>28</v>
      </c>
    </row>
    <row r="1399" spans="1:5" ht="12.75">
      <c r="A1399" s="35" t="s">
        <v>56</v>
      </c>
      <c r="E1399" s="39" t="s">
        <v>99</v>
      </c>
    </row>
    <row r="1400" spans="1:5" ht="12.75">
      <c r="A1400" s="35" t="s">
        <v>58</v>
      </c>
      <c r="E1400" s="40" t="s">
        <v>5</v>
      </c>
    </row>
    <row r="1401" spans="1:5" ht="12.75">
      <c r="A1401" t="s">
        <v>59</v>
      </c>
      <c r="E1401" s="39" t="s">
        <v>5</v>
      </c>
    </row>
    <row r="1402" spans="1:16" ht="12.75">
      <c r="A1402" t="s">
        <v>50</v>
      </c>
      <c s="34" t="s">
        <v>1077</v>
      </c>
      <c s="34" t="s">
        <v>155</v>
      </c>
      <c s="35" t="s">
        <v>5</v>
      </c>
      <c s="6" t="s">
        <v>863</v>
      </c>
      <c s="36" t="s">
        <v>65</v>
      </c>
      <c s="37">
        <v>2</v>
      </c>
      <c s="36">
        <v>0</v>
      </c>
      <c s="36">
        <f>ROUND(G1402*H1402,6)</f>
      </c>
      <c r="L1402" s="38">
        <v>0</v>
      </c>
      <c s="32">
        <f>ROUND(ROUND(L1402,2)*ROUND(G1402,3),2)</f>
      </c>
      <c s="36" t="s">
        <v>68</v>
      </c>
      <c>
        <f>(M1402*21)/100</f>
      </c>
      <c t="s">
        <v>28</v>
      </c>
    </row>
    <row r="1403" spans="1:5" ht="12.75">
      <c r="A1403" s="35" t="s">
        <v>56</v>
      </c>
      <c r="E1403" s="39" t="s">
        <v>863</v>
      </c>
    </row>
    <row r="1404" spans="1:5" ht="12.75">
      <c r="A1404" s="35" t="s">
        <v>58</v>
      </c>
      <c r="E1404" s="40" t="s">
        <v>5</v>
      </c>
    </row>
    <row r="1405" spans="1:5" ht="12.75">
      <c r="A1405" t="s">
        <v>59</v>
      </c>
      <c r="E1405" s="39" t="s">
        <v>5</v>
      </c>
    </row>
    <row r="1406" spans="1:16" ht="12.75">
      <c r="A1406" t="s">
        <v>50</v>
      </c>
      <c s="34" t="s">
        <v>1078</v>
      </c>
      <c s="34" t="s">
        <v>808</v>
      </c>
      <c s="35" t="s">
        <v>5</v>
      </c>
      <c s="6" t="s">
        <v>737</v>
      </c>
      <c s="36" t="s">
        <v>206</v>
      </c>
      <c s="37">
        <v>2</v>
      </c>
      <c s="36">
        <v>0</v>
      </c>
      <c s="36">
        <f>ROUND(G1406*H1406,6)</f>
      </c>
      <c r="L1406" s="38">
        <v>0</v>
      </c>
      <c s="32">
        <f>ROUND(ROUND(L1406,2)*ROUND(G1406,3),2)</f>
      </c>
      <c s="36" t="s">
        <v>68</v>
      </c>
      <c>
        <f>(M1406*21)/100</f>
      </c>
      <c t="s">
        <v>28</v>
      </c>
    </row>
    <row r="1407" spans="1:5" ht="12.75">
      <c r="A1407" s="35" t="s">
        <v>56</v>
      </c>
      <c r="E1407" s="39" t="s">
        <v>737</v>
      </c>
    </row>
    <row r="1408" spans="1:5" ht="12.75">
      <c r="A1408" s="35" t="s">
        <v>58</v>
      </c>
      <c r="E1408" s="40" t="s">
        <v>5</v>
      </c>
    </row>
    <row r="1409" spans="1:5" ht="12.75">
      <c r="A1409" t="s">
        <v>59</v>
      </c>
      <c r="E1409" s="39" t="s">
        <v>5</v>
      </c>
    </row>
    <row r="1410" spans="1:16" ht="12.75">
      <c r="A1410" t="s">
        <v>50</v>
      </c>
      <c s="34" t="s">
        <v>1079</v>
      </c>
      <c s="34" t="s">
        <v>740</v>
      </c>
      <c s="35" t="s">
        <v>5</v>
      </c>
      <c s="6" t="s">
        <v>741</v>
      </c>
      <c s="36" t="s">
        <v>65</v>
      </c>
      <c s="37">
        <v>2</v>
      </c>
      <c s="36">
        <v>0</v>
      </c>
      <c s="36">
        <f>ROUND(G1410*H1410,6)</f>
      </c>
      <c r="L1410" s="38">
        <v>0</v>
      </c>
      <c s="32">
        <f>ROUND(ROUND(L1410,2)*ROUND(G1410,3),2)</f>
      </c>
      <c s="36" t="s">
        <v>68</v>
      </c>
      <c>
        <f>(M1410*21)/100</f>
      </c>
      <c t="s">
        <v>28</v>
      </c>
    </row>
    <row r="1411" spans="1:5" ht="12.75">
      <c r="A1411" s="35" t="s">
        <v>56</v>
      </c>
      <c r="E1411" s="39" t="s">
        <v>741</v>
      </c>
    </row>
    <row r="1412" spans="1:5" ht="12.75">
      <c r="A1412" s="35" t="s">
        <v>58</v>
      </c>
      <c r="E1412" s="40" t="s">
        <v>5</v>
      </c>
    </row>
    <row r="1413" spans="1:5" ht="12.75">
      <c r="A1413" t="s">
        <v>59</v>
      </c>
      <c r="E1413" s="39" t="s">
        <v>5</v>
      </c>
    </row>
    <row r="1414" spans="1:16" ht="12.75">
      <c r="A1414" t="s">
        <v>50</v>
      </c>
      <c s="34" t="s">
        <v>1080</v>
      </c>
      <c s="34" t="s">
        <v>867</v>
      </c>
      <c s="35" t="s">
        <v>5</v>
      </c>
      <c s="6" t="s">
        <v>868</v>
      </c>
      <c s="36" t="s">
        <v>206</v>
      </c>
      <c s="37">
        <v>2</v>
      </c>
      <c s="36">
        <v>0</v>
      </c>
      <c s="36">
        <f>ROUND(G1414*H1414,6)</f>
      </c>
      <c r="L1414" s="38">
        <v>0</v>
      </c>
      <c s="32">
        <f>ROUND(ROUND(L1414,2)*ROUND(G1414,3),2)</f>
      </c>
      <c s="36" t="s">
        <v>68</v>
      </c>
      <c>
        <f>(M1414*21)/100</f>
      </c>
      <c t="s">
        <v>28</v>
      </c>
    </row>
    <row r="1415" spans="1:5" ht="12.75">
      <c r="A1415" s="35" t="s">
        <v>56</v>
      </c>
      <c r="E1415" s="39" t="s">
        <v>868</v>
      </c>
    </row>
    <row r="1416" spans="1:5" ht="12.75">
      <c r="A1416" s="35" t="s">
        <v>58</v>
      </c>
      <c r="E1416" s="40" t="s">
        <v>5</v>
      </c>
    </row>
    <row r="1417" spans="1:5" ht="12.75">
      <c r="A1417" t="s">
        <v>59</v>
      </c>
      <c r="E1417" s="39" t="s">
        <v>5</v>
      </c>
    </row>
    <row r="1418" spans="1:16" ht="12.75">
      <c r="A1418" t="s">
        <v>50</v>
      </c>
      <c s="34" t="s">
        <v>1081</v>
      </c>
      <c s="34" t="s">
        <v>98</v>
      </c>
      <c s="35" t="s">
        <v>5</v>
      </c>
      <c s="6" t="s">
        <v>99</v>
      </c>
      <c s="36" t="s">
        <v>65</v>
      </c>
      <c s="37">
        <v>1</v>
      </c>
      <c s="36">
        <v>0</v>
      </c>
      <c s="36">
        <f>ROUND(G1418*H1418,6)</f>
      </c>
      <c r="L1418" s="38">
        <v>0</v>
      </c>
      <c s="32">
        <f>ROUND(ROUND(L1418,2)*ROUND(G1418,3),2)</f>
      </c>
      <c s="36" t="s">
        <v>55</v>
      </c>
      <c>
        <f>(M1418*21)/100</f>
      </c>
      <c t="s">
        <v>28</v>
      </c>
    </row>
    <row r="1419" spans="1:5" ht="12.75">
      <c r="A1419" s="35" t="s">
        <v>56</v>
      </c>
      <c r="E1419" s="39" t="s">
        <v>99</v>
      </c>
    </row>
    <row r="1420" spans="1:5" ht="12.75">
      <c r="A1420" s="35" t="s">
        <v>58</v>
      </c>
      <c r="E1420" s="40" t="s">
        <v>5</v>
      </c>
    </row>
    <row r="1421" spans="1:5" ht="12.75">
      <c r="A1421" t="s">
        <v>59</v>
      </c>
      <c r="E1421" s="39" t="s">
        <v>5</v>
      </c>
    </row>
    <row r="1422" spans="1:16" ht="12.75">
      <c r="A1422" t="s">
        <v>50</v>
      </c>
      <c s="34" t="s">
        <v>1082</v>
      </c>
      <c s="34" t="s">
        <v>871</v>
      </c>
      <c s="35" t="s">
        <v>5</v>
      </c>
      <c s="6" t="s">
        <v>872</v>
      </c>
      <c s="36" t="s">
        <v>65</v>
      </c>
      <c s="37">
        <v>1</v>
      </c>
      <c s="36">
        <v>0</v>
      </c>
      <c s="36">
        <f>ROUND(G1422*H1422,6)</f>
      </c>
      <c r="L1422" s="38">
        <v>0</v>
      </c>
      <c s="32">
        <f>ROUND(ROUND(L1422,2)*ROUND(G1422,3),2)</f>
      </c>
      <c s="36" t="s">
        <v>68</v>
      </c>
      <c>
        <f>(M1422*21)/100</f>
      </c>
      <c t="s">
        <v>28</v>
      </c>
    </row>
    <row r="1423" spans="1:5" ht="12.75">
      <c r="A1423" s="35" t="s">
        <v>56</v>
      </c>
      <c r="E1423" s="39" t="s">
        <v>872</v>
      </c>
    </row>
    <row r="1424" spans="1:5" ht="12.75">
      <c r="A1424" s="35" t="s">
        <v>58</v>
      </c>
      <c r="E1424" s="40" t="s">
        <v>5</v>
      </c>
    </row>
    <row r="1425" spans="1:5" ht="12.75">
      <c r="A1425" t="s">
        <v>59</v>
      </c>
      <c r="E1425" s="39" t="s">
        <v>5</v>
      </c>
    </row>
    <row r="1426" spans="1:13" ht="12.75">
      <c r="A1426" t="s">
        <v>47</v>
      </c>
      <c r="C1426" s="31" t="s">
        <v>1083</v>
      </c>
      <c r="E1426" s="33" t="s">
        <v>1084</v>
      </c>
      <c r="J1426" s="32">
        <f>0</f>
      </c>
      <c s="32">
        <f>0</f>
      </c>
      <c s="32">
        <f>0+L1427+L1431+L1435+L1439+L1443+L1447+L1451+L1455+L1459+L1463+L1467+L1471+L1475+L1479+L1483+L1487+L1491+L1495+L1499+L1503+L1507+L1511+L1515+L1519</f>
      </c>
      <c s="32">
        <f>0+M1427+M1431+M1435+M1439+M1443+M1447+M1451+M1455+M1459+M1463+M1467+M1471+M1475+M1479+M1483+M1487+M1491+M1495+M1499+M1503+M1507+M1511+M1515+M1519</f>
      </c>
    </row>
    <row r="1427" spans="1:16" ht="12.75">
      <c r="A1427" t="s">
        <v>50</v>
      </c>
      <c s="34" t="s">
        <v>1085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ROUND(G1427*H1427,6)</f>
      </c>
      <c r="L1427" s="38">
        <v>0</v>
      </c>
      <c s="32">
        <f>ROUND(ROUND(L1427,2)*ROUND(G1427,3),2)</f>
      </c>
      <c s="36" t="s">
        <v>55</v>
      </c>
      <c>
        <f>(M1427*21)/100</f>
      </c>
      <c t="s">
        <v>28</v>
      </c>
    </row>
    <row r="1428" spans="1:5" ht="12.75">
      <c r="A1428" s="35" t="s">
        <v>56</v>
      </c>
      <c r="E1428" s="39" t="s">
        <v>556</v>
      </c>
    </row>
    <row r="1429" spans="1:5" ht="12.75">
      <c r="A1429" s="35" t="s">
        <v>58</v>
      </c>
      <c r="E1429" s="40" t="s">
        <v>5</v>
      </c>
    </row>
    <row r="1430" spans="1:5" ht="12.75">
      <c r="A1430" t="s">
        <v>59</v>
      </c>
      <c r="E1430" s="39" t="s">
        <v>5</v>
      </c>
    </row>
    <row r="1431" spans="1:16" ht="25.5">
      <c r="A1431" t="s">
        <v>50</v>
      </c>
      <c s="34" t="s">
        <v>1086</v>
      </c>
      <c s="34" t="s">
        <v>836</v>
      </c>
      <c s="35" t="s">
        <v>5</v>
      </c>
      <c s="6" t="s">
        <v>837</v>
      </c>
      <c s="36" t="s">
        <v>65</v>
      </c>
      <c s="37">
        <v>1</v>
      </c>
      <c s="36">
        <v>0</v>
      </c>
      <c s="36">
        <f>ROUND(G1431*H1431,6)</f>
      </c>
      <c r="L1431" s="38">
        <v>0</v>
      </c>
      <c s="32">
        <f>ROUND(ROUND(L1431,2)*ROUND(G1431,3),2)</f>
      </c>
      <c s="36" t="s">
        <v>68</v>
      </c>
      <c>
        <f>(M1431*21)/100</f>
      </c>
      <c t="s">
        <v>28</v>
      </c>
    </row>
    <row r="1432" spans="1:5" ht="25.5">
      <c r="A1432" s="35" t="s">
        <v>56</v>
      </c>
      <c r="E1432" s="39" t="s">
        <v>837</v>
      </c>
    </row>
    <row r="1433" spans="1:5" ht="12.75">
      <c r="A1433" s="35" t="s">
        <v>58</v>
      </c>
      <c r="E1433" s="40" t="s">
        <v>5</v>
      </c>
    </row>
    <row r="1434" spans="1:5" ht="12.75">
      <c r="A1434" t="s">
        <v>59</v>
      </c>
      <c r="E1434" s="39" t="s">
        <v>5</v>
      </c>
    </row>
    <row r="1435" spans="1:16" ht="12.75">
      <c r="A1435" t="s">
        <v>50</v>
      </c>
      <c s="34" t="s">
        <v>1087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ROUND(G1435*H1435,6)</f>
      </c>
      <c r="L1435" s="38">
        <v>0</v>
      </c>
      <c s="32">
        <f>ROUND(ROUND(L1435,2)*ROUND(G1435,3),2)</f>
      </c>
      <c s="36" t="s">
        <v>55</v>
      </c>
      <c>
        <f>(M1435*21)/100</f>
      </c>
      <c t="s">
        <v>28</v>
      </c>
    </row>
    <row r="1436" spans="1:5" ht="12.75">
      <c r="A1436" s="35" t="s">
        <v>56</v>
      </c>
      <c r="E1436" s="39" t="s">
        <v>128</v>
      </c>
    </row>
    <row r="1437" spans="1:5" ht="12.75">
      <c r="A1437" s="35" t="s">
        <v>58</v>
      </c>
      <c r="E1437" s="40" t="s">
        <v>5</v>
      </c>
    </row>
    <row r="1438" spans="1:5" ht="12.75">
      <c r="A1438" t="s">
        <v>59</v>
      </c>
      <c r="E1438" s="39" t="s">
        <v>5</v>
      </c>
    </row>
    <row r="1439" spans="1:16" ht="12.75">
      <c r="A1439" t="s">
        <v>50</v>
      </c>
      <c s="34" t="s">
        <v>1088</v>
      </c>
      <c s="34" t="s">
        <v>784</v>
      </c>
      <c s="35" t="s">
        <v>5</v>
      </c>
      <c s="6" t="s">
        <v>785</v>
      </c>
      <c s="36" t="s">
        <v>206</v>
      </c>
      <c s="37">
        <v>2</v>
      </c>
      <c s="36">
        <v>0</v>
      </c>
      <c s="36">
        <f>ROUND(G1439*H1439,6)</f>
      </c>
      <c r="L1439" s="38">
        <v>0</v>
      </c>
      <c s="32">
        <f>ROUND(ROUND(L1439,2)*ROUND(G1439,3),2)</f>
      </c>
      <c s="36" t="s">
        <v>68</v>
      </c>
      <c>
        <f>(M1439*21)/100</f>
      </c>
      <c t="s">
        <v>28</v>
      </c>
    </row>
    <row r="1440" spans="1:5" ht="12.75">
      <c r="A1440" s="35" t="s">
        <v>56</v>
      </c>
      <c r="E1440" s="39" t="s">
        <v>785</v>
      </c>
    </row>
    <row r="1441" spans="1:5" ht="12.75">
      <c r="A1441" s="35" t="s">
        <v>58</v>
      </c>
      <c r="E1441" s="40" t="s">
        <v>5</v>
      </c>
    </row>
    <row r="1442" spans="1:5" ht="12.75">
      <c r="A1442" t="s">
        <v>59</v>
      </c>
      <c r="E1442" s="39" t="s">
        <v>5</v>
      </c>
    </row>
    <row r="1443" spans="1:16" ht="12.75">
      <c r="A1443" t="s">
        <v>50</v>
      </c>
      <c s="34" t="s">
        <v>1089</v>
      </c>
      <c s="34" t="s">
        <v>133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ROUND(G1443*H1443,6)</f>
      </c>
      <c r="L1443" s="38">
        <v>0</v>
      </c>
      <c s="32">
        <f>ROUND(ROUND(L1443,2)*ROUND(G1443,3),2)</f>
      </c>
      <c s="36" t="s">
        <v>55</v>
      </c>
      <c>
        <f>(M1443*21)/100</f>
      </c>
      <c t="s">
        <v>28</v>
      </c>
    </row>
    <row r="1444" spans="1:5" ht="12.75">
      <c r="A1444" s="35" t="s">
        <v>56</v>
      </c>
      <c r="E1444" s="39" t="s">
        <v>128</v>
      </c>
    </row>
    <row r="1445" spans="1:5" ht="12.75">
      <c r="A1445" s="35" t="s">
        <v>58</v>
      </c>
      <c r="E1445" s="40" t="s">
        <v>5</v>
      </c>
    </row>
    <row r="1446" spans="1:5" ht="12.75">
      <c r="A1446" t="s">
        <v>59</v>
      </c>
      <c r="E1446" s="39" t="s">
        <v>5</v>
      </c>
    </row>
    <row r="1447" spans="1:16" ht="12.75">
      <c r="A1447" t="s">
        <v>50</v>
      </c>
      <c s="34" t="s">
        <v>1090</v>
      </c>
      <c s="34" t="s">
        <v>777</v>
      </c>
      <c s="35" t="s">
        <v>5</v>
      </c>
      <c s="6" t="s">
        <v>136</v>
      </c>
      <c s="36" t="s">
        <v>65</v>
      </c>
      <c s="37">
        <v>2</v>
      </c>
      <c s="36">
        <v>0</v>
      </c>
      <c s="36">
        <f>ROUND(G1447*H1447,6)</f>
      </c>
      <c r="L1447" s="38">
        <v>0</v>
      </c>
      <c s="32">
        <f>ROUND(ROUND(L1447,2)*ROUND(G1447,3),2)</f>
      </c>
      <c s="36" t="s">
        <v>68</v>
      </c>
      <c>
        <f>(M1447*21)/100</f>
      </c>
      <c t="s">
        <v>28</v>
      </c>
    </row>
    <row r="1448" spans="1:5" ht="12.75">
      <c r="A1448" s="35" t="s">
        <v>56</v>
      </c>
      <c r="E1448" s="39" t="s">
        <v>136</v>
      </c>
    </row>
    <row r="1449" spans="1:5" ht="12.75">
      <c r="A1449" s="35" t="s">
        <v>58</v>
      </c>
      <c r="E1449" s="40" t="s">
        <v>5</v>
      </c>
    </row>
    <row r="1450" spans="1:5" ht="12.75">
      <c r="A1450" t="s">
        <v>59</v>
      </c>
      <c r="E1450" s="39" t="s">
        <v>5</v>
      </c>
    </row>
    <row r="1451" spans="1:16" ht="12.75">
      <c r="A1451" t="s">
        <v>50</v>
      </c>
      <c s="34" t="s">
        <v>1091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ROUND(G1451*H1451,6)</f>
      </c>
      <c r="L1451" s="38">
        <v>0</v>
      </c>
      <c s="32">
        <f>ROUND(ROUND(L1451,2)*ROUND(G1451,3),2)</f>
      </c>
      <c s="36" t="s">
        <v>55</v>
      </c>
      <c>
        <f>(M1451*21)/100</f>
      </c>
      <c t="s">
        <v>28</v>
      </c>
    </row>
    <row r="1452" spans="1:5" ht="12.75">
      <c r="A1452" s="35" t="s">
        <v>56</v>
      </c>
      <c r="E1452" s="39" t="s">
        <v>789</v>
      </c>
    </row>
    <row r="1453" spans="1:5" ht="12.75">
      <c r="A1453" s="35" t="s">
        <v>58</v>
      </c>
      <c r="E1453" s="40" t="s">
        <v>5</v>
      </c>
    </row>
    <row r="1454" spans="1:5" ht="12.75">
      <c r="A1454" t="s">
        <v>59</v>
      </c>
      <c r="E1454" s="39" t="s">
        <v>5</v>
      </c>
    </row>
    <row r="1455" spans="1:16" ht="12.75">
      <c r="A1455" t="s">
        <v>50</v>
      </c>
      <c s="34" t="s">
        <v>1092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ROUND(G1455*H1455,6)</f>
      </c>
      <c r="L1455" s="38">
        <v>0</v>
      </c>
      <c s="32">
        <f>ROUND(ROUND(L1455,2)*ROUND(G1455,3),2)</f>
      </c>
      <c s="36" t="s">
        <v>68</v>
      </c>
      <c>
        <f>(M1455*21)/100</f>
      </c>
      <c t="s">
        <v>28</v>
      </c>
    </row>
    <row r="1456" spans="1:5" ht="12.75">
      <c r="A1456" s="35" t="s">
        <v>56</v>
      </c>
      <c r="E1456" s="39" t="s">
        <v>791</v>
      </c>
    </row>
    <row r="1457" spans="1:5" ht="12.75">
      <c r="A1457" s="35" t="s">
        <v>58</v>
      </c>
      <c r="E1457" s="40" t="s">
        <v>5</v>
      </c>
    </row>
    <row r="1458" spans="1:5" ht="12.75">
      <c r="A1458" t="s">
        <v>59</v>
      </c>
      <c r="E1458" s="39" t="s">
        <v>5</v>
      </c>
    </row>
    <row r="1459" spans="1:16" ht="12.75">
      <c r="A1459" t="s">
        <v>50</v>
      </c>
      <c s="34" t="s">
        <v>1093</v>
      </c>
      <c s="34" t="s">
        <v>534</v>
      </c>
      <c s="35" t="s">
        <v>5</v>
      </c>
      <c s="6" t="s">
        <v>535</v>
      </c>
      <c s="36" t="s">
        <v>65</v>
      </c>
      <c s="37">
        <v>8</v>
      </c>
      <c s="36">
        <v>0</v>
      </c>
      <c s="36">
        <f>ROUND(G1459*H1459,6)</f>
      </c>
      <c r="L1459" s="38">
        <v>0</v>
      </c>
      <c s="32">
        <f>ROUND(ROUND(L1459,2)*ROUND(G1459,3),2)</f>
      </c>
      <c s="36" t="s">
        <v>55</v>
      </c>
      <c>
        <f>(M1459*21)/100</f>
      </c>
      <c t="s">
        <v>28</v>
      </c>
    </row>
    <row r="1460" spans="1:5" ht="12.75">
      <c r="A1460" s="35" t="s">
        <v>56</v>
      </c>
      <c r="E1460" s="39" t="s">
        <v>535</v>
      </c>
    </row>
    <row r="1461" spans="1:5" ht="12.75">
      <c r="A1461" s="35" t="s">
        <v>58</v>
      </c>
      <c r="E1461" s="40" t="s">
        <v>5</v>
      </c>
    </row>
    <row r="1462" spans="1:5" ht="12.75">
      <c r="A1462" t="s">
        <v>59</v>
      </c>
      <c r="E1462" s="39" t="s">
        <v>5</v>
      </c>
    </row>
    <row r="1463" spans="1:16" ht="12.75">
      <c r="A1463" t="s">
        <v>50</v>
      </c>
      <c s="34" t="s">
        <v>1094</v>
      </c>
      <c s="34" t="s">
        <v>135</v>
      </c>
      <c s="35" t="s">
        <v>5</v>
      </c>
      <c s="6" t="s">
        <v>800</v>
      </c>
      <c s="36" t="s">
        <v>65</v>
      </c>
      <c s="37">
        <v>8</v>
      </c>
      <c s="36">
        <v>0</v>
      </c>
      <c s="36">
        <f>ROUND(G1463*H1463,6)</f>
      </c>
      <c r="L1463" s="38">
        <v>0</v>
      </c>
      <c s="32">
        <f>ROUND(ROUND(L1463,2)*ROUND(G1463,3),2)</f>
      </c>
      <c s="36" t="s">
        <v>68</v>
      </c>
      <c>
        <f>(M1463*21)/100</f>
      </c>
      <c t="s">
        <v>28</v>
      </c>
    </row>
    <row r="1464" spans="1:5" ht="12.75">
      <c r="A1464" s="35" t="s">
        <v>56</v>
      </c>
      <c r="E1464" s="39" t="s">
        <v>800</v>
      </c>
    </row>
    <row r="1465" spans="1:5" ht="12.75">
      <c r="A1465" s="35" t="s">
        <v>58</v>
      </c>
      <c r="E1465" s="40" t="s">
        <v>5</v>
      </c>
    </row>
    <row r="1466" spans="1:5" ht="12.75">
      <c r="A1466" t="s">
        <v>59</v>
      </c>
      <c r="E1466" s="39" t="s">
        <v>5</v>
      </c>
    </row>
    <row r="1467" spans="1:16" ht="12.75">
      <c r="A1467" t="s">
        <v>50</v>
      </c>
      <c s="34" t="s">
        <v>1095</v>
      </c>
      <c s="34" t="s">
        <v>788</v>
      </c>
      <c s="35" t="s">
        <v>5</v>
      </c>
      <c s="6" t="s">
        <v>789</v>
      </c>
      <c s="36" t="s">
        <v>65</v>
      </c>
      <c s="37">
        <v>6</v>
      </c>
      <c s="36">
        <v>0</v>
      </c>
      <c s="36">
        <f>ROUND(G1467*H1467,6)</f>
      </c>
      <c r="L1467" s="38">
        <v>0</v>
      </c>
      <c s="32">
        <f>ROUND(ROUND(L1467,2)*ROUND(G1467,3),2)</f>
      </c>
      <c s="36" t="s">
        <v>55</v>
      </c>
      <c>
        <f>(M1467*21)/100</f>
      </c>
      <c t="s">
        <v>28</v>
      </c>
    </row>
    <row r="1468" spans="1:5" ht="12.75">
      <c r="A1468" s="35" t="s">
        <v>56</v>
      </c>
      <c r="E1468" s="39" t="s">
        <v>789</v>
      </c>
    </row>
    <row r="1469" spans="1:5" ht="12.75">
      <c r="A1469" s="35" t="s">
        <v>58</v>
      </c>
      <c r="E1469" s="40" t="s">
        <v>5</v>
      </c>
    </row>
    <row r="1470" spans="1:5" ht="12.75">
      <c r="A1470" t="s">
        <v>59</v>
      </c>
      <c r="E1470" s="39" t="s">
        <v>5</v>
      </c>
    </row>
    <row r="1471" spans="1:16" ht="12.75">
      <c r="A1471" t="s">
        <v>50</v>
      </c>
      <c s="34" t="s">
        <v>1096</v>
      </c>
      <c s="34" t="s">
        <v>796</v>
      </c>
      <c s="35" t="s">
        <v>5</v>
      </c>
      <c s="6" t="s">
        <v>797</v>
      </c>
      <c s="36" t="s">
        <v>206</v>
      </c>
      <c s="37">
        <v>5</v>
      </c>
      <c s="36">
        <v>0</v>
      </c>
      <c s="36">
        <f>ROUND(G1471*H1471,6)</f>
      </c>
      <c r="L1471" s="38">
        <v>0</v>
      </c>
      <c s="32">
        <f>ROUND(ROUND(L1471,2)*ROUND(G1471,3),2)</f>
      </c>
      <c s="36" t="s">
        <v>68</v>
      </c>
      <c>
        <f>(M1471*21)/100</f>
      </c>
      <c t="s">
        <v>28</v>
      </c>
    </row>
    <row r="1472" spans="1:5" ht="12.75">
      <c r="A1472" s="35" t="s">
        <v>56</v>
      </c>
      <c r="E1472" s="39" t="s">
        <v>797</v>
      </c>
    </row>
    <row r="1473" spans="1:5" ht="12.75">
      <c r="A1473" s="35" t="s">
        <v>58</v>
      </c>
      <c r="E1473" s="40" t="s">
        <v>5</v>
      </c>
    </row>
    <row r="1474" spans="1:5" ht="12.75">
      <c r="A1474" t="s">
        <v>59</v>
      </c>
      <c r="E1474" s="39" t="s">
        <v>5</v>
      </c>
    </row>
    <row r="1475" spans="1:16" ht="12.75">
      <c r="A1475" t="s">
        <v>50</v>
      </c>
      <c s="34" t="s">
        <v>1097</v>
      </c>
      <c s="34" t="s">
        <v>849</v>
      </c>
      <c s="35" t="s">
        <v>5</v>
      </c>
      <c s="6" t="s">
        <v>850</v>
      </c>
      <c s="36" t="s">
        <v>65</v>
      </c>
      <c s="37">
        <v>1</v>
      </c>
      <c s="36">
        <v>0</v>
      </c>
      <c s="36">
        <f>ROUND(G1475*H1475,6)</f>
      </c>
      <c r="L1475" s="38">
        <v>0</v>
      </c>
      <c s="32">
        <f>ROUND(ROUND(L1475,2)*ROUND(G1475,3),2)</f>
      </c>
      <c s="36" t="s">
        <v>55</v>
      </c>
      <c>
        <f>(M1475*21)/100</f>
      </c>
      <c t="s">
        <v>28</v>
      </c>
    </row>
    <row r="1476" spans="1:5" ht="12.75">
      <c r="A1476" s="35" t="s">
        <v>56</v>
      </c>
      <c r="E1476" s="39" t="s">
        <v>850</v>
      </c>
    </row>
    <row r="1477" spans="1:5" ht="12.75">
      <c r="A1477" s="35" t="s">
        <v>58</v>
      </c>
      <c r="E1477" s="40" t="s">
        <v>5</v>
      </c>
    </row>
    <row r="1478" spans="1:5" ht="12.75">
      <c r="A1478" t="s">
        <v>59</v>
      </c>
      <c r="E1478" s="39" t="s">
        <v>5</v>
      </c>
    </row>
    <row r="1479" spans="1:16" ht="12.75">
      <c r="A1479" t="s">
        <v>50</v>
      </c>
      <c s="34" t="s">
        <v>1098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ROUND(G1479*H1479,6)</f>
      </c>
      <c r="L1479" s="38">
        <v>0</v>
      </c>
      <c s="32">
        <f>ROUND(ROUND(L1479,2)*ROUND(G1479,3),2)</f>
      </c>
      <c s="36" t="s">
        <v>55</v>
      </c>
      <c>
        <f>(M1479*21)/100</f>
      </c>
      <c t="s">
        <v>28</v>
      </c>
    </row>
    <row r="1480" spans="1:5" ht="12.75">
      <c r="A1480" s="35" t="s">
        <v>56</v>
      </c>
      <c r="E1480" s="39" t="s">
        <v>853</v>
      </c>
    </row>
    <row r="1481" spans="1:5" ht="12.75">
      <c r="A1481" s="35" t="s">
        <v>58</v>
      </c>
      <c r="E1481" s="40" t="s">
        <v>5</v>
      </c>
    </row>
    <row r="1482" spans="1:5" ht="12.75">
      <c r="A1482" t="s">
        <v>59</v>
      </c>
      <c r="E1482" s="39" t="s">
        <v>5</v>
      </c>
    </row>
    <row r="1483" spans="1:16" ht="12.75">
      <c r="A1483" t="s">
        <v>50</v>
      </c>
      <c s="34" t="s">
        <v>1099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ROUND(G1483*H1483,6)</f>
      </c>
      <c r="L1483" s="38">
        <v>0</v>
      </c>
      <c s="32">
        <f>ROUND(ROUND(L1483,2)*ROUND(G1483,3),2)</f>
      </c>
      <c s="36" t="s">
        <v>55</v>
      </c>
      <c>
        <f>(M1483*21)/100</f>
      </c>
      <c t="s">
        <v>28</v>
      </c>
    </row>
    <row r="1484" spans="1:5" ht="12.75">
      <c r="A1484" s="35" t="s">
        <v>56</v>
      </c>
      <c r="E1484" s="39" t="s">
        <v>856</v>
      </c>
    </row>
    <row r="1485" spans="1:5" ht="12.75">
      <c r="A1485" s="35" t="s">
        <v>58</v>
      </c>
      <c r="E1485" s="40" t="s">
        <v>5</v>
      </c>
    </row>
    <row r="1486" spans="1:5" ht="12.75">
      <c r="A1486" t="s">
        <v>59</v>
      </c>
      <c r="E1486" s="39" t="s">
        <v>5</v>
      </c>
    </row>
    <row r="1487" spans="1:16" ht="12.75">
      <c r="A1487" t="s">
        <v>50</v>
      </c>
      <c s="34" t="s">
        <v>1100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ROUND(G1487*H1487,6)</f>
      </c>
      <c r="L1487" s="38">
        <v>0</v>
      </c>
      <c s="32">
        <f>ROUND(ROUND(L1487,2)*ROUND(G1487,3),2)</f>
      </c>
      <c s="36" t="s">
        <v>55</v>
      </c>
      <c>
        <f>(M1487*21)/100</f>
      </c>
      <c t="s">
        <v>28</v>
      </c>
    </row>
    <row r="1488" spans="1:5" ht="12.75">
      <c r="A1488" s="35" t="s">
        <v>56</v>
      </c>
      <c r="E1488" s="39" t="s">
        <v>142</v>
      </c>
    </row>
    <row r="1489" spans="1:5" ht="12.75">
      <c r="A1489" s="35" t="s">
        <v>58</v>
      </c>
      <c r="E1489" s="40" t="s">
        <v>5</v>
      </c>
    </row>
    <row r="1490" spans="1:5" ht="12.75">
      <c r="A1490" t="s">
        <v>59</v>
      </c>
      <c r="E1490" s="39" t="s">
        <v>5</v>
      </c>
    </row>
    <row r="1491" spans="1:16" ht="25.5">
      <c r="A1491" t="s">
        <v>50</v>
      </c>
      <c s="34" t="s">
        <v>1101</v>
      </c>
      <c s="34" t="s">
        <v>859</v>
      </c>
      <c s="35" t="s">
        <v>5</v>
      </c>
      <c s="6" t="s">
        <v>860</v>
      </c>
      <c s="36" t="s">
        <v>65</v>
      </c>
      <c s="37">
        <v>1</v>
      </c>
      <c s="36">
        <v>0</v>
      </c>
      <c s="36">
        <f>ROUND(G1491*H1491,6)</f>
      </c>
      <c r="L1491" s="38">
        <v>0</v>
      </c>
      <c s="32">
        <f>ROUND(ROUND(L1491,2)*ROUND(G1491,3),2)</f>
      </c>
      <c s="36" t="s">
        <v>68</v>
      </c>
      <c>
        <f>(M1491*21)/100</f>
      </c>
      <c t="s">
        <v>28</v>
      </c>
    </row>
    <row r="1492" spans="1:5" ht="25.5">
      <c r="A1492" s="35" t="s">
        <v>56</v>
      </c>
      <c r="E1492" s="39" t="s">
        <v>860</v>
      </c>
    </row>
    <row r="1493" spans="1:5" ht="12.75">
      <c r="A1493" s="35" t="s">
        <v>58</v>
      </c>
      <c r="E1493" s="40" t="s">
        <v>5</v>
      </c>
    </row>
    <row r="1494" spans="1:5" ht="12.75">
      <c r="A1494" t="s">
        <v>59</v>
      </c>
      <c r="E1494" s="39" t="s">
        <v>5</v>
      </c>
    </row>
    <row r="1495" spans="1:16" ht="12.75">
      <c r="A1495" t="s">
        <v>50</v>
      </c>
      <c s="34" t="s">
        <v>1102</v>
      </c>
      <c s="34" t="s">
        <v>98</v>
      </c>
      <c s="35" t="s">
        <v>62</v>
      </c>
      <c s="6" t="s">
        <v>99</v>
      </c>
      <c s="36" t="s">
        <v>65</v>
      </c>
      <c s="37">
        <v>2</v>
      </c>
      <c s="36">
        <v>0</v>
      </c>
      <c s="36">
        <f>ROUND(G1495*H1495,6)</f>
      </c>
      <c r="L1495" s="38">
        <v>0</v>
      </c>
      <c s="32">
        <f>ROUND(ROUND(L1495,2)*ROUND(G1495,3),2)</f>
      </c>
      <c s="36" t="s">
        <v>55</v>
      </c>
      <c>
        <f>(M1495*21)/100</f>
      </c>
      <c t="s">
        <v>28</v>
      </c>
    </row>
    <row r="1496" spans="1:5" ht="12.75">
      <c r="A1496" s="35" t="s">
        <v>56</v>
      </c>
      <c r="E1496" s="39" t="s">
        <v>99</v>
      </c>
    </row>
    <row r="1497" spans="1:5" ht="12.75">
      <c r="A1497" s="35" t="s">
        <v>58</v>
      </c>
      <c r="E1497" s="40" t="s">
        <v>5</v>
      </c>
    </row>
    <row r="1498" spans="1:5" ht="12.75">
      <c r="A1498" t="s">
        <v>59</v>
      </c>
      <c r="E1498" s="39" t="s">
        <v>5</v>
      </c>
    </row>
    <row r="1499" spans="1:16" ht="12.75">
      <c r="A1499" t="s">
        <v>50</v>
      </c>
      <c s="34" t="s">
        <v>1103</v>
      </c>
      <c s="34" t="s">
        <v>155</v>
      </c>
      <c s="35" t="s">
        <v>5</v>
      </c>
      <c s="6" t="s">
        <v>863</v>
      </c>
      <c s="36" t="s">
        <v>65</v>
      </c>
      <c s="37">
        <v>2</v>
      </c>
      <c s="36">
        <v>0</v>
      </c>
      <c s="36">
        <f>ROUND(G1499*H1499,6)</f>
      </c>
      <c r="L1499" s="38">
        <v>0</v>
      </c>
      <c s="32">
        <f>ROUND(ROUND(L1499,2)*ROUND(G1499,3),2)</f>
      </c>
      <c s="36" t="s">
        <v>68</v>
      </c>
      <c>
        <f>(M1499*21)/100</f>
      </c>
      <c t="s">
        <v>28</v>
      </c>
    </row>
    <row r="1500" spans="1:5" ht="12.75">
      <c r="A1500" s="35" t="s">
        <v>56</v>
      </c>
      <c r="E1500" s="39" t="s">
        <v>863</v>
      </c>
    </row>
    <row r="1501" spans="1:5" ht="12.75">
      <c r="A1501" s="35" t="s">
        <v>58</v>
      </c>
      <c r="E1501" s="40" t="s">
        <v>5</v>
      </c>
    </row>
    <row r="1502" spans="1:5" ht="12.75">
      <c r="A1502" t="s">
        <v>59</v>
      </c>
      <c r="E1502" s="39" t="s">
        <v>5</v>
      </c>
    </row>
    <row r="1503" spans="1:16" ht="12.75">
      <c r="A1503" t="s">
        <v>50</v>
      </c>
      <c s="34" t="s">
        <v>1104</v>
      </c>
      <c s="34" t="s">
        <v>808</v>
      </c>
      <c s="35" t="s">
        <v>5</v>
      </c>
      <c s="6" t="s">
        <v>737</v>
      </c>
      <c s="36" t="s">
        <v>206</v>
      </c>
      <c s="37">
        <v>2</v>
      </c>
      <c s="36">
        <v>0</v>
      </c>
      <c s="36">
        <f>ROUND(G1503*H1503,6)</f>
      </c>
      <c r="L1503" s="38">
        <v>0</v>
      </c>
      <c s="32">
        <f>ROUND(ROUND(L1503,2)*ROUND(G1503,3),2)</f>
      </c>
      <c s="36" t="s">
        <v>68</v>
      </c>
      <c>
        <f>(M1503*21)/100</f>
      </c>
      <c t="s">
        <v>28</v>
      </c>
    </row>
    <row r="1504" spans="1:5" ht="12.75">
      <c r="A1504" s="35" t="s">
        <v>56</v>
      </c>
      <c r="E1504" s="39" t="s">
        <v>737</v>
      </c>
    </row>
    <row r="1505" spans="1:5" ht="12.75">
      <c r="A1505" s="35" t="s">
        <v>58</v>
      </c>
      <c r="E1505" s="40" t="s">
        <v>5</v>
      </c>
    </row>
    <row r="1506" spans="1:5" ht="12.75">
      <c r="A1506" t="s">
        <v>59</v>
      </c>
      <c r="E1506" s="39" t="s">
        <v>5</v>
      </c>
    </row>
    <row r="1507" spans="1:16" ht="12.75">
      <c r="A1507" t="s">
        <v>50</v>
      </c>
      <c s="34" t="s">
        <v>1105</v>
      </c>
      <c s="34" t="s">
        <v>740</v>
      </c>
      <c s="35" t="s">
        <v>5</v>
      </c>
      <c s="6" t="s">
        <v>741</v>
      </c>
      <c s="36" t="s">
        <v>65</v>
      </c>
      <c s="37">
        <v>3</v>
      </c>
      <c s="36">
        <v>0</v>
      </c>
      <c s="36">
        <f>ROUND(G1507*H1507,6)</f>
      </c>
      <c r="L1507" s="38">
        <v>0</v>
      </c>
      <c s="32">
        <f>ROUND(ROUND(L1507,2)*ROUND(G1507,3),2)</f>
      </c>
      <c s="36" t="s">
        <v>68</v>
      </c>
      <c>
        <f>(M1507*21)/100</f>
      </c>
      <c t="s">
        <v>28</v>
      </c>
    </row>
    <row r="1508" spans="1:5" ht="12.75">
      <c r="A1508" s="35" t="s">
        <v>56</v>
      </c>
      <c r="E1508" s="39" t="s">
        <v>741</v>
      </c>
    </row>
    <row r="1509" spans="1:5" ht="12.75">
      <c r="A1509" s="35" t="s">
        <v>58</v>
      </c>
      <c r="E1509" s="40" t="s">
        <v>5</v>
      </c>
    </row>
    <row r="1510" spans="1:5" ht="12.75">
      <c r="A1510" t="s">
        <v>59</v>
      </c>
      <c r="E1510" s="39" t="s">
        <v>5</v>
      </c>
    </row>
    <row r="1511" spans="1:16" ht="12.75">
      <c r="A1511" t="s">
        <v>50</v>
      </c>
      <c s="34" t="s">
        <v>1106</v>
      </c>
      <c s="34" t="s">
        <v>867</v>
      </c>
      <c s="35" t="s">
        <v>5</v>
      </c>
      <c s="6" t="s">
        <v>868</v>
      </c>
      <c s="36" t="s">
        <v>206</v>
      </c>
      <c s="37">
        <v>3</v>
      </c>
      <c s="36">
        <v>0</v>
      </c>
      <c s="36">
        <f>ROUND(G1511*H1511,6)</f>
      </c>
      <c r="L1511" s="38">
        <v>0</v>
      </c>
      <c s="32">
        <f>ROUND(ROUND(L1511,2)*ROUND(G1511,3),2)</f>
      </c>
      <c s="36" t="s">
        <v>68</v>
      </c>
      <c>
        <f>(M1511*21)/100</f>
      </c>
      <c t="s">
        <v>28</v>
      </c>
    </row>
    <row r="1512" spans="1:5" ht="12.75">
      <c r="A1512" s="35" t="s">
        <v>56</v>
      </c>
      <c r="E1512" s="39" t="s">
        <v>868</v>
      </c>
    </row>
    <row r="1513" spans="1:5" ht="12.75">
      <c r="A1513" s="35" t="s">
        <v>58</v>
      </c>
      <c r="E1513" s="40" t="s">
        <v>5</v>
      </c>
    </row>
    <row r="1514" spans="1:5" ht="12.75">
      <c r="A1514" t="s">
        <v>59</v>
      </c>
      <c r="E1514" s="39" t="s">
        <v>5</v>
      </c>
    </row>
    <row r="1515" spans="1:16" ht="12.75">
      <c r="A1515" t="s">
        <v>50</v>
      </c>
      <c s="34" t="s">
        <v>1107</v>
      </c>
      <c s="34" t="s">
        <v>98</v>
      </c>
      <c s="35" t="s">
        <v>5</v>
      </c>
      <c s="6" t="s">
        <v>99</v>
      </c>
      <c s="36" t="s">
        <v>65</v>
      </c>
      <c s="37">
        <v>1</v>
      </c>
      <c s="36">
        <v>0</v>
      </c>
      <c s="36">
        <f>ROUND(G1515*H1515,6)</f>
      </c>
      <c r="L1515" s="38">
        <v>0</v>
      </c>
      <c s="32">
        <f>ROUND(ROUND(L1515,2)*ROUND(G1515,3),2)</f>
      </c>
      <c s="36" t="s">
        <v>55</v>
      </c>
      <c>
        <f>(M1515*21)/100</f>
      </c>
      <c t="s">
        <v>28</v>
      </c>
    </row>
    <row r="1516" spans="1:5" ht="12.75">
      <c r="A1516" s="35" t="s">
        <v>56</v>
      </c>
      <c r="E1516" s="39" t="s">
        <v>99</v>
      </c>
    </row>
    <row r="1517" spans="1:5" ht="12.75">
      <c r="A1517" s="35" t="s">
        <v>58</v>
      </c>
      <c r="E1517" s="40" t="s">
        <v>5</v>
      </c>
    </row>
    <row r="1518" spans="1:5" ht="12.75">
      <c r="A1518" t="s">
        <v>59</v>
      </c>
      <c r="E1518" s="39" t="s">
        <v>5</v>
      </c>
    </row>
    <row r="1519" spans="1:16" ht="12.75">
      <c r="A1519" t="s">
        <v>50</v>
      </c>
      <c s="34" t="s">
        <v>1108</v>
      </c>
      <c s="34" t="s">
        <v>871</v>
      </c>
      <c s="35" t="s">
        <v>5</v>
      </c>
      <c s="6" t="s">
        <v>872</v>
      </c>
      <c s="36" t="s">
        <v>65</v>
      </c>
      <c s="37">
        <v>1</v>
      </c>
      <c s="36">
        <v>0</v>
      </c>
      <c s="36">
        <f>ROUND(G1519*H1519,6)</f>
      </c>
      <c r="L1519" s="38">
        <v>0</v>
      </c>
      <c s="32">
        <f>ROUND(ROUND(L1519,2)*ROUND(G1519,3),2)</f>
      </c>
      <c s="36" t="s">
        <v>68</v>
      </c>
      <c>
        <f>(M1519*21)/100</f>
      </c>
      <c t="s">
        <v>28</v>
      </c>
    </row>
    <row r="1520" spans="1:5" ht="12.75">
      <c r="A1520" s="35" t="s">
        <v>56</v>
      </c>
      <c r="E1520" s="39" t="s">
        <v>872</v>
      </c>
    </row>
    <row r="1521" spans="1:5" ht="12.75">
      <c r="A1521" s="35" t="s">
        <v>58</v>
      </c>
      <c r="E1521" s="40" t="s">
        <v>5</v>
      </c>
    </row>
    <row r="1522" spans="1:5" ht="12.75">
      <c r="A1522" t="s">
        <v>59</v>
      </c>
      <c r="E1522" s="39" t="s">
        <v>5</v>
      </c>
    </row>
    <row r="1523" spans="1:13" ht="12.75">
      <c r="A1523" t="s">
        <v>47</v>
      </c>
      <c r="C1523" s="31" t="s">
        <v>1109</v>
      </c>
      <c r="E1523" s="33" t="s">
        <v>874</v>
      </c>
      <c r="J1523" s="32">
        <f>0</f>
      </c>
      <c s="32">
        <f>0</f>
      </c>
      <c s="32">
        <f>0+L1524+L1528+L1532+L1536+L1540+L1544+L1548+L1552+L1556+L1560+L1564+L1568+L1572+L1576+L1580+L1584+L1588</f>
      </c>
      <c s="32">
        <f>0+M1524+M1528+M1532+M1536+M1540+M1544+M1548+M1552+M1556+M1560+M1564+M1568+M1572+M1576+M1580+M1584+M1588</f>
      </c>
    </row>
    <row r="1524" spans="1:16" ht="12.75">
      <c r="A1524" t="s">
        <v>50</v>
      </c>
      <c s="34" t="s">
        <v>1110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ROUND(G1524*H1524,6)</f>
      </c>
      <c r="L1524" s="38">
        <v>0</v>
      </c>
      <c s="32">
        <f>ROUND(ROUND(L1524,2)*ROUND(G1524,3),2)</f>
      </c>
      <c s="36" t="s">
        <v>55</v>
      </c>
      <c>
        <f>(M1524*21)/100</f>
      </c>
      <c t="s">
        <v>28</v>
      </c>
    </row>
    <row r="1525" spans="1:5" ht="12.75">
      <c r="A1525" s="35" t="s">
        <v>56</v>
      </c>
      <c r="E1525" s="39" t="s">
        <v>556</v>
      </c>
    </row>
    <row r="1526" spans="1:5" ht="12.75">
      <c r="A1526" s="35" t="s">
        <v>58</v>
      </c>
      <c r="E1526" s="40" t="s">
        <v>5</v>
      </c>
    </row>
    <row r="1527" spans="1:5" ht="12.75">
      <c r="A1527" t="s">
        <v>59</v>
      </c>
      <c r="E1527" s="39" t="s">
        <v>5</v>
      </c>
    </row>
    <row r="1528" spans="1:16" ht="12.75">
      <c r="A1528" t="s">
        <v>50</v>
      </c>
      <c s="34" t="s">
        <v>1111</v>
      </c>
      <c s="34" t="s">
        <v>950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ROUND(G1528*H1528,6)</f>
      </c>
      <c r="L1528" s="38">
        <v>0</v>
      </c>
      <c s="32">
        <f>ROUND(ROUND(L1528,2)*ROUND(G1528,3),2)</f>
      </c>
      <c s="36" t="s">
        <v>68</v>
      </c>
      <c>
        <f>(M1528*21)/100</f>
      </c>
      <c t="s">
        <v>28</v>
      </c>
    </row>
    <row r="1529" spans="1:5" ht="12.75">
      <c r="A1529" s="35" t="s">
        <v>56</v>
      </c>
      <c r="E1529" s="39" t="s">
        <v>951</v>
      </c>
    </row>
    <row r="1530" spans="1:5" ht="12.75">
      <c r="A1530" s="35" t="s">
        <v>58</v>
      </c>
      <c r="E1530" s="40" t="s">
        <v>5</v>
      </c>
    </row>
    <row r="1531" spans="1:5" ht="12.75">
      <c r="A1531" t="s">
        <v>59</v>
      </c>
      <c r="E1531" s="39" t="s">
        <v>5</v>
      </c>
    </row>
    <row r="1532" spans="1:16" ht="12.75">
      <c r="A1532" t="s">
        <v>50</v>
      </c>
      <c s="34" t="s">
        <v>1112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ROUND(G1532*H1532,6)</f>
      </c>
      <c r="L1532" s="38">
        <v>0</v>
      </c>
      <c s="32">
        <f>ROUND(ROUND(L1532,2)*ROUND(G1532,3),2)</f>
      </c>
      <c s="36" t="s">
        <v>55</v>
      </c>
      <c>
        <f>(M1532*21)/100</f>
      </c>
      <c t="s">
        <v>28</v>
      </c>
    </row>
    <row r="1533" spans="1:5" ht="12.75">
      <c r="A1533" s="35" t="s">
        <v>56</v>
      </c>
      <c r="E1533" s="39" t="s">
        <v>128</v>
      </c>
    </row>
    <row r="1534" spans="1:5" ht="12.75">
      <c r="A1534" s="35" t="s">
        <v>58</v>
      </c>
      <c r="E1534" s="40" t="s">
        <v>5</v>
      </c>
    </row>
    <row r="1535" spans="1:5" ht="12.75">
      <c r="A1535" t="s">
        <v>59</v>
      </c>
      <c r="E1535" s="39" t="s">
        <v>5</v>
      </c>
    </row>
    <row r="1536" spans="1:16" ht="12.75">
      <c r="A1536" t="s">
        <v>50</v>
      </c>
      <c s="34" t="s">
        <v>1113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ROUND(G1536*H1536,6)</f>
      </c>
      <c r="L1536" s="38">
        <v>0</v>
      </c>
      <c s="32">
        <f>ROUND(ROUND(L1536,2)*ROUND(G1536,3),2)</f>
      </c>
      <c s="36" t="s">
        <v>68</v>
      </c>
      <c>
        <f>(M1536*21)/100</f>
      </c>
      <c t="s">
        <v>28</v>
      </c>
    </row>
    <row r="1537" spans="1:5" ht="12.75">
      <c r="A1537" s="35" t="s">
        <v>56</v>
      </c>
      <c r="E1537" s="39" t="s">
        <v>785</v>
      </c>
    </row>
    <row r="1538" spans="1:5" ht="12.75">
      <c r="A1538" s="35" t="s">
        <v>58</v>
      </c>
      <c r="E1538" s="40" t="s">
        <v>5</v>
      </c>
    </row>
    <row r="1539" spans="1:5" ht="12.75">
      <c r="A1539" t="s">
        <v>59</v>
      </c>
      <c r="E1539" s="39" t="s">
        <v>5</v>
      </c>
    </row>
    <row r="1540" spans="1:16" ht="12.75">
      <c r="A1540" t="s">
        <v>50</v>
      </c>
      <c s="34" t="s">
        <v>1114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ROUND(G1540*H1540,6)</f>
      </c>
      <c r="L1540" s="38">
        <v>0</v>
      </c>
      <c s="32">
        <f>ROUND(ROUND(L1540,2)*ROUND(G1540,3),2)</f>
      </c>
      <c s="36" t="s">
        <v>55</v>
      </c>
      <c>
        <f>(M1540*21)/100</f>
      </c>
      <c t="s">
        <v>28</v>
      </c>
    </row>
    <row r="1541" spans="1:5" ht="12.75">
      <c r="A1541" s="35" t="s">
        <v>56</v>
      </c>
      <c r="E1541" s="39" t="s">
        <v>128</v>
      </c>
    </row>
    <row r="1542" spans="1:5" ht="12.75">
      <c r="A1542" s="35" t="s">
        <v>58</v>
      </c>
      <c r="E1542" s="40" t="s">
        <v>5</v>
      </c>
    </row>
    <row r="1543" spans="1:5" ht="12.75">
      <c r="A1543" t="s">
        <v>59</v>
      </c>
      <c r="E1543" s="39" t="s">
        <v>5</v>
      </c>
    </row>
    <row r="1544" spans="1:16" ht="12.75">
      <c r="A1544" t="s">
        <v>50</v>
      </c>
      <c s="34" t="s">
        <v>1115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ROUND(G1544*H1544,6)</f>
      </c>
      <c r="L1544" s="38">
        <v>0</v>
      </c>
      <c s="32">
        <f>ROUND(ROUND(L1544,2)*ROUND(G1544,3),2)</f>
      </c>
      <c s="36" t="s">
        <v>68</v>
      </c>
      <c>
        <f>(M1544*21)/100</f>
      </c>
      <c t="s">
        <v>28</v>
      </c>
    </row>
    <row r="1545" spans="1:5" ht="12.75">
      <c r="A1545" s="35" t="s">
        <v>56</v>
      </c>
      <c r="E1545" s="39" t="s">
        <v>136</v>
      </c>
    </row>
    <row r="1546" spans="1:5" ht="12.75">
      <c r="A1546" s="35" t="s">
        <v>58</v>
      </c>
      <c r="E1546" s="40" t="s">
        <v>5</v>
      </c>
    </row>
    <row r="1547" spans="1:5" ht="12.75">
      <c r="A1547" t="s">
        <v>59</v>
      </c>
      <c r="E1547" s="39" t="s">
        <v>5</v>
      </c>
    </row>
    <row r="1548" spans="1:16" ht="12.75">
      <c r="A1548" t="s">
        <v>50</v>
      </c>
      <c s="34" t="s">
        <v>1116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ROUND(G1548*H1548,6)</f>
      </c>
      <c r="L1548" s="38">
        <v>0</v>
      </c>
      <c s="32">
        <f>ROUND(ROUND(L1548,2)*ROUND(G1548,3),2)</f>
      </c>
      <c s="36" t="s">
        <v>55</v>
      </c>
      <c>
        <f>(M1548*21)/100</f>
      </c>
      <c t="s">
        <v>28</v>
      </c>
    </row>
    <row r="1549" spans="1:5" ht="12.75">
      <c r="A1549" s="35" t="s">
        <v>56</v>
      </c>
      <c r="E1549" s="39" t="s">
        <v>789</v>
      </c>
    </row>
    <row r="1550" spans="1:5" ht="12.75">
      <c r="A1550" s="35" t="s">
        <v>58</v>
      </c>
      <c r="E1550" s="40" t="s">
        <v>5</v>
      </c>
    </row>
    <row r="1551" spans="1:5" ht="12.75">
      <c r="A1551" t="s">
        <v>59</v>
      </c>
      <c r="E1551" s="39" t="s">
        <v>5</v>
      </c>
    </row>
    <row r="1552" spans="1:16" ht="12.75">
      <c r="A1552" t="s">
        <v>50</v>
      </c>
      <c s="34" t="s">
        <v>1117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ROUND(G1552*H1552,6)</f>
      </c>
      <c r="L1552" s="38">
        <v>0</v>
      </c>
      <c s="32">
        <f>ROUND(ROUND(L1552,2)*ROUND(G1552,3),2)</f>
      </c>
      <c s="36" t="s">
        <v>68</v>
      </c>
      <c>
        <f>(M1552*21)/100</f>
      </c>
      <c t="s">
        <v>28</v>
      </c>
    </row>
    <row r="1553" spans="1:5" ht="12.75">
      <c r="A1553" s="35" t="s">
        <v>56</v>
      </c>
      <c r="E1553" s="39" t="s">
        <v>791</v>
      </c>
    </row>
    <row r="1554" spans="1:5" ht="12.75">
      <c r="A1554" s="35" t="s">
        <v>58</v>
      </c>
      <c r="E1554" s="40" t="s">
        <v>5</v>
      </c>
    </row>
    <row r="1555" spans="1:5" ht="12.75">
      <c r="A1555" t="s">
        <v>59</v>
      </c>
      <c r="E1555" s="39" t="s">
        <v>5</v>
      </c>
    </row>
    <row r="1556" spans="1:16" ht="12.75">
      <c r="A1556" t="s">
        <v>50</v>
      </c>
      <c s="34" t="s">
        <v>1118</v>
      </c>
      <c s="34" t="s">
        <v>534</v>
      </c>
      <c s="35" t="s">
        <v>5</v>
      </c>
      <c s="6" t="s">
        <v>535</v>
      </c>
      <c s="36" t="s">
        <v>65</v>
      </c>
      <c s="37">
        <v>9</v>
      </c>
      <c s="36">
        <v>0</v>
      </c>
      <c s="36">
        <f>ROUND(G1556*H1556,6)</f>
      </c>
      <c r="L1556" s="38">
        <v>0</v>
      </c>
      <c s="32">
        <f>ROUND(ROUND(L1556,2)*ROUND(G1556,3),2)</f>
      </c>
      <c s="36" t="s">
        <v>55</v>
      </c>
      <c>
        <f>(M1556*21)/100</f>
      </c>
      <c t="s">
        <v>28</v>
      </c>
    </row>
    <row r="1557" spans="1:5" ht="12.75">
      <c r="A1557" s="35" t="s">
        <v>56</v>
      </c>
      <c r="E1557" s="39" t="s">
        <v>535</v>
      </c>
    </row>
    <row r="1558" spans="1:5" ht="12.75">
      <c r="A1558" s="35" t="s">
        <v>58</v>
      </c>
      <c r="E1558" s="40" t="s">
        <v>5</v>
      </c>
    </row>
    <row r="1559" spans="1:5" ht="12.75">
      <c r="A1559" t="s">
        <v>59</v>
      </c>
      <c r="E1559" s="39" t="s">
        <v>5</v>
      </c>
    </row>
    <row r="1560" spans="1:16" ht="12.75">
      <c r="A1560" t="s">
        <v>50</v>
      </c>
      <c s="34" t="s">
        <v>1119</v>
      </c>
      <c s="34" t="s">
        <v>135</v>
      </c>
      <c s="35" t="s">
        <v>5</v>
      </c>
      <c s="6" t="s">
        <v>800</v>
      </c>
      <c s="36" t="s">
        <v>65</v>
      </c>
      <c s="37">
        <v>9</v>
      </c>
      <c s="36">
        <v>0</v>
      </c>
      <c s="36">
        <f>ROUND(G1560*H1560,6)</f>
      </c>
      <c r="L1560" s="38">
        <v>0</v>
      </c>
      <c s="32">
        <f>ROUND(ROUND(L1560,2)*ROUND(G1560,3),2)</f>
      </c>
      <c s="36" t="s">
        <v>68</v>
      </c>
      <c>
        <f>(M1560*21)/100</f>
      </c>
      <c t="s">
        <v>28</v>
      </c>
    </row>
    <row r="1561" spans="1:5" ht="12.75">
      <c r="A1561" s="35" t="s">
        <v>56</v>
      </c>
      <c r="E1561" s="39" t="s">
        <v>800</v>
      </c>
    </row>
    <row r="1562" spans="1:5" ht="12.75">
      <c r="A1562" s="35" t="s">
        <v>58</v>
      </c>
      <c r="E1562" s="40" t="s">
        <v>5</v>
      </c>
    </row>
    <row r="1563" spans="1:5" ht="12.75">
      <c r="A1563" t="s">
        <v>59</v>
      </c>
      <c r="E1563" s="39" t="s">
        <v>5</v>
      </c>
    </row>
    <row r="1564" spans="1:16" ht="12.75">
      <c r="A1564" t="s">
        <v>50</v>
      </c>
      <c s="34" t="s">
        <v>1120</v>
      </c>
      <c s="34" t="s">
        <v>788</v>
      </c>
      <c s="35" t="s">
        <v>5</v>
      </c>
      <c s="6" t="s">
        <v>789</v>
      </c>
      <c s="36" t="s">
        <v>65</v>
      </c>
      <c s="37">
        <v>4</v>
      </c>
      <c s="36">
        <v>0</v>
      </c>
      <c s="36">
        <f>ROUND(G1564*H1564,6)</f>
      </c>
      <c r="L1564" s="38">
        <v>0</v>
      </c>
      <c s="32">
        <f>ROUND(ROUND(L1564,2)*ROUND(G1564,3),2)</f>
      </c>
      <c s="36" t="s">
        <v>55</v>
      </c>
      <c>
        <f>(M1564*21)/100</f>
      </c>
      <c t="s">
        <v>28</v>
      </c>
    </row>
    <row r="1565" spans="1:5" ht="12.75">
      <c r="A1565" s="35" t="s">
        <v>56</v>
      </c>
      <c r="E1565" s="39" t="s">
        <v>789</v>
      </c>
    </row>
    <row r="1566" spans="1:5" ht="12.75">
      <c r="A1566" s="35" t="s">
        <v>58</v>
      </c>
      <c r="E1566" s="40" t="s">
        <v>5</v>
      </c>
    </row>
    <row r="1567" spans="1:5" ht="12.75">
      <c r="A1567" t="s">
        <v>59</v>
      </c>
      <c r="E1567" s="39" t="s">
        <v>5</v>
      </c>
    </row>
    <row r="1568" spans="1:16" ht="12.75">
      <c r="A1568" t="s">
        <v>50</v>
      </c>
      <c s="34" t="s">
        <v>1121</v>
      </c>
      <c s="34" t="s">
        <v>849</v>
      </c>
      <c s="35" t="s">
        <v>5</v>
      </c>
      <c s="6" t="s">
        <v>850</v>
      </c>
      <c s="36" t="s">
        <v>65</v>
      </c>
      <c s="37">
        <v>1</v>
      </c>
      <c s="36">
        <v>0</v>
      </c>
      <c s="36">
        <f>ROUND(G1568*H1568,6)</f>
      </c>
      <c r="L1568" s="38">
        <v>0</v>
      </c>
      <c s="32">
        <f>ROUND(ROUND(L1568,2)*ROUND(G1568,3),2)</f>
      </c>
      <c s="36" t="s">
        <v>55</v>
      </c>
      <c>
        <f>(M1568*21)/100</f>
      </c>
      <c t="s">
        <v>28</v>
      </c>
    </row>
    <row r="1569" spans="1:5" ht="12.75">
      <c r="A1569" s="35" t="s">
        <v>56</v>
      </c>
      <c r="E1569" s="39" t="s">
        <v>850</v>
      </c>
    </row>
    <row r="1570" spans="1:5" ht="12.75">
      <c r="A1570" s="35" t="s">
        <v>58</v>
      </c>
      <c r="E1570" s="40" t="s">
        <v>5</v>
      </c>
    </row>
    <row r="1571" spans="1:5" ht="12.75">
      <c r="A1571" t="s">
        <v>59</v>
      </c>
      <c r="E1571" s="39" t="s">
        <v>5</v>
      </c>
    </row>
    <row r="1572" spans="1:16" ht="12.75">
      <c r="A1572" t="s">
        <v>50</v>
      </c>
      <c s="34" t="s">
        <v>1122</v>
      </c>
      <c s="34" t="s">
        <v>796</v>
      </c>
      <c s="35" t="s">
        <v>5</v>
      </c>
      <c s="6" t="s">
        <v>797</v>
      </c>
      <c s="36" t="s">
        <v>206</v>
      </c>
      <c s="37">
        <v>3</v>
      </c>
      <c s="36">
        <v>0</v>
      </c>
      <c s="36">
        <f>ROUND(G1572*H1572,6)</f>
      </c>
      <c r="L1572" s="38">
        <v>0</v>
      </c>
      <c s="32">
        <f>ROUND(ROUND(L1572,2)*ROUND(G1572,3),2)</f>
      </c>
      <c s="36" t="s">
        <v>68</v>
      </c>
      <c>
        <f>(M1572*21)/100</f>
      </c>
      <c t="s">
        <v>28</v>
      </c>
    </row>
    <row r="1573" spans="1:5" ht="12.75">
      <c r="A1573" s="35" t="s">
        <v>56</v>
      </c>
      <c r="E1573" s="39" t="s">
        <v>797</v>
      </c>
    </row>
    <row r="1574" spans="1:5" ht="12.75">
      <c r="A1574" s="35" t="s">
        <v>58</v>
      </c>
      <c r="E1574" s="40" t="s">
        <v>5</v>
      </c>
    </row>
    <row r="1575" spans="1:5" ht="12.75">
      <c r="A1575" t="s">
        <v>59</v>
      </c>
      <c r="E1575" s="39" t="s">
        <v>5</v>
      </c>
    </row>
    <row r="1576" spans="1:16" ht="12.75">
      <c r="A1576" t="s">
        <v>50</v>
      </c>
      <c s="34" t="s">
        <v>1123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ROUND(G1576*H1576,6)</f>
      </c>
      <c r="L1576" s="38">
        <v>0</v>
      </c>
      <c s="32">
        <f>ROUND(ROUND(L1576,2)*ROUND(G1576,3),2)</f>
      </c>
      <c s="36" t="s">
        <v>55</v>
      </c>
      <c>
        <f>(M1576*21)/100</f>
      </c>
      <c t="s">
        <v>28</v>
      </c>
    </row>
    <row r="1577" spans="1:5" ht="12.75">
      <c r="A1577" s="35" t="s">
        <v>56</v>
      </c>
      <c r="E1577" s="39" t="s">
        <v>853</v>
      </c>
    </row>
    <row r="1578" spans="1:5" ht="12.75">
      <c r="A1578" s="35" t="s">
        <v>58</v>
      </c>
      <c r="E1578" s="40" t="s">
        <v>5</v>
      </c>
    </row>
    <row r="1579" spans="1:5" ht="12.75">
      <c r="A1579" t="s">
        <v>59</v>
      </c>
      <c r="E1579" s="39" t="s">
        <v>5</v>
      </c>
    </row>
    <row r="1580" spans="1:16" ht="12.75">
      <c r="A1580" t="s">
        <v>50</v>
      </c>
      <c s="34" t="s">
        <v>1124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ROUND(G1580*H1580,6)</f>
      </c>
      <c r="L1580" s="38">
        <v>0</v>
      </c>
      <c s="32">
        <f>ROUND(ROUND(L1580,2)*ROUND(G1580,3),2)</f>
      </c>
      <c s="36" t="s">
        <v>55</v>
      </c>
      <c>
        <f>(M1580*21)/100</f>
      </c>
      <c t="s">
        <v>28</v>
      </c>
    </row>
    <row r="1581" spans="1:5" ht="12.75">
      <c r="A1581" s="35" t="s">
        <v>56</v>
      </c>
      <c r="E1581" s="39" t="s">
        <v>856</v>
      </c>
    </row>
    <row r="1582" spans="1:5" ht="12.75">
      <c r="A1582" s="35" t="s">
        <v>58</v>
      </c>
      <c r="E1582" s="40" t="s">
        <v>5</v>
      </c>
    </row>
    <row r="1583" spans="1:5" ht="12.75">
      <c r="A1583" t="s">
        <v>59</v>
      </c>
      <c r="E1583" s="39" t="s">
        <v>5</v>
      </c>
    </row>
    <row r="1584" spans="1:16" ht="12.75">
      <c r="A1584" t="s">
        <v>50</v>
      </c>
      <c s="34" t="s">
        <v>1125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ROUND(G1584*H1584,6)</f>
      </c>
      <c r="L1584" s="38">
        <v>0</v>
      </c>
      <c s="32">
        <f>ROUND(ROUND(L1584,2)*ROUND(G1584,3),2)</f>
      </c>
      <c s="36" t="s">
        <v>55</v>
      </c>
      <c>
        <f>(M1584*21)/100</f>
      </c>
      <c t="s">
        <v>28</v>
      </c>
    </row>
    <row r="1585" spans="1:5" ht="12.75">
      <c r="A1585" s="35" t="s">
        <v>56</v>
      </c>
      <c r="E1585" s="39" t="s">
        <v>142</v>
      </c>
    </row>
    <row r="1586" spans="1:5" ht="12.75">
      <c r="A1586" s="35" t="s">
        <v>58</v>
      </c>
      <c r="E1586" s="40" t="s">
        <v>5</v>
      </c>
    </row>
    <row r="1587" spans="1:5" ht="12.75">
      <c r="A1587" t="s">
        <v>59</v>
      </c>
      <c r="E1587" s="39" t="s">
        <v>5</v>
      </c>
    </row>
    <row r="1588" spans="1:16" ht="25.5">
      <c r="A1588" t="s">
        <v>50</v>
      </c>
      <c s="34" t="s">
        <v>1126</v>
      </c>
      <c s="34" t="s">
        <v>859</v>
      </c>
      <c s="35" t="s">
        <v>5</v>
      </c>
      <c s="6" t="s">
        <v>860</v>
      </c>
      <c s="36" t="s">
        <v>65</v>
      </c>
      <c s="37">
        <v>1</v>
      </c>
      <c s="36">
        <v>0</v>
      </c>
      <c s="36">
        <f>ROUND(G1588*H1588,6)</f>
      </c>
      <c r="L1588" s="38">
        <v>0</v>
      </c>
      <c s="32">
        <f>ROUND(ROUND(L1588,2)*ROUND(G1588,3),2)</f>
      </c>
      <c s="36" t="s">
        <v>68</v>
      </c>
      <c>
        <f>(M1588*21)/100</f>
      </c>
      <c t="s">
        <v>28</v>
      </c>
    </row>
    <row r="1589" spans="1:5" ht="25.5">
      <c r="A1589" s="35" t="s">
        <v>56</v>
      </c>
      <c r="E1589" s="39" t="s">
        <v>860</v>
      </c>
    </row>
    <row r="1590" spans="1:5" ht="12.75">
      <c r="A1590" s="35" t="s">
        <v>58</v>
      </c>
      <c r="E1590" s="40" t="s">
        <v>5</v>
      </c>
    </row>
    <row r="1591" spans="1:5" ht="12.75">
      <c r="A1591" t="s">
        <v>59</v>
      </c>
      <c r="E1591" s="39" t="s">
        <v>5</v>
      </c>
    </row>
    <row r="1592" spans="1:13" ht="12.75">
      <c r="A1592" t="s">
        <v>47</v>
      </c>
      <c r="C1592" s="31" t="s">
        <v>1127</v>
      </c>
      <c r="E1592" s="33" t="s">
        <v>893</v>
      </c>
      <c r="J1592" s="32">
        <f>0</f>
      </c>
      <c s="32">
        <f>0</f>
      </c>
      <c s="32">
        <f>0+L1593+L1597+L1601+L1605+L1609+L1613+L1617+L1621+L1625+L1629+L1633+L1637+L1641+L1645+L1649+L1653+L1657</f>
      </c>
      <c s="32">
        <f>0+M1593+M1597+M1601+M1605+M1609+M1613+M1617+M1621+M1625+M1629+M1633+M1637+M1641+M1645+M1649+M1653+M1657</f>
      </c>
    </row>
    <row r="1593" spans="1:16" ht="12.75">
      <c r="A1593" t="s">
        <v>50</v>
      </c>
      <c s="34" t="s">
        <v>1128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ROUND(G1593*H1593,6)</f>
      </c>
      <c r="L1593" s="38">
        <v>0</v>
      </c>
      <c s="32">
        <f>ROUND(ROUND(L1593,2)*ROUND(G1593,3),2)</f>
      </c>
      <c s="36" t="s">
        <v>55</v>
      </c>
      <c>
        <f>(M1593*21)/100</f>
      </c>
      <c t="s">
        <v>28</v>
      </c>
    </row>
    <row r="1594" spans="1:5" ht="12.75">
      <c r="A1594" s="35" t="s">
        <v>56</v>
      </c>
      <c r="E1594" s="39" t="s">
        <v>556</v>
      </c>
    </row>
    <row r="1595" spans="1:5" ht="12.75">
      <c r="A1595" s="35" t="s">
        <v>58</v>
      </c>
      <c r="E1595" s="40" t="s">
        <v>5</v>
      </c>
    </row>
    <row r="1596" spans="1:5" ht="12.75">
      <c r="A1596" t="s">
        <v>59</v>
      </c>
      <c r="E1596" s="39" t="s">
        <v>5</v>
      </c>
    </row>
    <row r="1597" spans="1:16" ht="12.75">
      <c r="A1597" t="s">
        <v>50</v>
      </c>
      <c s="34" t="s">
        <v>1129</v>
      </c>
      <c s="34" t="s">
        <v>950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ROUND(G1597*H1597,6)</f>
      </c>
      <c r="L1597" s="38">
        <v>0</v>
      </c>
      <c s="32">
        <f>ROUND(ROUND(L1597,2)*ROUND(G1597,3),2)</f>
      </c>
      <c s="36" t="s">
        <v>68</v>
      </c>
      <c>
        <f>(M1597*21)/100</f>
      </c>
      <c t="s">
        <v>28</v>
      </c>
    </row>
    <row r="1598" spans="1:5" ht="12.75">
      <c r="A1598" s="35" t="s">
        <v>56</v>
      </c>
      <c r="E1598" s="39" t="s">
        <v>951</v>
      </c>
    </row>
    <row r="1599" spans="1:5" ht="12.75">
      <c r="A1599" s="35" t="s">
        <v>58</v>
      </c>
      <c r="E1599" s="40" t="s">
        <v>5</v>
      </c>
    </row>
    <row r="1600" spans="1:5" ht="12.75">
      <c r="A1600" t="s">
        <v>59</v>
      </c>
      <c r="E1600" s="39" t="s">
        <v>5</v>
      </c>
    </row>
    <row r="1601" spans="1:16" ht="12.75">
      <c r="A1601" t="s">
        <v>50</v>
      </c>
      <c s="34" t="s">
        <v>1130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ROUND(G1601*H1601,6)</f>
      </c>
      <c r="L1601" s="38">
        <v>0</v>
      </c>
      <c s="32">
        <f>ROUND(ROUND(L1601,2)*ROUND(G1601,3),2)</f>
      </c>
      <c s="36" t="s">
        <v>55</v>
      </c>
      <c>
        <f>(M1601*21)/100</f>
      </c>
      <c t="s">
        <v>28</v>
      </c>
    </row>
    <row r="1602" spans="1:5" ht="12.75">
      <c r="A1602" s="35" t="s">
        <v>56</v>
      </c>
      <c r="E1602" s="39" t="s">
        <v>128</v>
      </c>
    </row>
    <row r="1603" spans="1:5" ht="12.75">
      <c r="A1603" s="35" t="s">
        <v>58</v>
      </c>
      <c r="E1603" s="40" t="s">
        <v>5</v>
      </c>
    </row>
    <row r="1604" spans="1:5" ht="12.75">
      <c r="A1604" t="s">
        <v>59</v>
      </c>
      <c r="E1604" s="39" t="s">
        <v>5</v>
      </c>
    </row>
    <row r="1605" spans="1:16" ht="12.75">
      <c r="A1605" t="s">
        <v>50</v>
      </c>
      <c s="34" t="s">
        <v>1131</v>
      </c>
      <c s="34" t="s">
        <v>784</v>
      </c>
      <c s="35" t="s">
        <v>5</v>
      </c>
      <c s="6" t="s">
        <v>785</v>
      </c>
      <c s="36" t="s">
        <v>206</v>
      </c>
      <c s="37">
        <v>1</v>
      </c>
      <c s="36">
        <v>0</v>
      </c>
      <c s="36">
        <f>ROUND(G1605*H1605,6)</f>
      </c>
      <c r="L1605" s="38">
        <v>0</v>
      </c>
      <c s="32">
        <f>ROUND(ROUND(L1605,2)*ROUND(G1605,3),2)</f>
      </c>
      <c s="36" t="s">
        <v>68</v>
      </c>
      <c>
        <f>(M1605*21)/100</f>
      </c>
      <c t="s">
        <v>28</v>
      </c>
    </row>
    <row r="1606" spans="1:5" ht="12.75">
      <c r="A1606" s="35" t="s">
        <v>56</v>
      </c>
      <c r="E1606" s="39" t="s">
        <v>785</v>
      </c>
    </row>
    <row r="1607" spans="1:5" ht="12.75">
      <c r="A1607" s="35" t="s">
        <v>58</v>
      </c>
      <c r="E1607" s="40" t="s">
        <v>5</v>
      </c>
    </row>
    <row r="1608" spans="1:5" ht="12.75">
      <c r="A1608" t="s">
        <v>59</v>
      </c>
      <c r="E1608" s="39" t="s">
        <v>5</v>
      </c>
    </row>
    <row r="1609" spans="1:16" ht="12.75">
      <c r="A1609" t="s">
        <v>50</v>
      </c>
      <c s="34" t="s">
        <v>1132</v>
      </c>
      <c s="34" t="s">
        <v>133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ROUND(G1609*H1609,6)</f>
      </c>
      <c r="L1609" s="38">
        <v>0</v>
      </c>
      <c s="32">
        <f>ROUND(ROUND(L1609,2)*ROUND(G1609,3),2)</f>
      </c>
      <c s="36" t="s">
        <v>55</v>
      </c>
      <c>
        <f>(M1609*21)/100</f>
      </c>
      <c t="s">
        <v>28</v>
      </c>
    </row>
    <row r="1610" spans="1:5" ht="12.75">
      <c r="A1610" s="35" t="s">
        <v>56</v>
      </c>
      <c r="E1610" s="39" t="s">
        <v>128</v>
      </c>
    </row>
    <row r="1611" spans="1:5" ht="12.75">
      <c r="A1611" s="35" t="s">
        <v>58</v>
      </c>
      <c r="E1611" s="40" t="s">
        <v>5</v>
      </c>
    </row>
    <row r="1612" spans="1:5" ht="12.75">
      <c r="A1612" t="s">
        <v>59</v>
      </c>
      <c r="E1612" s="39" t="s">
        <v>5</v>
      </c>
    </row>
    <row r="1613" spans="1:16" ht="12.75">
      <c r="A1613" t="s">
        <v>50</v>
      </c>
      <c s="34" t="s">
        <v>1133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ROUND(G1613*H1613,6)</f>
      </c>
      <c r="L1613" s="38">
        <v>0</v>
      </c>
      <c s="32">
        <f>ROUND(ROUND(L1613,2)*ROUND(G1613,3),2)</f>
      </c>
      <c s="36" t="s">
        <v>68</v>
      </c>
      <c>
        <f>(M1613*21)/100</f>
      </c>
      <c t="s">
        <v>28</v>
      </c>
    </row>
    <row r="1614" spans="1:5" ht="12.75">
      <c r="A1614" s="35" t="s">
        <v>56</v>
      </c>
      <c r="E1614" s="39" t="s">
        <v>136</v>
      </c>
    </row>
    <row r="1615" spans="1:5" ht="12.75">
      <c r="A1615" s="35" t="s">
        <v>58</v>
      </c>
      <c r="E1615" s="40" t="s">
        <v>5</v>
      </c>
    </row>
    <row r="1616" spans="1:5" ht="12.75">
      <c r="A1616" t="s">
        <v>59</v>
      </c>
      <c r="E1616" s="39" t="s">
        <v>5</v>
      </c>
    </row>
    <row r="1617" spans="1:16" ht="12.75">
      <c r="A1617" t="s">
        <v>50</v>
      </c>
      <c s="34" t="s">
        <v>1134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ROUND(G1617*H1617,6)</f>
      </c>
      <c r="L1617" s="38">
        <v>0</v>
      </c>
      <c s="32">
        <f>ROUND(ROUND(L1617,2)*ROUND(G1617,3),2)</f>
      </c>
      <c s="36" t="s">
        <v>55</v>
      </c>
      <c>
        <f>(M1617*21)/100</f>
      </c>
      <c t="s">
        <v>28</v>
      </c>
    </row>
    <row r="1618" spans="1:5" ht="12.75">
      <c r="A1618" s="35" t="s">
        <v>56</v>
      </c>
      <c r="E1618" s="39" t="s">
        <v>789</v>
      </c>
    </row>
    <row r="1619" spans="1:5" ht="12.75">
      <c r="A1619" s="35" t="s">
        <v>58</v>
      </c>
      <c r="E1619" s="40" t="s">
        <v>5</v>
      </c>
    </row>
    <row r="1620" spans="1:5" ht="12.75">
      <c r="A1620" t="s">
        <v>59</v>
      </c>
      <c r="E1620" s="39" t="s">
        <v>5</v>
      </c>
    </row>
    <row r="1621" spans="1:16" ht="12.75">
      <c r="A1621" t="s">
        <v>50</v>
      </c>
      <c s="34" t="s">
        <v>1135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ROUND(G1621*H1621,6)</f>
      </c>
      <c r="L1621" s="38">
        <v>0</v>
      </c>
      <c s="32">
        <f>ROUND(ROUND(L1621,2)*ROUND(G1621,3),2)</f>
      </c>
      <c s="36" t="s">
        <v>68</v>
      </c>
      <c>
        <f>(M1621*21)/100</f>
      </c>
      <c t="s">
        <v>28</v>
      </c>
    </row>
    <row r="1622" spans="1:5" ht="12.75">
      <c r="A1622" s="35" t="s">
        <v>56</v>
      </c>
      <c r="E1622" s="39" t="s">
        <v>791</v>
      </c>
    </row>
    <row r="1623" spans="1:5" ht="12.75">
      <c r="A1623" s="35" t="s">
        <v>58</v>
      </c>
      <c r="E1623" s="40" t="s">
        <v>5</v>
      </c>
    </row>
    <row r="1624" spans="1:5" ht="12.75">
      <c r="A1624" t="s">
        <v>59</v>
      </c>
      <c r="E1624" s="39" t="s">
        <v>5</v>
      </c>
    </row>
    <row r="1625" spans="1:16" ht="12.75">
      <c r="A1625" t="s">
        <v>50</v>
      </c>
      <c s="34" t="s">
        <v>1136</v>
      </c>
      <c s="34" t="s">
        <v>788</v>
      </c>
      <c s="35" t="s">
        <v>62</v>
      </c>
      <c s="6" t="s">
        <v>789</v>
      </c>
      <c s="36" t="s">
        <v>65</v>
      </c>
      <c s="37">
        <v>1</v>
      </c>
      <c s="36">
        <v>0</v>
      </c>
      <c s="36">
        <f>ROUND(G1625*H1625,6)</f>
      </c>
      <c r="L1625" s="38">
        <v>0</v>
      </c>
      <c s="32">
        <f>ROUND(ROUND(L1625,2)*ROUND(G1625,3),2)</f>
      </c>
      <c s="36" t="s">
        <v>55</v>
      </c>
      <c>
        <f>(M1625*21)/100</f>
      </c>
      <c t="s">
        <v>28</v>
      </c>
    </row>
    <row r="1626" spans="1:5" ht="12.75">
      <c r="A1626" s="35" t="s">
        <v>56</v>
      </c>
      <c r="E1626" s="39" t="s">
        <v>789</v>
      </c>
    </row>
    <row r="1627" spans="1:5" ht="12.75">
      <c r="A1627" s="35" t="s">
        <v>58</v>
      </c>
      <c r="E1627" s="40" t="s">
        <v>5</v>
      </c>
    </row>
    <row r="1628" spans="1:5" ht="12.75">
      <c r="A1628" t="s">
        <v>59</v>
      </c>
      <c r="E1628" s="39" t="s">
        <v>5</v>
      </c>
    </row>
    <row r="1629" spans="1:16" ht="12.75">
      <c r="A1629" t="s">
        <v>50</v>
      </c>
      <c s="34" t="s">
        <v>1137</v>
      </c>
      <c s="34" t="s">
        <v>796</v>
      </c>
      <c s="35" t="s">
        <v>5</v>
      </c>
      <c s="6" t="s">
        <v>797</v>
      </c>
      <c s="36" t="s">
        <v>206</v>
      </c>
      <c s="37">
        <v>1</v>
      </c>
      <c s="36">
        <v>0</v>
      </c>
      <c s="36">
        <f>ROUND(G1629*H1629,6)</f>
      </c>
      <c r="L1629" s="38">
        <v>0</v>
      </c>
      <c s="32">
        <f>ROUND(ROUND(L1629,2)*ROUND(G1629,3),2)</f>
      </c>
      <c s="36" t="s">
        <v>68</v>
      </c>
      <c>
        <f>(M1629*21)/100</f>
      </c>
      <c t="s">
        <v>28</v>
      </c>
    </row>
    <row r="1630" spans="1:5" ht="12.75">
      <c r="A1630" s="35" t="s">
        <v>56</v>
      </c>
      <c r="E1630" s="39" t="s">
        <v>797</v>
      </c>
    </row>
    <row r="1631" spans="1:5" ht="12.75">
      <c r="A1631" s="35" t="s">
        <v>58</v>
      </c>
      <c r="E1631" s="40" t="s">
        <v>5</v>
      </c>
    </row>
    <row r="1632" spans="1:5" ht="12.75">
      <c r="A1632" t="s">
        <v>59</v>
      </c>
      <c r="E1632" s="39" t="s">
        <v>5</v>
      </c>
    </row>
    <row r="1633" spans="1:16" ht="12.75">
      <c r="A1633" t="s">
        <v>50</v>
      </c>
      <c s="34" t="s">
        <v>1138</v>
      </c>
      <c s="34" t="s">
        <v>98</v>
      </c>
      <c s="35" t="s">
        <v>62</v>
      </c>
      <c s="6" t="s">
        <v>99</v>
      </c>
      <c s="36" t="s">
        <v>65</v>
      </c>
      <c s="37">
        <v>2</v>
      </c>
      <c s="36">
        <v>0</v>
      </c>
      <c s="36">
        <f>ROUND(G1633*H1633,6)</f>
      </c>
      <c r="L1633" s="38">
        <v>0</v>
      </c>
      <c s="32">
        <f>ROUND(ROUND(L1633,2)*ROUND(G1633,3),2)</f>
      </c>
      <c s="36" t="s">
        <v>55</v>
      </c>
      <c>
        <f>(M1633*21)/100</f>
      </c>
      <c t="s">
        <v>28</v>
      </c>
    </row>
    <row r="1634" spans="1:5" ht="12.75">
      <c r="A1634" s="35" t="s">
        <v>56</v>
      </c>
      <c r="E1634" s="39" t="s">
        <v>99</v>
      </c>
    </row>
    <row r="1635" spans="1:5" ht="12.75">
      <c r="A1635" s="35" t="s">
        <v>58</v>
      </c>
      <c r="E1635" s="40" t="s">
        <v>5</v>
      </c>
    </row>
    <row r="1636" spans="1:5" ht="12.75">
      <c r="A1636" t="s">
        <v>59</v>
      </c>
      <c r="E1636" s="39" t="s">
        <v>5</v>
      </c>
    </row>
    <row r="1637" spans="1:16" ht="12.75">
      <c r="A1637" t="s">
        <v>50</v>
      </c>
      <c s="34" t="s">
        <v>1139</v>
      </c>
      <c s="34" t="s">
        <v>155</v>
      </c>
      <c s="35" t="s">
        <v>5</v>
      </c>
      <c s="6" t="s">
        <v>863</v>
      </c>
      <c s="36" t="s">
        <v>65</v>
      </c>
      <c s="37">
        <v>2</v>
      </c>
      <c s="36">
        <v>0</v>
      </c>
      <c s="36">
        <f>ROUND(G1637*H1637,6)</f>
      </c>
      <c r="L1637" s="38">
        <v>0</v>
      </c>
      <c s="32">
        <f>ROUND(ROUND(L1637,2)*ROUND(G1637,3),2)</f>
      </c>
      <c s="36" t="s">
        <v>68</v>
      </c>
      <c>
        <f>(M1637*21)/100</f>
      </c>
      <c t="s">
        <v>28</v>
      </c>
    </row>
    <row r="1638" spans="1:5" ht="12.75">
      <c r="A1638" s="35" t="s">
        <v>56</v>
      </c>
      <c r="E1638" s="39" t="s">
        <v>863</v>
      </c>
    </row>
    <row r="1639" spans="1:5" ht="12.75">
      <c r="A1639" s="35" t="s">
        <v>58</v>
      </c>
      <c r="E1639" s="40" t="s">
        <v>5</v>
      </c>
    </row>
    <row r="1640" spans="1:5" ht="12.75">
      <c r="A1640" t="s">
        <v>59</v>
      </c>
      <c r="E1640" s="39" t="s">
        <v>5</v>
      </c>
    </row>
    <row r="1641" spans="1:16" ht="12.75">
      <c r="A1641" t="s">
        <v>50</v>
      </c>
      <c s="34" t="s">
        <v>1140</v>
      </c>
      <c s="34" t="s">
        <v>808</v>
      </c>
      <c s="35" t="s">
        <v>5</v>
      </c>
      <c s="6" t="s">
        <v>737</v>
      </c>
      <c s="36" t="s">
        <v>206</v>
      </c>
      <c s="37">
        <v>2</v>
      </c>
      <c s="36">
        <v>0</v>
      </c>
      <c s="36">
        <f>ROUND(G1641*H1641,6)</f>
      </c>
      <c r="L1641" s="38">
        <v>0</v>
      </c>
      <c s="32">
        <f>ROUND(ROUND(L1641,2)*ROUND(G1641,3),2)</f>
      </c>
      <c s="36" t="s">
        <v>68</v>
      </c>
      <c>
        <f>(M1641*21)/100</f>
      </c>
      <c t="s">
        <v>28</v>
      </c>
    </row>
    <row r="1642" spans="1:5" ht="12.75">
      <c r="A1642" s="35" t="s">
        <v>56</v>
      </c>
      <c r="E1642" s="39" t="s">
        <v>737</v>
      </c>
    </row>
    <row r="1643" spans="1:5" ht="12.75">
      <c r="A1643" s="35" t="s">
        <v>58</v>
      </c>
      <c r="E1643" s="40" t="s">
        <v>5</v>
      </c>
    </row>
    <row r="1644" spans="1:5" ht="12.75">
      <c r="A1644" t="s">
        <v>59</v>
      </c>
      <c r="E1644" s="39" t="s">
        <v>5</v>
      </c>
    </row>
    <row r="1645" spans="1:16" ht="12.75">
      <c r="A1645" t="s">
        <v>50</v>
      </c>
      <c s="34" t="s">
        <v>1141</v>
      </c>
      <c s="34" t="s">
        <v>740</v>
      </c>
      <c s="35" t="s">
        <v>5</v>
      </c>
      <c s="6" t="s">
        <v>741</v>
      </c>
      <c s="36" t="s">
        <v>65</v>
      </c>
      <c s="37">
        <v>2</v>
      </c>
      <c s="36">
        <v>0</v>
      </c>
      <c s="36">
        <f>ROUND(G1645*H1645,6)</f>
      </c>
      <c r="L1645" s="38">
        <v>0</v>
      </c>
      <c s="32">
        <f>ROUND(ROUND(L1645,2)*ROUND(G1645,3),2)</f>
      </c>
      <c s="36" t="s">
        <v>68</v>
      </c>
      <c>
        <f>(M1645*21)/100</f>
      </c>
      <c t="s">
        <v>28</v>
      </c>
    </row>
    <row r="1646" spans="1:5" ht="12.75">
      <c r="A1646" s="35" t="s">
        <v>56</v>
      </c>
      <c r="E1646" s="39" t="s">
        <v>741</v>
      </c>
    </row>
    <row r="1647" spans="1:5" ht="12.75">
      <c r="A1647" s="35" t="s">
        <v>58</v>
      </c>
      <c r="E1647" s="40" t="s">
        <v>5</v>
      </c>
    </row>
    <row r="1648" spans="1:5" ht="12.75">
      <c r="A1648" t="s">
        <v>59</v>
      </c>
      <c r="E1648" s="39" t="s">
        <v>5</v>
      </c>
    </row>
    <row r="1649" spans="1:16" ht="12.75">
      <c r="A1649" t="s">
        <v>50</v>
      </c>
      <c s="34" t="s">
        <v>1142</v>
      </c>
      <c s="34" t="s">
        <v>867</v>
      </c>
      <c s="35" t="s">
        <v>5</v>
      </c>
      <c s="6" t="s">
        <v>868</v>
      </c>
      <c s="36" t="s">
        <v>206</v>
      </c>
      <c s="37">
        <v>2</v>
      </c>
      <c s="36">
        <v>0</v>
      </c>
      <c s="36">
        <f>ROUND(G1649*H1649,6)</f>
      </c>
      <c r="L1649" s="38">
        <v>0</v>
      </c>
      <c s="32">
        <f>ROUND(ROUND(L1649,2)*ROUND(G1649,3),2)</f>
      </c>
      <c s="36" t="s">
        <v>68</v>
      </c>
      <c>
        <f>(M1649*21)/100</f>
      </c>
      <c t="s">
        <v>28</v>
      </c>
    </row>
    <row r="1650" spans="1:5" ht="12.75">
      <c r="A1650" s="35" t="s">
        <v>56</v>
      </c>
      <c r="E1650" s="39" t="s">
        <v>868</v>
      </c>
    </row>
    <row r="1651" spans="1:5" ht="12.75">
      <c r="A1651" s="35" t="s">
        <v>58</v>
      </c>
      <c r="E1651" s="40" t="s">
        <v>5</v>
      </c>
    </row>
    <row r="1652" spans="1:5" ht="12.75">
      <c r="A1652" t="s">
        <v>59</v>
      </c>
      <c r="E1652" s="39" t="s">
        <v>5</v>
      </c>
    </row>
    <row r="1653" spans="1:16" ht="12.75">
      <c r="A1653" t="s">
        <v>50</v>
      </c>
      <c s="34" t="s">
        <v>1143</v>
      </c>
      <c s="34" t="s">
        <v>98</v>
      </c>
      <c s="35" t="s">
        <v>5</v>
      </c>
      <c s="6" t="s">
        <v>99</v>
      </c>
      <c s="36" t="s">
        <v>65</v>
      </c>
      <c s="37">
        <v>1</v>
      </c>
      <c s="36">
        <v>0</v>
      </c>
      <c s="36">
        <f>ROUND(G1653*H1653,6)</f>
      </c>
      <c r="L1653" s="38">
        <v>0</v>
      </c>
      <c s="32">
        <f>ROUND(ROUND(L1653,2)*ROUND(G1653,3),2)</f>
      </c>
      <c s="36" t="s">
        <v>55</v>
      </c>
      <c>
        <f>(M1653*21)/100</f>
      </c>
      <c t="s">
        <v>28</v>
      </c>
    </row>
    <row r="1654" spans="1:5" ht="12.75">
      <c r="A1654" s="35" t="s">
        <v>56</v>
      </c>
      <c r="E1654" s="39" t="s">
        <v>99</v>
      </c>
    </row>
    <row r="1655" spans="1:5" ht="12.75">
      <c r="A1655" s="35" t="s">
        <v>58</v>
      </c>
      <c r="E1655" s="40" t="s">
        <v>5</v>
      </c>
    </row>
    <row r="1656" spans="1:5" ht="12.75">
      <c r="A1656" t="s">
        <v>59</v>
      </c>
      <c r="E1656" s="39" t="s">
        <v>5</v>
      </c>
    </row>
    <row r="1657" spans="1:16" ht="12.75">
      <c r="A1657" t="s">
        <v>50</v>
      </c>
      <c s="34" t="s">
        <v>1144</v>
      </c>
      <c s="34" t="s">
        <v>871</v>
      </c>
      <c s="35" t="s">
        <v>5</v>
      </c>
      <c s="6" t="s">
        <v>872</v>
      </c>
      <c s="36" t="s">
        <v>65</v>
      </c>
      <c s="37">
        <v>1</v>
      </c>
      <c s="36">
        <v>0</v>
      </c>
      <c s="36">
        <f>ROUND(G1657*H1657,6)</f>
      </c>
      <c r="L1657" s="38">
        <v>0</v>
      </c>
      <c s="32">
        <f>ROUND(ROUND(L1657,2)*ROUND(G1657,3),2)</f>
      </c>
      <c s="36" t="s">
        <v>68</v>
      </c>
      <c>
        <f>(M1657*21)/100</f>
      </c>
      <c t="s">
        <v>28</v>
      </c>
    </row>
    <row r="1658" spans="1:5" ht="12.75">
      <c r="A1658" s="35" t="s">
        <v>56</v>
      </c>
      <c r="E1658" s="39" t="s">
        <v>872</v>
      </c>
    </row>
    <row r="1659" spans="1:5" ht="12.75">
      <c r="A1659" s="35" t="s">
        <v>58</v>
      </c>
      <c r="E1659" s="40" t="s">
        <v>5</v>
      </c>
    </row>
    <row r="1660" spans="1:5" ht="12.75">
      <c r="A1660" t="s">
        <v>59</v>
      </c>
      <c r="E1660" s="39" t="s">
        <v>5</v>
      </c>
    </row>
    <row r="1661" spans="1:13" ht="12.75">
      <c r="A1661" t="s">
        <v>47</v>
      </c>
      <c r="C1661" s="31" t="s">
        <v>278</v>
      </c>
      <c r="E1661" s="33" t="s">
        <v>464</v>
      </c>
      <c r="J1661" s="32">
        <f>0</f>
      </c>
      <c s="32">
        <f>0</f>
      </c>
      <c s="32">
        <f>0+L1662+L1666+L1670+L1674+L1678+L1682+L1686+L1690+L1694+L1698+L1702+L1706</f>
      </c>
      <c s="32">
        <f>0+M1662+M1666+M1670+M1674+M1678+M1682+M1686+M1690+M1694+M1698+M1702+M1706</f>
      </c>
    </row>
    <row r="1662" spans="1:16" ht="12.75">
      <c r="A1662" t="s">
        <v>50</v>
      </c>
      <c s="34" t="s">
        <v>1145</v>
      </c>
      <c s="34" t="s">
        <v>293</v>
      </c>
      <c s="35" t="s">
        <v>5</v>
      </c>
      <c s="6" t="s">
        <v>294</v>
      </c>
      <c s="36" t="s">
        <v>174</v>
      </c>
      <c s="37">
        <v>14000</v>
      </c>
      <c s="36">
        <v>0</v>
      </c>
      <c s="36">
        <f>ROUND(G1662*H1662,6)</f>
      </c>
      <c r="L1662" s="38">
        <v>0</v>
      </c>
      <c s="32">
        <f>ROUND(ROUND(L1662,2)*ROUND(G1662,3),2)</f>
      </c>
      <c s="36" t="s">
        <v>55</v>
      </c>
      <c>
        <f>(M1662*21)/100</f>
      </c>
      <c t="s">
        <v>28</v>
      </c>
    </row>
    <row r="1663" spans="1:5" ht="12.75">
      <c r="A1663" s="35" t="s">
        <v>56</v>
      </c>
      <c r="E1663" s="39" t="s">
        <v>294</v>
      </c>
    </row>
    <row r="1664" spans="1:5" ht="12.75">
      <c r="A1664" s="35" t="s">
        <v>58</v>
      </c>
      <c r="E1664" s="40" t="s">
        <v>5</v>
      </c>
    </row>
    <row r="1665" spans="1:5" ht="12.75">
      <c r="A1665" t="s">
        <v>59</v>
      </c>
      <c r="E1665" s="39" t="s">
        <v>5</v>
      </c>
    </row>
    <row r="1666" spans="1:16" ht="12.75">
      <c r="A1666" t="s">
        <v>50</v>
      </c>
      <c s="34" t="s">
        <v>1146</v>
      </c>
      <c s="34" t="s">
        <v>290</v>
      </c>
      <c s="35" t="s">
        <v>5</v>
      </c>
      <c s="6" t="s">
        <v>291</v>
      </c>
      <c s="36" t="s">
        <v>174</v>
      </c>
      <c s="37">
        <v>14000</v>
      </c>
      <c s="36">
        <v>0</v>
      </c>
      <c s="36">
        <f>ROUND(G1666*H1666,6)</f>
      </c>
      <c r="L1666" s="38">
        <v>0</v>
      </c>
      <c s="32">
        <f>ROUND(ROUND(L1666,2)*ROUND(G1666,3),2)</f>
      </c>
      <c s="36" t="s">
        <v>68</v>
      </c>
      <c>
        <f>(M1666*21)/100</f>
      </c>
      <c t="s">
        <v>28</v>
      </c>
    </row>
    <row r="1667" spans="1:5" ht="12.75">
      <c r="A1667" s="35" t="s">
        <v>56</v>
      </c>
      <c r="E1667" s="39" t="s">
        <v>291</v>
      </c>
    </row>
    <row r="1668" spans="1:5" ht="12.75">
      <c r="A1668" s="35" t="s">
        <v>58</v>
      </c>
      <c r="E1668" s="40" t="s">
        <v>5</v>
      </c>
    </row>
    <row r="1669" spans="1:5" ht="12.75">
      <c r="A1669" t="s">
        <v>59</v>
      </c>
      <c r="E1669" s="39" t="s">
        <v>5</v>
      </c>
    </row>
    <row r="1670" spans="1:16" ht="12.75">
      <c r="A1670" t="s">
        <v>50</v>
      </c>
      <c s="34" t="s">
        <v>1147</v>
      </c>
      <c s="34" t="s">
        <v>1148</v>
      </c>
      <c s="35" t="s">
        <v>5</v>
      </c>
      <c s="6" t="s">
        <v>303</v>
      </c>
      <c s="36" t="s">
        <v>206</v>
      </c>
      <c s="37">
        <v>55</v>
      </c>
      <c s="36">
        <v>0</v>
      </c>
      <c s="36">
        <f>ROUND(G1670*H1670,6)</f>
      </c>
      <c r="L1670" s="38">
        <v>0</v>
      </c>
      <c s="32">
        <f>ROUND(ROUND(L1670,2)*ROUND(G1670,3),2)</f>
      </c>
      <c s="36" t="s">
        <v>68</v>
      </c>
      <c>
        <f>(M1670*21)/100</f>
      </c>
      <c t="s">
        <v>28</v>
      </c>
    </row>
    <row r="1671" spans="1:5" ht="12.75">
      <c r="A1671" s="35" t="s">
        <v>56</v>
      </c>
      <c r="E1671" s="39" t="s">
        <v>303</v>
      </c>
    </row>
    <row r="1672" spans="1:5" ht="12.75">
      <c r="A1672" s="35" t="s">
        <v>58</v>
      </c>
      <c r="E1672" s="40" t="s">
        <v>5</v>
      </c>
    </row>
    <row r="1673" spans="1:5" ht="12.75">
      <c r="A1673" t="s">
        <v>59</v>
      </c>
      <c r="E1673" s="39" t="s">
        <v>5</v>
      </c>
    </row>
    <row r="1674" spans="1:16" ht="12.75">
      <c r="A1674" t="s">
        <v>50</v>
      </c>
      <c s="34" t="s">
        <v>1149</v>
      </c>
      <c s="34" t="s">
        <v>1150</v>
      </c>
      <c s="35" t="s">
        <v>5</v>
      </c>
      <c s="6" t="s">
        <v>1151</v>
      </c>
      <c s="36" t="s">
        <v>206</v>
      </c>
      <c s="37">
        <v>300</v>
      </c>
      <c s="36">
        <v>0</v>
      </c>
      <c s="36">
        <f>ROUND(G1674*H1674,6)</f>
      </c>
      <c r="L1674" s="38">
        <v>0</v>
      </c>
      <c s="32">
        <f>ROUND(ROUND(L1674,2)*ROUND(G1674,3),2)</f>
      </c>
      <c s="36" t="s">
        <v>68</v>
      </c>
      <c>
        <f>(M1674*21)/100</f>
      </c>
      <c t="s">
        <v>28</v>
      </c>
    </row>
    <row r="1675" spans="1:5" ht="12.75">
      <c r="A1675" s="35" t="s">
        <v>56</v>
      </c>
      <c r="E1675" s="39" t="s">
        <v>1151</v>
      </c>
    </row>
    <row r="1676" spans="1:5" ht="12.75">
      <c r="A1676" s="35" t="s">
        <v>58</v>
      </c>
      <c r="E1676" s="40" t="s">
        <v>5</v>
      </c>
    </row>
    <row r="1677" spans="1:5" ht="12.75">
      <c r="A1677" t="s">
        <v>59</v>
      </c>
      <c r="E1677" s="39" t="s">
        <v>5</v>
      </c>
    </row>
    <row r="1678" spans="1:16" ht="12.75">
      <c r="A1678" t="s">
        <v>50</v>
      </c>
      <c s="34" t="s">
        <v>1152</v>
      </c>
      <c s="34" t="s">
        <v>1153</v>
      </c>
      <c s="35" t="s">
        <v>5</v>
      </c>
      <c s="6" t="s">
        <v>576</v>
      </c>
      <c s="36" t="s">
        <v>202</v>
      </c>
      <c s="37">
        <v>1</v>
      </c>
      <c s="36">
        <v>0</v>
      </c>
      <c s="36">
        <f>ROUND(G1678*H1678,6)</f>
      </c>
      <c r="L1678" s="38">
        <v>0</v>
      </c>
      <c s="32">
        <f>ROUND(ROUND(L1678,2)*ROUND(G1678,3),2)</f>
      </c>
      <c s="36" t="s">
        <v>68</v>
      </c>
      <c>
        <f>(M1678*21)/100</f>
      </c>
      <c t="s">
        <v>28</v>
      </c>
    </row>
    <row r="1679" spans="1:5" ht="12.75">
      <c r="A1679" s="35" t="s">
        <v>56</v>
      </c>
      <c r="E1679" s="39" t="s">
        <v>576</v>
      </c>
    </row>
    <row r="1680" spans="1:5" ht="12.75">
      <c r="A1680" s="35" t="s">
        <v>58</v>
      </c>
      <c r="E1680" s="40" t="s">
        <v>5</v>
      </c>
    </row>
    <row r="1681" spans="1:5" ht="12.75">
      <c r="A1681" t="s">
        <v>59</v>
      </c>
      <c r="E1681" s="39" t="s">
        <v>5</v>
      </c>
    </row>
    <row r="1682" spans="1:16" ht="12.75">
      <c r="A1682" t="s">
        <v>50</v>
      </c>
      <c s="34" t="s">
        <v>1154</v>
      </c>
      <c s="34" t="s">
        <v>308</v>
      </c>
      <c s="35" t="s">
        <v>5</v>
      </c>
      <c s="6" t="s">
        <v>309</v>
      </c>
      <c s="36" t="s">
        <v>202</v>
      </c>
      <c s="37">
        <v>1</v>
      </c>
      <c s="36">
        <v>0</v>
      </c>
      <c s="36">
        <f>ROUND(G1682*H1682,6)</f>
      </c>
      <c r="L1682" s="38">
        <v>0</v>
      </c>
      <c s="32">
        <f>ROUND(ROUND(L1682,2)*ROUND(G1682,3),2)</f>
      </c>
      <c s="36" t="s">
        <v>68</v>
      </c>
      <c>
        <f>(M1682*21)/100</f>
      </c>
      <c t="s">
        <v>28</v>
      </c>
    </row>
    <row r="1683" spans="1:5" ht="12.75">
      <c r="A1683" s="35" t="s">
        <v>56</v>
      </c>
      <c r="E1683" s="39" t="s">
        <v>309</v>
      </c>
    </row>
    <row r="1684" spans="1:5" ht="12.75">
      <c r="A1684" s="35" t="s">
        <v>58</v>
      </c>
      <c r="E1684" s="40" t="s">
        <v>5</v>
      </c>
    </row>
    <row r="1685" spans="1:5" ht="12.75">
      <c r="A1685" t="s">
        <v>59</v>
      </c>
      <c r="E1685" s="39" t="s">
        <v>5</v>
      </c>
    </row>
    <row r="1686" spans="1:16" ht="25.5">
      <c r="A1686" t="s">
        <v>50</v>
      </c>
      <c s="34" t="s">
        <v>1155</v>
      </c>
      <c s="34" t="s">
        <v>281</v>
      </c>
      <c s="35" t="s">
        <v>5</v>
      </c>
      <c s="6" t="s">
        <v>282</v>
      </c>
      <c s="36" t="s">
        <v>65</v>
      </c>
      <c s="37">
        <v>120</v>
      </c>
      <c s="36">
        <v>0</v>
      </c>
      <c s="36">
        <f>ROUND(G1686*H1686,6)</f>
      </c>
      <c r="L1686" s="38">
        <v>0</v>
      </c>
      <c s="32">
        <f>ROUND(ROUND(L1686,2)*ROUND(G1686,3),2)</f>
      </c>
      <c s="36" t="s">
        <v>55</v>
      </c>
      <c>
        <f>(M1686*21)/100</f>
      </c>
      <c t="s">
        <v>28</v>
      </c>
    </row>
    <row r="1687" spans="1:5" ht="25.5">
      <c r="A1687" s="35" t="s">
        <v>56</v>
      </c>
      <c r="E1687" s="39" t="s">
        <v>282</v>
      </c>
    </row>
    <row r="1688" spans="1:5" ht="12.75">
      <c r="A1688" s="35" t="s">
        <v>58</v>
      </c>
      <c r="E1688" s="40" t="s">
        <v>5</v>
      </c>
    </row>
    <row r="1689" spans="1:5" ht="12.75">
      <c r="A1689" t="s">
        <v>59</v>
      </c>
      <c r="E1689" s="39" t="s">
        <v>5</v>
      </c>
    </row>
    <row r="1690" spans="1:16" ht="12.75">
      <c r="A1690" t="s">
        <v>50</v>
      </c>
      <c s="34" t="s">
        <v>1156</v>
      </c>
      <c s="34" t="s">
        <v>311</v>
      </c>
      <c s="35" t="s">
        <v>5</v>
      </c>
      <c s="6" t="s">
        <v>490</v>
      </c>
      <c s="36" t="s">
        <v>491</v>
      </c>
      <c s="37">
        <v>1</v>
      </c>
      <c s="36">
        <v>0</v>
      </c>
      <c s="36">
        <f>ROUND(G1690*H1690,6)</f>
      </c>
      <c r="L1690" s="38">
        <v>0</v>
      </c>
      <c s="32">
        <f>ROUND(ROUND(L1690,2)*ROUND(G1690,3),2)</f>
      </c>
      <c s="36" t="s">
        <v>68</v>
      </c>
      <c>
        <f>(M1690*21)/100</f>
      </c>
      <c t="s">
        <v>28</v>
      </c>
    </row>
    <row r="1691" spans="1:5" ht="12.75">
      <c r="A1691" s="35" t="s">
        <v>56</v>
      </c>
      <c r="E1691" s="39" t="s">
        <v>490</v>
      </c>
    </row>
    <row r="1692" spans="1:5" ht="12.75">
      <c r="A1692" s="35" t="s">
        <v>58</v>
      </c>
      <c r="E1692" s="40" t="s">
        <v>5</v>
      </c>
    </row>
    <row r="1693" spans="1:5" ht="12.75">
      <c r="A1693" t="s">
        <v>59</v>
      </c>
      <c r="E1693" s="39" t="s">
        <v>5</v>
      </c>
    </row>
    <row r="1694" spans="1:16" ht="12.75">
      <c r="A1694" t="s">
        <v>50</v>
      </c>
      <c s="34" t="s">
        <v>1157</v>
      </c>
      <c s="34" t="s">
        <v>493</v>
      </c>
      <c s="35" t="s">
        <v>5</v>
      </c>
      <c s="6" t="s">
        <v>578</v>
      </c>
      <c s="36" t="s">
        <v>202</v>
      </c>
      <c s="37">
        <v>1</v>
      </c>
      <c s="36">
        <v>0</v>
      </c>
      <c s="36">
        <f>ROUND(G1694*H1694,6)</f>
      </c>
      <c r="L1694" s="38">
        <v>0</v>
      </c>
      <c s="32">
        <f>ROUND(ROUND(L1694,2)*ROUND(G1694,3),2)</f>
      </c>
      <c s="36" t="s">
        <v>68</v>
      </c>
      <c>
        <f>(M1694*21)/100</f>
      </c>
      <c t="s">
        <v>28</v>
      </c>
    </row>
    <row r="1695" spans="1:5" ht="12.75">
      <c r="A1695" s="35" t="s">
        <v>56</v>
      </c>
      <c r="E1695" s="39" t="s">
        <v>578</v>
      </c>
    </row>
    <row r="1696" spans="1:5" ht="12.75">
      <c r="A1696" s="35" t="s">
        <v>58</v>
      </c>
      <c r="E1696" s="40" t="s">
        <v>5</v>
      </c>
    </row>
    <row r="1697" spans="1:5" ht="12.75">
      <c r="A1697" t="s">
        <v>59</v>
      </c>
      <c r="E1697" s="39" t="s">
        <v>5</v>
      </c>
    </row>
    <row r="1698" spans="1:16" ht="12.75">
      <c r="A1698" t="s">
        <v>50</v>
      </c>
      <c s="34" t="s">
        <v>1158</v>
      </c>
      <c s="34" t="s">
        <v>1159</v>
      </c>
      <c s="35" t="s">
        <v>5</v>
      </c>
      <c s="6" t="s">
        <v>1160</v>
      </c>
      <c s="36" t="s">
        <v>202</v>
      </c>
      <c s="37">
        <v>1</v>
      </c>
      <c s="36">
        <v>0</v>
      </c>
      <c s="36">
        <f>ROUND(G1698*H1698,6)</f>
      </c>
      <c r="L1698" s="38">
        <v>0</v>
      </c>
      <c s="32">
        <f>ROUND(ROUND(L1698,2)*ROUND(G1698,3),2)</f>
      </c>
      <c s="36" t="s">
        <v>68</v>
      </c>
      <c>
        <f>(M1698*21)/100</f>
      </c>
      <c t="s">
        <v>28</v>
      </c>
    </row>
    <row r="1699" spans="1:5" ht="12.75">
      <c r="A1699" s="35" t="s">
        <v>56</v>
      </c>
      <c r="E1699" s="39" t="s">
        <v>1160</v>
      </c>
    </row>
    <row r="1700" spans="1:5" ht="12.75">
      <c r="A1700" s="35" t="s">
        <v>58</v>
      </c>
      <c r="E1700" s="40" t="s">
        <v>5</v>
      </c>
    </row>
    <row r="1701" spans="1:5" ht="12.75">
      <c r="A1701" t="s">
        <v>59</v>
      </c>
      <c r="E1701" s="39" t="s">
        <v>5</v>
      </c>
    </row>
    <row r="1702" spans="1:16" ht="38.25">
      <c r="A1702" t="s">
        <v>50</v>
      </c>
      <c s="34" t="s">
        <v>1161</v>
      </c>
      <c s="34" t="s">
        <v>326</v>
      </c>
      <c s="35" t="s">
        <v>5</v>
      </c>
      <c s="6" t="s">
        <v>327</v>
      </c>
      <c s="36" t="s">
        <v>54</v>
      </c>
      <c s="37">
        <v>42</v>
      </c>
      <c s="36">
        <v>0</v>
      </c>
      <c s="36">
        <f>ROUND(G1702*H1702,6)</f>
      </c>
      <c r="L1702" s="38">
        <v>0</v>
      </c>
      <c s="32">
        <f>ROUND(ROUND(L1702,2)*ROUND(G1702,3),2)</f>
      </c>
      <c s="36" t="s">
        <v>328</v>
      </c>
      <c>
        <f>(M1702*21)/100</f>
      </c>
      <c t="s">
        <v>28</v>
      </c>
    </row>
    <row r="1703" spans="1:5" ht="51">
      <c r="A1703" s="35" t="s">
        <v>56</v>
      </c>
      <c r="E1703" s="39" t="s">
        <v>329</v>
      </c>
    </row>
    <row r="1704" spans="1:5" ht="12.75">
      <c r="A1704" s="35" t="s">
        <v>58</v>
      </c>
      <c r="E1704" s="40" t="s">
        <v>5</v>
      </c>
    </row>
    <row r="1705" spans="1:5" ht="12.75">
      <c r="A1705" t="s">
        <v>59</v>
      </c>
      <c r="E1705" s="39" t="s">
        <v>5</v>
      </c>
    </row>
    <row r="1706" spans="1:16" ht="25.5">
      <c r="A1706" t="s">
        <v>50</v>
      </c>
      <c s="34" t="s">
        <v>1162</v>
      </c>
      <c s="34" t="s">
        <v>331</v>
      </c>
      <c s="35" t="s">
        <v>5</v>
      </c>
      <c s="6" t="s">
        <v>332</v>
      </c>
      <c s="36" t="s">
        <v>54</v>
      </c>
      <c s="37">
        <v>42</v>
      </c>
      <c s="36">
        <v>0</v>
      </c>
      <c s="36">
        <f>ROUND(G1706*H1706,6)</f>
      </c>
      <c r="L1706" s="38">
        <v>0</v>
      </c>
      <c s="32">
        <f>ROUND(ROUND(L1706,2)*ROUND(G1706,3),2)</f>
      </c>
      <c s="36" t="s">
        <v>328</v>
      </c>
      <c>
        <f>(M1706*21)/100</f>
      </c>
      <c t="s">
        <v>28</v>
      </c>
    </row>
    <row r="1707" spans="1:5" ht="25.5">
      <c r="A1707" s="35" t="s">
        <v>56</v>
      </c>
      <c r="E1707" s="39" t="s">
        <v>332</v>
      </c>
    </row>
    <row r="1708" spans="1:5" ht="12.75">
      <c r="A1708" s="35" t="s">
        <v>58</v>
      </c>
      <c r="E1708" s="40" t="s">
        <v>5</v>
      </c>
    </row>
    <row r="1709" spans="1:5" ht="12.75">
      <c r="A1709" t="s">
        <v>59</v>
      </c>
      <c r="E170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COUNTIFS(L8:L603,"=0",A8:A603,"P")+COUNTIFS(L8:L603,"",A8:A603,"P")+SUM(Q8:Q603)</f>
      </c>
    </row>
    <row r="8" spans="1:13" ht="12.75">
      <c r="A8" t="s">
        <v>45</v>
      </c>
      <c r="C8" s="28" t="s">
        <v>1165</v>
      </c>
      <c r="E8" s="30" t="s">
        <v>1164</v>
      </c>
      <c r="J8" s="29">
        <f>0+J9+J14+J119+J156+J209+J278+J347+J424+J493+J562</f>
      </c>
      <c s="29">
        <f>0+K9+K14+K119+K156+K209+K278+K347+K424+K493+K562</f>
      </c>
      <c s="29">
        <f>0+L9+L14+L119+L156+L209+L278+L347+L424+L493+L562</f>
      </c>
      <c s="29">
        <f>0+M9+M14+M119+M156+M209+M278+M347+M424+M493+M562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889</v>
      </c>
      <c s="34" t="s">
        <v>52</v>
      </c>
      <c s="35" t="s">
        <v>5</v>
      </c>
      <c s="6" t="s">
        <v>53</v>
      </c>
      <c s="36" t="s">
        <v>54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379</v>
      </c>
      <c r="J14" s="32">
        <f>0</f>
      </c>
      <c s="32">
        <f>0</f>
      </c>
      <c s="32">
        <f>0+L15+L19+L23+L27+L31+L35+L39+L43+L47+L51+L55+L59+L63+L67+L71+L75+L79+L83+L87+L91+L95+L99+L103+L107+L111+L115</f>
      </c>
      <c s="32">
        <f>0+M15+M19+M23+M27+M31+M35+M39+M43+M47+M51+M55+M59+M63+M67+M71+M75+M79+M83+M87+M91+M95+M99+M103+M107+M111+M115</f>
      </c>
    </row>
    <row r="15" spans="1:16" ht="12.75">
      <c r="A15" t="s">
        <v>50</v>
      </c>
      <c s="34" t="s">
        <v>62</v>
      </c>
      <c s="34" t="s">
        <v>185</v>
      </c>
      <c s="35" t="s">
        <v>5</v>
      </c>
      <c s="6" t="s">
        <v>186</v>
      </c>
      <c s="36" t="s">
        <v>174</v>
      </c>
      <c s="37">
        <v>52000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186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627</v>
      </c>
      <c s="35" t="s">
        <v>5</v>
      </c>
      <c s="6" t="s">
        <v>628</v>
      </c>
      <c s="36" t="s">
        <v>174</v>
      </c>
      <c s="37">
        <v>52000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68</v>
      </c>
      <c>
        <f>(M19*21)/100</f>
      </c>
      <c t="s">
        <v>28</v>
      </c>
    </row>
    <row r="20" spans="1:5" ht="12.75">
      <c r="A20" s="35" t="s">
        <v>56</v>
      </c>
      <c r="E20" s="39" t="s">
        <v>628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586</v>
      </c>
      <c s="35" t="s">
        <v>5</v>
      </c>
      <c s="6" t="s">
        <v>587</v>
      </c>
      <c s="36" t="s">
        <v>65</v>
      </c>
      <c s="37">
        <v>26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587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86</v>
      </c>
      <c s="35" t="s">
        <v>5</v>
      </c>
      <c s="6" t="s">
        <v>1166</v>
      </c>
      <c s="36" t="s">
        <v>65</v>
      </c>
      <c s="37">
        <v>26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68</v>
      </c>
      <c>
        <f>(M27*21)/100</f>
      </c>
      <c t="s">
        <v>28</v>
      </c>
    </row>
    <row r="28" spans="1:5" ht="12.75">
      <c r="A28" s="35" t="s">
        <v>56</v>
      </c>
      <c r="E28" s="39" t="s">
        <v>1166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74</v>
      </c>
      <c s="34" t="s">
        <v>629</v>
      </c>
      <c s="35" t="s">
        <v>5</v>
      </c>
      <c s="6" t="s">
        <v>630</v>
      </c>
      <c s="36" t="s">
        <v>65</v>
      </c>
      <c s="37">
        <v>776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630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50</v>
      </c>
      <c s="34" t="s">
        <v>27</v>
      </c>
      <c s="34" t="s">
        <v>631</v>
      </c>
      <c s="35" t="s">
        <v>5</v>
      </c>
      <c s="6" t="s">
        <v>1167</v>
      </c>
      <c s="36" t="s">
        <v>65</v>
      </c>
      <c s="37">
        <v>776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68</v>
      </c>
      <c>
        <f>(M35*21)/100</f>
      </c>
      <c t="s">
        <v>28</v>
      </c>
    </row>
    <row r="36" spans="1:5" ht="12.75">
      <c r="A36" s="35" t="s">
        <v>56</v>
      </c>
      <c r="E36" s="39" t="s">
        <v>1167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79</v>
      </c>
      <c s="34" t="s">
        <v>552</v>
      </c>
      <c s="35" t="s">
        <v>5</v>
      </c>
      <c s="6" t="s">
        <v>553</v>
      </c>
      <c s="36" t="s">
        <v>65</v>
      </c>
      <c s="37">
        <v>776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553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82</v>
      </c>
      <c s="34" t="s">
        <v>635</v>
      </c>
      <c s="35" t="s">
        <v>5</v>
      </c>
      <c s="6" t="s">
        <v>636</v>
      </c>
      <c s="36" t="s">
        <v>174</v>
      </c>
      <c s="37">
        <v>1600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636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25.5">
      <c r="A47" t="s">
        <v>50</v>
      </c>
      <c s="34" t="s">
        <v>85</v>
      </c>
      <c s="34" t="s">
        <v>637</v>
      </c>
      <c s="35" t="s">
        <v>5</v>
      </c>
      <c s="6" t="s">
        <v>638</v>
      </c>
      <c s="36" t="s">
        <v>174</v>
      </c>
      <c s="37">
        <v>600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25.5">
      <c r="A48" s="35" t="s">
        <v>56</v>
      </c>
      <c r="E48" s="39" t="s">
        <v>638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6" ht="25.5">
      <c r="A51" t="s">
        <v>50</v>
      </c>
      <c s="34" t="s">
        <v>88</v>
      </c>
      <c s="34" t="s">
        <v>1168</v>
      </c>
      <c s="35" t="s">
        <v>5</v>
      </c>
      <c s="6" t="s">
        <v>1169</v>
      </c>
      <c s="36" t="s">
        <v>174</v>
      </c>
      <c s="37">
        <v>1000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25.5">
      <c r="A52" s="35" t="s">
        <v>56</v>
      </c>
      <c r="E52" s="39" t="s">
        <v>1169</v>
      </c>
    </row>
    <row r="53" spans="1:5" ht="12.75">
      <c r="A53" s="35" t="s">
        <v>58</v>
      </c>
      <c r="E53" s="40" t="s">
        <v>5</v>
      </c>
    </row>
    <row r="54" spans="1:5" ht="12.75">
      <c r="A54" t="s">
        <v>59</v>
      </c>
      <c r="E54" s="39" t="s">
        <v>5</v>
      </c>
    </row>
    <row r="55" spans="1:16" ht="12.75">
      <c r="A55" t="s">
        <v>50</v>
      </c>
      <c s="34" t="s">
        <v>91</v>
      </c>
      <c s="34" t="s">
        <v>644</v>
      </c>
      <c s="35" t="s">
        <v>5</v>
      </c>
      <c s="6" t="s">
        <v>1170</v>
      </c>
      <c s="36" t="s">
        <v>206</v>
      </c>
      <c s="37">
        <v>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68</v>
      </c>
      <c>
        <f>(M55*21)/100</f>
      </c>
      <c t="s">
        <v>28</v>
      </c>
    </row>
    <row r="56" spans="1:5" ht="12.75">
      <c r="A56" s="35" t="s">
        <v>56</v>
      </c>
      <c r="E56" s="39" t="s">
        <v>1170</v>
      </c>
    </row>
    <row r="57" spans="1:5" ht="12.75">
      <c r="A57" s="35" t="s">
        <v>58</v>
      </c>
      <c r="E57" s="40" t="s">
        <v>5</v>
      </c>
    </row>
    <row r="58" spans="1:5" ht="12.75">
      <c r="A58" t="s">
        <v>59</v>
      </c>
      <c r="E58" s="39" t="s">
        <v>5</v>
      </c>
    </row>
    <row r="59" spans="1:16" ht="12.75">
      <c r="A59" t="s">
        <v>50</v>
      </c>
      <c s="34" t="s">
        <v>94</v>
      </c>
      <c s="34" t="s">
        <v>646</v>
      </c>
      <c s="35" t="s">
        <v>5</v>
      </c>
      <c s="6" t="s">
        <v>647</v>
      </c>
      <c s="36" t="s">
        <v>174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68</v>
      </c>
      <c>
        <f>(M59*21)/100</f>
      </c>
      <c t="s">
        <v>28</v>
      </c>
    </row>
    <row r="60" spans="1:5" ht="12.75">
      <c r="A60" s="35" t="s">
        <v>56</v>
      </c>
      <c r="E60" s="39" t="s">
        <v>647</v>
      </c>
    </row>
    <row r="61" spans="1:5" ht="12.75">
      <c r="A61" s="35" t="s">
        <v>58</v>
      </c>
      <c r="E61" s="40" t="s">
        <v>5</v>
      </c>
    </row>
    <row r="62" spans="1:5" ht="12.75">
      <c r="A62" t="s">
        <v>59</v>
      </c>
      <c r="E62" s="39" t="s">
        <v>5</v>
      </c>
    </row>
    <row r="63" spans="1:16" ht="12.75">
      <c r="A63" t="s">
        <v>50</v>
      </c>
      <c s="34" t="s">
        <v>97</v>
      </c>
      <c s="34" t="s">
        <v>651</v>
      </c>
      <c s="35" t="s">
        <v>5</v>
      </c>
      <c s="6" t="s">
        <v>652</v>
      </c>
      <c s="36" t="s">
        <v>206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68</v>
      </c>
      <c>
        <f>(M63*21)/100</f>
      </c>
      <c t="s">
        <v>28</v>
      </c>
    </row>
    <row r="64" spans="1:5" ht="12.75">
      <c r="A64" s="35" t="s">
        <v>56</v>
      </c>
      <c r="E64" s="39" t="s">
        <v>652</v>
      </c>
    </row>
    <row r="65" spans="1:5" ht="12.75">
      <c r="A65" s="35" t="s">
        <v>58</v>
      </c>
      <c r="E65" s="40" t="s">
        <v>5</v>
      </c>
    </row>
    <row r="66" spans="1:5" ht="12.75">
      <c r="A66" t="s">
        <v>59</v>
      </c>
      <c r="E66" s="39" t="s">
        <v>5</v>
      </c>
    </row>
    <row r="67" spans="1:16" ht="12.75">
      <c r="A67" t="s">
        <v>50</v>
      </c>
      <c s="34" t="s">
        <v>100</v>
      </c>
      <c s="34" t="s">
        <v>653</v>
      </c>
      <c s="35" t="s">
        <v>5</v>
      </c>
      <c s="6" t="s">
        <v>654</v>
      </c>
      <c s="36" t="s">
        <v>206</v>
      </c>
      <c s="37">
        <v>171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68</v>
      </c>
      <c>
        <f>(M67*21)/100</f>
      </c>
      <c t="s">
        <v>28</v>
      </c>
    </row>
    <row r="68" spans="1:5" ht="12.75">
      <c r="A68" s="35" t="s">
        <v>56</v>
      </c>
      <c r="E68" s="39" t="s">
        <v>654</v>
      </c>
    </row>
    <row r="69" spans="1:5" ht="12.75">
      <c r="A69" s="35" t="s">
        <v>58</v>
      </c>
      <c r="E69" s="40" t="s">
        <v>5</v>
      </c>
    </row>
    <row r="70" spans="1:5" ht="12.75">
      <c r="A70" t="s">
        <v>59</v>
      </c>
      <c r="E70" s="39" t="s">
        <v>5</v>
      </c>
    </row>
    <row r="71" spans="1:16" ht="12.75">
      <c r="A71" t="s">
        <v>50</v>
      </c>
      <c s="34" t="s">
        <v>103</v>
      </c>
      <c s="34" t="s">
        <v>453</v>
      </c>
      <c s="35" t="s">
        <v>5</v>
      </c>
      <c s="6" t="s">
        <v>454</v>
      </c>
      <c s="36" t="s">
        <v>174</v>
      </c>
      <c s="37">
        <v>2000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454</v>
      </c>
    </row>
    <row r="73" spans="1:5" ht="12.75">
      <c r="A73" s="35" t="s">
        <v>58</v>
      </c>
      <c r="E73" s="40" t="s">
        <v>5</v>
      </c>
    </row>
    <row r="74" spans="1:5" ht="12.75">
      <c r="A74" t="s">
        <v>59</v>
      </c>
      <c r="E74" s="39" t="s">
        <v>5</v>
      </c>
    </row>
    <row r="75" spans="1:16" ht="12.75">
      <c r="A75" t="s">
        <v>50</v>
      </c>
      <c s="34" t="s">
        <v>106</v>
      </c>
      <c s="34" t="s">
        <v>66</v>
      </c>
      <c s="35" t="s">
        <v>5</v>
      </c>
      <c s="6" t="s">
        <v>648</v>
      </c>
      <c s="36" t="s">
        <v>174</v>
      </c>
      <c s="37">
        <v>2300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68</v>
      </c>
      <c>
        <f>(M75*21)/100</f>
      </c>
      <c t="s">
        <v>28</v>
      </c>
    </row>
    <row r="76" spans="1:5" ht="12.75">
      <c r="A76" s="35" t="s">
        <v>56</v>
      </c>
      <c r="E76" s="39" t="s">
        <v>648</v>
      </c>
    </row>
    <row r="77" spans="1:5" ht="12.75">
      <c r="A77" s="35" t="s">
        <v>58</v>
      </c>
      <c r="E77" s="40" t="s">
        <v>5</v>
      </c>
    </row>
    <row r="78" spans="1:5" ht="12.75">
      <c r="A78" t="s">
        <v>59</v>
      </c>
      <c r="E78" s="39" t="s">
        <v>5</v>
      </c>
    </row>
    <row r="79" spans="1:16" ht="12.75">
      <c r="A79" t="s">
        <v>50</v>
      </c>
      <c s="34" t="s">
        <v>109</v>
      </c>
      <c s="34" t="s">
        <v>69</v>
      </c>
      <c s="35" t="s">
        <v>5</v>
      </c>
      <c s="6" t="s">
        <v>649</v>
      </c>
      <c s="36" t="s">
        <v>206</v>
      </c>
      <c s="37">
        <v>20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68</v>
      </c>
      <c>
        <f>(M79*21)/100</f>
      </c>
      <c t="s">
        <v>28</v>
      </c>
    </row>
    <row r="80" spans="1:5" ht="12.75">
      <c r="A80" s="35" t="s">
        <v>56</v>
      </c>
      <c r="E80" s="39" t="s">
        <v>649</v>
      </c>
    </row>
    <row r="81" spans="1:5" ht="12.75">
      <c r="A81" s="35" t="s">
        <v>58</v>
      </c>
      <c r="E81" s="40" t="s">
        <v>5</v>
      </c>
    </row>
    <row r="82" spans="1:5" ht="12.75">
      <c r="A82" t="s">
        <v>59</v>
      </c>
      <c r="E82" s="39" t="s">
        <v>5</v>
      </c>
    </row>
    <row r="83" spans="1:16" ht="12.75">
      <c r="A83" t="s">
        <v>50</v>
      </c>
      <c s="34" t="s">
        <v>112</v>
      </c>
      <c s="34" t="s">
        <v>80</v>
      </c>
      <c s="35" t="s">
        <v>5</v>
      </c>
      <c s="6" t="s">
        <v>650</v>
      </c>
      <c s="36" t="s">
        <v>206</v>
      </c>
      <c s="37">
        <v>2000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68</v>
      </c>
      <c>
        <f>(M83*21)/100</f>
      </c>
      <c t="s">
        <v>28</v>
      </c>
    </row>
    <row r="84" spans="1:5" ht="12.75">
      <c r="A84" s="35" t="s">
        <v>56</v>
      </c>
      <c r="E84" s="39" t="s">
        <v>650</v>
      </c>
    </row>
    <row r="85" spans="1:5" ht="12.75">
      <c r="A85" s="35" t="s">
        <v>58</v>
      </c>
      <c r="E85" s="40" t="s">
        <v>5</v>
      </c>
    </row>
    <row r="86" spans="1:5" ht="12.75">
      <c r="A86" t="s">
        <v>59</v>
      </c>
      <c r="E86" s="39" t="s">
        <v>5</v>
      </c>
    </row>
    <row r="87" spans="1:16" ht="12.75">
      <c r="A87" t="s">
        <v>50</v>
      </c>
      <c s="34" t="s">
        <v>115</v>
      </c>
      <c s="34" t="s">
        <v>1171</v>
      </c>
      <c s="35" t="s">
        <v>5</v>
      </c>
      <c s="6" t="s">
        <v>1172</v>
      </c>
      <c s="36" t="s">
        <v>174</v>
      </c>
      <c s="37">
        <v>3000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12.75">
      <c r="A88" s="35" t="s">
        <v>56</v>
      </c>
      <c r="E88" s="39" t="s">
        <v>1172</v>
      </c>
    </row>
    <row r="89" spans="1:5" ht="12.75">
      <c r="A89" s="35" t="s">
        <v>58</v>
      </c>
      <c r="E89" s="40" t="s">
        <v>5</v>
      </c>
    </row>
    <row r="90" spans="1:5" ht="12.75">
      <c r="A90" t="s">
        <v>59</v>
      </c>
      <c r="E90" s="39" t="s">
        <v>5</v>
      </c>
    </row>
    <row r="91" spans="1:16" ht="12.75">
      <c r="A91" t="s">
        <v>50</v>
      </c>
      <c s="34" t="s">
        <v>120</v>
      </c>
      <c s="34" t="s">
        <v>657</v>
      </c>
      <c s="35" t="s">
        <v>5</v>
      </c>
      <c s="6" t="s">
        <v>658</v>
      </c>
      <c s="36" t="s">
        <v>174</v>
      </c>
      <c s="37">
        <v>3150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12.75">
      <c r="A92" s="35" t="s">
        <v>56</v>
      </c>
      <c r="E92" s="39" t="s">
        <v>658</v>
      </c>
    </row>
    <row r="93" spans="1:5" ht="12.75">
      <c r="A93" s="35" t="s">
        <v>58</v>
      </c>
      <c r="E93" s="40" t="s">
        <v>5</v>
      </c>
    </row>
    <row r="94" spans="1:5" ht="12.75">
      <c r="A94" t="s">
        <v>59</v>
      </c>
      <c r="E94" s="39" t="s">
        <v>5</v>
      </c>
    </row>
    <row r="95" spans="1:16" ht="12.75">
      <c r="A95" t="s">
        <v>50</v>
      </c>
      <c s="34" t="s">
        <v>123</v>
      </c>
      <c s="34" t="s">
        <v>1173</v>
      </c>
      <c s="35" t="s">
        <v>5</v>
      </c>
      <c s="6" t="s">
        <v>1174</v>
      </c>
      <c s="36" t="s">
        <v>174</v>
      </c>
      <c s="37">
        <v>2000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1174</v>
      </c>
    </row>
    <row r="97" spans="1:5" ht="12.75">
      <c r="A97" s="35" t="s">
        <v>58</v>
      </c>
      <c r="E97" s="40" t="s">
        <v>5</v>
      </c>
    </row>
    <row r="98" spans="1:5" ht="12.75">
      <c r="A98" t="s">
        <v>59</v>
      </c>
      <c r="E98" s="39" t="s">
        <v>5</v>
      </c>
    </row>
    <row r="99" spans="1:16" ht="12.75">
      <c r="A99" t="s">
        <v>50</v>
      </c>
      <c s="34" t="s">
        <v>126</v>
      </c>
      <c s="34" t="s">
        <v>1175</v>
      </c>
      <c s="35" t="s">
        <v>5</v>
      </c>
      <c s="6" t="s">
        <v>1176</v>
      </c>
      <c s="36" t="s">
        <v>174</v>
      </c>
      <c s="37">
        <v>1000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1176</v>
      </c>
    </row>
    <row r="101" spans="1:5" ht="12.75">
      <c r="A101" s="35" t="s">
        <v>58</v>
      </c>
      <c r="E101" s="40" t="s">
        <v>5</v>
      </c>
    </row>
    <row r="102" spans="1:5" ht="12.75">
      <c r="A102" t="s">
        <v>59</v>
      </c>
      <c r="E102" s="39" t="s">
        <v>5</v>
      </c>
    </row>
    <row r="103" spans="1:16" ht="12.75">
      <c r="A103" t="s">
        <v>50</v>
      </c>
      <c s="34" t="s">
        <v>129</v>
      </c>
      <c s="34" t="s">
        <v>1177</v>
      </c>
      <c s="35" t="s">
        <v>5</v>
      </c>
      <c s="6" t="s">
        <v>1178</v>
      </c>
      <c s="36" t="s">
        <v>174</v>
      </c>
      <c s="37">
        <v>1400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12.75">
      <c r="A104" s="35" t="s">
        <v>56</v>
      </c>
      <c r="E104" s="39" t="s">
        <v>1178</v>
      </c>
    </row>
    <row r="105" spans="1:5" ht="12.75">
      <c r="A105" s="35" t="s">
        <v>58</v>
      </c>
      <c r="E105" s="40" t="s">
        <v>5</v>
      </c>
    </row>
    <row r="106" spans="1:5" ht="12.75">
      <c r="A106" t="s">
        <v>59</v>
      </c>
      <c r="E106" s="39" t="s">
        <v>5</v>
      </c>
    </row>
    <row r="107" spans="1:16" ht="12.75">
      <c r="A107" t="s">
        <v>50</v>
      </c>
      <c s="34" t="s">
        <v>132</v>
      </c>
      <c s="34" t="s">
        <v>659</v>
      </c>
      <c s="35" t="s">
        <v>5</v>
      </c>
      <c s="6" t="s">
        <v>660</v>
      </c>
      <c s="36" t="s">
        <v>65</v>
      </c>
      <c s="37">
        <v>44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12.75">
      <c r="A108" s="35" t="s">
        <v>56</v>
      </c>
      <c r="E108" s="39" t="s">
        <v>660</v>
      </c>
    </row>
    <row r="109" spans="1:5" ht="12.75">
      <c r="A109" s="35" t="s">
        <v>58</v>
      </c>
      <c r="E109" s="40" t="s">
        <v>5</v>
      </c>
    </row>
    <row r="110" spans="1:5" ht="12.75">
      <c r="A110" t="s">
        <v>59</v>
      </c>
      <c r="E110" s="39" t="s">
        <v>5</v>
      </c>
    </row>
    <row r="111" spans="1:16" ht="25.5">
      <c r="A111" t="s">
        <v>50</v>
      </c>
      <c s="34" t="s">
        <v>134</v>
      </c>
      <c s="34" t="s">
        <v>661</v>
      </c>
      <c s="35" t="s">
        <v>5</v>
      </c>
      <c s="6" t="s">
        <v>662</v>
      </c>
      <c s="36" t="s">
        <v>65</v>
      </c>
      <c s="37">
        <v>88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28</v>
      </c>
    </row>
    <row r="112" spans="1:5" ht="25.5">
      <c r="A112" s="35" t="s">
        <v>56</v>
      </c>
      <c r="E112" s="39" t="s">
        <v>662</v>
      </c>
    </row>
    <row r="113" spans="1:5" ht="12.75">
      <c r="A113" s="35" t="s">
        <v>58</v>
      </c>
      <c r="E113" s="40" t="s">
        <v>5</v>
      </c>
    </row>
    <row r="114" spans="1:5" ht="12.75">
      <c r="A114" t="s">
        <v>59</v>
      </c>
      <c r="E114" s="39" t="s">
        <v>5</v>
      </c>
    </row>
    <row r="115" spans="1:16" ht="12.75">
      <c r="A115" t="s">
        <v>50</v>
      </c>
      <c s="34" t="s">
        <v>137</v>
      </c>
      <c s="34" t="s">
        <v>663</v>
      </c>
      <c s="35" t="s">
        <v>5</v>
      </c>
      <c s="6" t="s">
        <v>664</v>
      </c>
      <c s="36" t="s">
        <v>202</v>
      </c>
      <c s="37">
        <v>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68</v>
      </c>
      <c>
        <f>(M115*21)/100</f>
      </c>
      <c t="s">
        <v>28</v>
      </c>
    </row>
    <row r="116" spans="1:5" ht="12.75">
      <c r="A116" s="35" t="s">
        <v>56</v>
      </c>
      <c r="E116" s="39" t="s">
        <v>664</v>
      </c>
    </row>
    <row r="117" spans="1:5" ht="12.75">
      <c r="A117" s="35" t="s">
        <v>58</v>
      </c>
      <c r="E117" s="40" t="s">
        <v>5</v>
      </c>
    </row>
    <row r="118" spans="1:5" ht="12.75">
      <c r="A118" t="s">
        <v>59</v>
      </c>
      <c r="E118" s="39" t="s">
        <v>5</v>
      </c>
    </row>
    <row r="119" spans="1:13" ht="12.75">
      <c r="A119" t="s">
        <v>47</v>
      </c>
      <c r="C119" s="31" t="s">
        <v>118</v>
      </c>
      <c r="E119" s="33" t="s">
        <v>678</v>
      </c>
      <c r="J119" s="32">
        <f>0</f>
      </c>
      <c s="32">
        <f>0</f>
      </c>
      <c s="32">
        <f>0+L120+L124+L128+L132+L136+L140+L144+L148+L152</f>
      </c>
      <c s="32">
        <f>0+M120+M124+M128+M132+M136+M140+M144+M148+M152</f>
      </c>
    </row>
    <row r="120" spans="1:16" ht="12.75">
      <c r="A120" t="s">
        <v>50</v>
      </c>
      <c s="34" t="s">
        <v>140</v>
      </c>
      <c s="34" t="s">
        <v>687</v>
      </c>
      <c s="35" t="s">
        <v>5</v>
      </c>
      <c s="6" t="s">
        <v>688</v>
      </c>
      <c s="36" t="s">
        <v>65</v>
      </c>
      <c s="37">
        <v>375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12.75">
      <c r="A121" s="35" t="s">
        <v>56</v>
      </c>
      <c r="E121" s="39" t="s">
        <v>688</v>
      </c>
    </row>
    <row r="122" spans="1:5" ht="12.75">
      <c r="A122" s="35" t="s">
        <v>58</v>
      </c>
      <c r="E122" s="40" t="s">
        <v>5</v>
      </c>
    </row>
    <row r="123" spans="1:5" ht="12.75">
      <c r="A123" t="s">
        <v>59</v>
      </c>
      <c r="E123" s="39" t="s">
        <v>5</v>
      </c>
    </row>
    <row r="124" spans="1:16" ht="25.5">
      <c r="A124" t="s">
        <v>50</v>
      </c>
      <c s="34" t="s">
        <v>143</v>
      </c>
      <c s="34" t="s">
        <v>689</v>
      </c>
      <c s="35" t="s">
        <v>5</v>
      </c>
      <c s="6" t="s">
        <v>690</v>
      </c>
      <c s="36" t="s">
        <v>65</v>
      </c>
      <c s="37">
        <v>52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68</v>
      </c>
      <c>
        <f>(M124*21)/100</f>
      </c>
      <c t="s">
        <v>28</v>
      </c>
    </row>
    <row r="125" spans="1:5" ht="25.5">
      <c r="A125" s="35" t="s">
        <v>56</v>
      </c>
      <c r="E125" s="39" t="s">
        <v>690</v>
      </c>
    </row>
    <row r="126" spans="1:5" ht="12.75">
      <c r="A126" s="35" t="s">
        <v>58</v>
      </c>
      <c r="E126" s="40" t="s">
        <v>5</v>
      </c>
    </row>
    <row r="127" spans="1:5" ht="12.75">
      <c r="A127" t="s">
        <v>59</v>
      </c>
      <c r="E127" s="39" t="s">
        <v>5</v>
      </c>
    </row>
    <row r="128" spans="1:16" ht="12.75">
      <c r="A128" t="s">
        <v>50</v>
      </c>
      <c s="34" t="s">
        <v>148</v>
      </c>
      <c s="34" t="s">
        <v>691</v>
      </c>
      <c s="35" t="s">
        <v>5</v>
      </c>
      <c s="6" t="s">
        <v>692</v>
      </c>
      <c s="36" t="s">
        <v>65</v>
      </c>
      <c s="37">
        <v>323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12.75">
      <c r="A129" s="35" t="s">
        <v>56</v>
      </c>
      <c r="E129" s="39" t="s">
        <v>692</v>
      </c>
    </row>
    <row r="130" spans="1:5" ht="12.75">
      <c r="A130" s="35" t="s">
        <v>58</v>
      </c>
      <c r="E130" s="40" t="s">
        <v>5</v>
      </c>
    </row>
    <row r="131" spans="1:5" ht="12.75">
      <c r="A131" t="s">
        <v>59</v>
      </c>
      <c r="E131" s="39" t="s">
        <v>5</v>
      </c>
    </row>
    <row r="132" spans="1:16" ht="12.75">
      <c r="A132" t="s">
        <v>50</v>
      </c>
      <c s="34" t="s">
        <v>151</v>
      </c>
      <c s="34" t="s">
        <v>693</v>
      </c>
      <c s="35" t="s">
        <v>5</v>
      </c>
      <c s="6" t="s">
        <v>694</v>
      </c>
      <c s="36" t="s">
        <v>65</v>
      </c>
      <c s="37">
        <v>323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12.75">
      <c r="A133" s="35" t="s">
        <v>56</v>
      </c>
      <c r="E133" s="39" t="s">
        <v>694</v>
      </c>
    </row>
    <row r="134" spans="1:5" ht="12.75">
      <c r="A134" s="35" t="s">
        <v>58</v>
      </c>
      <c r="E134" s="40" t="s">
        <v>5</v>
      </c>
    </row>
    <row r="135" spans="1:5" ht="12.75">
      <c r="A135" t="s">
        <v>59</v>
      </c>
      <c r="E135" s="39" t="s">
        <v>5</v>
      </c>
    </row>
    <row r="136" spans="1:16" ht="12.75">
      <c r="A136" t="s">
        <v>50</v>
      </c>
      <c s="34" t="s">
        <v>154</v>
      </c>
      <c s="34" t="s">
        <v>695</v>
      </c>
      <c s="35" t="s">
        <v>5</v>
      </c>
      <c s="6" t="s">
        <v>696</v>
      </c>
      <c s="36" t="s">
        <v>65</v>
      </c>
      <c s="37">
        <v>323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12.75">
      <c r="A137" s="35" t="s">
        <v>56</v>
      </c>
      <c r="E137" s="39" t="s">
        <v>696</v>
      </c>
    </row>
    <row r="138" spans="1:5" ht="12.75">
      <c r="A138" s="35" t="s">
        <v>58</v>
      </c>
      <c r="E138" s="40" t="s">
        <v>5</v>
      </c>
    </row>
    <row r="139" spans="1:5" ht="12.75">
      <c r="A139" t="s">
        <v>59</v>
      </c>
      <c r="E139" s="39" t="s">
        <v>5</v>
      </c>
    </row>
    <row r="140" spans="1:16" ht="12.75">
      <c r="A140" t="s">
        <v>50</v>
      </c>
      <c s="34" t="s">
        <v>157</v>
      </c>
      <c s="34" t="s">
        <v>679</v>
      </c>
      <c s="35" t="s">
        <v>5</v>
      </c>
      <c s="6" t="s">
        <v>680</v>
      </c>
      <c s="36" t="s">
        <v>65</v>
      </c>
      <c s="37">
        <v>375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28</v>
      </c>
    </row>
    <row r="141" spans="1:5" ht="12.75">
      <c r="A141" s="35" t="s">
        <v>56</v>
      </c>
      <c r="E141" s="39" t="s">
        <v>680</v>
      </c>
    </row>
    <row r="142" spans="1:5" ht="12.75">
      <c r="A142" s="35" t="s">
        <v>58</v>
      </c>
      <c r="E142" s="40" t="s">
        <v>5</v>
      </c>
    </row>
    <row r="143" spans="1:5" ht="12.75">
      <c r="A143" t="s">
        <v>59</v>
      </c>
      <c r="E143" s="39" t="s">
        <v>5</v>
      </c>
    </row>
    <row r="144" spans="1:16" ht="12.75">
      <c r="A144" t="s">
        <v>50</v>
      </c>
      <c s="34" t="s">
        <v>160</v>
      </c>
      <c s="34" t="s">
        <v>681</v>
      </c>
      <c s="35" t="s">
        <v>5</v>
      </c>
      <c s="6" t="s">
        <v>682</v>
      </c>
      <c s="36" t="s">
        <v>65</v>
      </c>
      <c s="37">
        <v>375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12.75">
      <c r="A145" s="35" t="s">
        <v>56</v>
      </c>
      <c r="E145" s="39" t="s">
        <v>682</v>
      </c>
    </row>
    <row r="146" spans="1:5" ht="12.75">
      <c r="A146" s="35" t="s">
        <v>58</v>
      </c>
      <c r="E146" s="40" t="s">
        <v>5</v>
      </c>
    </row>
    <row r="147" spans="1:5" ht="12.75">
      <c r="A147" t="s">
        <v>59</v>
      </c>
      <c r="E147" s="39" t="s">
        <v>5</v>
      </c>
    </row>
    <row r="148" spans="1:16" ht="12.75">
      <c r="A148" t="s">
        <v>50</v>
      </c>
      <c s="34" t="s">
        <v>163</v>
      </c>
      <c s="34" t="s">
        <v>683</v>
      </c>
      <c s="35" t="s">
        <v>5</v>
      </c>
      <c s="6" t="s">
        <v>684</v>
      </c>
      <c s="36" t="s">
        <v>65</v>
      </c>
      <c s="37">
        <v>26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684</v>
      </c>
    </row>
    <row r="150" spans="1:5" ht="12.75">
      <c r="A150" s="35" t="s">
        <v>58</v>
      </c>
      <c r="E150" s="40" t="s">
        <v>5</v>
      </c>
    </row>
    <row r="151" spans="1:5" ht="12.75">
      <c r="A151" t="s">
        <v>59</v>
      </c>
      <c r="E151" s="39" t="s">
        <v>5</v>
      </c>
    </row>
    <row r="152" spans="1:16" ht="12.75">
      <c r="A152" t="s">
        <v>50</v>
      </c>
      <c s="34" t="s">
        <v>166</v>
      </c>
      <c s="34" t="s">
        <v>685</v>
      </c>
      <c s="35" t="s">
        <v>5</v>
      </c>
      <c s="6" t="s">
        <v>686</v>
      </c>
      <c s="36" t="s">
        <v>65</v>
      </c>
      <c s="37">
        <v>26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12.75">
      <c r="A153" s="35" t="s">
        <v>56</v>
      </c>
      <c r="E153" s="39" t="s">
        <v>686</v>
      </c>
    </row>
    <row r="154" spans="1:5" ht="12.75">
      <c r="A154" s="35" t="s">
        <v>58</v>
      </c>
      <c r="E154" s="40" t="s">
        <v>5</v>
      </c>
    </row>
    <row r="155" spans="1:5" ht="12.75">
      <c r="A155" t="s">
        <v>59</v>
      </c>
      <c r="E155" s="39" t="s">
        <v>5</v>
      </c>
    </row>
    <row r="156" spans="1:13" ht="12.75">
      <c r="A156" t="s">
        <v>47</v>
      </c>
      <c r="C156" s="31" t="s">
        <v>146</v>
      </c>
      <c r="E156" s="33" t="s">
        <v>703</v>
      </c>
      <c r="J156" s="32">
        <f>0</f>
      </c>
      <c s="32">
        <f>0</f>
      </c>
      <c s="32">
        <f>0+L157+L161+L165+L169+L173+L177+L181+L185+L189+L193+L197+L201+L205</f>
      </c>
      <c s="32">
        <f>0+M157+M161+M165+M169+M173+M177+M181+M185+M189+M193+M197+M201+M205</f>
      </c>
    </row>
    <row r="157" spans="1:16" ht="12.75">
      <c r="A157" t="s">
        <v>50</v>
      </c>
      <c s="34" t="s">
        <v>171</v>
      </c>
      <c s="34" t="s">
        <v>704</v>
      </c>
      <c s="35" t="s">
        <v>5</v>
      </c>
      <c s="6" t="s">
        <v>705</v>
      </c>
      <c s="36" t="s">
        <v>174</v>
      </c>
      <c s="37">
        <v>60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12.75">
      <c r="A158" s="35" t="s">
        <v>56</v>
      </c>
      <c r="E158" s="39" t="s">
        <v>705</v>
      </c>
    </row>
    <row r="159" spans="1:5" ht="12.75">
      <c r="A159" s="35" t="s">
        <v>58</v>
      </c>
      <c r="E159" s="40" t="s">
        <v>5</v>
      </c>
    </row>
    <row r="160" spans="1:5" ht="12.75">
      <c r="A160" t="s">
        <v>59</v>
      </c>
      <c r="E160" s="39" t="s">
        <v>5</v>
      </c>
    </row>
    <row r="161" spans="1:16" ht="12.75">
      <c r="A161" t="s">
        <v>50</v>
      </c>
      <c s="34" t="s">
        <v>175</v>
      </c>
      <c s="34" t="s">
        <v>89</v>
      </c>
      <c s="35" t="s">
        <v>5</v>
      </c>
      <c s="6" t="s">
        <v>1179</v>
      </c>
      <c s="36" t="s">
        <v>174</v>
      </c>
      <c s="37">
        <v>60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68</v>
      </c>
      <c>
        <f>(M161*21)/100</f>
      </c>
      <c t="s">
        <v>28</v>
      </c>
    </row>
    <row r="162" spans="1:5" ht="12.75">
      <c r="A162" s="35" t="s">
        <v>56</v>
      </c>
      <c r="E162" s="39" t="s">
        <v>1179</v>
      </c>
    </row>
    <row r="163" spans="1:5" ht="12.75">
      <c r="A163" s="35" t="s">
        <v>58</v>
      </c>
      <c r="E163" s="40" t="s">
        <v>5</v>
      </c>
    </row>
    <row r="164" spans="1:5" ht="12.75">
      <c r="A164" t="s">
        <v>59</v>
      </c>
      <c r="E164" s="39" t="s">
        <v>5</v>
      </c>
    </row>
    <row r="165" spans="1:16" ht="12.75">
      <c r="A165" t="s">
        <v>50</v>
      </c>
      <c s="34" t="s">
        <v>178</v>
      </c>
      <c s="34" t="s">
        <v>709</v>
      </c>
      <c s="35" t="s">
        <v>5</v>
      </c>
      <c s="6" t="s">
        <v>710</v>
      </c>
      <c s="36" t="s">
        <v>174</v>
      </c>
      <c s="37">
        <v>47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12.75">
      <c r="A166" s="35" t="s">
        <v>56</v>
      </c>
      <c r="E166" s="39" t="s">
        <v>710</v>
      </c>
    </row>
    <row r="167" spans="1:5" ht="12.75">
      <c r="A167" s="35" t="s">
        <v>58</v>
      </c>
      <c r="E167" s="40" t="s">
        <v>5</v>
      </c>
    </row>
    <row r="168" spans="1:5" ht="12.75">
      <c r="A168" t="s">
        <v>59</v>
      </c>
      <c r="E168" s="39" t="s">
        <v>5</v>
      </c>
    </row>
    <row r="169" spans="1:16" ht="12.75">
      <c r="A169" t="s">
        <v>50</v>
      </c>
      <c s="34" t="s">
        <v>181</v>
      </c>
      <c s="34" t="s">
        <v>95</v>
      </c>
      <c s="35" t="s">
        <v>5</v>
      </c>
      <c s="6" t="s">
        <v>1180</v>
      </c>
      <c s="36" t="s">
        <v>174</v>
      </c>
      <c s="37">
        <v>22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68</v>
      </c>
      <c>
        <f>(M169*21)/100</f>
      </c>
      <c t="s">
        <v>28</v>
      </c>
    </row>
    <row r="170" spans="1:5" ht="12.75">
      <c r="A170" s="35" t="s">
        <v>56</v>
      </c>
      <c r="E170" s="39" t="s">
        <v>1180</v>
      </c>
    </row>
    <row r="171" spans="1:5" ht="12.75">
      <c r="A171" s="35" t="s">
        <v>58</v>
      </c>
      <c r="E171" s="40" t="s">
        <v>5</v>
      </c>
    </row>
    <row r="172" spans="1:5" ht="12.75">
      <c r="A172" t="s">
        <v>59</v>
      </c>
      <c r="E172" s="39" t="s">
        <v>5</v>
      </c>
    </row>
    <row r="173" spans="1:16" ht="12.75">
      <c r="A173" t="s">
        <v>50</v>
      </c>
      <c s="34" t="s">
        <v>184</v>
      </c>
      <c s="34" t="s">
        <v>104</v>
      </c>
      <c s="35" t="s">
        <v>5</v>
      </c>
      <c s="6" t="s">
        <v>1181</v>
      </c>
      <c s="36" t="s">
        <v>174</v>
      </c>
      <c s="37">
        <v>25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68</v>
      </c>
      <c>
        <f>(M173*21)/100</f>
      </c>
      <c t="s">
        <v>28</v>
      </c>
    </row>
    <row r="174" spans="1:5" ht="12.75">
      <c r="A174" s="35" t="s">
        <v>56</v>
      </c>
      <c r="E174" s="39" t="s">
        <v>1181</v>
      </c>
    </row>
    <row r="175" spans="1:5" ht="12.75">
      <c r="A175" s="35" t="s">
        <v>58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12.75">
      <c r="A177" t="s">
        <v>50</v>
      </c>
      <c s="34" t="s">
        <v>187</v>
      </c>
      <c s="34" t="s">
        <v>719</v>
      </c>
      <c s="35" t="s">
        <v>5</v>
      </c>
      <c s="6" t="s">
        <v>720</v>
      </c>
      <c s="36" t="s">
        <v>174</v>
      </c>
      <c s="37">
        <v>45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28</v>
      </c>
    </row>
    <row r="178" spans="1:5" ht="12.75">
      <c r="A178" s="35" t="s">
        <v>56</v>
      </c>
      <c r="E178" s="39" t="s">
        <v>720</v>
      </c>
    </row>
    <row r="179" spans="1:5" ht="12.75">
      <c r="A179" s="35" t="s">
        <v>58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6" ht="12.75">
      <c r="A181" t="s">
        <v>50</v>
      </c>
      <c s="34" t="s">
        <v>190</v>
      </c>
      <c s="34" t="s">
        <v>101</v>
      </c>
      <c s="35" t="s">
        <v>5</v>
      </c>
      <c s="6" t="s">
        <v>1182</v>
      </c>
      <c s="36" t="s">
        <v>174</v>
      </c>
      <c s="37">
        <v>45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68</v>
      </c>
      <c>
        <f>(M181*21)/100</f>
      </c>
      <c t="s">
        <v>28</v>
      </c>
    </row>
    <row r="182" spans="1:5" ht="12.75">
      <c r="A182" s="35" t="s">
        <v>56</v>
      </c>
      <c r="E182" s="39" t="s">
        <v>1182</v>
      </c>
    </row>
    <row r="183" spans="1:5" ht="12.75">
      <c r="A183" s="35" t="s">
        <v>58</v>
      </c>
      <c r="E183" s="40" t="s">
        <v>5</v>
      </c>
    </row>
    <row r="184" spans="1:5" ht="12.75">
      <c r="A184" t="s">
        <v>59</v>
      </c>
      <c r="E184" s="39" t="s">
        <v>5</v>
      </c>
    </row>
    <row r="185" spans="1:16" ht="12.75">
      <c r="A185" t="s">
        <v>50</v>
      </c>
      <c s="34" t="s">
        <v>193</v>
      </c>
      <c s="34" t="s">
        <v>270</v>
      </c>
      <c s="35" t="s">
        <v>5</v>
      </c>
      <c s="6" t="s">
        <v>271</v>
      </c>
      <c s="36" t="s">
        <v>174</v>
      </c>
      <c s="37">
        <v>8000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12.75">
      <c r="A186" s="35" t="s">
        <v>56</v>
      </c>
      <c r="E186" s="39" t="s">
        <v>271</v>
      </c>
    </row>
    <row r="187" spans="1:5" ht="12.75">
      <c r="A187" s="35" t="s">
        <v>58</v>
      </c>
      <c r="E187" s="40" t="s">
        <v>5</v>
      </c>
    </row>
    <row r="188" spans="1:5" ht="12.75">
      <c r="A188" t="s">
        <v>59</v>
      </c>
      <c r="E188" s="39" t="s">
        <v>5</v>
      </c>
    </row>
    <row r="189" spans="1:16" ht="12.75">
      <c r="A189" t="s">
        <v>50</v>
      </c>
      <c s="34" t="s">
        <v>196</v>
      </c>
      <c s="34" t="s">
        <v>276</v>
      </c>
      <c s="35" t="s">
        <v>5</v>
      </c>
      <c s="6" t="s">
        <v>277</v>
      </c>
      <c s="36" t="s">
        <v>174</v>
      </c>
      <c s="37">
        <v>2500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28</v>
      </c>
    </row>
    <row r="190" spans="1:5" ht="12.75">
      <c r="A190" s="35" t="s">
        <v>56</v>
      </c>
      <c r="E190" s="39" t="s">
        <v>277</v>
      </c>
    </row>
    <row r="191" spans="1:5" ht="12.75">
      <c r="A191" s="35" t="s">
        <v>58</v>
      </c>
      <c r="E191" s="40" t="s">
        <v>5</v>
      </c>
    </row>
    <row r="192" spans="1:5" ht="12.75">
      <c r="A192" t="s">
        <v>59</v>
      </c>
      <c r="E192" s="39" t="s">
        <v>5</v>
      </c>
    </row>
    <row r="193" spans="1:16" ht="12.75">
      <c r="A193" t="s">
        <v>50</v>
      </c>
      <c s="34" t="s">
        <v>199</v>
      </c>
      <c s="34" t="s">
        <v>722</v>
      </c>
      <c s="35" t="s">
        <v>5</v>
      </c>
      <c s="6" t="s">
        <v>723</v>
      </c>
      <c s="36" t="s">
        <v>174</v>
      </c>
      <c s="37">
        <v>5500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28</v>
      </c>
    </row>
    <row r="194" spans="1:5" ht="12.75">
      <c r="A194" s="35" t="s">
        <v>56</v>
      </c>
      <c r="E194" s="39" t="s">
        <v>723</v>
      </c>
    </row>
    <row r="195" spans="1:5" ht="12.75">
      <c r="A195" s="35" t="s">
        <v>58</v>
      </c>
      <c r="E195" s="40" t="s">
        <v>5</v>
      </c>
    </row>
    <row r="196" spans="1:5" ht="12.75">
      <c r="A196" t="s">
        <v>59</v>
      </c>
      <c r="E196" s="39" t="s">
        <v>5</v>
      </c>
    </row>
    <row r="197" spans="1:16" ht="12.75">
      <c r="A197" t="s">
        <v>50</v>
      </c>
      <c s="34" t="s">
        <v>203</v>
      </c>
      <c s="34" t="s">
        <v>445</v>
      </c>
      <c s="35" t="s">
        <v>5</v>
      </c>
      <c s="6" t="s">
        <v>446</v>
      </c>
      <c s="36" t="s">
        <v>174</v>
      </c>
      <c s="37">
        <v>2000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28</v>
      </c>
    </row>
    <row r="198" spans="1:5" ht="12.75">
      <c r="A198" s="35" t="s">
        <v>56</v>
      </c>
      <c r="E198" s="39" t="s">
        <v>446</v>
      </c>
    </row>
    <row r="199" spans="1:5" ht="12.75">
      <c r="A199" s="35" t="s">
        <v>58</v>
      </c>
      <c r="E199" s="40" t="s">
        <v>5</v>
      </c>
    </row>
    <row r="200" spans="1:5" ht="12.75">
      <c r="A200" t="s">
        <v>59</v>
      </c>
      <c r="E200" s="39" t="s">
        <v>5</v>
      </c>
    </row>
    <row r="201" spans="1:16" ht="12.75">
      <c r="A201" t="s">
        <v>50</v>
      </c>
      <c s="34" t="s">
        <v>207</v>
      </c>
      <c s="34" t="s">
        <v>461</v>
      </c>
      <c s="35" t="s">
        <v>5</v>
      </c>
      <c s="6" t="s">
        <v>594</v>
      </c>
      <c s="36" t="s">
        <v>174</v>
      </c>
      <c s="37">
        <v>1000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28</v>
      </c>
    </row>
    <row r="202" spans="1:5" ht="12.75">
      <c r="A202" s="35" t="s">
        <v>56</v>
      </c>
      <c r="E202" s="39" t="s">
        <v>594</v>
      </c>
    </row>
    <row r="203" spans="1:5" ht="12.75">
      <c r="A203" s="35" t="s">
        <v>58</v>
      </c>
      <c r="E203" s="40" t="s">
        <v>5</v>
      </c>
    </row>
    <row r="204" spans="1:5" ht="12.75">
      <c r="A204" t="s">
        <v>59</v>
      </c>
      <c r="E204" s="39" t="s">
        <v>5</v>
      </c>
    </row>
    <row r="205" spans="1:16" ht="12.75">
      <c r="A205" t="s">
        <v>50</v>
      </c>
      <c s="34" t="s">
        <v>210</v>
      </c>
      <c s="34" t="s">
        <v>724</v>
      </c>
      <c s="35" t="s">
        <v>5</v>
      </c>
      <c s="6" t="s">
        <v>725</v>
      </c>
      <c s="36" t="s">
        <v>174</v>
      </c>
      <c s="37">
        <v>1000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28</v>
      </c>
    </row>
    <row r="206" spans="1:5" ht="12.75">
      <c r="A206" s="35" t="s">
        <v>56</v>
      </c>
      <c r="E206" s="39" t="s">
        <v>725</v>
      </c>
    </row>
    <row r="207" spans="1:5" ht="12.75">
      <c r="A207" s="35" t="s">
        <v>58</v>
      </c>
      <c r="E207" s="40" t="s">
        <v>5</v>
      </c>
    </row>
    <row r="208" spans="1:5" ht="12.75">
      <c r="A208" t="s">
        <v>59</v>
      </c>
      <c r="E208" s="39" t="s">
        <v>5</v>
      </c>
    </row>
    <row r="209" spans="1:13" ht="12.75">
      <c r="A209" t="s">
        <v>47</v>
      </c>
      <c r="C209" s="31" t="s">
        <v>1183</v>
      </c>
      <c r="E209" s="33" t="s">
        <v>1184</v>
      </c>
      <c r="J209" s="32">
        <f>0</f>
      </c>
      <c s="32">
        <f>0</f>
      </c>
      <c s="32">
        <f>0+L210+L214+L218+L222+L226+L230+L234+L238+L242+L246+L250+L254+L258+L262+L266+L270+L274</f>
      </c>
      <c s="32">
        <f>0+M210+M214+M218+M222+M226+M230+M234+M238+M242+M246+M250+M254+M258+M262+M266+M270+M274</f>
      </c>
    </row>
    <row r="210" spans="1:16" ht="12.75">
      <c r="A210" t="s">
        <v>50</v>
      </c>
      <c s="34" t="s">
        <v>213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28</v>
      </c>
    </row>
    <row r="211" spans="1:5" ht="12.75">
      <c r="A211" s="35" t="s">
        <v>56</v>
      </c>
      <c r="E211" s="39" t="s">
        <v>556</v>
      </c>
    </row>
    <row r="212" spans="1:5" ht="12.75">
      <c r="A212" s="35" t="s">
        <v>58</v>
      </c>
      <c r="E212" s="40" t="s">
        <v>5</v>
      </c>
    </row>
    <row r="213" spans="1:5" ht="12.75">
      <c r="A213" t="s">
        <v>59</v>
      </c>
      <c r="E213" s="39" t="s">
        <v>5</v>
      </c>
    </row>
    <row r="214" spans="1:16" ht="12.75">
      <c r="A214" t="s">
        <v>50</v>
      </c>
      <c s="34" t="s">
        <v>214</v>
      </c>
      <c s="34" t="s">
        <v>110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68</v>
      </c>
      <c>
        <f>(M214*21)/100</f>
      </c>
      <c t="s">
        <v>28</v>
      </c>
    </row>
    <row r="215" spans="1:5" ht="12.75">
      <c r="A215" s="35" t="s">
        <v>56</v>
      </c>
      <c r="E215" s="39" t="s">
        <v>951</v>
      </c>
    </row>
    <row r="216" spans="1:5" ht="12.75">
      <c r="A216" s="35" t="s">
        <v>58</v>
      </c>
      <c r="E216" s="40" t="s">
        <v>5</v>
      </c>
    </row>
    <row r="217" spans="1:5" ht="12.75">
      <c r="A217" t="s">
        <v>59</v>
      </c>
      <c r="E217" s="39" t="s">
        <v>5</v>
      </c>
    </row>
    <row r="218" spans="1:16" ht="12.75">
      <c r="A218" t="s">
        <v>50</v>
      </c>
      <c s="34" t="s">
        <v>215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12.75">
      <c r="A219" s="35" t="s">
        <v>56</v>
      </c>
      <c r="E219" s="39" t="s">
        <v>789</v>
      </c>
    </row>
    <row r="220" spans="1:5" ht="12.75">
      <c r="A220" s="35" t="s">
        <v>58</v>
      </c>
      <c r="E220" s="40" t="s">
        <v>5</v>
      </c>
    </row>
    <row r="221" spans="1:5" ht="12.75">
      <c r="A221" t="s">
        <v>59</v>
      </c>
      <c r="E221" s="39" t="s">
        <v>5</v>
      </c>
    </row>
    <row r="222" spans="1:16" ht="12.75">
      <c r="A222" t="s">
        <v>50</v>
      </c>
      <c s="34" t="s">
        <v>218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68</v>
      </c>
      <c>
        <f>(M222*21)/100</f>
      </c>
      <c t="s">
        <v>28</v>
      </c>
    </row>
    <row r="223" spans="1:5" ht="12.75">
      <c r="A223" s="35" t="s">
        <v>56</v>
      </c>
      <c r="E223" s="39" t="s">
        <v>791</v>
      </c>
    </row>
    <row r="224" spans="1:5" ht="12.75">
      <c r="A224" s="35" t="s">
        <v>58</v>
      </c>
      <c r="E224" s="40" t="s">
        <v>5</v>
      </c>
    </row>
    <row r="225" spans="1:5" ht="12.75">
      <c r="A225" t="s">
        <v>59</v>
      </c>
      <c r="E225" s="39" t="s">
        <v>5</v>
      </c>
    </row>
    <row r="226" spans="1:16" ht="12.75">
      <c r="A226" t="s">
        <v>50</v>
      </c>
      <c s="34" t="s">
        <v>221</v>
      </c>
      <c s="34" t="s">
        <v>534</v>
      </c>
      <c s="35" t="s">
        <v>5</v>
      </c>
      <c s="6" t="s">
        <v>535</v>
      </c>
      <c s="36" t="s">
        <v>65</v>
      </c>
      <c s="37">
        <v>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12.75">
      <c r="A227" s="35" t="s">
        <v>56</v>
      </c>
      <c r="E227" s="39" t="s">
        <v>535</v>
      </c>
    </row>
    <row r="228" spans="1:5" ht="12.75">
      <c r="A228" s="35" t="s">
        <v>58</v>
      </c>
      <c r="E228" s="40" t="s">
        <v>5</v>
      </c>
    </row>
    <row r="229" spans="1:5" ht="12.75">
      <c r="A229" t="s">
        <v>59</v>
      </c>
      <c r="E229" s="39" t="s">
        <v>5</v>
      </c>
    </row>
    <row r="230" spans="1:16" ht="12.75">
      <c r="A230" t="s">
        <v>50</v>
      </c>
      <c s="34" t="s">
        <v>224</v>
      </c>
      <c s="34" t="s">
        <v>135</v>
      </c>
      <c s="35" t="s">
        <v>5</v>
      </c>
      <c s="6" t="s">
        <v>1185</v>
      </c>
      <c s="36" t="s">
        <v>65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68</v>
      </c>
      <c>
        <f>(M230*21)/100</f>
      </c>
      <c t="s">
        <v>28</v>
      </c>
    </row>
    <row r="231" spans="1:5" ht="12.75">
      <c r="A231" s="35" t="s">
        <v>56</v>
      </c>
      <c r="E231" s="39" t="s">
        <v>1185</v>
      </c>
    </row>
    <row r="232" spans="1:5" ht="12.75">
      <c r="A232" s="35" t="s">
        <v>58</v>
      </c>
      <c r="E232" s="40" t="s">
        <v>5</v>
      </c>
    </row>
    <row r="233" spans="1:5" ht="12.75">
      <c r="A233" t="s">
        <v>59</v>
      </c>
      <c r="E233" s="39" t="s">
        <v>5</v>
      </c>
    </row>
    <row r="234" spans="1:16" ht="12.75">
      <c r="A234" t="s">
        <v>50</v>
      </c>
      <c s="34" t="s">
        <v>227</v>
      </c>
      <c s="34" t="s">
        <v>788</v>
      </c>
      <c s="35" t="s">
        <v>62</v>
      </c>
      <c s="6" t="s">
        <v>789</v>
      </c>
      <c s="36" t="s">
        <v>65</v>
      </c>
      <c s="37">
        <v>7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28</v>
      </c>
    </row>
    <row r="235" spans="1:5" ht="12.75">
      <c r="A235" s="35" t="s">
        <v>56</v>
      </c>
      <c r="E235" s="39" t="s">
        <v>789</v>
      </c>
    </row>
    <row r="236" spans="1:5" ht="12.75">
      <c r="A236" s="35" t="s">
        <v>58</v>
      </c>
      <c r="E236" s="40" t="s">
        <v>5</v>
      </c>
    </row>
    <row r="237" spans="1:5" ht="12.75">
      <c r="A237" t="s">
        <v>59</v>
      </c>
      <c r="E237" s="39" t="s">
        <v>5</v>
      </c>
    </row>
    <row r="238" spans="1:16" ht="12.75">
      <c r="A238" t="s">
        <v>50</v>
      </c>
      <c s="34" t="s">
        <v>230</v>
      </c>
      <c s="34" t="s">
        <v>849</v>
      </c>
      <c s="35" t="s">
        <v>5</v>
      </c>
      <c s="6" t="s">
        <v>850</v>
      </c>
      <c s="36" t="s">
        <v>65</v>
      </c>
      <c s="37">
        <v>7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28</v>
      </c>
    </row>
    <row r="239" spans="1:5" ht="12.75">
      <c r="A239" s="35" t="s">
        <v>56</v>
      </c>
      <c r="E239" s="39" t="s">
        <v>850</v>
      </c>
    </row>
    <row r="240" spans="1:5" ht="12.75">
      <c r="A240" s="35" t="s">
        <v>58</v>
      </c>
      <c r="E240" s="40" t="s">
        <v>5</v>
      </c>
    </row>
    <row r="241" spans="1:5" ht="12.75">
      <c r="A241" t="s">
        <v>59</v>
      </c>
      <c r="E241" s="39" t="s">
        <v>5</v>
      </c>
    </row>
    <row r="242" spans="1:16" ht="12.75">
      <c r="A242" t="s">
        <v>50</v>
      </c>
      <c s="34" t="s">
        <v>233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28</v>
      </c>
    </row>
    <row r="243" spans="1:5" ht="12.75">
      <c r="A243" s="35" t="s">
        <v>56</v>
      </c>
      <c r="E243" s="39" t="s">
        <v>128</v>
      </c>
    </row>
    <row r="244" spans="1:5" ht="12.75">
      <c r="A244" s="35" t="s">
        <v>58</v>
      </c>
      <c r="E244" s="40" t="s">
        <v>5</v>
      </c>
    </row>
    <row r="245" spans="1:5" ht="12.75">
      <c r="A245" t="s">
        <v>59</v>
      </c>
      <c r="E245" s="39" t="s">
        <v>5</v>
      </c>
    </row>
    <row r="246" spans="1:16" ht="12.75">
      <c r="A246" t="s">
        <v>50</v>
      </c>
      <c s="34" t="s">
        <v>236</v>
      </c>
      <c s="34" t="s">
        <v>130</v>
      </c>
      <c s="35" t="s">
        <v>5</v>
      </c>
      <c s="6" t="s">
        <v>131</v>
      </c>
      <c s="36" t="s">
        <v>65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55</v>
      </c>
      <c>
        <f>(M246*21)/100</f>
      </c>
      <c t="s">
        <v>28</v>
      </c>
    </row>
    <row r="247" spans="1:5" ht="12.75">
      <c r="A247" s="35" t="s">
        <v>56</v>
      </c>
      <c r="E247" s="39" t="s">
        <v>131</v>
      </c>
    </row>
    <row r="248" spans="1:5" ht="12.75">
      <c r="A248" s="35" t="s">
        <v>58</v>
      </c>
      <c r="E248" s="40" t="s">
        <v>5</v>
      </c>
    </row>
    <row r="249" spans="1:5" ht="12.75">
      <c r="A249" t="s">
        <v>59</v>
      </c>
      <c r="E249" s="39" t="s">
        <v>5</v>
      </c>
    </row>
    <row r="250" spans="1:16" ht="12.75">
      <c r="A250" t="s">
        <v>50</v>
      </c>
      <c s="34" t="s">
        <v>239</v>
      </c>
      <c s="34" t="s">
        <v>133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28</v>
      </c>
    </row>
    <row r="251" spans="1:5" ht="12.75">
      <c r="A251" s="35" t="s">
        <v>56</v>
      </c>
      <c r="E251" s="39" t="s">
        <v>128</v>
      </c>
    </row>
    <row r="252" spans="1:5" ht="12.75">
      <c r="A252" s="35" t="s">
        <v>58</v>
      </c>
      <c r="E252" s="40" t="s">
        <v>5</v>
      </c>
    </row>
    <row r="253" spans="1:5" ht="12.75">
      <c r="A253" t="s">
        <v>59</v>
      </c>
      <c r="E253" s="39" t="s">
        <v>5</v>
      </c>
    </row>
    <row r="254" spans="1:16" ht="12.75">
      <c r="A254" t="s">
        <v>50</v>
      </c>
      <c s="34" t="s">
        <v>242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68</v>
      </c>
      <c>
        <f>(M254*21)/100</f>
      </c>
      <c t="s">
        <v>28</v>
      </c>
    </row>
    <row r="255" spans="1:5" ht="12.75">
      <c r="A255" s="35" t="s">
        <v>56</v>
      </c>
      <c r="E255" s="39" t="s">
        <v>136</v>
      </c>
    </row>
    <row r="256" spans="1:5" ht="12.75">
      <c r="A256" s="35" t="s">
        <v>58</v>
      </c>
      <c r="E256" s="40" t="s">
        <v>5</v>
      </c>
    </row>
    <row r="257" spans="1:5" ht="12.75">
      <c r="A257" t="s">
        <v>59</v>
      </c>
      <c r="E257" s="39" t="s">
        <v>5</v>
      </c>
    </row>
    <row r="258" spans="1:16" ht="12.75">
      <c r="A258" t="s">
        <v>50</v>
      </c>
      <c s="34" t="s">
        <v>245</v>
      </c>
      <c s="34" t="s">
        <v>138</v>
      </c>
      <c s="35" t="s">
        <v>5</v>
      </c>
      <c s="6" t="s">
        <v>139</v>
      </c>
      <c s="36" t="s">
        <v>65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68</v>
      </c>
      <c>
        <f>(M258*21)/100</f>
      </c>
      <c t="s">
        <v>28</v>
      </c>
    </row>
    <row r="259" spans="1:5" ht="12.75">
      <c r="A259" s="35" t="s">
        <v>56</v>
      </c>
      <c r="E259" s="39" t="s">
        <v>139</v>
      </c>
    </row>
    <row r="260" spans="1:5" ht="12.75">
      <c r="A260" s="35" t="s">
        <v>58</v>
      </c>
      <c r="E260" s="40" t="s">
        <v>5</v>
      </c>
    </row>
    <row r="261" spans="1:5" ht="12.75">
      <c r="A261" t="s">
        <v>59</v>
      </c>
      <c r="E261" s="39" t="s">
        <v>5</v>
      </c>
    </row>
    <row r="262" spans="1:16" ht="12.75">
      <c r="A262" t="s">
        <v>50</v>
      </c>
      <c s="34" t="s">
        <v>248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28</v>
      </c>
    </row>
    <row r="263" spans="1:5" ht="12.75">
      <c r="A263" s="35" t="s">
        <v>56</v>
      </c>
      <c r="E263" s="39" t="s">
        <v>142</v>
      </c>
    </row>
    <row r="264" spans="1:5" ht="12.75">
      <c r="A264" s="35" t="s">
        <v>58</v>
      </c>
      <c r="E264" s="40" t="s">
        <v>5</v>
      </c>
    </row>
    <row r="265" spans="1:5" ht="12.75">
      <c r="A265" t="s">
        <v>59</v>
      </c>
      <c r="E265" s="39" t="s">
        <v>5</v>
      </c>
    </row>
    <row r="266" spans="1:16" ht="25.5">
      <c r="A266" t="s">
        <v>50</v>
      </c>
      <c s="34" t="s">
        <v>251</v>
      </c>
      <c s="34" t="s">
        <v>144</v>
      </c>
      <c s="35" t="s">
        <v>5</v>
      </c>
      <c s="6" t="s">
        <v>1186</v>
      </c>
      <c s="36" t="s">
        <v>65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68</v>
      </c>
      <c>
        <f>(M266*21)/100</f>
      </c>
      <c t="s">
        <v>28</v>
      </c>
    </row>
    <row r="267" spans="1:5" ht="25.5">
      <c r="A267" s="35" t="s">
        <v>56</v>
      </c>
      <c r="E267" s="39" t="s">
        <v>1186</v>
      </c>
    </row>
    <row r="268" spans="1:5" ht="12.75">
      <c r="A268" s="35" t="s">
        <v>58</v>
      </c>
      <c r="E268" s="40" t="s">
        <v>5</v>
      </c>
    </row>
    <row r="269" spans="1:5" ht="12.75">
      <c r="A269" t="s">
        <v>59</v>
      </c>
      <c r="E269" s="39" t="s">
        <v>5</v>
      </c>
    </row>
    <row r="270" spans="1:16" ht="12.75">
      <c r="A270" t="s">
        <v>50</v>
      </c>
      <c s="34" t="s">
        <v>254</v>
      </c>
      <c s="34" t="s">
        <v>1187</v>
      </c>
      <c s="35" t="s">
        <v>5</v>
      </c>
      <c s="6" t="s">
        <v>1188</v>
      </c>
      <c s="36" t="s">
        <v>65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28</v>
      </c>
    </row>
    <row r="271" spans="1:5" ht="12.75">
      <c r="A271" s="35" t="s">
        <v>56</v>
      </c>
      <c r="E271" s="39" t="s">
        <v>1188</v>
      </c>
    </row>
    <row r="272" spans="1:5" ht="12.75">
      <c r="A272" s="35" t="s">
        <v>58</v>
      </c>
      <c r="E272" s="40" t="s">
        <v>5</v>
      </c>
    </row>
    <row r="273" spans="1:5" ht="12.75">
      <c r="A273" t="s">
        <v>59</v>
      </c>
      <c r="E273" s="39" t="s">
        <v>5</v>
      </c>
    </row>
    <row r="274" spans="1:16" ht="12.75">
      <c r="A274" t="s">
        <v>50</v>
      </c>
      <c s="34" t="s">
        <v>257</v>
      </c>
      <c s="34" t="s">
        <v>1189</v>
      </c>
      <c s="35" t="s">
        <v>5</v>
      </c>
      <c s="6" t="s">
        <v>1190</v>
      </c>
      <c s="36" t="s">
        <v>65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28</v>
      </c>
    </row>
    <row r="275" spans="1:5" ht="12.75">
      <c r="A275" s="35" t="s">
        <v>56</v>
      </c>
      <c r="E275" s="39" t="s">
        <v>1190</v>
      </c>
    </row>
    <row r="276" spans="1:5" ht="12.75">
      <c r="A276" s="35" t="s">
        <v>58</v>
      </c>
      <c r="E276" s="40" t="s">
        <v>5</v>
      </c>
    </row>
    <row r="277" spans="1:5" ht="12.75">
      <c r="A277" t="s">
        <v>59</v>
      </c>
      <c r="E277" s="39" t="s">
        <v>5</v>
      </c>
    </row>
    <row r="278" spans="1:13" ht="12.75">
      <c r="A278" t="s">
        <v>47</v>
      </c>
      <c r="C278" s="31" t="s">
        <v>1191</v>
      </c>
      <c r="E278" s="33" t="s">
        <v>1192</v>
      </c>
      <c r="J278" s="32">
        <f>0</f>
      </c>
      <c s="32">
        <f>0</f>
      </c>
      <c s="32">
        <f>0+L279+L283+L287+L291+L295+L299+L303+L307+L311+L315+L319+L323+L327+L331+L335+L339+L343</f>
      </c>
      <c s="32">
        <f>0+M279+M283+M287+M291+M295+M299+M303+M307+M311+M315+M319+M323+M327+M331+M335+M339+M343</f>
      </c>
    </row>
    <row r="279" spans="1:16" ht="12.75">
      <c r="A279" t="s">
        <v>50</v>
      </c>
      <c s="34" t="s">
        <v>260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28</v>
      </c>
    </row>
    <row r="280" spans="1:5" ht="12.75">
      <c r="A280" s="35" t="s">
        <v>56</v>
      </c>
      <c r="E280" s="39" t="s">
        <v>556</v>
      </c>
    </row>
    <row r="281" spans="1:5" ht="12.75">
      <c r="A281" s="35" t="s">
        <v>58</v>
      </c>
      <c r="E281" s="40" t="s">
        <v>5</v>
      </c>
    </row>
    <row r="282" spans="1:5" ht="12.75">
      <c r="A282" t="s">
        <v>59</v>
      </c>
      <c r="E282" s="39" t="s">
        <v>5</v>
      </c>
    </row>
    <row r="283" spans="1:16" ht="12.75">
      <c r="A283" t="s">
        <v>50</v>
      </c>
      <c s="34" t="s">
        <v>263</v>
      </c>
      <c s="34" t="s">
        <v>110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68</v>
      </c>
      <c>
        <f>(M283*21)/100</f>
      </c>
      <c t="s">
        <v>28</v>
      </c>
    </row>
    <row r="284" spans="1:5" ht="12.75">
      <c r="A284" s="35" t="s">
        <v>56</v>
      </c>
      <c r="E284" s="39" t="s">
        <v>951</v>
      </c>
    </row>
    <row r="285" spans="1:5" ht="12.75">
      <c r="A285" s="35" t="s">
        <v>58</v>
      </c>
      <c r="E285" s="40" t="s">
        <v>5</v>
      </c>
    </row>
    <row r="286" spans="1:5" ht="12.75">
      <c r="A286" t="s">
        <v>59</v>
      </c>
      <c r="E286" s="39" t="s">
        <v>5</v>
      </c>
    </row>
    <row r="287" spans="1:16" ht="12.75">
      <c r="A287" t="s">
        <v>50</v>
      </c>
      <c s="34" t="s">
        <v>266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28</v>
      </c>
    </row>
    <row r="288" spans="1:5" ht="12.75">
      <c r="A288" s="35" t="s">
        <v>56</v>
      </c>
      <c r="E288" s="39" t="s">
        <v>789</v>
      </c>
    </row>
    <row r="289" spans="1:5" ht="12.75">
      <c r="A289" s="35" t="s">
        <v>58</v>
      </c>
      <c r="E289" s="40" t="s">
        <v>5</v>
      </c>
    </row>
    <row r="290" spans="1:5" ht="12.75">
      <c r="A290" t="s">
        <v>59</v>
      </c>
      <c r="E290" s="39" t="s">
        <v>5</v>
      </c>
    </row>
    <row r="291" spans="1:16" ht="12.75">
      <c r="A291" t="s">
        <v>50</v>
      </c>
      <c s="34" t="s">
        <v>269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68</v>
      </c>
      <c>
        <f>(M291*21)/100</f>
      </c>
      <c t="s">
        <v>28</v>
      </c>
    </row>
    <row r="292" spans="1:5" ht="12.75">
      <c r="A292" s="35" t="s">
        <v>56</v>
      </c>
      <c r="E292" s="39" t="s">
        <v>791</v>
      </c>
    </row>
    <row r="293" spans="1:5" ht="12.75">
      <c r="A293" s="35" t="s">
        <v>58</v>
      </c>
      <c r="E293" s="40" t="s">
        <v>5</v>
      </c>
    </row>
    <row r="294" spans="1:5" ht="12.75">
      <c r="A294" t="s">
        <v>59</v>
      </c>
      <c r="E294" s="39" t="s">
        <v>5</v>
      </c>
    </row>
    <row r="295" spans="1:16" ht="12.75">
      <c r="A295" t="s">
        <v>50</v>
      </c>
      <c s="34" t="s">
        <v>272</v>
      </c>
      <c s="34" t="s">
        <v>534</v>
      </c>
      <c s="35" t="s">
        <v>5</v>
      </c>
      <c s="6" t="s">
        <v>535</v>
      </c>
      <c s="36" t="s">
        <v>65</v>
      </c>
      <c s="37">
        <v>12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28</v>
      </c>
    </row>
    <row r="296" spans="1:5" ht="12.75">
      <c r="A296" s="35" t="s">
        <v>56</v>
      </c>
      <c r="E296" s="39" t="s">
        <v>535</v>
      </c>
    </row>
    <row r="297" spans="1:5" ht="12.75">
      <c r="A297" s="35" t="s">
        <v>58</v>
      </c>
      <c r="E297" s="40" t="s">
        <v>5</v>
      </c>
    </row>
    <row r="298" spans="1:5" ht="12.75">
      <c r="A298" t="s">
        <v>59</v>
      </c>
      <c r="E298" s="39" t="s">
        <v>5</v>
      </c>
    </row>
    <row r="299" spans="1:16" ht="12.75">
      <c r="A299" t="s">
        <v>50</v>
      </c>
      <c s="34" t="s">
        <v>275</v>
      </c>
      <c s="34" t="s">
        <v>135</v>
      </c>
      <c s="35" t="s">
        <v>5</v>
      </c>
      <c s="6" t="s">
        <v>1185</v>
      </c>
      <c s="36" t="s">
        <v>65</v>
      </c>
      <c s="37">
        <v>12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68</v>
      </c>
      <c>
        <f>(M299*21)/100</f>
      </c>
      <c t="s">
        <v>28</v>
      </c>
    </row>
    <row r="300" spans="1:5" ht="12.75">
      <c r="A300" s="35" t="s">
        <v>56</v>
      </c>
      <c r="E300" s="39" t="s">
        <v>1185</v>
      </c>
    </row>
    <row r="301" spans="1:5" ht="12.75">
      <c r="A301" s="35" t="s">
        <v>58</v>
      </c>
      <c r="E301" s="40" t="s">
        <v>5</v>
      </c>
    </row>
    <row r="302" spans="1:5" ht="12.75">
      <c r="A302" t="s">
        <v>59</v>
      </c>
      <c r="E302" s="39" t="s">
        <v>5</v>
      </c>
    </row>
    <row r="303" spans="1:16" ht="12.75">
      <c r="A303" t="s">
        <v>50</v>
      </c>
      <c s="34" t="s">
        <v>280</v>
      </c>
      <c s="34" t="s">
        <v>788</v>
      </c>
      <c s="35" t="s">
        <v>5</v>
      </c>
      <c s="6" t="s">
        <v>789</v>
      </c>
      <c s="36" t="s">
        <v>65</v>
      </c>
      <c s="37">
        <v>10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28</v>
      </c>
    </row>
    <row r="304" spans="1:5" ht="12.75">
      <c r="A304" s="35" t="s">
        <v>56</v>
      </c>
      <c r="E304" s="39" t="s">
        <v>789</v>
      </c>
    </row>
    <row r="305" spans="1:5" ht="12.75">
      <c r="A305" s="35" t="s">
        <v>58</v>
      </c>
      <c r="E305" s="40" t="s">
        <v>5</v>
      </c>
    </row>
    <row r="306" spans="1:5" ht="12.75">
      <c r="A306" t="s">
        <v>59</v>
      </c>
      <c r="E306" s="39" t="s">
        <v>5</v>
      </c>
    </row>
    <row r="307" spans="1:16" ht="12.75">
      <c r="A307" t="s">
        <v>50</v>
      </c>
      <c s="34" t="s">
        <v>283</v>
      </c>
      <c s="34" t="s">
        <v>849</v>
      </c>
      <c s="35" t="s">
        <v>5</v>
      </c>
      <c s="6" t="s">
        <v>850</v>
      </c>
      <c s="36" t="s">
        <v>65</v>
      </c>
      <c s="37">
        <v>10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55</v>
      </c>
      <c>
        <f>(M307*21)/100</f>
      </c>
      <c t="s">
        <v>28</v>
      </c>
    </row>
    <row r="308" spans="1:5" ht="12.75">
      <c r="A308" s="35" t="s">
        <v>56</v>
      </c>
      <c r="E308" s="39" t="s">
        <v>850</v>
      </c>
    </row>
    <row r="309" spans="1:5" ht="12.75">
      <c r="A309" s="35" t="s">
        <v>58</v>
      </c>
      <c r="E309" s="40" t="s">
        <v>5</v>
      </c>
    </row>
    <row r="310" spans="1:5" ht="12.75">
      <c r="A310" t="s">
        <v>59</v>
      </c>
      <c r="E310" s="39" t="s">
        <v>5</v>
      </c>
    </row>
    <row r="311" spans="1:16" ht="12.75">
      <c r="A311" t="s">
        <v>50</v>
      </c>
      <c s="34" t="s">
        <v>286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28</v>
      </c>
    </row>
    <row r="312" spans="1:5" ht="12.75">
      <c r="A312" s="35" t="s">
        <v>56</v>
      </c>
      <c r="E312" s="39" t="s">
        <v>128</v>
      </c>
    </row>
    <row r="313" spans="1:5" ht="12.75">
      <c r="A313" s="35" t="s">
        <v>58</v>
      </c>
      <c r="E313" s="40" t="s">
        <v>5</v>
      </c>
    </row>
    <row r="314" spans="1:5" ht="12.75">
      <c r="A314" t="s">
        <v>59</v>
      </c>
      <c r="E314" s="39" t="s">
        <v>5</v>
      </c>
    </row>
    <row r="315" spans="1:16" ht="12.75">
      <c r="A315" t="s">
        <v>50</v>
      </c>
      <c s="34" t="s">
        <v>289</v>
      </c>
      <c s="34" t="s">
        <v>130</v>
      </c>
      <c s="35" t="s">
        <v>5</v>
      </c>
      <c s="6" t="s">
        <v>131</v>
      </c>
      <c s="36" t="s">
        <v>65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28</v>
      </c>
    </row>
    <row r="316" spans="1:5" ht="12.75">
      <c r="A316" s="35" t="s">
        <v>56</v>
      </c>
      <c r="E316" s="39" t="s">
        <v>131</v>
      </c>
    </row>
    <row r="317" spans="1:5" ht="12.75">
      <c r="A317" s="35" t="s">
        <v>58</v>
      </c>
      <c r="E317" s="40" t="s">
        <v>5</v>
      </c>
    </row>
    <row r="318" spans="1:5" ht="12.75">
      <c r="A318" t="s">
        <v>59</v>
      </c>
      <c r="E318" s="39" t="s">
        <v>5</v>
      </c>
    </row>
    <row r="319" spans="1:16" ht="12.75">
      <c r="A319" t="s">
        <v>50</v>
      </c>
      <c s="34" t="s">
        <v>292</v>
      </c>
      <c s="34" t="s">
        <v>133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28</v>
      </c>
    </row>
    <row r="320" spans="1:5" ht="12.75">
      <c r="A320" s="35" t="s">
        <v>56</v>
      </c>
      <c r="E320" s="39" t="s">
        <v>128</v>
      </c>
    </row>
    <row r="321" spans="1:5" ht="12.75">
      <c r="A321" s="35" t="s">
        <v>58</v>
      </c>
      <c r="E321" s="40" t="s">
        <v>5</v>
      </c>
    </row>
    <row r="322" spans="1:5" ht="12.75">
      <c r="A322" t="s">
        <v>59</v>
      </c>
      <c r="E322" s="39" t="s">
        <v>5</v>
      </c>
    </row>
    <row r="323" spans="1:16" ht="12.75">
      <c r="A323" t="s">
        <v>50</v>
      </c>
      <c s="34" t="s">
        <v>295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68</v>
      </c>
      <c>
        <f>(M323*21)/100</f>
      </c>
      <c t="s">
        <v>28</v>
      </c>
    </row>
    <row r="324" spans="1:5" ht="12.75">
      <c r="A324" s="35" t="s">
        <v>56</v>
      </c>
      <c r="E324" s="39" t="s">
        <v>136</v>
      </c>
    </row>
    <row r="325" spans="1:5" ht="12.75">
      <c r="A325" s="35" t="s">
        <v>58</v>
      </c>
      <c r="E325" s="40" t="s">
        <v>5</v>
      </c>
    </row>
    <row r="326" spans="1:5" ht="12.75">
      <c r="A326" t="s">
        <v>59</v>
      </c>
      <c r="E326" s="39" t="s">
        <v>5</v>
      </c>
    </row>
    <row r="327" spans="1:16" ht="12.75">
      <c r="A327" t="s">
        <v>50</v>
      </c>
      <c s="34" t="s">
        <v>298</v>
      </c>
      <c s="34" t="s">
        <v>138</v>
      </c>
      <c s="35" t="s">
        <v>5</v>
      </c>
      <c s="6" t="s">
        <v>139</v>
      </c>
      <c s="36" t="s">
        <v>65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68</v>
      </c>
      <c>
        <f>(M327*21)/100</f>
      </c>
      <c t="s">
        <v>28</v>
      </c>
    </row>
    <row r="328" spans="1:5" ht="12.75">
      <c r="A328" s="35" t="s">
        <v>56</v>
      </c>
      <c r="E328" s="39" t="s">
        <v>139</v>
      </c>
    </row>
    <row r="329" spans="1:5" ht="12.75">
      <c r="A329" s="35" t="s">
        <v>58</v>
      </c>
      <c r="E329" s="40" t="s">
        <v>5</v>
      </c>
    </row>
    <row r="330" spans="1:5" ht="12.75">
      <c r="A330" t="s">
        <v>59</v>
      </c>
      <c r="E330" s="39" t="s">
        <v>5</v>
      </c>
    </row>
    <row r="331" spans="1:16" ht="12.75">
      <c r="A331" t="s">
        <v>50</v>
      </c>
      <c s="34" t="s">
        <v>301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28</v>
      </c>
    </row>
    <row r="332" spans="1:5" ht="12.75">
      <c r="A332" s="35" t="s">
        <v>56</v>
      </c>
      <c r="E332" s="39" t="s">
        <v>142</v>
      </c>
    </row>
    <row r="333" spans="1:5" ht="12.75">
      <c r="A333" s="35" t="s">
        <v>58</v>
      </c>
      <c r="E333" s="40" t="s">
        <v>5</v>
      </c>
    </row>
    <row r="334" spans="1:5" ht="12.75">
      <c r="A334" t="s">
        <v>59</v>
      </c>
      <c r="E334" s="39" t="s">
        <v>5</v>
      </c>
    </row>
    <row r="335" spans="1:16" ht="25.5">
      <c r="A335" t="s">
        <v>50</v>
      </c>
      <c s="34" t="s">
        <v>304</v>
      </c>
      <c s="34" t="s">
        <v>144</v>
      </c>
      <c s="35" t="s">
        <v>5</v>
      </c>
      <c s="6" t="s">
        <v>1186</v>
      </c>
      <c s="36" t="s">
        <v>65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68</v>
      </c>
      <c>
        <f>(M335*21)/100</f>
      </c>
      <c t="s">
        <v>28</v>
      </c>
    </row>
    <row r="336" spans="1:5" ht="25.5">
      <c r="A336" s="35" t="s">
        <v>56</v>
      </c>
      <c r="E336" s="39" t="s">
        <v>1186</v>
      </c>
    </row>
    <row r="337" spans="1:5" ht="12.75">
      <c r="A337" s="35" t="s">
        <v>58</v>
      </c>
      <c r="E337" s="40" t="s">
        <v>5</v>
      </c>
    </row>
    <row r="338" spans="1:5" ht="12.75">
      <c r="A338" t="s">
        <v>59</v>
      </c>
      <c r="E338" s="39" t="s">
        <v>5</v>
      </c>
    </row>
    <row r="339" spans="1:16" ht="12.75">
      <c r="A339" t="s">
        <v>50</v>
      </c>
      <c s="34" t="s">
        <v>307</v>
      </c>
      <c s="34" t="s">
        <v>1187</v>
      </c>
      <c s="35" t="s">
        <v>5</v>
      </c>
      <c s="6" t="s">
        <v>1188</v>
      </c>
      <c s="36" t="s">
        <v>65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55</v>
      </c>
      <c>
        <f>(M339*21)/100</f>
      </c>
      <c t="s">
        <v>28</v>
      </c>
    </row>
    <row r="340" spans="1:5" ht="12.75">
      <c r="A340" s="35" t="s">
        <v>56</v>
      </c>
      <c r="E340" s="39" t="s">
        <v>1188</v>
      </c>
    </row>
    <row r="341" spans="1:5" ht="12.75">
      <c r="A341" s="35" t="s">
        <v>58</v>
      </c>
      <c r="E341" s="40" t="s">
        <v>5</v>
      </c>
    </row>
    <row r="342" spans="1:5" ht="12.75">
      <c r="A342" t="s">
        <v>59</v>
      </c>
      <c r="E342" s="39" t="s">
        <v>5</v>
      </c>
    </row>
    <row r="343" spans="1:16" ht="12.75">
      <c r="A343" t="s">
        <v>50</v>
      </c>
      <c s="34" t="s">
        <v>468</v>
      </c>
      <c s="34" t="s">
        <v>1189</v>
      </c>
      <c s="35" t="s">
        <v>5</v>
      </c>
      <c s="6" t="s">
        <v>1190</v>
      </c>
      <c s="36" t="s">
        <v>65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12.75">
      <c r="A344" s="35" t="s">
        <v>56</v>
      </c>
      <c r="E344" s="39" t="s">
        <v>1190</v>
      </c>
    </row>
    <row r="345" spans="1:5" ht="12.75">
      <c r="A345" s="35" t="s">
        <v>58</v>
      </c>
      <c r="E345" s="40" t="s">
        <v>5</v>
      </c>
    </row>
    <row r="346" spans="1:5" ht="12.75">
      <c r="A346" t="s">
        <v>59</v>
      </c>
      <c r="E346" s="39" t="s">
        <v>5</v>
      </c>
    </row>
    <row r="347" spans="1:13" ht="12.75">
      <c r="A347" t="s">
        <v>47</v>
      </c>
      <c r="C347" s="31" t="s">
        <v>1193</v>
      </c>
      <c r="E347" s="33" t="s">
        <v>1194</v>
      </c>
      <c r="J347" s="32">
        <f>0</f>
      </c>
      <c s="32">
        <f>0</f>
      </c>
      <c s="32">
        <f>0+L348+L352+L356+L360+L364+L368+L372+L376+L380+L384+L388+L392+L396+L400+L404+L408+L412+L416+L420</f>
      </c>
      <c s="32">
        <f>0+M348+M352+M356+M360+M364+M368+M372+M376+M380+M384+M388+M392+M396+M400+M404+M408+M412+M416+M420</f>
      </c>
    </row>
    <row r="348" spans="1:16" ht="12.75">
      <c r="A348" t="s">
        <v>50</v>
      </c>
      <c s="34" t="s">
        <v>469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55</v>
      </c>
      <c>
        <f>(M348*21)/100</f>
      </c>
      <c t="s">
        <v>28</v>
      </c>
    </row>
    <row r="349" spans="1:5" ht="12.75">
      <c r="A349" s="35" t="s">
        <v>56</v>
      </c>
      <c r="E349" s="39" t="s">
        <v>556</v>
      </c>
    </row>
    <row r="350" spans="1:5" ht="12.75">
      <c r="A350" s="35" t="s">
        <v>58</v>
      </c>
      <c r="E350" s="40" t="s">
        <v>5</v>
      </c>
    </row>
    <row r="351" spans="1:5" ht="12.75">
      <c r="A351" t="s">
        <v>59</v>
      </c>
      <c r="E351" s="39" t="s">
        <v>5</v>
      </c>
    </row>
    <row r="352" spans="1:16" ht="12.75">
      <c r="A352" t="s">
        <v>50</v>
      </c>
      <c s="34" t="s">
        <v>310</v>
      </c>
      <c s="34" t="s">
        <v>110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68</v>
      </c>
      <c>
        <f>(M352*21)/100</f>
      </c>
      <c t="s">
        <v>28</v>
      </c>
    </row>
    <row r="353" spans="1:5" ht="12.75">
      <c r="A353" s="35" t="s">
        <v>56</v>
      </c>
      <c r="E353" s="39" t="s">
        <v>951</v>
      </c>
    </row>
    <row r="354" spans="1:5" ht="12.75">
      <c r="A354" s="35" t="s">
        <v>58</v>
      </c>
      <c r="E354" s="40" t="s">
        <v>5</v>
      </c>
    </row>
    <row r="355" spans="1:5" ht="12.75">
      <c r="A355" t="s">
        <v>59</v>
      </c>
      <c r="E355" s="39" t="s">
        <v>5</v>
      </c>
    </row>
    <row r="356" spans="1:16" ht="12.75">
      <c r="A356" t="s">
        <v>50</v>
      </c>
      <c s="34" t="s">
        <v>313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55</v>
      </c>
      <c>
        <f>(M356*21)/100</f>
      </c>
      <c t="s">
        <v>28</v>
      </c>
    </row>
    <row r="357" spans="1:5" ht="12.75">
      <c r="A357" s="35" t="s">
        <v>56</v>
      </c>
      <c r="E357" s="39" t="s">
        <v>789</v>
      </c>
    </row>
    <row r="358" spans="1:5" ht="12.75">
      <c r="A358" s="35" t="s">
        <v>58</v>
      </c>
      <c r="E358" s="40" t="s">
        <v>5</v>
      </c>
    </row>
    <row r="359" spans="1:5" ht="12.75">
      <c r="A359" t="s">
        <v>59</v>
      </c>
      <c r="E359" s="39" t="s">
        <v>5</v>
      </c>
    </row>
    <row r="360" spans="1:16" ht="12.75">
      <c r="A360" t="s">
        <v>50</v>
      </c>
      <c s="34" t="s">
        <v>316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68</v>
      </c>
      <c>
        <f>(M360*21)/100</f>
      </c>
      <c t="s">
        <v>28</v>
      </c>
    </row>
    <row r="361" spans="1:5" ht="12.75">
      <c r="A361" s="35" t="s">
        <v>56</v>
      </c>
      <c r="E361" s="39" t="s">
        <v>791</v>
      </c>
    </row>
    <row r="362" spans="1:5" ht="12.75">
      <c r="A362" s="35" t="s">
        <v>58</v>
      </c>
      <c r="E362" s="40" t="s">
        <v>5</v>
      </c>
    </row>
    <row r="363" spans="1:5" ht="12.75">
      <c r="A363" t="s">
        <v>59</v>
      </c>
      <c r="E363" s="39" t="s">
        <v>5</v>
      </c>
    </row>
    <row r="364" spans="1:16" ht="12.75">
      <c r="A364" t="s">
        <v>50</v>
      </c>
      <c s="34" t="s">
        <v>319</v>
      </c>
      <c s="34" t="s">
        <v>534</v>
      </c>
      <c s="35" t="s">
        <v>5</v>
      </c>
      <c s="6" t="s">
        <v>535</v>
      </c>
      <c s="36" t="s">
        <v>65</v>
      </c>
      <c s="37">
        <v>9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28</v>
      </c>
    </row>
    <row r="365" spans="1:5" ht="12.75">
      <c r="A365" s="35" t="s">
        <v>56</v>
      </c>
      <c r="E365" s="39" t="s">
        <v>535</v>
      </c>
    </row>
    <row r="366" spans="1:5" ht="12.75">
      <c r="A366" s="35" t="s">
        <v>58</v>
      </c>
      <c r="E366" s="40" t="s">
        <v>5</v>
      </c>
    </row>
    <row r="367" spans="1:5" ht="12.75">
      <c r="A367" t="s">
        <v>59</v>
      </c>
      <c r="E367" s="39" t="s">
        <v>5</v>
      </c>
    </row>
    <row r="368" spans="1:16" ht="12.75">
      <c r="A368" t="s">
        <v>50</v>
      </c>
      <c s="34" t="s">
        <v>322</v>
      </c>
      <c s="34" t="s">
        <v>135</v>
      </c>
      <c s="35" t="s">
        <v>5</v>
      </c>
      <c s="6" t="s">
        <v>1185</v>
      </c>
      <c s="36" t="s">
        <v>65</v>
      </c>
      <c s="37">
        <v>9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68</v>
      </c>
      <c>
        <f>(M368*21)/100</f>
      </c>
      <c t="s">
        <v>28</v>
      </c>
    </row>
    <row r="369" spans="1:5" ht="12.75">
      <c r="A369" s="35" t="s">
        <v>56</v>
      </c>
      <c r="E369" s="39" t="s">
        <v>1185</v>
      </c>
    </row>
    <row r="370" spans="1:5" ht="12.75">
      <c r="A370" s="35" t="s">
        <v>58</v>
      </c>
      <c r="E370" s="40" t="s">
        <v>5</v>
      </c>
    </row>
    <row r="371" spans="1:5" ht="12.75">
      <c r="A371" t="s">
        <v>59</v>
      </c>
      <c r="E371" s="39" t="s">
        <v>5</v>
      </c>
    </row>
    <row r="372" spans="1:16" ht="12.75">
      <c r="A372" t="s">
        <v>50</v>
      </c>
      <c s="34" t="s">
        <v>51</v>
      </c>
      <c s="34" t="s">
        <v>788</v>
      </c>
      <c s="35" t="s">
        <v>62</v>
      </c>
      <c s="6" t="s">
        <v>789</v>
      </c>
      <c s="36" t="s">
        <v>65</v>
      </c>
      <c s="37">
        <v>8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28</v>
      </c>
    </row>
    <row r="373" spans="1:5" ht="12.75">
      <c r="A373" s="35" t="s">
        <v>56</v>
      </c>
      <c r="E373" s="39" t="s">
        <v>789</v>
      </c>
    </row>
    <row r="374" spans="1:5" ht="12.75">
      <c r="A374" s="35" t="s">
        <v>58</v>
      </c>
      <c r="E374" s="40" t="s">
        <v>5</v>
      </c>
    </row>
    <row r="375" spans="1:5" ht="12.75">
      <c r="A375" t="s">
        <v>59</v>
      </c>
      <c r="E375" s="39" t="s">
        <v>5</v>
      </c>
    </row>
    <row r="376" spans="1:16" ht="12.75">
      <c r="A376" t="s">
        <v>50</v>
      </c>
      <c s="34" t="s">
        <v>325</v>
      </c>
      <c s="34" t="s">
        <v>849</v>
      </c>
      <c s="35" t="s">
        <v>5</v>
      </c>
      <c s="6" t="s">
        <v>850</v>
      </c>
      <c s="36" t="s">
        <v>65</v>
      </c>
      <c s="37">
        <v>8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28</v>
      </c>
    </row>
    <row r="377" spans="1:5" ht="12.75">
      <c r="A377" s="35" t="s">
        <v>56</v>
      </c>
      <c r="E377" s="39" t="s">
        <v>850</v>
      </c>
    </row>
    <row r="378" spans="1:5" ht="12.75">
      <c r="A378" s="35" t="s">
        <v>58</v>
      </c>
      <c r="E378" s="40" t="s">
        <v>5</v>
      </c>
    </row>
    <row r="379" spans="1:5" ht="12.75">
      <c r="A379" t="s">
        <v>59</v>
      </c>
      <c r="E379" s="39" t="s">
        <v>5</v>
      </c>
    </row>
    <row r="380" spans="1:16" ht="12.75">
      <c r="A380" t="s">
        <v>50</v>
      </c>
      <c s="34" t="s">
        <v>330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55</v>
      </c>
      <c>
        <f>(M380*21)/100</f>
      </c>
      <c t="s">
        <v>28</v>
      </c>
    </row>
    <row r="381" spans="1:5" ht="12.75">
      <c r="A381" s="35" t="s">
        <v>56</v>
      </c>
      <c r="E381" s="39" t="s">
        <v>128</v>
      </c>
    </row>
    <row r="382" spans="1:5" ht="12.75">
      <c r="A382" s="35" t="s">
        <v>58</v>
      </c>
      <c r="E382" s="40" t="s">
        <v>5</v>
      </c>
    </row>
    <row r="383" spans="1:5" ht="12.75">
      <c r="A383" t="s">
        <v>59</v>
      </c>
      <c r="E383" s="39" t="s">
        <v>5</v>
      </c>
    </row>
    <row r="384" spans="1:16" ht="12.75">
      <c r="A384" t="s">
        <v>50</v>
      </c>
      <c s="34" t="s">
        <v>486</v>
      </c>
      <c s="34" t="s">
        <v>130</v>
      </c>
      <c s="35" t="s">
        <v>5</v>
      </c>
      <c s="6" t="s">
        <v>131</v>
      </c>
      <c s="36" t="s">
        <v>65</v>
      </c>
      <c s="37">
        <v>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28</v>
      </c>
    </row>
    <row r="385" spans="1:5" ht="12.75">
      <c r="A385" s="35" t="s">
        <v>56</v>
      </c>
      <c r="E385" s="39" t="s">
        <v>131</v>
      </c>
    </row>
    <row r="386" spans="1:5" ht="12.75">
      <c r="A386" s="35" t="s">
        <v>58</v>
      </c>
      <c r="E386" s="40" t="s">
        <v>5</v>
      </c>
    </row>
    <row r="387" spans="1:5" ht="12.75">
      <c r="A387" t="s">
        <v>59</v>
      </c>
      <c r="E387" s="39" t="s">
        <v>5</v>
      </c>
    </row>
    <row r="388" spans="1:16" ht="12.75">
      <c r="A388" t="s">
        <v>50</v>
      </c>
      <c s="34" t="s">
        <v>774</v>
      </c>
      <c s="34" t="s">
        <v>133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28</v>
      </c>
    </row>
    <row r="389" spans="1:5" ht="12.75">
      <c r="A389" s="35" t="s">
        <v>56</v>
      </c>
      <c r="E389" s="39" t="s">
        <v>128</v>
      </c>
    </row>
    <row r="390" spans="1:5" ht="12.75">
      <c r="A390" s="35" t="s">
        <v>58</v>
      </c>
      <c r="E390" s="40" t="s">
        <v>5</v>
      </c>
    </row>
    <row r="391" spans="1:5" ht="12.75">
      <c r="A391" t="s">
        <v>59</v>
      </c>
      <c r="E391" s="39" t="s">
        <v>5</v>
      </c>
    </row>
    <row r="392" spans="1:16" ht="12.75">
      <c r="A392" t="s">
        <v>50</v>
      </c>
      <c s="34" t="s">
        <v>489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68</v>
      </c>
      <c>
        <f>(M392*21)/100</f>
      </c>
      <c t="s">
        <v>28</v>
      </c>
    </row>
    <row r="393" spans="1:5" ht="12.75">
      <c r="A393" s="35" t="s">
        <v>56</v>
      </c>
      <c r="E393" s="39" t="s">
        <v>136</v>
      </c>
    </row>
    <row r="394" spans="1:5" ht="12.75">
      <c r="A394" s="35" t="s">
        <v>58</v>
      </c>
      <c r="E394" s="40" t="s">
        <v>5</v>
      </c>
    </row>
    <row r="395" spans="1:5" ht="12.75">
      <c r="A395" t="s">
        <v>59</v>
      </c>
      <c r="E395" s="39" t="s">
        <v>5</v>
      </c>
    </row>
    <row r="396" spans="1:16" ht="12.75">
      <c r="A396" t="s">
        <v>50</v>
      </c>
      <c s="34" t="s">
        <v>373</v>
      </c>
      <c s="34" t="s">
        <v>138</v>
      </c>
      <c s="35" t="s">
        <v>5</v>
      </c>
      <c s="6" t="s">
        <v>139</v>
      </c>
      <c s="36" t="s">
        <v>65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68</v>
      </c>
      <c>
        <f>(M396*21)/100</f>
      </c>
      <c t="s">
        <v>28</v>
      </c>
    </row>
    <row r="397" spans="1:5" ht="12.75">
      <c r="A397" s="35" t="s">
        <v>56</v>
      </c>
      <c r="E397" s="39" t="s">
        <v>139</v>
      </c>
    </row>
    <row r="398" spans="1:5" ht="12.75">
      <c r="A398" s="35" t="s">
        <v>58</v>
      </c>
      <c r="E398" s="40" t="s">
        <v>5</v>
      </c>
    </row>
    <row r="399" spans="1:5" ht="12.75">
      <c r="A399" t="s">
        <v>59</v>
      </c>
      <c r="E399" s="39" t="s">
        <v>5</v>
      </c>
    </row>
    <row r="400" spans="1:16" ht="12.75">
      <c r="A400" t="s">
        <v>50</v>
      </c>
      <c s="34" t="s">
        <v>376</v>
      </c>
      <c s="34" t="s">
        <v>141</v>
      </c>
      <c s="35" t="s">
        <v>5</v>
      </c>
      <c s="6" t="s">
        <v>142</v>
      </c>
      <c s="36" t="s">
        <v>65</v>
      </c>
      <c s="37">
        <v>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28</v>
      </c>
    </row>
    <row r="401" spans="1:5" ht="12.75">
      <c r="A401" s="35" t="s">
        <v>56</v>
      </c>
      <c r="E401" s="39" t="s">
        <v>142</v>
      </c>
    </row>
    <row r="402" spans="1:5" ht="12.75">
      <c r="A402" s="35" t="s">
        <v>58</v>
      </c>
      <c r="E402" s="40" t="s">
        <v>5</v>
      </c>
    </row>
    <row r="403" spans="1:5" ht="12.75">
      <c r="A403" t="s">
        <v>59</v>
      </c>
      <c r="E403" s="39" t="s">
        <v>5</v>
      </c>
    </row>
    <row r="404" spans="1:16" ht="25.5">
      <c r="A404" t="s">
        <v>50</v>
      </c>
      <c s="34" t="s">
        <v>492</v>
      </c>
      <c s="34" t="s">
        <v>144</v>
      </c>
      <c s="35" t="s">
        <v>5</v>
      </c>
      <c s="6" t="s">
        <v>1186</v>
      </c>
      <c s="36" t="s">
        <v>65</v>
      </c>
      <c s="37">
        <v>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68</v>
      </c>
      <c>
        <f>(M404*21)/100</f>
      </c>
      <c t="s">
        <v>28</v>
      </c>
    </row>
    <row r="405" spans="1:5" ht="25.5">
      <c r="A405" s="35" t="s">
        <v>56</v>
      </c>
      <c r="E405" s="39" t="s">
        <v>1186</v>
      </c>
    </row>
    <row r="406" spans="1:5" ht="12.75">
      <c r="A406" s="35" t="s">
        <v>58</v>
      </c>
      <c r="E406" s="40" t="s">
        <v>5</v>
      </c>
    </row>
    <row r="407" spans="1:5" ht="12.75">
      <c r="A407" t="s">
        <v>59</v>
      </c>
      <c r="E407" s="39" t="s">
        <v>5</v>
      </c>
    </row>
    <row r="408" spans="1:16" ht="12.75">
      <c r="A408" t="s">
        <v>50</v>
      </c>
      <c s="34" t="s">
        <v>494</v>
      </c>
      <c s="34" t="s">
        <v>1187</v>
      </c>
      <c s="35" t="s">
        <v>5</v>
      </c>
      <c s="6" t="s">
        <v>1188</v>
      </c>
      <c s="36" t="s">
        <v>65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55</v>
      </c>
      <c>
        <f>(M408*21)/100</f>
      </c>
      <c t="s">
        <v>28</v>
      </c>
    </row>
    <row r="409" spans="1:5" ht="12.75">
      <c r="A409" s="35" t="s">
        <v>56</v>
      </c>
      <c r="E409" s="39" t="s">
        <v>1188</v>
      </c>
    </row>
    <row r="410" spans="1:5" ht="12.75">
      <c r="A410" s="35" t="s">
        <v>58</v>
      </c>
      <c r="E410" s="40" t="s">
        <v>5</v>
      </c>
    </row>
    <row r="411" spans="1:5" ht="12.75">
      <c r="A411" t="s">
        <v>59</v>
      </c>
      <c r="E411" s="39" t="s">
        <v>5</v>
      </c>
    </row>
    <row r="412" spans="1:16" ht="12.75">
      <c r="A412" t="s">
        <v>50</v>
      </c>
      <c s="34" t="s">
        <v>460</v>
      </c>
      <c s="34" t="s">
        <v>1189</v>
      </c>
      <c s="35" t="s">
        <v>5</v>
      </c>
      <c s="6" t="s">
        <v>1190</v>
      </c>
      <c s="36" t="s">
        <v>65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28</v>
      </c>
    </row>
    <row r="413" spans="1:5" ht="12.75">
      <c r="A413" s="35" t="s">
        <v>56</v>
      </c>
      <c r="E413" s="39" t="s">
        <v>1190</v>
      </c>
    </row>
    <row r="414" spans="1:5" ht="12.75">
      <c r="A414" s="35" t="s">
        <v>58</v>
      </c>
      <c r="E414" s="40" t="s">
        <v>5</v>
      </c>
    </row>
    <row r="415" spans="1:5" ht="12.75">
      <c r="A415" t="s">
        <v>59</v>
      </c>
      <c r="E415" s="39" t="s">
        <v>5</v>
      </c>
    </row>
    <row r="416" spans="1:16" ht="12.75">
      <c r="A416" t="s">
        <v>50</v>
      </c>
      <c s="34" t="s">
        <v>336</v>
      </c>
      <c s="34" t="s">
        <v>852</v>
      </c>
      <c s="35" t="s">
        <v>5</v>
      </c>
      <c s="6" t="s">
        <v>853</v>
      </c>
      <c s="36" t="s">
        <v>65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28</v>
      </c>
    </row>
    <row r="417" spans="1:5" ht="12.75">
      <c r="A417" s="35" t="s">
        <v>56</v>
      </c>
      <c r="E417" s="39" t="s">
        <v>853</v>
      </c>
    </row>
    <row r="418" spans="1:5" ht="12.75">
      <c r="A418" s="35" t="s">
        <v>58</v>
      </c>
      <c r="E418" s="40" t="s">
        <v>5</v>
      </c>
    </row>
    <row r="419" spans="1:5" ht="12.75">
      <c r="A419" t="s">
        <v>59</v>
      </c>
      <c r="E419" s="39" t="s">
        <v>5</v>
      </c>
    </row>
    <row r="420" spans="1:16" ht="12.75">
      <c r="A420" t="s">
        <v>50</v>
      </c>
      <c s="34" t="s">
        <v>497</v>
      </c>
      <c s="34" t="s">
        <v>855</v>
      </c>
      <c s="35" t="s">
        <v>5</v>
      </c>
      <c s="6" t="s">
        <v>856</v>
      </c>
      <c s="36" t="s">
        <v>65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28</v>
      </c>
    </row>
    <row r="421" spans="1:5" ht="12.75">
      <c r="A421" s="35" t="s">
        <v>56</v>
      </c>
      <c r="E421" s="39" t="s">
        <v>856</v>
      </c>
    </row>
    <row r="422" spans="1:5" ht="12.75">
      <c r="A422" s="35" t="s">
        <v>58</v>
      </c>
      <c r="E422" s="40" t="s">
        <v>5</v>
      </c>
    </row>
    <row r="423" spans="1:5" ht="12.75">
      <c r="A423" t="s">
        <v>59</v>
      </c>
      <c r="E423" s="39" t="s">
        <v>5</v>
      </c>
    </row>
    <row r="424" spans="1:13" ht="12.75">
      <c r="A424" t="s">
        <v>47</v>
      </c>
      <c r="C424" s="31" t="s">
        <v>1195</v>
      </c>
      <c r="E424" s="33" t="s">
        <v>1196</v>
      </c>
      <c r="J424" s="32">
        <f>0</f>
      </c>
      <c s="32">
        <f>0</f>
      </c>
      <c s="32">
        <f>0+L425+L429+L433+L437+L441+L445+L449+L453+L457+L461+L465+L469+L473+L477+L481+L485+L489</f>
      </c>
      <c s="32">
        <f>0+M425+M429+M433+M437+M441+M445+M449+M453+M457+M461+M465+M469+M473+M477+M481+M485+M489</f>
      </c>
    </row>
    <row r="425" spans="1:16" ht="12.75">
      <c r="A425" t="s">
        <v>50</v>
      </c>
      <c s="34" t="s">
        <v>498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55</v>
      </c>
      <c>
        <f>(M425*21)/100</f>
      </c>
      <c t="s">
        <v>28</v>
      </c>
    </row>
    <row r="426" spans="1:5" ht="12.75">
      <c r="A426" s="35" t="s">
        <v>56</v>
      </c>
      <c r="E426" s="39" t="s">
        <v>556</v>
      </c>
    </row>
    <row r="427" spans="1:5" ht="12.75">
      <c r="A427" s="35" t="s">
        <v>58</v>
      </c>
      <c r="E427" s="40" t="s">
        <v>5</v>
      </c>
    </row>
    <row r="428" spans="1:5" ht="12.75">
      <c r="A428" t="s">
        <v>59</v>
      </c>
      <c r="E428" s="39" t="s">
        <v>5</v>
      </c>
    </row>
    <row r="429" spans="1:16" ht="12.75">
      <c r="A429" t="s">
        <v>50</v>
      </c>
      <c s="34" t="s">
        <v>786</v>
      </c>
      <c s="34" t="s">
        <v>110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68</v>
      </c>
      <c>
        <f>(M429*21)/100</f>
      </c>
      <c t="s">
        <v>28</v>
      </c>
    </row>
    <row r="430" spans="1:5" ht="12.75">
      <c r="A430" s="35" t="s">
        <v>56</v>
      </c>
      <c r="E430" s="39" t="s">
        <v>951</v>
      </c>
    </row>
    <row r="431" spans="1:5" ht="12.75">
      <c r="A431" s="35" t="s">
        <v>58</v>
      </c>
      <c r="E431" s="40" t="s">
        <v>5</v>
      </c>
    </row>
    <row r="432" spans="1:5" ht="12.75">
      <c r="A432" t="s">
        <v>59</v>
      </c>
      <c r="E432" s="39" t="s">
        <v>5</v>
      </c>
    </row>
    <row r="433" spans="1:16" ht="12.75">
      <c r="A433" t="s">
        <v>50</v>
      </c>
      <c s="34" t="s">
        <v>787</v>
      </c>
      <c s="34" t="s">
        <v>788</v>
      </c>
      <c s="35" t="s">
        <v>5</v>
      </c>
      <c s="6" t="s">
        <v>789</v>
      </c>
      <c s="36" t="s">
        <v>65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55</v>
      </c>
      <c>
        <f>(M433*21)/100</f>
      </c>
      <c t="s">
        <v>28</v>
      </c>
    </row>
    <row r="434" spans="1:5" ht="12.75">
      <c r="A434" s="35" t="s">
        <v>56</v>
      </c>
      <c r="E434" s="39" t="s">
        <v>789</v>
      </c>
    </row>
    <row r="435" spans="1:5" ht="12.75">
      <c r="A435" s="35" t="s">
        <v>58</v>
      </c>
      <c r="E435" s="40" t="s">
        <v>5</v>
      </c>
    </row>
    <row r="436" spans="1:5" ht="12.75">
      <c r="A436" t="s">
        <v>59</v>
      </c>
      <c r="E436" s="39" t="s">
        <v>5</v>
      </c>
    </row>
    <row r="437" spans="1:16" ht="12.75">
      <c r="A437" t="s">
        <v>50</v>
      </c>
      <c s="34" t="s">
        <v>790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68</v>
      </c>
      <c>
        <f>(M437*21)/100</f>
      </c>
      <c t="s">
        <v>28</v>
      </c>
    </row>
    <row r="438" spans="1:5" ht="12.75">
      <c r="A438" s="35" t="s">
        <v>56</v>
      </c>
      <c r="E438" s="39" t="s">
        <v>791</v>
      </c>
    </row>
    <row r="439" spans="1:5" ht="12.75">
      <c r="A439" s="35" t="s">
        <v>58</v>
      </c>
      <c r="E439" s="40" t="s">
        <v>5</v>
      </c>
    </row>
    <row r="440" spans="1:5" ht="12.75">
      <c r="A440" t="s">
        <v>59</v>
      </c>
      <c r="E440" s="39" t="s">
        <v>5</v>
      </c>
    </row>
    <row r="441" spans="1:16" ht="12.75">
      <c r="A441" t="s">
        <v>50</v>
      </c>
      <c s="34" t="s">
        <v>792</v>
      </c>
      <c s="34" t="s">
        <v>534</v>
      </c>
      <c s="35" t="s">
        <v>5</v>
      </c>
      <c s="6" t="s">
        <v>535</v>
      </c>
      <c s="36" t="s">
        <v>65</v>
      </c>
      <c s="37">
        <v>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55</v>
      </c>
      <c>
        <f>(M441*21)/100</f>
      </c>
      <c t="s">
        <v>28</v>
      </c>
    </row>
    <row r="442" spans="1:5" ht="12.75">
      <c r="A442" s="35" t="s">
        <v>56</v>
      </c>
      <c r="E442" s="39" t="s">
        <v>535</v>
      </c>
    </row>
    <row r="443" spans="1:5" ht="12.75">
      <c r="A443" s="35" t="s">
        <v>58</v>
      </c>
      <c r="E443" s="40" t="s">
        <v>5</v>
      </c>
    </row>
    <row r="444" spans="1:5" ht="12.75">
      <c r="A444" t="s">
        <v>59</v>
      </c>
      <c r="E444" s="39" t="s">
        <v>5</v>
      </c>
    </row>
    <row r="445" spans="1:16" ht="12.75">
      <c r="A445" t="s">
        <v>50</v>
      </c>
      <c s="34" t="s">
        <v>795</v>
      </c>
      <c s="34" t="s">
        <v>135</v>
      </c>
      <c s="35" t="s">
        <v>5</v>
      </c>
      <c s="6" t="s">
        <v>1185</v>
      </c>
      <c s="36" t="s">
        <v>65</v>
      </c>
      <c s="37">
        <v>8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68</v>
      </c>
      <c>
        <f>(M445*21)/100</f>
      </c>
      <c t="s">
        <v>28</v>
      </c>
    </row>
    <row r="446" spans="1:5" ht="12.75">
      <c r="A446" s="35" t="s">
        <v>56</v>
      </c>
      <c r="E446" s="39" t="s">
        <v>1185</v>
      </c>
    </row>
    <row r="447" spans="1:5" ht="12.75">
      <c r="A447" s="35" t="s">
        <v>58</v>
      </c>
      <c r="E447" s="40" t="s">
        <v>5</v>
      </c>
    </row>
    <row r="448" spans="1:5" ht="12.75">
      <c r="A448" t="s">
        <v>59</v>
      </c>
      <c r="E448" s="39" t="s">
        <v>5</v>
      </c>
    </row>
    <row r="449" spans="1:16" ht="12.75">
      <c r="A449" t="s">
        <v>50</v>
      </c>
      <c s="34" t="s">
        <v>798</v>
      </c>
      <c s="34" t="s">
        <v>788</v>
      </c>
      <c s="35" t="s">
        <v>62</v>
      </c>
      <c s="6" t="s">
        <v>789</v>
      </c>
      <c s="36" t="s">
        <v>65</v>
      </c>
      <c s="37">
        <v>7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55</v>
      </c>
      <c>
        <f>(M449*21)/100</f>
      </c>
      <c t="s">
        <v>28</v>
      </c>
    </row>
    <row r="450" spans="1:5" ht="12.75">
      <c r="A450" s="35" t="s">
        <v>56</v>
      </c>
      <c r="E450" s="39" t="s">
        <v>789</v>
      </c>
    </row>
    <row r="451" spans="1:5" ht="12.75">
      <c r="A451" s="35" t="s">
        <v>58</v>
      </c>
      <c r="E451" s="40" t="s">
        <v>5</v>
      </c>
    </row>
    <row r="452" spans="1:5" ht="12.75">
      <c r="A452" t="s">
        <v>59</v>
      </c>
      <c r="E452" s="39" t="s">
        <v>5</v>
      </c>
    </row>
    <row r="453" spans="1:16" ht="12.75">
      <c r="A453" t="s">
        <v>50</v>
      </c>
      <c s="34" t="s">
        <v>799</v>
      </c>
      <c s="34" t="s">
        <v>849</v>
      </c>
      <c s="35" t="s">
        <v>5</v>
      </c>
      <c s="6" t="s">
        <v>850</v>
      </c>
      <c s="36" t="s">
        <v>65</v>
      </c>
      <c s="37">
        <v>7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55</v>
      </c>
      <c>
        <f>(M453*21)/100</f>
      </c>
      <c t="s">
        <v>28</v>
      </c>
    </row>
    <row r="454" spans="1:5" ht="12.75">
      <c r="A454" s="35" t="s">
        <v>56</v>
      </c>
      <c r="E454" s="39" t="s">
        <v>850</v>
      </c>
    </row>
    <row r="455" spans="1:5" ht="12.75">
      <c r="A455" s="35" t="s">
        <v>58</v>
      </c>
      <c r="E455" s="40" t="s">
        <v>5</v>
      </c>
    </row>
    <row r="456" spans="1:5" ht="12.75">
      <c r="A456" t="s">
        <v>59</v>
      </c>
      <c r="E456" s="39" t="s">
        <v>5</v>
      </c>
    </row>
    <row r="457" spans="1:16" ht="12.75">
      <c r="A457" t="s">
        <v>50</v>
      </c>
      <c s="34" t="s">
        <v>801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55</v>
      </c>
      <c>
        <f>(M457*21)/100</f>
      </c>
      <c t="s">
        <v>28</v>
      </c>
    </row>
    <row r="458" spans="1:5" ht="12.75">
      <c r="A458" s="35" t="s">
        <v>56</v>
      </c>
      <c r="E458" s="39" t="s">
        <v>128</v>
      </c>
    </row>
    <row r="459" spans="1:5" ht="12.75">
      <c r="A459" s="35" t="s">
        <v>58</v>
      </c>
      <c r="E459" s="40" t="s">
        <v>5</v>
      </c>
    </row>
    <row r="460" spans="1:5" ht="12.75">
      <c r="A460" t="s">
        <v>59</v>
      </c>
      <c r="E460" s="39" t="s">
        <v>5</v>
      </c>
    </row>
    <row r="461" spans="1:16" ht="12.75">
      <c r="A461" t="s">
        <v>50</v>
      </c>
      <c s="34" t="s">
        <v>804</v>
      </c>
      <c s="34" t="s">
        <v>130</v>
      </c>
      <c s="35" t="s">
        <v>5</v>
      </c>
      <c s="6" t="s">
        <v>131</v>
      </c>
      <c s="36" t="s">
        <v>65</v>
      </c>
      <c s="37">
        <v>1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55</v>
      </c>
      <c>
        <f>(M461*21)/100</f>
      </c>
      <c t="s">
        <v>28</v>
      </c>
    </row>
    <row r="462" spans="1:5" ht="12.75">
      <c r="A462" s="35" t="s">
        <v>56</v>
      </c>
      <c r="E462" s="39" t="s">
        <v>131</v>
      </c>
    </row>
    <row r="463" spans="1:5" ht="12.75">
      <c r="A463" s="35" t="s">
        <v>58</v>
      </c>
      <c r="E463" s="40" t="s">
        <v>5</v>
      </c>
    </row>
    <row r="464" spans="1:5" ht="12.75">
      <c r="A464" t="s">
        <v>59</v>
      </c>
      <c r="E464" s="39" t="s">
        <v>5</v>
      </c>
    </row>
    <row r="465" spans="1:16" ht="12.75">
      <c r="A465" t="s">
        <v>50</v>
      </c>
      <c s="34" t="s">
        <v>805</v>
      </c>
      <c s="34" t="s">
        <v>133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55</v>
      </c>
      <c>
        <f>(M465*21)/100</f>
      </c>
      <c t="s">
        <v>28</v>
      </c>
    </row>
    <row r="466" spans="1:5" ht="12.75">
      <c r="A466" s="35" t="s">
        <v>56</v>
      </c>
      <c r="E466" s="39" t="s">
        <v>128</v>
      </c>
    </row>
    <row r="467" spans="1:5" ht="12.75">
      <c r="A467" s="35" t="s">
        <v>58</v>
      </c>
      <c r="E467" s="40" t="s">
        <v>5</v>
      </c>
    </row>
    <row r="468" spans="1:5" ht="12.75">
      <c r="A468" t="s">
        <v>59</v>
      </c>
      <c r="E468" s="39" t="s">
        <v>5</v>
      </c>
    </row>
    <row r="469" spans="1:16" ht="12.75">
      <c r="A469" t="s">
        <v>50</v>
      </c>
      <c s="34" t="s">
        <v>807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68</v>
      </c>
      <c>
        <f>(M469*21)/100</f>
      </c>
      <c t="s">
        <v>28</v>
      </c>
    </row>
    <row r="470" spans="1:5" ht="12.75">
      <c r="A470" s="35" t="s">
        <v>56</v>
      </c>
      <c r="E470" s="39" t="s">
        <v>136</v>
      </c>
    </row>
    <row r="471" spans="1:5" ht="12.75">
      <c r="A471" s="35" t="s">
        <v>58</v>
      </c>
      <c r="E471" s="40" t="s">
        <v>5</v>
      </c>
    </row>
    <row r="472" spans="1:5" ht="12.75">
      <c r="A472" t="s">
        <v>59</v>
      </c>
      <c r="E472" s="39" t="s">
        <v>5</v>
      </c>
    </row>
    <row r="473" spans="1:16" ht="12.75">
      <c r="A473" t="s">
        <v>50</v>
      </c>
      <c s="34" t="s">
        <v>809</v>
      </c>
      <c s="34" t="s">
        <v>138</v>
      </c>
      <c s="35" t="s">
        <v>5</v>
      </c>
      <c s="6" t="s">
        <v>139</v>
      </c>
      <c s="36" t="s">
        <v>65</v>
      </c>
      <c s="37">
        <v>1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68</v>
      </c>
      <c>
        <f>(M473*21)/100</f>
      </c>
      <c t="s">
        <v>28</v>
      </c>
    </row>
    <row r="474" spans="1:5" ht="12.75">
      <c r="A474" s="35" t="s">
        <v>56</v>
      </c>
      <c r="E474" s="39" t="s">
        <v>139</v>
      </c>
    </row>
    <row r="475" spans="1:5" ht="12.75">
      <c r="A475" s="35" t="s">
        <v>58</v>
      </c>
      <c r="E475" s="40" t="s">
        <v>5</v>
      </c>
    </row>
    <row r="476" spans="1:5" ht="12.75">
      <c r="A476" t="s">
        <v>59</v>
      </c>
      <c r="E476" s="39" t="s">
        <v>5</v>
      </c>
    </row>
    <row r="477" spans="1:16" ht="12.75">
      <c r="A477" t="s">
        <v>50</v>
      </c>
      <c s="34" t="s">
        <v>812</v>
      </c>
      <c s="34" t="s">
        <v>141</v>
      </c>
      <c s="35" t="s">
        <v>5</v>
      </c>
      <c s="6" t="s">
        <v>142</v>
      </c>
      <c s="36" t="s">
        <v>65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28</v>
      </c>
    </row>
    <row r="478" spans="1:5" ht="12.75">
      <c r="A478" s="35" t="s">
        <v>56</v>
      </c>
      <c r="E478" s="39" t="s">
        <v>142</v>
      </c>
    </row>
    <row r="479" spans="1:5" ht="12.75">
      <c r="A479" s="35" t="s">
        <v>58</v>
      </c>
      <c r="E479" s="40" t="s">
        <v>5</v>
      </c>
    </row>
    <row r="480" spans="1:5" ht="12.75">
      <c r="A480" t="s">
        <v>59</v>
      </c>
      <c r="E480" s="39" t="s">
        <v>5</v>
      </c>
    </row>
    <row r="481" spans="1:16" ht="25.5">
      <c r="A481" t="s">
        <v>50</v>
      </c>
      <c s="34" t="s">
        <v>813</v>
      </c>
      <c s="34" t="s">
        <v>144</v>
      </c>
      <c s="35" t="s">
        <v>5</v>
      </c>
      <c s="6" t="s">
        <v>1186</v>
      </c>
      <c s="36" t="s">
        <v>65</v>
      </c>
      <c s="37">
        <v>2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68</v>
      </c>
      <c>
        <f>(M481*21)/100</f>
      </c>
      <c t="s">
        <v>28</v>
      </c>
    </row>
    <row r="482" spans="1:5" ht="25.5">
      <c r="A482" s="35" t="s">
        <v>56</v>
      </c>
      <c r="E482" s="39" t="s">
        <v>1186</v>
      </c>
    </row>
    <row r="483" spans="1:5" ht="12.75">
      <c r="A483" s="35" t="s">
        <v>58</v>
      </c>
      <c r="E483" s="40" t="s">
        <v>5</v>
      </c>
    </row>
    <row r="484" spans="1:5" ht="12.75">
      <c r="A484" t="s">
        <v>59</v>
      </c>
      <c r="E484" s="39" t="s">
        <v>5</v>
      </c>
    </row>
    <row r="485" spans="1:16" ht="12.75">
      <c r="A485" t="s">
        <v>50</v>
      </c>
      <c s="34" t="s">
        <v>814</v>
      </c>
      <c s="34" t="s">
        <v>1187</v>
      </c>
      <c s="35" t="s">
        <v>5</v>
      </c>
      <c s="6" t="s">
        <v>1188</v>
      </c>
      <c s="36" t="s">
        <v>65</v>
      </c>
      <c s="37">
        <v>1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28</v>
      </c>
    </row>
    <row r="486" spans="1:5" ht="12.75">
      <c r="A486" s="35" t="s">
        <v>56</v>
      </c>
      <c r="E486" s="39" t="s">
        <v>1188</v>
      </c>
    </row>
    <row r="487" spans="1:5" ht="12.75">
      <c r="A487" s="35" t="s">
        <v>58</v>
      </c>
      <c r="E487" s="40" t="s">
        <v>5</v>
      </c>
    </row>
    <row r="488" spans="1:5" ht="12.75">
      <c r="A488" t="s">
        <v>59</v>
      </c>
      <c r="E488" s="39" t="s">
        <v>5</v>
      </c>
    </row>
    <row r="489" spans="1:16" ht="12.75">
      <c r="A489" t="s">
        <v>50</v>
      </c>
      <c s="34" t="s">
        <v>815</v>
      </c>
      <c s="34" t="s">
        <v>1189</v>
      </c>
      <c s="35" t="s">
        <v>5</v>
      </c>
      <c s="6" t="s">
        <v>1190</v>
      </c>
      <c s="36" t="s">
        <v>65</v>
      </c>
      <c s="37">
        <v>1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55</v>
      </c>
      <c>
        <f>(M489*21)/100</f>
      </c>
      <c t="s">
        <v>28</v>
      </c>
    </row>
    <row r="490" spans="1:5" ht="12.75">
      <c r="A490" s="35" t="s">
        <v>56</v>
      </c>
      <c r="E490" s="39" t="s">
        <v>1190</v>
      </c>
    </row>
    <row r="491" spans="1:5" ht="12.75">
      <c r="A491" s="35" t="s">
        <v>58</v>
      </c>
      <c r="E491" s="40" t="s">
        <v>5</v>
      </c>
    </row>
    <row r="492" spans="1:5" ht="12.75">
      <c r="A492" t="s">
        <v>59</v>
      </c>
      <c r="E492" s="39" t="s">
        <v>5</v>
      </c>
    </row>
    <row r="493" spans="1:13" ht="12.75">
      <c r="A493" t="s">
        <v>47</v>
      </c>
      <c r="C493" s="31" t="s">
        <v>985</v>
      </c>
      <c r="E493" s="33" t="s">
        <v>1197</v>
      </c>
      <c r="J493" s="32">
        <f>0</f>
      </c>
      <c s="32">
        <f>0</f>
      </c>
      <c s="32">
        <f>0+L494+L498+L502+L506+L510+L514+L518+L522+L526+L530+L534+L538+L542+L546+L550+L554+L558</f>
      </c>
      <c s="32">
        <f>0+M494+M498+M502+M506+M510+M514+M518+M522+M526+M530+M534+M538+M542+M546+M550+M554+M558</f>
      </c>
    </row>
    <row r="494" spans="1:16" ht="12.75">
      <c r="A494" t="s">
        <v>50</v>
      </c>
      <c s="34" t="s">
        <v>816</v>
      </c>
      <c s="34" t="s">
        <v>555</v>
      </c>
      <c s="35" t="s">
        <v>5</v>
      </c>
      <c s="6" t="s">
        <v>556</v>
      </c>
      <c s="36" t="s">
        <v>65</v>
      </c>
      <c s="37">
        <v>1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55</v>
      </c>
      <c>
        <f>(M494*21)/100</f>
      </c>
      <c t="s">
        <v>28</v>
      </c>
    </row>
    <row r="495" spans="1:5" ht="12.75">
      <c r="A495" s="35" t="s">
        <v>56</v>
      </c>
      <c r="E495" s="39" t="s">
        <v>556</v>
      </c>
    </row>
    <row r="496" spans="1:5" ht="12.75">
      <c r="A496" s="35" t="s">
        <v>58</v>
      </c>
      <c r="E496" s="40" t="s">
        <v>5</v>
      </c>
    </row>
    <row r="497" spans="1:5" ht="12.75">
      <c r="A497" t="s">
        <v>59</v>
      </c>
      <c r="E497" s="39" t="s">
        <v>5</v>
      </c>
    </row>
    <row r="498" spans="1:16" ht="12.75">
      <c r="A498" t="s">
        <v>50</v>
      </c>
      <c s="34" t="s">
        <v>817</v>
      </c>
      <c s="34" t="s">
        <v>110</v>
      </c>
      <c s="35" t="s">
        <v>5</v>
      </c>
      <c s="6" t="s">
        <v>951</v>
      </c>
      <c s="36" t="s">
        <v>65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68</v>
      </c>
      <c>
        <f>(M498*21)/100</f>
      </c>
      <c t="s">
        <v>28</v>
      </c>
    </row>
    <row r="499" spans="1:5" ht="12.75">
      <c r="A499" s="35" t="s">
        <v>56</v>
      </c>
      <c r="E499" s="39" t="s">
        <v>951</v>
      </c>
    </row>
    <row r="500" spans="1:5" ht="12.75">
      <c r="A500" s="35" t="s">
        <v>58</v>
      </c>
      <c r="E500" s="40" t="s">
        <v>5</v>
      </c>
    </row>
    <row r="501" spans="1:5" ht="12.75">
      <c r="A501" t="s">
        <v>59</v>
      </c>
      <c r="E501" s="39" t="s">
        <v>5</v>
      </c>
    </row>
    <row r="502" spans="1:16" ht="12.75">
      <c r="A502" t="s">
        <v>50</v>
      </c>
      <c s="34" t="s">
        <v>818</v>
      </c>
      <c s="34" t="s">
        <v>788</v>
      </c>
      <c s="35" t="s">
        <v>62</v>
      </c>
      <c s="6" t="s">
        <v>789</v>
      </c>
      <c s="36" t="s">
        <v>65</v>
      </c>
      <c s="37">
        <v>2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55</v>
      </c>
      <c>
        <f>(M502*21)/100</f>
      </c>
      <c t="s">
        <v>28</v>
      </c>
    </row>
    <row r="503" spans="1:5" ht="12.75">
      <c r="A503" s="35" t="s">
        <v>56</v>
      </c>
      <c r="E503" s="39" t="s">
        <v>789</v>
      </c>
    </row>
    <row r="504" spans="1:5" ht="12.75">
      <c r="A504" s="35" t="s">
        <v>58</v>
      </c>
      <c r="E504" s="40" t="s">
        <v>5</v>
      </c>
    </row>
    <row r="505" spans="1:5" ht="12.75">
      <c r="A505" t="s">
        <v>59</v>
      </c>
      <c r="E505" s="39" t="s">
        <v>5</v>
      </c>
    </row>
    <row r="506" spans="1:16" ht="12.75">
      <c r="A506" t="s">
        <v>50</v>
      </c>
      <c s="34" t="s">
        <v>819</v>
      </c>
      <c s="34" t="s">
        <v>116</v>
      </c>
      <c s="35" t="s">
        <v>5</v>
      </c>
      <c s="6" t="s">
        <v>791</v>
      </c>
      <c s="36" t="s">
        <v>65</v>
      </c>
      <c s="37">
        <v>2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68</v>
      </c>
      <c>
        <f>(M506*21)/100</f>
      </c>
      <c t="s">
        <v>28</v>
      </c>
    </row>
    <row r="507" spans="1:5" ht="12.75">
      <c r="A507" s="35" t="s">
        <v>56</v>
      </c>
      <c r="E507" s="39" t="s">
        <v>791</v>
      </c>
    </row>
    <row r="508" spans="1:5" ht="12.75">
      <c r="A508" s="35" t="s">
        <v>58</v>
      </c>
      <c r="E508" s="40" t="s">
        <v>5</v>
      </c>
    </row>
    <row r="509" spans="1:5" ht="12.75">
      <c r="A509" t="s">
        <v>59</v>
      </c>
      <c r="E509" s="39" t="s">
        <v>5</v>
      </c>
    </row>
    <row r="510" spans="1:16" ht="12.75">
      <c r="A510" t="s">
        <v>50</v>
      </c>
      <c s="34" t="s">
        <v>820</v>
      </c>
      <c s="34" t="s">
        <v>534</v>
      </c>
      <c s="35" t="s">
        <v>5</v>
      </c>
      <c s="6" t="s">
        <v>535</v>
      </c>
      <c s="36" t="s">
        <v>65</v>
      </c>
      <c s="37">
        <v>2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55</v>
      </c>
      <c>
        <f>(M510*21)/100</f>
      </c>
      <c t="s">
        <v>28</v>
      </c>
    </row>
    <row r="511" spans="1:5" ht="12.75">
      <c r="A511" s="35" t="s">
        <v>56</v>
      </c>
      <c r="E511" s="39" t="s">
        <v>535</v>
      </c>
    </row>
    <row r="512" spans="1:5" ht="12.75">
      <c r="A512" s="35" t="s">
        <v>58</v>
      </c>
      <c r="E512" s="40" t="s">
        <v>5</v>
      </c>
    </row>
    <row r="513" spans="1:5" ht="12.75">
      <c r="A513" t="s">
        <v>59</v>
      </c>
      <c r="E513" s="39" t="s">
        <v>5</v>
      </c>
    </row>
    <row r="514" spans="1:16" ht="12.75">
      <c r="A514" t="s">
        <v>50</v>
      </c>
      <c s="34" t="s">
        <v>821</v>
      </c>
      <c s="34" t="s">
        <v>135</v>
      </c>
      <c s="35" t="s">
        <v>5</v>
      </c>
      <c s="6" t="s">
        <v>1185</v>
      </c>
      <c s="36" t="s">
        <v>65</v>
      </c>
      <c s="37">
        <v>2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68</v>
      </c>
      <c>
        <f>(M514*21)/100</f>
      </c>
      <c t="s">
        <v>28</v>
      </c>
    </row>
    <row r="515" spans="1:5" ht="12.75">
      <c r="A515" s="35" t="s">
        <v>56</v>
      </c>
      <c r="E515" s="39" t="s">
        <v>1185</v>
      </c>
    </row>
    <row r="516" spans="1:5" ht="12.75">
      <c r="A516" s="35" t="s">
        <v>58</v>
      </c>
      <c r="E516" s="40" t="s">
        <v>5</v>
      </c>
    </row>
    <row r="517" spans="1:5" ht="12.75">
      <c r="A517" t="s">
        <v>59</v>
      </c>
      <c r="E517" s="39" t="s">
        <v>5</v>
      </c>
    </row>
    <row r="518" spans="1:16" ht="12.75">
      <c r="A518" t="s">
        <v>50</v>
      </c>
      <c s="34" t="s">
        <v>826</v>
      </c>
      <c s="34" t="s">
        <v>788</v>
      </c>
      <c s="35" t="s">
        <v>5</v>
      </c>
      <c s="6" t="s">
        <v>789</v>
      </c>
      <c s="36" t="s">
        <v>65</v>
      </c>
      <c s="37">
        <v>3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55</v>
      </c>
      <c>
        <f>(M518*21)/100</f>
      </c>
      <c t="s">
        <v>28</v>
      </c>
    </row>
    <row r="519" spans="1:5" ht="12.75">
      <c r="A519" s="35" t="s">
        <v>56</v>
      </c>
      <c r="E519" s="39" t="s">
        <v>789</v>
      </c>
    </row>
    <row r="520" spans="1:5" ht="12.75">
      <c r="A520" s="35" t="s">
        <v>58</v>
      </c>
      <c r="E520" s="40" t="s">
        <v>5</v>
      </c>
    </row>
    <row r="521" spans="1:5" ht="12.75">
      <c r="A521" t="s">
        <v>59</v>
      </c>
      <c r="E521" s="39" t="s">
        <v>5</v>
      </c>
    </row>
    <row r="522" spans="1:16" ht="12.75">
      <c r="A522" t="s">
        <v>50</v>
      </c>
      <c s="34" t="s">
        <v>827</v>
      </c>
      <c s="34" t="s">
        <v>849</v>
      </c>
      <c s="35" t="s">
        <v>5</v>
      </c>
      <c s="6" t="s">
        <v>850</v>
      </c>
      <c s="36" t="s">
        <v>65</v>
      </c>
      <c s="37">
        <v>3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55</v>
      </c>
      <c>
        <f>(M522*21)/100</f>
      </c>
      <c t="s">
        <v>28</v>
      </c>
    </row>
    <row r="523" spans="1:5" ht="12.75">
      <c r="A523" s="35" t="s">
        <v>56</v>
      </c>
      <c r="E523" s="39" t="s">
        <v>850</v>
      </c>
    </row>
    <row r="524" spans="1:5" ht="12.75">
      <c r="A524" s="35" t="s">
        <v>58</v>
      </c>
      <c r="E524" s="40" t="s">
        <v>5</v>
      </c>
    </row>
    <row r="525" spans="1:5" ht="12.75">
      <c r="A525" t="s">
        <v>59</v>
      </c>
      <c r="E525" s="39" t="s">
        <v>5</v>
      </c>
    </row>
    <row r="526" spans="1:16" ht="12.75">
      <c r="A526" t="s">
        <v>50</v>
      </c>
      <c s="34" t="s">
        <v>828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55</v>
      </c>
      <c>
        <f>(M526*21)/100</f>
      </c>
      <c t="s">
        <v>28</v>
      </c>
    </row>
    <row r="527" spans="1:5" ht="12.75">
      <c r="A527" s="35" t="s">
        <v>56</v>
      </c>
      <c r="E527" s="39" t="s">
        <v>128</v>
      </c>
    </row>
    <row r="528" spans="1:5" ht="12.75">
      <c r="A528" s="35" t="s">
        <v>58</v>
      </c>
      <c r="E528" s="40" t="s">
        <v>5</v>
      </c>
    </row>
    <row r="529" spans="1:5" ht="12.75">
      <c r="A529" t="s">
        <v>59</v>
      </c>
      <c r="E529" s="39" t="s">
        <v>5</v>
      </c>
    </row>
    <row r="530" spans="1:16" ht="12.75">
      <c r="A530" t="s">
        <v>50</v>
      </c>
      <c s="34" t="s">
        <v>829</v>
      </c>
      <c s="34" t="s">
        <v>130</v>
      </c>
      <c s="35" t="s">
        <v>5</v>
      </c>
      <c s="6" t="s">
        <v>131</v>
      </c>
      <c s="36" t="s">
        <v>65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55</v>
      </c>
      <c>
        <f>(M530*21)/100</f>
      </c>
      <c t="s">
        <v>28</v>
      </c>
    </row>
    <row r="531" spans="1:5" ht="12.75">
      <c r="A531" s="35" t="s">
        <v>56</v>
      </c>
      <c r="E531" s="39" t="s">
        <v>131</v>
      </c>
    </row>
    <row r="532" spans="1:5" ht="12.75">
      <c r="A532" s="35" t="s">
        <v>58</v>
      </c>
      <c r="E532" s="40" t="s">
        <v>5</v>
      </c>
    </row>
    <row r="533" spans="1:5" ht="12.75">
      <c r="A533" t="s">
        <v>59</v>
      </c>
      <c r="E533" s="39" t="s">
        <v>5</v>
      </c>
    </row>
    <row r="534" spans="1:16" ht="12.75">
      <c r="A534" t="s">
        <v>50</v>
      </c>
      <c s="34" t="s">
        <v>830</v>
      </c>
      <c s="34" t="s">
        <v>133</v>
      </c>
      <c s="35" t="s">
        <v>5</v>
      </c>
      <c s="6" t="s">
        <v>128</v>
      </c>
      <c s="36" t="s">
        <v>65</v>
      </c>
      <c s="37">
        <v>2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55</v>
      </c>
      <c>
        <f>(M534*21)/100</f>
      </c>
      <c t="s">
        <v>28</v>
      </c>
    </row>
    <row r="535" spans="1:5" ht="12.75">
      <c r="A535" s="35" t="s">
        <v>56</v>
      </c>
      <c r="E535" s="39" t="s">
        <v>128</v>
      </c>
    </row>
    <row r="536" spans="1:5" ht="12.75">
      <c r="A536" s="35" t="s">
        <v>58</v>
      </c>
      <c r="E536" s="40" t="s">
        <v>5</v>
      </c>
    </row>
    <row r="537" spans="1:5" ht="12.75">
      <c r="A537" t="s">
        <v>59</v>
      </c>
      <c r="E537" s="39" t="s">
        <v>5</v>
      </c>
    </row>
    <row r="538" spans="1:16" ht="12.75">
      <c r="A538" t="s">
        <v>50</v>
      </c>
      <c s="34" t="s">
        <v>831</v>
      </c>
      <c s="34" t="s">
        <v>777</v>
      </c>
      <c s="35" t="s">
        <v>5</v>
      </c>
      <c s="6" t="s">
        <v>136</v>
      </c>
      <c s="36" t="s">
        <v>65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68</v>
      </c>
      <c>
        <f>(M538*21)/100</f>
      </c>
      <c t="s">
        <v>28</v>
      </c>
    </row>
    <row r="539" spans="1:5" ht="12.75">
      <c r="A539" s="35" t="s">
        <v>56</v>
      </c>
      <c r="E539" s="39" t="s">
        <v>136</v>
      </c>
    </row>
    <row r="540" spans="1:5" ht="12.75">
      <c r="A540" s="35" t="s">
        <v>58</v>
      </c>
      <c r="E540" s="40" t="s">
        <v>5</v>
      </c>
    </row>
    <row r="541" spans="1:5" ht="12.75">
      <c r="A541" t="s">
        <v>59</v>
      </c>
      <c r="E541" s="39" t="s">
        <v>5</v>
      </c>
    </row>
    <row r="542" spans="1:16" ht="12.75">
      <c r="A542" t="s">
        <v>50</v>
      </c>
      <c s="34" t="s">
        <v>875</v>
      </c>
      <c s="34" t="s">
        <v>138</v>
      </c>
      <c s="35" t="s">
        <v>5</v>
      </c>
      <c s="6" t="s">
        <v>139</v>
      </c>
      <c s="36" t="s">
        <v>65</v>
      </c>
      <c s="37">
        <v>1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68</v>
      </c>
      <c>
        <f>(M542*21)/100</f>
      </c>
      <c t="s">
        <v>28</v>
      </c>
    </row>
    <row r="543" spans="1:5" ht="12.75">
      <c r="A543" s="35" t="s">
        <v>56</v>
      </c>
      <c r="E543" s="39" t="s">
        <v>139</v>
      </c>
    </row>
    <row r="544" spans="1:5" ht="12.75">
      <c r="A544" s="35" t="s">
        <v>58</v>
      </c>
      <c r="E544" s="40" t="s">
        <v>5</v>
      </c>
    </row>
    <row r="545" spans="1:5" ht="12.75">
      <c r="A545" t="s">
        <v>59</v>
      </c>
      <c r="E545" s="39" t="s">
        <v>5</v>
      </c>
    </row>
    <row r="546" spans="1:16" ht="12.75">
      <c r="A546" t="s">
        <v>50</v>
      </c>
      <c s="34" t="s">
        <v>876</v>
      </c>
      <c s="34" t="s">
        <v>141</v>
      </c>
      <c s="35" t="s">
        <v>5</v>
      </c>
      <c s="6" t="s">
        <v>142</v>
      </c>
      <c s="36" t="s">
        <v>65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55</v>
      </c>
      <c>
        <f>(M546*21)/100</f>
      </c>
      <c t="s">
        <v>28</v>
      </c>
    </row>
    <row r="547" spans="1:5" ht="12.75">
      <c r="A547" s="35" t="s">
        <v>56</v>
      </c>
      <c r="E547" s="39" t="s">
        <v>142</v>
      </c>
    </row>
    <row r="548" spans="1:5" ht="12.75">
      <c r="A548" s="35" t="s">
        <v>58</v>
      </c>
      <c r="E548" s="40" t="s">
        <v>5</v>
      </c>
    </row>
    <row r="549" spans="1:5" ht="12.75">
      <c r="A549" t="s">
        <v>59</v>
      </c>
      <c r="E549" s="39" t="s">
        <v>5</v>
      </c>
    </row>
    <row r="550" spans="1:16" ht="25.5">
      <c r="A550" t="s">
        <v>50</v>
      </c>
      <c s="34" t="s">
        <v>877</v>
      </c>
      <c s="34" t="s">
        <v>144</v>
      </c>
      <c s="35" t="s">
        <v>5</v>
      </c>
      <c s="6" t="s">
        <v>1186</v>
      </c>
      <c s="36" t="s">
        <v>65</v>
      </c>
      <c s="37">
        <v>2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68</v>
      </c>
      <c>
        <f>(M550*21)/100</f>
      </c>
      <c t="s">
        <v>28</v>
      </c>
    </row>
    <row r="551" spans="1:5" ht="25.5">
      <c r="A551" s="35" t="s">
        <v>56</v>
      </c>
      <c r="E551" s="39" t="s">
        <v>1186</v>
      </c>
    </row>
    <row r="552" spans="1:5" ht="12.75">
      <c r="A552" s="35" t="s">
        <v>58</v>
      </c>
      <c r="E552" s="40" t="s">
        <v>5</v>
      </c>
    </row>
    <row r="553" spans="1:5" ht="12.75">
      <c r="A553" t="s">
        <v>59</v>
      </c>
      <c r="E553" s="39" t="s">
        <v>5</v>
      </c>
    </row>
    <row r="554" spans="1:16" ht="12.75">
      <c r="A554" t="s">
        <v>50</v>
      </c>
      <c s="34" t="s">
        <v>878</v>
      </c>
      <c s="34" t="s">
        <v>1187</v>
      </c>
      <c s="35" t="s">
        <v>5</v>
      </c>
      <c s="6" t="s">
        <v>1188</v>
      </c>
      <c s="36" t="s">
        <v>65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55</v>
      </c>
      <c>
        <f>(M554*21)/100</f>
      </c>
      <c t="s">
        <v>28</v>
      </c>
    </row>
    <row r="555" spans="1:5" ht="12.75">
      <c r="A555" s="35" t="s">
        <v>56</v>
      </c>
      <c r="E555" s="39" t="s">
        <v>1188</v>
      </c>
    </row>
    <row r="556" spans="1:5" ht="12.75">
      <c r="A556" s="35" t="s">
        <v>58</v>
      </c>
      <c r="E556" s="40" t="s">
        <v>5</v>
      </c>
    </row>
    <row r="557" spans="1:5" ht="12.75">
      <c r="A557" t="s">
        <v>59</v>
      </c>
      <c r="E557" s="39" t="s">
        <v>5</v>
      </c>
    </row>
    <row r="558" spans="1:16" ht="12.75">
      <c r="A558" t="s">
        <v>50</v>
      </c>
      <c s="34" t="s">
        <v>879</v>
      </c>
      <c s="34" t="s">
        <v>1189</v>
      </c>
      <c s="35" t="s">
        <v>5</v>
      </c>
      <c s="6" t="s">
        <v>1190</v>
      </c>
      <c s="36" t="s">
        <v>65</v>
      </c>
      <c s="37">
        <v>1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55</v>
      </c>
      <c>
        <f>(M558*21)/100</f>
      </c>
      <c t="s">
        <v>28</v>
      </c>
    </row>
    <row r="559" spans="1:5" ht="12.75">
      <c r="A559" s="35" t="s">
        <v>56</v>
      </c>
      <c r="E559" s="39" t="s">
        <v>1190</v>
      </c>
    </row>
    <row r="560" spans="1:5" ht="12.75">
      <c r="A560" s="35" t="s">
        <v>58</v>
      </c>
      <c r="E560" s="40" t="s">
        <v>5</v>
      </c>
    </row>
    <row r="561" spans="1:5" ht="12.75">
      <c r="A561" t="s">
        <v>59</v>
      </c>
      <c r="E561" s="39" t="s">
        <v>5</v>
      </c>
    </row>
    <row r="562" spans="1:13" ht="12.75">
      <c r="A562" t="s">
        <v>47</v>
      </c>
      <c r="C562" s="31" t="s">
        <v>278</v>
      </c>
      <c r="E562" s="33" t="s">
        <v>464</v>
      </c>
      <c r="J562" s="32">
        <f>0</f>
      </c>
      <c s="32">
        <f>0</f>
      </c>
      <c s="32">
        <f>0+L563+L567+L571+L575+L579+L583+L587+L591+L595+L599+L603</f>
      </c>
      <c s="32">
        <f>0+M563+M567+M571+M575+M579+M583+M587+M591+M595+M599+M603</f>
      </c>
    </row>
    <row r="563" spans="1:16" ht="12.75">
      <c r="A563" t="s">
        <v>50</v>
      </c>
      <c s="34" t="s">
        <v>880</v>
      </c>
      <c s="34" t="s">
        <v>293</v>
      </c>
      <c s="35" t="s">
        <v>5</v>
      </c>
      <c s="6" t="s">
        <v>294</v>
      </c>
      <c s="36" t="s">
        <v>174</v>
      </c>
      <c s="37">
        <v>8000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55</v>
      </c>
      <c>
        <f>(M563*21)/100</f>
      </c>
      <c t="s">
        <v>28</v>
      </c>
    </row>
    <row r="564" spans="1:5" ht="12.75">
      <c r="A564" s="35" t="s">
        <v>56</v>
      </c>
      <c r="E564" s="39" t="s">
        <v>294</v>
      </c>
    </row>
    <row r="565" spans="1:5" ht="12.75">
      <c r="A565" s="35" t="s">
        <v>58</v>
      </c>
      <c r="E565" s="40" t="s">
        <v>5</v>
      </c>
    </row>
    <row r="566" spans="1:5" ht="12.75">
      <c r="A566" t="s">
        <v>59</v>
      </c>
      <c r="E566" s="39" t="s">
        <v>5</v>
      </c>
    </row>
    <row r="567" spans="1:16" ht="12.75">
      <c r="A567" t="s">
        <v>50</v>
      </c>
      <c s="34" t="s">
        <v>881</v>
      </c>
      <c s="34" t="s">
        <v>290</v>
      </c>
      <c s="35" t="s">
        <v>5</v>
      </c>
      <c s="6" t="s">
        <v>291</v>
      </c>
      <c s="36" t="s">
        <v>174</v>
      </c>
      <c s="37">
        <v>8000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68</v>
      </c>
      <c>
        <f>(M567*21)/100</f>
      </c>
      <c t="s">
        <v>28</v>
      </c>
    </row>
    <row r="568" spans="1:5" ht="12.75">
      <c r="A568" s="35" t="s">
        <v>56</v>
      </c>
      <c r="E568" s="39" t="s">
        <v>291</v>
      </c>
    </row>
    <row r="569" spans="1:5" ht="12.75">
      <c r="A569" s="35" t="s">
        <v>58</v>
      </c>
      <c r="E569" s="40" t="s">
        <v>5</v>
      </c>
    </row>
    <row r="570" spans="1:5" ht="12.75">
      <c r="A570" t="s">
        <v>59</v>
      </c>
      <c r="E570" s="39" t="s">
        <v>5</v>
      </c>
    </row>
    <row r="571" spans="1:16" ht="12.75">
      <c r="A571" t="s">
        <v>50</v>
      </c>
      <c s="34" t="s">
        <v>882</v>
      </c>
      <c s="34" t="s">
        <v>1148</v>
      </c>
      <c s="35" t="s">
        <v>5</v>
      </c>
      <c s="6" t="s">
        <v>303</v>
      </c>
      <c s="36" t="s">
        <v>206</v>
      </c>
      <c s="37">
        <v>15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68</v>
      </c>
      <c>
        <f>(M571*21)/100</f>
      </c>
      <c t="s">
        <v>28</v>
      </c>
    </row>
    <row r="572" spans="1:5" ht="12.75">
      <c r="A572" s="35" t="s">
        <v>56</v>
      </c>
      <c r="E572" s="39" t="s">
        <v>303</v>
      </c>
    </row>
    <row r="573" spans="1:5" ht="12.75">
      <c r="A573" s="35" t="s">
        <v>58</v>
      </c>
      <c r="E573" s="40" t="s">
        <v>5</v>
      </c>
    </row>
    <row r="574" spans="1:5" ht="12.75">
      <c r="A574" t="s">
        <v>59</v>
      </c>
      <c r="E574" s="39" t="s">
        <v>5</v>
      </c>
    </row>
    <row r="575" spans="1:16" ht="12.75">
      <c r="A575" t="s">
        <v>50</v>
      </c>
      <c s="34" t="s">
        <v>883</v>
      </c>
      <c s="34" t="s">
        <v>1150</v>
      </c>
      <c s="35" t="s">
        <v>5</v>
      </c>
      <c s="6" t="s">
        <v>1151</v>
      </c>
      <c s="36" t="s">
        <v>206</v>
      </c>
      <c s="37">
        <v>75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68</v>
      </c>
      <c>
        <f>(M575*21)/100</f>
      </c>
      <c t="s">
        <v>28</v>
      </c>
    </row>
    <row r="576" spans="1:5" ht="12.75">
      <c r="A576" s="35" t="s">
        <v>56</v>
      </c>
      <c r="E576" s="39" t="s">
        <v>1151</v>
      </c>
    </row>
    <row r="577" spans="1:5" ht="12.75">
      <c r="A577" s="35" t="s">
        <v>58</v>
      </c>
      <c r="E577" s="40" t="s">
        <v>5</v>
      </c>
    </row>
    <row r="578" spans="1:5" ht="12.75">
      <c r="A578" t="s">
        <v>59</v>
      </c>
      <c r="E578" s="39" t="s">
        <v>5</v>
      </c>
    </row>
    <row r="579" spans="1:16" ht="12.75">
      <c r="A579" t="s">
        <v>50</v>
      </c>
      <c s="34" t="s">
        <v>884</v>
      </c>
      <c s="34" t="s">
        <v>1153</v>
      </c>
      <c s="35" t="s">
        <v>5</v>
      </c>
      <c s="6" t="s">
        <v>576</v>
      </c>
      <c s="36" t="s">
        <v>202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68</v>
      </c>
      <c>
        <f>(M579*21)/100</f>
      </c>
      <c t="s">
        <v>28</v>
      </c>
    </row>
    <row r="580" spans="1:5" ht="12.75">
      <c r="A580" s="35" t="s">
        <v>56</v>
      </c>
      <c r="E580" s="39" t="s">
        <v>576</v>
      </c>
    </row>
    <row r="581" spans="1:5" ht="12.75">
      <c r="A581" s="35" t="s">
        <v>58</v>
      </c>
      <c r="E581" s="40" t="s">
        <v>5</v>
      </c>
    </row>
    <row r="582" spans="1:5" ht="12.75">
      <c r="A582" t="s">
        <v>59</v>
      </c>
      <c r="E582" s="39" t="s">
        <v>5</v>
      </c>
    </row>
    <row r="583" spans="1:16" ht="12.75">
      <c r="A583" t="s">
        <v>50</v>
      </c>
      <c s="34" t="s">
        <v>885</v>
      </c>
      <c s="34" t="s">
        <v>308</v>
      </c>
      <c s="35" t="s">
        <v>5</v>
      </c>
      <c s="6" t="s">
        <v>309</v>
      </c>
      <c s="36" t="s">
        <v>202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68</v>
      </c>
      <c>
        <f>(M583*21)/100</f>
      </c>
      <c t="s">
        <v>28</v>
      </c>
    </row>
    <row r="584" spans="1:5" ht="12.75">
      <c r="A584" s="35" t="s">
        <v>56</v>
      </c>
      <c r="E584" s="39" t="s">
        <v>309</v>
      </c>
    </row>
    <row r="585" spans="1:5" ht="12.75">
      <c r="A585" s="35" t="s">
        <v>58</v>
      </c>
      <c r="E585" s="40" t="s">
        <v>5</v>
      </c>
    </row>
    <row r="586" spans="1:5" ht="12.75">
      <c r="A586" t="s">
        <v>59</v>
      </c>
      <c r="E586" s="39" t="s">
        <v>5</v>
      </c>
    </row>
    <row r="587" spans="1:16" ht="25.5">
      <c r="A587" t="s">
        <v>50</v>
      </c>
      <c s="34" t="s">
        <v>886</v>
      </c>
      <c s="34" t="s">
        <v>281</v>
      </c>
      <c s="35" t="s">
        <v>5</v>
      </c>
      <c s="6" t="s">
        <v>282</v>
      </c>
      <c s="36" t="s">
        <v>65</v>
      </c>
      <c s="37">
        <v>50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55</v>
      </c>
      <c>
        <f>(M587*21)/100</f>
      </c>
      <c t="s">
        <v>28</v>
      </c>
    </row>
    <row r="588" spans="1:5" ht="25.5">
      <c r="A588" s="35" t="s">
        <v>56</v>
      </c>
      <c r="E588" s="39" t="s">
        <v>282</v>
      </c>
    </row>
    <row r="589" spans="1:5" ht="12.75">
      <c r="A589" s="35" t="s">
        <v>58</v>
      </c>
      <c r="E589" s="40" t="s">
        <v>5</v>
      </c>
    </row>
    <row r="590" spans="1:5" ht="12.75">
      <c r="A590" t="s">
        <v>59</v>
      </c>
      <c r="E590" s="39" t="s">
        <v>5</v>
      </c>
    </row>
    <row r="591" spans="1:16" ht="12.75">
      <c r="A591" t="s">
        <v>50</v>
      </c>
      <c s="34" t="s">
        <v>887</v>
      </c>
      <c s="34" t="s">
        <v>311</v>
      </c>
      <c s="35" t="s">
        <v>5</v>
      </c>
      <c s="6" t="s">
        <v>490</v>
      </c>
      <c s="36" t="s">
        <v>491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68</v>
      </c>
      <c>
        <f>(M591*21)/100</f>
      </c>
      <c t="s">
        <v>28</v>
      </c>
    </row>
    <row r="592" spans="1:5" ht="12.75">
      <c r="A592" s="35" t="s">
        <v>56</v>
      </c>
      <c r="E592" s="39" t="s">
        <v>490</v>
      </c>
    </row>
    <row r="593" spans="1:5" ht="12.75">
      <c r="A593" s="35" t="s">
        <v>58</v>
      </c>
      <c r="E593" s="40" t="s">
        <v>5</v>
      </c>
    </row>
    <row r="594" spans="1:5" ht="12.75">
      <c r="A594" t="s">
        <v>59</v>
      </c>
      <c r="E594" s="39" t="s">
        <v>5</v>
      </c>
    </row>
    <row r="595" spans="1:16" ht="12.75">
      <c r="A595" t="s">
        <v>50</v>
      </c>
      <c s="34" t="s">
        <v>888</v>
      </c>
      <c s="34" t="s">
        <v>493</v>
      </c>
      <c s="35" t="s">
        <v>5</v>
      </c>
      <c s="6" t="s">
        <v>578</v>
      </c>
      <c s="36" t="s">
        <v>202</v>
      </c>
      <c s="37">
        <v>1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68</v>
      </c>
      <c>
        <f>(M595*21)/100</f>
      </c>
      <c t="s">
        <v>28</v>
      </c>
    </row>
    <row r="596" spans="1:5" ht="12.75">
      <c r="A596" s="35" t="s">
        <v>56</v>
      </c>
      <c r="E596" s="39" t="s">
        <v>578</v>
      </c>
    </row>
    <row r="597" spans="1:5" ht="12.75">
      <c r="A597" s="35" t="s">
        <v>58</v>
      </c>
      <c r="E597" s="40" t="s">
        <v>5</v>
      </c>
    </row>
    <row r="598" spans="1:5" ht="12.75">
      <c r="A598" t="s">
        <v>59</v>
      </c>
      <c r="E598" s="39" t="s">
        <v>5</v>
      </c>
    </row>
    <row r="599" spans="1:16" ht="38.25">
      <c r="A599" t="s">
        <v>50</v>
      </c>
      <c s="34" t="s">
        <v>890</v>
      </c>
      <c s="34" t="s">
        <v>326</v>
      </c>
      <c s="35" t="s">
        <v>5</v>
      </c>
      <c s="6" t="s">
        <v>327</v>
      </c>
      <c s="36" t="s">
        <v>54</v>
      </c>
      <c s="37">
        <v>24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328</v>
      </c>
      <c>
        <f>(M599*21)/100</f>
      </c>
      <c t="s">
        <v>28</v>
      </c>
    </row>
    <row r="600" spans="1:5" ht="51">
      <c r="A600" s="35" t="s">
        <v>56</v>
      </c>
      <c r="E600" s="39" t="s">
        <v>329</v>
      </c>
    </row>
    <row r="601" spans="1:5" ht="12.75">
      <c r="A601" s="35" t="s">
        <v>58</v>
      </c>
      <c r="E601" s="40" t="s">
        <v>5</v>
      </c>
    </row>
    <row r="602" spans="1:5" ht="12.75">
      <c r="A602" t="s">
        <v>59</v>
      </c>
      <c r="E602" s="39" t="s">
        <v>5</v>
      </c>
    </row>
    <row r="603" spans="1:16" ht="25.5">
      <c r="A603" t="s">
        <v>50</v>
      </c>
      <c s="34" t="s">
        <v>891</v>
      </c>
      <c s="34" t="s">
        <v>331</v>
      </c>
      <c s="35" t="s">
        <v>5</v>
      </c>
      <c s="6" t="s">
        <v>332</v>
      </c>
      <c s="36" t="s">
        <v>54</v>
      </c>
      <c s="37">
        <v>24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328</v>
      </c>
      <c>
        <f>(M603*21)/100</f>
      </c>
      <c t="s">
        <v>28</v>
      </c>
    </row>
    <row r="604" spans="1:5" ht="25.5">
      <c r="A604" s="35" t="s">
        <v>56</v>
      </c>
      <c r="E604" s="39" t="s">
        <v>332</v>
      </c>
    </row>
    <row r="605" spans="1:5" ht="12.75">
      <c r="A605" s="35" t="s">
        <v>58</v>
      </c>
      <c r="E605" s="40" t="s">
        <v>5</v>
      </c>
    </row>
    <row r="606" spans="1:5" ht="12.75">
      <c r="A606" t="s">
        <v>59</v>
      </c>
      <c r="E6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COUNTIFS(L8:L240,"=0",A8:A240,"P")+COUNTIFS(L8:L240,"",A8:A240,"P")+SUM(Q8:Q240)</f>
      </c>
    </row>
    <row r="8" spans="1:13" ht="12.75">
      <c r="A8" t="s">
        <v>45</v>
      </c>
      <c r="C8" s="28" t="s">
        <v>1200</v>
      </c>
      <c r="E8" s="30" t="s">
        <v>1199</v>
      </c>
      <c r="J8" s="29">
        <f>0+J9+J14+J35+J116+J181+J198+J215</f>
      </c>
      <c s="29">
        <f>0+K9+K14+K35+K116+K181+K198+K215</f>
      </c>
      <c s="29">
        <f>0+L9+L14+L35+L116+L181+L198+L215</f>
      </c>
      <c s="29">
        <f>0+M9+M14+M35+M116+M181+M198+M215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245</v>
      </c>
      <c s="34" t="s">
        <v>52</v>
      </c>
      <c s="35" t="s">
        <v>5</v>
      </c>
      <c s="6" t="s">
        <v>53</v>
      </c>
      <c s="36" t="s">
        <v>54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1201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50</v>
      </c>
      <c s="34" t="s">
        <v>85</v>
      </c>
      <c s="34" t="s">
        <v>453</v>
      </c>
      <c s="35" t="s">
        <v>5</v>
      </c>
      <c s="6" t="s">
        <v>454</v>
      </c>
      <c s="36" t="s">
        <v>174</v>
      </c>
      <c s="37">
        <v>750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454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88</v>
      </c>
      <c s="34" t="s">
        <v>1202</v>
      </c>
      <c s="35" t="s">
        <v>5</v>
      </c>
      <c s="6" t="s">
        <v>648</v>
      </c>
      <c s="36" t="s">
        <v>174</v>
      </c>
      <c s="37">
        <v>750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1203</v>
      </c>
      <c>
        <f>(M19*21)/100</f>
      </c>
      <c t="s">
        <v>28</v>
      </c>
    </row>
    <row r="20" spans="1:5" ht="12.75">
      <c r="A20" s="35" t="s">
        <v>56</v>
      </c>
      <c r="E20" s="39" t="s">
        <v>648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94</v>
      </c>
      <c s="34" t="s">
        <v>80</v>
      </c>
      <c s="35" t="s">
        <v>5</v>
      </c>
      <c s="6" t="s">
        <v>650</v>
      </c>
      <c s="36" t="s">
        <v>206</v>
      </c>
      <c s="37">
        <v>750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1203</v>
      </c>
      <c>
        <f>(M23*21)/100</f>
      </c>
      <c t="s">
        <v>28</v>
      </c>
    </row>
    <row r="24" spans="1:5" ht="12.75">
      <c r="A24" s="35" t="s">
        <v>56</v>
      </c>
      <c r="E24" s="39" t="s">
        <v>650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97</v>
      </c>
      <c s="34" t="s">
        <v>197</v>
      </c>
      <c s="35" t="s">
        <v>5</v>
      </c>
      <c s="6" t="s">
        <v>198</v>
      </c>
      <c s="36" t="s">
        <v>174</v>
      </c>
      <c s="37">
        <v>750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12.75">
      <c r="A28" s="35" t="s">
        <v>56</v>
      </c>
      <c r="E28" s="39" t="s">
        <v>198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100</v>
      </c>
      <c s="34" t="s">
        <v>152</v>
      </c>
      <c s="35" t="s">
        <v>5</v>
      </c>
      <c s="6" t="s">
        <v>639</v>
      </c>
      <c s="36" t="s">
        <v>174</v>
      </c>
      <c s="37">
        <v>900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1203</v>
      </c>
      <c>
        <f>(M31*21)/100</f>
      </c>
      <c t="s">
        <v>28</v>
      </c>
    </row>
    <row r="32" spans="1:5" ht="12.75">
      <c r="A32" s="35" t="s">
        <v>56</v>
      </c>
      <c r="E32" s="39" t="s">
        <v>639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3" ht="12.75">
      <c r="A35" t="s">
        <v>47</v>
      </c>
      <c r="C35" s="31" t="s">
        <v>118</v>
      </c>
      <c r="E35" s="33" t="s">
        <v>1204</v>
      </c>
      <c r="J35" s="32">
        <f>0</f>
      </c>
      <c s="32">
        <f>0</f>
      </c>
      <c s="32">
        <f>0+L36+L40+L44+L48+L52+L56+L60+L64+L68+L72+L76+L80+L84+L88+L92+L96+L100+L104+L108+L112</f>
      </c>
      <c s="32">
        <f>0+M36+M40+M44+M48+M52+M56+M60+M64+M68+M72+M76+M80+M84+M88+M92+M96+M100+M104+M108+M112</f>
      </c>
    </row>
    <row r="36" spans="1:16" ht="12.75">
      <c r="A36" t="s">
        <v>50</v>
      </c>
      <c s="34" t="s">
        <v>109</v>
      </c>
      <c s="34" t="s">
        <v>127</v>
      </c>
      <c s="35" t="s">
        <v>5</v>
      </c>
      <c s="6" t="s">
        <v>128</v>
      </c>
      <c s="36" t="s">
        <v>65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12.75">
      <c r="A37" s="35" t="s">
        <v>56</v>
      </c>
      <c r="E37" s="39" t="s">
        <v>128</v>
      </c>
    </row>
    <row r="38" spans="1:5" ht="12.75">
      <c r="A38" s="35" t="s">
        <v>58</v>
      </c>
      <c r="E38" s="40" t="s">
        <v>5</v>
      </c>
    </row>
    <row r="39" spans="1:5" ht="12.75">
      <c r="A39" t="s">
        <v>59</v>
      </c>
      <c r="E39" s="39" t="s">
        <v>5</v>
      </c>
    </row>
    <row r="40" spans="1:16" ht="12.75">
      <c r="A40" t="s">
        <v>50</v>
      </c>
      <c s="34" t="s">
        <v>112</v>
      </c>
      <c s="34" t="s">
        <v>130</v>
      </c>
      <c s="35" t="s">
        <v>5</v>
      </c>
      <c s="6" t="s">
        <v>131</v>
      </c>
      <c s="36" t="s">
        <v>65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12.75">
      <c r="A41" s="35" t="s">
        <v>56</v>
      </c>
      <c r="E41" s="39" t="s">
        <v>131</v>
      </c>
    </row>
    <row r="42" spans="1:5" ht="12.75">
      <c r="A42" s="35" t="s">
        <v>58</v>
      </c>
      <c r="E42" s="40" t="s">
        <v>5</v>
      </c>
    </row>
    <row r="43" spans="1:5" ht="12.75">
      <c r="A43" t="s">
        <v>59</v>
      </c>
      <c r="E43" s="39" t="s">
        <v>5</v>
      </c>
    </row>
    <row r="44" spans="1:16" ht="12.75">
      <c r="A44" t="s">
        <v>50</v>
      </c>
      <c s="34" t="s">
        <v>115</v>
      </c>
      <c s="34" t="s">
        <v>219</v>
      </c>
      <c s="35" t="s">
        <v>5</v>
      </c>
      <c s="6" t="s">
        <v>220</v>
      </c>
      <c s="36" t="s">
        <v>65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12.75">
      <c r="A45" s="35" t="s">
        <v>56</v>
      </c>
      <c r="E45" s="39" t="s">
        <v>220</v>
      </c>
    </row>
    <row r="46" spans="1:5" ht="12.75">
      <c r="A46" s="35" t="s">
        <v>58</v>
      </c>
      <c r="E46" s="40" t="s">
        <v>5</v>
      </c>
    </row>
    <row r="47" spans="1:5" ht="12.75">
      <c r="A47" t="s">
        <v>59</v>
      </c>
      <c r="E47" s="39" t="s">
        <v>5</v>
      </c>
    </row>
    <row r="48" spans="1:16" ht="12.75">
      <c r="A48" t="s">
        <v>50</v>
      </c>
      <c s="34" t="s">
        <v>120</v>
      </c>
      <c s="34" t="s">
        <v>222</v>
      </c>
      <c s="35" t="s">
        <v>5</v>
      </c>
      <c s="6" t="s">
        <v>223</v>
      </c>
      <c s="36" t="s">
        <v>65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12.75">
      <c r="A49" s="35" t="s">
        <v>56</v>
      </c>
      <c r="E49" s="39" t="s">
        <v>223</v>
      </c>
    </row>
    <row r="50" spans="1:5" ht="12.75">
      <c r="A50" s="35" t="s">
        <v>58</v>
      </c>
      <c r="E50" s="40" t="s">
        <v>5</v>
      </c>
    </row>
    <row r="51" spans="1:5" ht="12.75">
      <c r="A51" t="s">
        <v>59</v>
      </c>
      <c r="E51" s="39" t="s">
        <v>5</v>
      </c>
    </row>
    <row r="52" spans="1:16" ht="25.5">
      <c r="A52" t="s">
        <v>50</v>
      </c>
      <c s="34" t="s">
        <v>126</v>
      </c>
      <c s="34" t="s">
        <v>1205</v>
      </c>
      <c s="35" t="s">
        <v>5</v>
      </c>
      <c s="6" t="s">
        <v>1206</v>
      </c>
      <c s="36" t="s">
        <v>65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25.5">
      <c r="A53" s="35" t="s">
        <v>56</v>
      </c>
      <c r="E53" s="39" t="s">
        <v>1206</v>
      </c>
    </row>
    <row r="54" spans="1:5" ht="12.75">
      <c r="A54" s="35" t="s">
        <v>58</v>
      </c>
      <c r="E54" s="40" t="s">
        <v>5</v>
      </c>
    </row>
    <row r="55" spans="1:5" ht="12.75">
      <c r="A55" t="s">
        <v>59</v>
      </c>
      <c r="E55" s="39" t="s">
        <v>5</v>
      </c>
    </row>
    <row r="56" spans="1:16" ht="12.75">
      <c r="A56" t="s">
        <v>50</v>
      </c>
      <c s="34" t="s">
        <v>129</v>
      </c>
      <c s="34" t="s">
        <v>1207</v>
      </c>
      <c s="35" t="s">
        <v>5</v>
      </c>
      <c s="6" t="s">
        <v>1208</v>
      </c>
      <c s="36" t="s">
        <v>65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12.75">
      <c r="A57" s="35" t="s">
        <v>56</v>
      </c>
      <c r="E57" s="39" t="s">
        <v>1208</v>
      </c>
    </row>
    <row r="58" spans="1:5" ht="12.75">
      <c r="A58" s="35" t="s">
        <v>58</v>
      </c>
      <c r="E58" s="40" t="s">
        <v>5</v>
      </c>
    </row>
    <row r="59" spans="1:5" ht="12.75">
      <c r="A59" t="s">
        <v>59</v>
      </c>
      <c r="E59" s="39" t="s">
        <v>5</v>
      </c>
    </row>
    <row r="60" spans="1:16" ht="12.75">
      <c r="A60" t="s">
        <v>50</v>
      </c>
      <c s="34" t="s">
        <v>132</v>
      </c>
      <c s="34" t="s">
        <v>1209</v>
      </c>
      <c s="35" t="s">
        <v>5</v>
      </c>
      <c s="6" t="s">
        <v>1210</v>
      </c>
      <c s="36" t="s">
        <v>174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1210</v>
      </c>
    </row>
    <row r="62" spans="1:5" ht="12.75">
      <c r="A62" s="35" t="s">
        <v>58</v>
      </c>
      <c r="E62" s="40" t="s">
        <v>5</v>
      </c>
    </row>
    <row r="63" spans="1:5" ht="12.75">
      <c r="A63" t="s">
        <v>59</v>
      </c>
      <c r="E63" s="39" t="s">
        <v>5</v>
      </c>
    </row>
    <row r="64" spans="1:16" ht="12.75">
      <c r="A64" t="s">
        <v>50</v>
      </c>
      <c s="34" t="s">
        <v>134</v>
      </c>
      <c s="34" t="s">
        <v>1211</v>
      </c>
      <c s="35" t="s">
        <v>5</v>
      </c>
      <c s="6" t="s">
        <v>1212</v>
      </c>
      <c s="36" t="s">
        <v>174</v>
      </c>
      <c s="37">
        <v>11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12.75">
      <c r="A65" s="35" t="s">
        <v>56</v>
      </c>
      <c r="E65" s="39" t="s">
        <v>1212</v>
      </c>
    </row>
    <row r="66" spans="1:5" ht="12.75">
      <c r="A66" s="35" t="s">
        <v>58</v>
      </c>
      <c r="E66" s="40" t="s">
        <v>5</v>
      </c>
    </row>
    <row r="67" spans="1:5" ht="12.75">
      <c r="A67" t="s">
        <v>59</v>
      </c>
      <c r="E67" s="39" t="s">
        <v>5</v>
      </c>
    </row>
    <row r="68" spans="1:16" ht="25.5">
      <c r="A68" t="s">
        <v>50</v>
      </c>
      <c s="34" t="s">
        <v>137</v>
      </c>
      <c s="34" t="s">
        <v>1213</v>
      </c>
      <c s="35" t="s">
        <v>5</v>
      </c>
      <c s="6" t="s">
        <v>1214</v>
      </c>
      <c s="36" t="s">
        <v>174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25.5">
      <c r="A69" s="35" t="s">
        <v>56</v>
      </c>
      <c r="E69" s="39" t="s">
        <v>1214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50</v>
      </c>
      <c s="34" t="s">
        <v>140</v>
      </c>
      <c s="34" t="s">
        <v>1215</v>
      </c>
      <c s="35" t="s">
        <v>5</v>
      </c>
      <c s="6" t="s">
        <v>1216</v>
      </c>
      <c s="36" t="s">
        <v>174</v>
      </c>
      <c s="37">
        <v>13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1216</v>
      </c>
    </row>
    <row r="74" spans="1:5" ht="12.75">
      <c r="A74" s="35" t="s">
        <v>58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50</v>
      </c>
      <c s="34" t="s">
        <v>143</v>
      </c>
      <c s="34" t="s">
        <v>525</v>
      </c>
      <c s="35" t="s">
        <v>5</v>
      </c>
      <c s="6" t="s">
        <v>526</v>
      </c>
      <c s="36" t="s">
        <v>174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526</v>
      </c>
    </row>
    <row r="78" spans="1:5" ht="12.75">
      <c r="A78" s="35" t="s">
        <v>58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12.75">
      <c r="A80" t="s">
        <v>50</v>
      </c>
      <c s="34" t="s">
        <v>148</v>
      </c>
      <c s="34" t="s">
        <v>668</v>
      </c>
      <c s="35" t="s">
        <v>5</v>
      </c>
      <c s="6" t="s">
        <v>669</v>
      </c>
      <c s="36" t="s">
        <v>174</v>
      </c>
      <c s="37">
        <v>13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28</v>
      </c>
    </row>
    <row r="81" spans="1:5" ht="12.75">
      <c r="A81" s="35" t="s">
        <v>56</v>
      </c>
      <c r="E81" s="39" t="s">
        <v>669</v>
      </c>
    </row>
    <row r="82" spans="1:5" ht="12.75">
      <c r="A82" s="35" t="s">
        <v>58</v>
      </c>
      <c r="E82" s="40" t="s">
        <v>5</v>
      </c>
    </row>
    <row r="83" spans="1:5" ht="12.75">
      <c r="A83" t="s">
        <v>59</v>
      </c>
      <c r="E83" s="39" t="s">
        <v>5</v>
      </c>
    </row>
    <row r="84" spans="1:16" ht="12.75">
      <c r="A84" t="s">
        <v>50</v>
      </c>
      <c s="34" t="s">
        <v>151</v>
      </c>
      <c s="34" t="s">
        <v>670</v>
      </c>
      <c s="35" t="s">
        <v>5</v>
      </c>
      <c s="6" t="s">
        <v>671</v>
      </c>
      <c s="36" t="s">
        <v>65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28</v>
      </c>
    </row>
    <row r="85" spans="1:5" ht="12.75">
      <c r="A85" s="35" t="s">
        <v>56</v>
      </c>
      <c r="E85" s="39" t="s">
        <v>671</v>
      </c>
    </row>
    <row r="86" spans="1:5" ht="12.75">
      <c r="A86" s="35" t="s">
        <v>58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12.75">
      <c r="A88" t="s">
        <v>50</v>
      </c>
      <c s="34" t="s">
        <v>154</v>
      </c>
      <c s="34" t="s">
        <v>672</v>
      </c>
      <c s="35" t="s">
        <v>5</v>
      </c>
      <c s="6" t="s">
        <v>673</v>
      </c>
      <c s="36" t="s">
        <v>65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28</v>
      </c>
    </row>
    <row r="89" spans="1:5" ht="12.75">
      <c r="A89" s="35" t="s">
        <v>56</v>
      </c>
      <c r="E89" s="39" t="s">
        <v>673</v>
      </c>
    </row>
    <row r="90" spans="1:5" ht="12.75">
      <c r="A90" s="35" t="s">
        <v>58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50</v>
      </c>
      <c s="34" t="s">
        <v>157</v>
      </c>
      <c s="34" t="s">
        <v>121</v>
      </c>
      <c s="35" t="s">
        <v>5</v>
      </c>
      <c s="6" t="s">
        <v>122</v>
      </c>
      <c s="36" t="s">
        <v>65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28</v>
      </c>
    </row>
    <row r="93" spans="1:5" ht="12.75">
      <c r="A93" s="35" t="s">
        <v>56</v>
      </c>
      <c r="E93" s="39" t="s">
        <v>122</v>
      </c>
    </row>
    <row r="94" spans="1:5" ht="12.75">
      <c r="A94" s="35" t="s">
        <v>58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50</v>
      </c>
      <c s="34" t="s">
        <v>160</v>
      </c>
      <c s="34" t="s">
        <v>1217</v>
      </c>
      <c s="35" t="s">
        <v>5</v>
      </c>
      <c s="6" t="s">
        <v>1218</v>
      </c>
      <c s="36" t="s">
        <v>65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1218</v>
      </c>
    </row>
    <row r="98" spans="1:5" ht="12.75">
      <c r="A98" s="35" t="s">
        <v>58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12.75">
      <c r="A100" t="s">
        <v>50</v>
      </c>
      <c s="34" t="s">
        <v>163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12.75">
      <c r="A101" s="35" t="s">
        <v>56</v>
      </c>
      <c r="E101" s="39" t="s">
        <v>142</v>
      </c>
    </row>
    <row r="102" spans="1:5" ht="12.75">
      <c r="A102" s="35" t="s">
        <v>58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12.75">
      <c r="A104" t="s">
        <v>50</v>
      </c>
      <c s="34" t="s">
        <v>166</v>
      </c>
      <c s="34" t="s">
        <v>86</v>
      </c>
      <c s="35" t="s">
        <v>5</v>
      </c>
      <c s="6" t="s">
        <v>1219</v>
      </c>
      <c s="36" t="s">
        <v>65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1203</v>
      </c>
      <c>
        <f>(M104*21)/100</f>
      </c>
      <c t="s">
        <v>28</v>
      </c>
    </row>
    <row r="105" spans="1:5" ht="12.75">
      <c r="A105" s="35" t="s">
        <v>56</v>
      </c>
      <c r="E105" s="39" t="s">
        <v>1219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50</v>
      </c>
      <c s="34" t="s">
        <v>178</v>
      </c>
      <c s="34" t="s">
        <v>640</v>
      </c>
      <c s="35" t="s">
        <v>5</v>
      </c>
      <c s="6" t="s">
        <v>641</v>
      </c>
      <c s="36" t="s">
        <v>65</v>
      </c>
      <c s="37">
        <v>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641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6" ht="25.5">
      <c r="A112" t="s">
        <v>50</v>
      </c>
      <c s="34" t="s">
        <v>181</v>
      </c>
      <c s="34" t="s">
        <v>1220</v>
      </c>
      <c s="35" t="s">
        <v>5</v>
      </c>
      <c s="6" t="s">
        <v>1221</v>
      </c>
      <c s="36" t="s">
        <v>65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25.5">
      <c r="A113" s="35" t="s">
        <v>56</v>
      </c>
      <c r="E113" s="39" t="s">
        <v>1221</v>
      </c>
    </row>
    <row r="114" spans="1:5" ht="12.75">
      <c r="A114" s="35" t="s">
        <v>58</v>
      </c>
      <c r="E114" s="40" t="s">
        <v>5</v>
      </c>
    </row>
    <row r="115" spans="1:5" ht="12.75">
      <c r="A115" t="s">
        <v>59</v>
      </c>
      <c r="E115" s="39" t="s">
        <v>5</v>
      </c>
    </row>
    <row r="116" spans="1:13" ht="12.75">
      <c r="A116" t="s">
        <v>47</v>
      </c>
      <c r="C116" s="31" t="s">
        <v>146</v>
      </c>
      <c r="E116" s="33" t="s">
        <v>1222</v>
      </c>
      <c r="J116" s="32">
        <f>0</f>
      </c>
      <c s="32">
        <f>0</f>
      </c>
      <c s="32">
        <f>0+L117+L121+L125+L129+L133+L137+L141+L145+L149+L153+L157+L161+L165+L169+L173+L177</f>
      </c>
      <c s="32">
        <f>0+M117+M121+M125+M129+M133+M137+M141+M145+M149+M153+M157+M161+M165+M169+M173+M177</f>
      </c>
    </row>
    <row r="117" spans="1:16" ht="12.75">
      <c r="A117" t="s">
        <v>50</v>
      </c>
      <c s="34" t="s">
        <v>62</v>
      </c>
      <c s="34" t="s">
        <v>225</v>
      </c>
      <c s="35" t="s">
        <v>5</v>
      </c>
      <c s="6" t="s">
        <v>226</v>
      </c>
      <c s="36" t="s">
        <v>65</v>
      </c>
      <c s="37">
        <v>30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28</v>
      </c>
    </row>
    <row r="118" spans="1:5" ht="12.75">
      <c r="A118" s="35" t="s">
        <v>56</v>
      </c>
      <c r="E118" s="39" t="s">
        <v>226</v>
      </c>
    </row>
    <row r="119" spans="1:5" ht="12.75">
      <c r="A119" s="35" t="s">
        <v>58</v>
      </c>
      <c r="E119" s="40" t="s">
        <v>5</v>
      </c>
    </row>
    <row r="120" spans="1:5" ht="12.75">
      <c r="A120" t="s">
        <v>59</v>
      </c>
      <c r="E120" s="39" t="s">
        <v>5</v>
      </c>
    </row>
    <row r="121" spans="1:16" ht="12.75">
      <c r="A121" t="s">
        <v>50</v>
      </c>
      <c s="34" t="s">
        <v>28</v>
      </c>
      <c s="34" t="s">
        <v>697</v>
      </c>
      <c s="35" t="s">
        <v>5</v>
      </c>
      <c s="6" t="s">
        <v>698</v>
      </c>
      <c s="36" t="s">
        <v>65</v>
      </c>
      <c s="37">
        <v>30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28</v>
      </c>
    </row>
    <row r="122" spans="1:5" ht="12.75">
      <c r="A122" s="35" t="s">
        <v>56</v>
      </c>
      <c r="E122" s="39" t="s">
        <v>698</v>
      </c>
    </row>
    <row r="123" spans="1:5" ht="12.75">
      <c r="A123" s="35" t="s">
        <v>58</v>
      </c>
      <c r="E123" s="40" t="s">
        <v>5</v>
      </c>
    </row>
    <row r="124" spans="1:5" ht="12.75">
      <c r="A124" t="s">
        <v>59</v>
      </c>
      <c r="E124" s="39" t="s">
        <v>5</v>
      </c>
    </row>
    <row r="125" spans="1:16" ht="12.75">
      <c r="A125" t="s">
        <v>50</v>
      </c>
      <c s="34" t="s">
        <v>26</v>
      </c>
      <c s="34" t="s">
        <v>185</v>
      </c>
      <c s="35" t="s">
        <v>5</v>
      </c>
      <c s="6" t="s">
        <v>186</v>
      </c>
      <c s="36" t="s">
        <v>174</v>
      </c>
      <c s="37">
        <v>4000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28</v>
      </c>
    </row>
    <row r="126" spans="1:5" ht="12.75">
      <c r="A126" s="35" t="s">
        <v>56</v>
      </c>
      <c r="E126" s="39" t="s">
        <v>186</v>
      </c>
    </row>
    <row r="127" spans="1:5" ht="12.75">
      <c r="A127" s="35" t="s">
        <v>58</v>
      </c>
      <c r="E127" s="40" t="s">
        <v>5</v>
      </c>
    </row>
    <row r="128" spans="1:5" ht="12.75">
      <c r="A128" t="s">
        <v>59</v>
      </c>
      <c r="E128" s="39" t="s">
        <v>5</v>
      </c>
    </row>
    <row r="129" spans="1:16" ht="12.75">
      <c r="A129" t="s">
        <v>50</v>
      </c>
      <c s="34" t="s">
        <v>71</v>
      </c>
      <c s="34" t="s">
        <v>138</v>
      </c>
      <c s="35" t="s">
        <v>5</v>
      </c>
      <c s="6" t="s">
        <v>585</v>
      </c>
      <c s="36" t="s">
        <v>174</v>
      </c>
      <c s="37">
        <v>4100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1203</v>
      </c>
      <c>
        <f>(M129*21)/100</f>
      </c>
      <c t="s">
        <v>28</v>
      </c>
    </row>
    <row r="130" spans="1:5" ht="12.75">
      <c r="A130" s="35" t="s">
        <v>56</v>
      </c>
      <c r="E130" s="39" t="s">
        <v>585</v>
      </c>
    </row>
    <row r="131" spans="1:5" ht="12.75">
      <c r="A131" s="35" t="s">
        <v>58</v>
      </c>
      <c r="E131" s="40" t="s">
        <v>5</v>
      </c>
    </row>
    <row r="132" spans="1:5" ht="12.75">
      <c r="A132" t="s">
        <v>59</v>
      </c>
      <c r="E132" s="39" t="s">
        <v>5</v>
      </c>
    </row>
    <row r="133" spans="1:16" ht="12.75">
      <c r="A133" t="s">
        <v>50</v>
      </c>
      <c s="34" t="s">
        <v>74</v>
      </c>
      <c s="34" t="s">
        <v>552</v>
      </c>
      <c s="35" t="s">
        <v>5</v>
      </c>
      <c s="6" t="s">
        <v>553</v>
      </c>
      <c s="36" t="s">
        <v>65</v>
      </c>
      <c s="37">
        <v>60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28</v>
      </c>
    </row>
    <row r="134" spans="1:5" ht="12.75">
      <c r="A134" s="35" t="s">
        <v>56</v>
      </c>
      <c r="E134" s="39" t="s">
        <v>553</v>
      </c>
    </row>
    <row r="135" spans="1:5" ht="12.75">
      <c r="A135" s="35" t="s">
        <v>58</v>
      </c>
      <c r="E135" s="40" t="s">
        <v>5</v>
      </c>
    </row>
    <row r="136" spans="1:5" ht="12.75">
      <c r="A136" t="s">
        <v>59</v>
      </c>
      <c r="E136" s="39" t="s">
        <v>5</v>
      </c>
    </row>
    <row r="137" spans="1:16" ht="12.75">
      <c r="A137" t="s">
        <v>50</v>
      </c>
      <c s="34" t="s">
        <v>27</v>
      </c>
      <c s="34" t="s">
        <v>445</v>
      </c>
      <c s="35" t="s">
        <v>5</v>
      </c>
      <c s="6" t="s">
        <v>446</v>
      </c>
      <c s="36" t="s">
        <v>174</v>
      </c>
      <c s="37">
        <v>210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28</v>
      </c>
    </row>
    <row r="138" spans="1:5" ht="12.75">
      <c r="A138" s="35" t="s">
        <v>56</v>
      </c>
      <c r="E138" s="39" t="s">
        <v>446</v>
      </c>
    </row>
    <row r="139" spans="1:5" ht="12.75">
      <c r="A139" s="35" t="s">
        <v>58</v>
      </c>
      <c r="E139" s="40" t="s">
        <v>5</v>
      </c>
    </row>
    <row r="140" spans="1:5" ht="12.75">
      <c r="A140" t="s">
        <v>59</v>
      </c>
      <c r="E140" s="39" t="s">
        <v>5</v>
      </c>
    </row>
    <row r="141" spans="1:16" ht="12.75">
      <c r="A141" t="s">
        <v>50</v>
      </c>
      <c s="34" t="s">
        <v>79</v>
      </c>
      <c s="34" t="s">
        <v>461</v>
      </c>
      <c s="35" t="s">
        <v>5</v>
      </c>
      <c s="6" t="s">
        <v>594</v>
      </c>
      <c s="36" t="s">
        <v>174</v>
      </c>
      <c s="37">
        <v>150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28</v>
      </c>
    </row>
    <row r="142" spans="1:5" ht="12.75">
      <c r="A142" s="35" t="s">
        <v>56</v>
      </c>
      <c r="E142" s="39" t="s">
        <v>594</v>
      </c>
    </row>
    <row r="143" spans="1:5" ht="12.75">
      <c r="A143" s="35" t="s">
        <v>58</v>
      </c>
      <c r="E143" s="40" t="s">
        <v>5</v>
      </c>
    </row>
    <row r="144" spans="1:5" ht="12.75">
      <c r="A144" t="s">
        <v>59</v>
      </c>
      <c r="E144" s="39" t="s">
        <v>5</v>
      </c>
    </row>
    <row r="145" spans="1:16" ht="12.75">
      <c r="A145" t="s">
        <v>50</v>
      </c>
      <c s="34" t="s">
        <v>82</v>
      </c>
      <c s="34" t="s">
        <v>66</v>
      </c>
      <c s="35" t="s">
        <v>5</v>
      </c>
      <c s="6" t="s">
        <v>1223</v>
      </c>
      <c s="36" t="s">
        <v>174</v>
      </c>
      <c s="37">
        <v>65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1203</v>
      </c>
      <c>
        <f>(M145*21)/100</f>
      </c>
      <c t="s">
        <v>28</v>
      </c>
    </row>
    <row r="146" spans="1:5" ht="12.75">
      <c r="A146" s="35" t="s">
        <v>56</v>
      </c>
      <c r="E146" s="39" t="s">
        <v>1223</v>
      </c>
    </row>
    <row r="147" spans="1:5" ht="12.75">
      <c r="A147" s="35" t="s">
        <v>58</v>
      </c>
      <c r="E147" s="40" t="s">
        <v>5</v>
      </c>
    </row>
    <row r="148" spans="1:5" ht="12.75">
      <c r="A148" t="s">
        <v>59</v>
      </c>
      <c r="E148" s="39" t="s">
        <v>5</v>
      </c>
    </row>
    <row r="149" spans="1:16" ht="12.75">
      <c r="A149" t="s">
        <v>50</v>
      </c>
      <c s="34" t="s">
        <v>171</v>
      </c>
      <c s="34" t="s">
        <v>629</v>
      </c>
      <c s="35" t="s">
        <v>5</v>
      </c>
      <c s="6" t="s">
        <v>630</v>
      </c>
      <c s="36" t="s">
        <v>65</v>
      </c>
      <c s="37">
        <v>120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28</v>
      </c>
    </row>
    <row r="150" spans="1:5" ht="12.75">
      <c r="A150" s="35" t="s">
        <v>56</v>
      </c>
      <c r="E150" s="39" t="s">
        <v>630</v>
      </c>
    </row>
    <row r="151" spans="1:5" ht="12.75">
      <c r="A151" s="35" t="s">
        <v>58</v>
      </c>
      <c r="E151" s="40" t="s">
        <v>5</v>
      </c>
    </row>
    <row r="152" spans="1:5" ht="12.75">
      <c r="A152" t="s">
        <v>59</v>
      </c>
      <c r="E152" s="39" t="s">
        <v>5</v>
      </c>
    </row>
    <row r="153" spans="1:16" ht="12.75">
      <c r="A153" t="s">
        <v>50</v>
      </c>
      <c s="34" t="s">
        <v>175</v>
      </c>
      <c s="34" t="s">
        <v>1224</v>
      </c>
      <c s="35" t="s">
        <v>5</v>
      </c>
      <c s="6" t="s">
        <v>1225</v>
      </c>
      <c s="36" t="s">
        <v>65</v>
      </c>
      <c s="37">
        <v>120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28</v>
      </c>
    </row>
    <row r="154" spans="1:5" ht="12.75">
      <c r="A154" s="35" t="s">
        <v>56</v>
      </c>
      <c r="E154" s="39" t="s">
        <v>1225</v>
      </c>
    </row>
    <row r="155" spans="1:5" ht="12.75">
      <c r="A155" s="35" t="s">
        <v>58</v>
      </c>
      <c r="E155" s="40" t="s">
        <v>5</v>
      </c>
    </row>
    <row r="156" spans="1:5" ht="12.75">
      <c r="A156" t="s">
        <v>59</v>
      </c>
      <c r="E156" s="39" t="s">
        <v>5</v>
      </c>
    </row>
    <row r="157" spans="1:16" ht="12.75">
      <c r="A157" t="s">
        <v>50</v>
      </c>
      <c s="34" t="s">
        <v>184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12.75">
      <c r="A158" s="35" t="s">
        <v>56</v>
      </c>
      <c r="E158" s="39" t="s">
        <v>142</v>
      </c>
    </row>
    <row r="159" spans="1:5" ht="12.75">
      <c r="A159" s="35" t="s">
        <v>58</v>
      </c>
      <c r="E159" s="40" t="s">
        <v>5</v>
      </c>
    </row>
    <row r="160" spans="1:5" ht="12.75">
      <c r="A160" t="s">
        <v>59</v>
      </c>
      <c r="E160" s="39" t="s">
        <v>5</v>
      </c>
    </row>
    <row r="161" spans="1:16" ht="12.75">
      <c r="A161" t="s">
        <v>50</v>
      </c>
      <c s="34" t="s">
        <v>187</v>
      </c>
      <c s="34" t="s">
        <v>86</v>
      </c>
      <c s="35" t="s">
        <v>5</v>
      </c>
      <c s="6" t="s">
        <v>1219</v>
      </c>
      <c s="36" t="s">
        <v>65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1203</v>
      </c>
      <c>
        <f>(M161*21)/100</f>
      </c>
      <c t="s">
        <v>28</v>
      </c>
    </row>
    <row r="162" spans="1:5" ht="12.75">
      <c r="A162" s="35" t="s">
        <v>56</v>
      </c>
      <c r="E162" s="39" t="s">
        <v>1219</v>
      </c>
    </row>
    <row r="163" spans="1:5" ht="12.75">
      <c r="A163" s="35" t="s">
        <v>58</v>
      </c>
      <c r="E163" s="40" t="s">
        <v>5</v>
      </c>
    </row>
    <row r="164" spans="1:5" ht="12.75">
      <c r="A164" t="s">
        <v>59</v>
      </c>
      <c r="E164" s="39" t="s">
        <v>5</v>
      </c>
    </row>
    <row r="165" spans="1:16" ht="12.75">
      <c r="A165" t="s">
        <v>50</v>
      </c>
      <c s="34" t="s">
        <v>190</v>
      </c>
      <c s="34" t="s">
        <v>640</v>
      </c>
      <c s="35" t="s">
        <v>5</v>
      </c>
      <c s="6" t="s">
        <v>641</v>
      </c>
      <c s="36" t="s">
        <v>65</v>
      </c>
      <c s="37">
        <v>8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12.75">
      <c r="A166" s="35" t="s">
        <v>56</v>
      </c>
      <c r="E166" s="39" t="s">
        <v>641</v>
      </c>
    </row>
    <row r="167" spans="1:5" ht="12.75">
      <c r="A167" s="35" t="s">
        <v>58</v>
      </c>
      <c r="E167" s="40" t="s">
        <v>5</v>
      </c>
    </row>
    <row r="168" spans="1:5" ht="12.75">
      <c r="A168" t="s">
        <v>59</v>
      </c>
      <c r="E168" s="39" t="s">
        <v>5</v>
      </c>
    </row>
    <row r="169" spans="1:16" ht="25.5">
      <c r="A169" t="s">
        <v>50</v>
      </c>
      <c s="34" t="s">
        <v>193</v>
      </c>
      <c s="34" t="s">
        <v>1220</v>
      </c>
      <c s="35" t="s">
        <v>5</v>
      </c>
      <c s="6" t="s">
        <v>1221</v>
      </c>
      <c s="36" t="s">
        <v>65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25.5">
      <c r="A170" s="35" t="s">
        <v>56</v>
      </c>
      <c r="E170" s="39" t="s">
        <v>1221</v>
      </c>
    </row>
    <row r="171" spans="1:5" ht="12.75">
      <c r="A171" s="35" t="s">
        <v>58</v>
      </c>
      <c r="E171" s="40" t="s">
        <v>5</v>
      </c>
    </row>
    <row r="172" spans="1:5" ht="12.75">
      <c r="A172" t="s">
        <v>59</v>
      </c>
      <c r="E172" s="39" t="s">
        <v>5</v>
      </c>
    </row>
    <row r="173" spans="1:16" ht="12.75">
      <c r="A173" t="s">
        <v>50</v>
      </c>
      <c s="34" t="s">
        <v>196</v>
      </c>
      <c s="34" t="s">
        <v>219</v>
      </c>
      <c s="35" t="s">
        <v>5</v>
      </c>
      <c s="6" t="s">
        <v>220</v>
      </c>
      <c s="36" t="s">
        <v>65</v>
      </c>
      <c s="37">
        <v>3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28</v>
      </c>
    </row>
    <row r="174" spans="1:5" ht="12.75">
      <c r="A174" s="35" t="s">
        <v>56</v>
      </c>
      <c r="E174" s="39" t="s">
        <v>220</v>
      </c>
    </row>
    <row r="175" spans="1:5" ht="12.75">
      <c r="A175" s="35" t="s">
        <v>58</v>
      </c>
      <c r="E175" s="40" t="s">
        <v>5</v>
      </c>
    </row>
    <row r="176" spans="1:5" ht="12.75">
      <c r="A176" t="s">
        <v>59</v>
      </c>
      <c r="E176" s="39" t="s">
        <v>5</v>
      </c>
    </row>
    <row r="177" spans="1:16" ht="12.75">
      <c r="A177" t="s">
        <v>50</v>
      </c>
      <c s="34" t="s">
        <v>199</v>
      </c>
      <c s="34" t="s">
        <v>222</v>
      </c>
      <c s="35" t="s">
        <v>5</v>
      </c>
      <c s="6" t="s">
        <v>223</v>
      </c>
      <c s="36" t="s">
        <v>65</v>
      </c>
      <c s="37">
        <v>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28</v>
      </c>
    </row>
    <row r="178" spans="1:5" ht="12.75">
      <c r="A178" s="35" t="s">
        <v>56</v>
      </c>
      <c r="E178" s="39" t="s">
        <v>223</v>
      </c>
    </row>
    <row r="179" spans="1:5" ht="12.75">
      <c r="A179" s="35" t="s">
        <v>58</v>
      </c>
      <c r="E179" s="40" t="s">
        <v>5</v>
      </c>
    </row>
    <row r="180" spans="1:5" ht="12.75">
      <c r="A180" t="s">
        <v>59</v>
      </c>
      <c r="E180" s="39" t="s">
        <v>5</v>
      </c>
    </row>
    <row r="181" spans="1:13" ht="12.75">
      <c r="A181" t="s">
        <v>47</v>
      </c>
      <c r="C181" s="31" t="s">
        <v>169</v>
      </c>
      <c r="E181" s="33" t="s">
        <v>1226</v>
      </c>
      <c r="J181" s="32">
        <f>0</f>
      </c>
      <c s="32">
        <f>0</f>
      </c>
      <c s="32">
        <f>0+L182+L186+L190+L194</f>
      </c>
      <c s="32">
        <f>0+M182+M186+M190+M194</f>
      </c>
    </row>
    <row r="182" spans="1:16" ht="12.75">
      <c r="A182" t="s">
        <v>50</v>
      </c>
      <c s="34" t="s">
        <v>203</v>
      </c>
      <c s="34" t="s">
        <v>1227</v>
      </c>
      <c s="35" t="s">
        <v>5</v>
      </c>
      <c s="6" t="s">
        <v>1228</v>
      </c>
      <c s="36" t="s">
        <v>65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28</v>
      </c>
    </row>
    <row r="183" spans="1:5" ht="12.75">
      <c r="A183" s="35" t="s">
        <v>56</v>
      </c>
      <c r="E183" s="39" t="s">
        <v>1228</v>
      </c>
    </row>
    <row r="184" spans="1:5" ht="12.75">
      <c r="A184" s="35" t="s">
        <v>58</v>
      </c>
      <c r="E184" s="40" t="s">
        <v>5</v>
      </c>
    </row>
    <row r="185" spans="1:5" ht="12.75">
      <c r="A185" t="s">
        <v>59</v>
      </c>
      <c r="E185" s="39" t="s">
        <v>5</v>
      </c>
    </row>
    <row r="186" spans="1:16" ht="12.75">
      <c r="A186" t="s">
        <v>50</v>
      </c>
      <c s="34" t="s">
        <v>207</v>
      </c>
      <c s="34" t="s">
        <v>89</v>
      </c>
      <c s="35" t="s">
        <v>5</v>
      </c>
      <c s="6" t="s">
        <v>1229</v>
      </c>
      <c s="36" t="s">
        <v>65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1203</v>
      </c>
      <c>
        <f>(M186*21)/100</f>
      </c>
      <c t="s">
        <v>28</v>
      </c>
    </row>
    <row r="187" spans="1:5" ht="12.75">
      <c r="A187" s="35" t="s">
        <v>56</v>
      </c>
      <c r="E187" s="39" t="s">
        <v>1229</v>
      </c>
    </row>
    <row r="188" spans="1:5" ht="12.75">
      <c r="A188" s="35" t="s">
        <v>58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25.5">
      <c r="A190" t="s">
        <v>50</v>
      </c>
      <c s="34" t="s">
        <v>233</v>
      </c>
      <c s="34" t="s">
        <v>1220</v>
      </c>
      <c s="35" t="s">
        <v>5</v>
      </c>
      <c s="6" t="s">
        <v>1221</v>
      </c>
      <c s="36" t="s">
        <v>65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28</v>
      </c>
    </row>
    <row r="191" spans="1:5" ht="25.5">
      <c r="A191" s="35" t="s">
        <v>56</v>
      </c>
      <c r="E191" s="39" t="s">
        <v>1221</v>
      </c>
    </row>
    <row r="192" spans="1:5" ht="12.75">
      <c r="A192" s="35" t="s">
        <v>58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12.75">
      <c r="A194" t="s">
        <v>50</v>
      </c>
      <c s="34" t="s">
        <v>239</v>
      </c>
      <c s="34" t="s">
        <v>640</v>
      </c>
      <c s="35" t="s">
        <v>5</v>
      </c>
      <c s="6" t="s">
        <v>641</v>
      </c>
      <c s="36" t="s">
        <v>65</v>
      </c>
      <c s="37">
        <v>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12.75">
      <c r="A195" s="35" t="s">
        <v>56</v>
      </c>
      <c r="E195" s="39" t="s">
        <v>641</v>
      </c>
    </row>
    <row r="196" spans="1:5" ht="12.75">
      <c r="A196" s="35" t="s">
        <v>58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3" ht="12.75">
      <c r="A198" t="s">
        <v>47</v>
      </c>
      <c r="C198" s="31" t="s">
        <v>278</v>
      </c>
      <c r="E198" s="33" t="s">
        <v>1230</v>
      </c>
      <c r="J198" s="32">
        <f>0</f>
      </c>
      <c s="32">
        <f>0</f>
      </c>
      <c s="32">
        <f>0+L199+L203+L207+L211</f>
      </c>
      <c s="32">
        <f>0+M199+M203+M207+M211</f>
      </c>
    </row>
    <row r="199" spans="1:16" ht="12.75">
      <c r="A199" t="s">
        <v>50</v>
      </c>
      <c s="34" t="s">
        <v>213</v>
      </c>
      <c s="34" t="s">
        <v>141</v>
      </c>
      <c s="35" t="s">
        <v>5</v>
      </c>
      <c s="6" t="s">
        <v>142</v>
      </c>
      <c s="36" t="s">
        <v>65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28</v>
      </c>
    </row>
    <row r="200" spans="1:5" ht="12.75">
      <c r="A200" s="35" t="s">
        <v>56</v>
      </c>
      <c r="E200" s="39" t="s">
        <v>142</v>
      </c>
    </row>
    <row r="201" spans="1:5" ht="12.75">
      <c r="A201" s="35" t="s">
        <v>58</v>
      </c>
      <c r="E201" s="40" t="s">
        <v>5</v>
      </c>
    </row>
    <row r="202" spans="1:5" ht="12.75">
      <c r="A202" t="s">
        <v>59</v>
      </c>
      <c r="E202" s="39" t="s">
        <v>5</v>
      </c>
    </row>
    <row r="203" spans="1:16" ht="12.75">
      <c r="A203" t="s">
        <v>50</v>
      </c>
      <c s="34" t="s">
        <v>214</v>
      </c>
      <c s="34" t="s">
        <v>86</v>
      </c>
      <c s="35" t="s">
        <v>5</v>
      </c>
      <c s="6" t="s">
        <v>1219</v>
      </c>
      <c s="36" t="s">
        <v>65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1203</v>
      </c>
      <c>
        <f>(M203*21)/100</f>
      </c>
      <c t="s">
        <v>28</v>
      </c>
    </row>
    <row r="204" spans="1:5" ht="12.75">
      <c r="A204" s="35" t="s">
        <v>56</v>
      </c>
      <c r="E204" s="39" t="s">
        <v>1219</v>
      </c>
    </row>
    <row r="205" spans="1:5" ht="12.75">
      <c r="A205" s="35" t="s">
        <v>58</v>
      </c>
      <c r="E205" s="40" t="s">
        <v>5</v>
      </c>
    </row>
    <row r="206" spans="1:5" ht="12.75">
      <c r="A206" t="s">
        <v>59</v>
      </c>
      <c r="E206" s="39" t="s">
        <v>5</v>
      </c>
    </row>
    <row r="207" spans="1:16" ht="12.75">
      <c r="A207" t="s">
        <v>50</v>
      </c>
      <c s="34" t="s">
        <v>215</v>
      </c>
      <c s="34" t="s">
        <v>640</v>
      </c>
      <c s="35" t="s">
        <v>5</v>
      </c>
      <c s="6" t="s">
        <v>641</v>
      </c>
      <c s="36" t="s">
        <v>65</v>
      </c>
      <c s="37">
        <v>8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28</v>
      </c>
    </row>
    <row r="208" spans="1:5" ht="12.75">
      <c r="A208" s="35" t="s">
        <v>56</v>
      </c>
      <c r="E208" s="39" t="s">
        <v>641</v>
      </c>
    </row>
    <row r="209" spans="1:5" ht="12.75">
      <c r="A209" s="35" t="s">
        <v>58</v>
      </c>
      <c r="E209" s="40" t="s">
        <v>5</v>
      </c>
    </row>
    <row r="210" spans="1:5" ht="12.75">
      <c r="A210" t="s">
        <v>59</v>
      </c>
      <c r="E210" s="39" t="s">
        <v>5</v>
      </c>
    </row>
    <row r="211" spans="1:16" ht="25.5">
      <c r="A211" t="s">
        <v>50</v>
      </c>
      <c s="34" t="s">
        <v>236</v>
      </c>
      <c s="34" t="s">
        <v>1220</v>
      </c>
      <c s="35" t="s">
        <v>5</v>
      </c>
      <c s="6" t="s">
        <v>1221</v>
      </c>
      <c s="36" t="s">
        <v>65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28</v>
      </c>
    </row>
    <row r="212" spans="1:5" ht="25.5">
      <c r="A212" s="35" t="s">
        <v>56</v>
      </c>
      <c r="E212" s="39" t="s">
        <v>1221</v>
      </c>
    </row>
    <row r="213" spans="1:5" ht="12.75">
      <c r="A213" s="35" t="s">
        <v>58</v>
      </c>
      <c r="E213" s="40" t="s">
        <v>5</v>
      </c>
    </row>
    <row r="214" spans="1:5" ht="12.75">
      <c r="A214" t="s">
        <v>59</v>
      </c>
      <c r="E214" s="39" t="s">
        <v>5</v>
      </c>
    </row>
    <row r="215" spans="1:13" ht="12.75">
      <c r="A215" t="s">
        <v>47</v>
      </c>
      <c r="C215" s="31" t="s">
        <v>463</v>
      </c>
      <c r="E215" s="33" t="s">
        <v>464</v>
      </c>
      <c r="J215" s="32">
        <f>0</f>
      </c>
      <c s="32">
        <f>0</f>
      </c>
      <c s="32">
        <f>0+L216+L220+L224+L228+L232+L236+L240</f>
      </c>
      <c s="32">
        <f>0+M216+M220+M224+M228+M232+M236+M240</f>
      </c>
    </row>
    <row r="216" spans="1:16" ht="12.75">
      <c r="A216" t="s">
        <v>50</v>
      </c>
      <c s="34" t="s">
        <v>218</v>
      </c>
      <c s="34" t="s">
        <v>1150</v>
      </c>
      <c s="35" t="s">
        <v>5</v>
      </c>
      <c s="6" t="s">
        <v>1151</v>
      </c>
      <c s="36" t="s">
        <v>206</v>
      </c>
      <c s="37">
        <v>10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1203</v>
      </c>
      <c>
        <f>(M216*21)/100</f>
      </c>
      <c t="s">
        <v>28</v>
      </c>
    </row>
    <row r="217" spans="1:5" ht="12.75">
      <c r="A217" s="35" t="s">
        <v>56</v>
      </c>
      <c r="E217" s="39" t="s">
        <v>1151</v>
      </c>
    </row>
    <row r="218" spans="1:5" ht="12.75">
      <c r="A218" s="35" t="s">
        <v>58</v>
      </c>
      <c r="E218" s="40" t="s">
        <v>5</v>
      </c>
    </row>
    <row r="219" spans="1:5" ht="12.75">
      <c r="A219" t="s">
        <v>59</v>
      </c>
      <c r="E219" s="39" t="s">
        <v>5</v>
      </c>
    </row>
    <row r="220" spans="1:16" ht="12.75">
      <c r="A220" t="s">
        <v>50</v>
      </c>
      <c s="34" t="s">
        <v>221</v>
      </c>
      <c s="34" t="s">
        <v>1153</v>
      </c>
      <c s="35" t="s">
        <v>5</v>
      </c>
      <c s="6" t="s">
        <v>576</v>
      </c>
      <c s="36" t="s">
        <v>202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1203</v>
      </c>
      <c>
        <f>(M220*21)/100</f>
      </c>
      <c t="s">
        <v>28</v>
      </c>
    </row>
    <row r="221" spans="1:5" ht="12.75">
      <c r="A221" s="35" t="s">
        <v>56</v>
      </c>
      <c r="E221" s="39" t="s">
        <v>576</v>
      </c>
    </row>
    <row r="222" spans="1:5" ht="12.75">
      <c r="A222" s="35" t="s">
        <v>58</v>
      </c>
      <c r="E222" s="40" t="s">
        <v>5</v>
      </c>
    </row>
    <row r="223" spans="1:5" ht="12.75">
      <c r="A223" t="s">
        <v>59</v>
      </c>
      <c r="E223" s="39" t="s">
        <v>5</v>
      </c>
    </row>
    <row r="224" spans="1:16" ht="25.5">
      <c r="A224" t="s">
        <v>50</v>
      </c>
      <c s="34" t="s">
        <v>224</v>
      </c>
      <c s="34" t="s">
        <v>281</v>
      </c>
      <c s="35" t="s">
        <v>5</v>
      </c>
      <c s="6" t="s">
        <v>282</v>
      </c>
      <c s="36" t="s">
        <v>65</v>
      </c>
      <c s="37">
        <v>7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25.5">
      <c r="A225" s="35" t="s">
        <v>56</v>
      </c>
      <c r="E225" s="39" t="s">
        <v>282</v>
      </c>
    </row>
    <row r="226" spans="1:5" ht="12.75">
      <c r="A226" s="35" t="s">
        <v>58</v>
      </c>
      <c r="E226" s="40" t="s">
        <v>5</v>
      </c>
    </row>
    <row r="227" spans="1:5" ht="12.75">
      <c r="A227" t="s">
        <v>59</v>
      </c>
      <c r="E227" s="39" t="s">
        <v>5</v>
      </c>
    </row>
    <row r="228" spans="1:16" ht="12.75">
      <c r="A228" t="s">
        <v>50</v>
      </c>
      <c s="34" t="s">
        <v>227</v>
      </c>
      <c s="34" t="s">
        <v>311</v>
      </c>
      <c s="35" t="s">
        <v>5</v>
      </c>
      <c s="6" t="s">
        <v>490</v>
      </c>
      <c s="36" t="s">
        <v>491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1203</v>
      </c>
      <c>
        <f>(M228*21)/100</f>
      </c>
      <c t="s">
        <v>28</v>
      </c>
    </row>
    <row r="229" spans="1:5" ht="12.75">
      <c r="A229" s="35" t="s">
        <v>56</v>
      </c>
      <c r="E229" s="39" t="s">
        <v>490</v>
      </c>
    </row>
    <row r="230" spans="1:5" ht="12.75">
      <c r="A230" s="35" t="s">
        <v>58</v>
      </c>
      <c r="E230" s="40" t="s">
        <v>5</v>
      </c>
    </row>
    <row r="231" spans="1:5" ht="12.75">
      <c r="A231" t="s">
        <v>59</v>
      </c>
      <c r="E231" s="39" t="s">
        <v>5</v>
      </c>
    </row>
    <row r="232" spans="1:16" ht="12.75">
      <c r="A232" t="s">
        <v>50</v>
      </c>
      <c s="34" t="s">
        <v>242</v>
      </c>
      <c s="34" t="s">
        <v>1231</v>
      </c>
      <c s="35" t="s">
        <v>5</v>
      </c>
      <c s="6" t="s">
        <v>315</v>
      </c>
      <c s="36" t="s">
        <v>202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1203</v>
      </c>
      <c>
        <f>(M232*21)/100</f>
      </c>
      <c t="s">
        <v>28</v>
      </c>
    </row>
    <row r="233" spans="1:5" ht="12.75">
      <c r="A233" s="35" t="s">
        <v>56</v>
      </c>
      <c r="E233" s="39" t="s">
        <v>315</v>
      </c>
    </row>
    <row r="234" spans="1:5" ht="12.75">
      <c r="A234" s="35" t="s">
        <v>58</v>
      </c>
      <c r="E234" s="40" t="s">
        <v>5</v>
      </c>
    </row>
    <row r="235" spans="1:5" ht="12.75">
      <c r="A235" t="s">
        <v>59</v>
      </c>
      <c r="E235" s="39" t="s">
        <v>5</v>
      </c>
    </row>
    <row r="236" spans="1:16" ht="38.25">
      <c r="A236" t="s">
        <v>50</v>
      </c>
      <c s="34" t="s">
        <v>248</v>
      </c>
      <c s="34" t="s">
        <v>326</v>
      </c>
      <c s="35" t="s">
        <v>5</v>
      </c>
      <c s="6" t="s">
        <v>327</v>
      </c>
      <c s="36" t="s">
        <v>54</v>
      </c>
      <c s="37">
        <v>0.9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328</v>
      </c>
      <c>
        <f>(M236*21)/100</f>
      </c>
      <c t="s">
        <v>28</v>
      </c>
    </row>
    <row r="237" spans="1:5" ht="51">
      <c r="A237" s="35" t="s">
        <v>56</v>
      </c>
      <c r="E237" s="39" t="s">
        <v>329</v>
      </c>
    </row>
    <row r="238" spans="1:5" ht="12.75">
      <c r="A238" s="35" t="s">
        <v>58</v>
      </c>
      <c r="E238" s="40" t="s">
        <v>5</v>
      </c>
    </row>
    <row r="239" spans="1:5" ht="12.75">
      <c r="A239" t="s">
        <v>59</v>
      </c>
      <c r="E239" s="39" t="s">
        <v>5</v>
      </c>
    </row>
    <row r="240" spans="1:16" ht="25.5">
      <c r="A240" t="s">
        <v>50</v>
      </c>
      <c s="34" t="s">
        <v>251</v>
      </c>
      <c s="34" t="s">
        <v>331</v>
      </c>
      <c s="35" t="s">
        <v>5</v>
      </c>
      <c s="6" t="s">
        <v>332</v>
      </c>
      <c s="36" t="s">
        <v>54</v>
      </c>
      <c s="37">
        <v>0.9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328</v>
      </c>
      <c>
        <f>(M240*21)/100</f>
      </c>
      <c t="s">
        <v>28</v>
      </c>
    </row>
    <row r="241" spans="1:5" ht="25.5">
      <c r="A241" s="35" t="s">
        <v>56</v>
      </c>
      <c r="E241" s="39" t="s">
        <v>332</v>
      </c>
    </row>
    <row r="242" spans="1:5" ht="12.75">
      <c r="A242" s="35" t="s">
        <v>58</v>
      </c>
      <c r="E242" s="40" t="s">
        <v>5</v>
      </c>
    </row>
    <row r="243" spans="1:5" ht="12.75">
      <c r="A243" t="s">
        <v>59</v>
      </c>
      <c r="E24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COUNTIFS(L8:L230,"=0",A8:A230,"P")+COUNTIFS(L8:L230,"",A8:A230,"P")+SUM(Q8:Q230)</f>
      </c>
    </row>
    <row r="8" spans="1:13" ht="12.75">
      <c r="A8" t="s">
        <v>45</v>
      </c>
      <c r="C8" s="28" t="s">
        <v>1234</v>
      </c>
      <c r="E8" s="30" t="s">
        <v>1233</v>
      </c>
      <c r="J8" s="29">
        <f>0+J9+J14+J51+J112+J153</f>
      </c>
      <c s="29">
        <f>0+K9+K14+K51+K112+K153</f>
      </c>
      <c s="29">
        <f>0+L9+L14+L51+L112+L153</f>
      </c>
      <c s="29">
        <f>0+M9+M14+M51+M112+M153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280</v>
      </c>
      <c s="34" t="s">
        <v>52</v>
      </c>
      <c s="35" t="s">
        <v>5</v>
      </c>
      <c s="6" t="s">
        <v>53</v>
      </c>
      <c s="36" t="s">
        <v>54</v>
      </c>
      <c s="37">
        <v>2.5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</v>
      </c>
    </row>
    <row r="13" spans="1:5" ht="12.75">
      <c r="A13" t="s">
        <v>59</v>
      </c>
      <c r="E13" s="39" t="s">
        <v>5</v>
      </c>
    </row>
    <row r="14" spans="1:13" ht="12.75">
      <c r="A14" t="s">
        <v>47</v>
      </c>
      <c r="C14" s="31" t="s">
        <v>60</v>
      </c>
      <c r="E14" s="33" t="s">
        <v>61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50</v>
      </c>
      <c s="34" t="s">
        <v>62</v>
      </c>
      <c s="34" t="s">
        <v>1235</v>
      </c>
      <c s="35" t="s">
        <v>5</v>
      </c>
      <c s="6" t="s">
        <v>1236</v>
      </c>
      <c s="36" t="s">
        <v>206</v>
      </c>
      <c s="37">
        <v>23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1203</v>
      </c>
      <c>
        <f>(M15*21)/100</f>
      </c>
      <c t="s">
        <v>28</v>
      </c>
    </row>
    <row r="16" spans="1:5" ht="12.75">
      <c r="A16" s="35" t="s">
        <v>56</v>
      </c>
      <c r="E16" s="39" t="s">
        <v>1236</v>
      </c>
    </row>
    <row r="17" spans="1:5" ht="12.75">
      <c r="A17" s="35" t="s">
        <v>58</v>
      </c>
      <c r="E17" s="40" t="s">
        <v>5</v>
      </c>
    </row>
    <row r="18" spans="1:5" ht="12.75">
      <c r="A18" t="s">
        <v>59</v>
      </c>
      <c r="E18" s="39" t="s">
        <v>5</v>
      </c>
    </row>
    <row r="19" spans="1:16" ht="12.75">
      <c r="A19" t="s">
        <v>50</v>
      </c>
      <c s="34" t="s">
        <v>28</v>
      </c>
      <c s="34" t="s">
        <v>1237</v>
      </c>
      <c s="35" t="s">
        <v>5</v>
      </c>
      <c s="6" t="s">
        <v>1238</v>
      </c>
      <c s="36" t="s">
        <v>206</v>
      </c>
      <c s="37">
        <v>23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1203</v>
      </c>
      <c>
        <f>(M19*21)/100</f>
      </c>
      <c t="s">
        <v>28</v>
      </c>
    </row>
    <row r="20" spans="1:5" ht="12.75">
      <c r="A20" s="35" t="s">
        <v>56</v>
      </c>
      <c r="E20" s="39" t="s">
        <v>1238</v>
      </c>
    </row>
    <row r="21" spans="1:5" ht="12.75">
      <c r="A21" s="35" t="s">
        <v>58</v>
      </c>
      <c r="E21" s="40" t="s">
        <v>5</v>
      </c>
    </row>
    <row r="22" spans="1:5" ht="12.75">
      <c r="A22" t="s">
        <v>59</v>
      </c>
      <c r="E22" s="39" t="s">
        <v>5</v>
      </c>
    </row>
    <row r="23" spans="1:16" ht="12.75">
      <c r="A23" t="s">
        <v>50</v>
      </c>
      <c s="34" t="s">
        <v>26</v>
      </c>
      <c s="34" t="s">
        <v>1239</v>
      </c>
      <c s="35" t="s">
        <v>5</v>
      </c>
      <c s="6" t="s">
        <v>1240</v>
      </c>
      <c s="36" t="s">
        <v>206</v>
      </c>
      <c s="37">
        <v>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1203</v>
      </c>
      <c>
        <f>(M23*21)/100</f>
      </c>
      <c t="s">
        <v>28</v>
      </c>
    </row>
    <row r="24" spans="1:5" ht="12.75">
      <c r="A24" s="35" t="s">
        <v>56</v>
      </c>
      <c r="E24" s="39" t="s">
        <v>1240</v>
      </c>
    </row>
    <row r="25" spans="1:5" ht="12.75">
      <c r="A25" s="35" t="s">
        <v>58</v>
      </c>
      <c r="E25" s="40" t="s">
        <v>5</v>
      </c>
    </row>
    <row r="26" spans="1:5" ht="12.75">
      <c r="A26" t="s">
        <v>59</v>
      </c>
      <c r="E26" s="39" t="s">
        <v>5</v>
      </c>
    </row>
    <row r="27" spans="1:16" ht="12.75">
      <c r="A27" t="s">
        <v>50</v>
      </c>
      <c s="34" t="s">
        <v>71</v>
      </c>
      <c s="34" t="s">
        <v>1241</v>
      </c>
      <c s="35" t="s">
        <v>5</v>
      </c>
      <c s="6" t="s">
        <v>1242</v>
      </c>
      <c s="36" t="s">
        <v>206</v>
      </c>
      <c s="37">
        <v>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1203</v>
      </c>
      <c>
        <f>(M27*21)/100</f>
      </c>
      <c t="s">
        <v>28</v>
      </c>
    </row>
    <row r="28" spans="1:5" ht="12.75">
      <c r="A28" s="35" t="s">
        <v>56</v>
      </c>
      <c r="E28" s="39" t="s">
        <v>1242</v>
      </c>
    </row>
    <row r="29" spans="1:5" ht="12.75">
      <c r="A29" s="35" t="s">
        <v>58</v>
      </c>
      <c r="E29" s="40" t="s">
        <v>5</v>
      </c>
    </row>
    <row r="30" spans="1:5" ht="12.75">
      <c r="A30" t="s">
        <v>59</v>
      </c>
      <c r="E30" s="39" t="s">
        <v>5</v>
      </c>
    </row>
    <row r="31" spans="1:16" ht="12.75">
      <c r="A31" t="s">
        <v>50</v>
      </c>
      <c s="34" t="s">
        <v>27</v>
      </c>
      <c s="34" t="s">
        <v>1243</v>
      </c>
      <c s="35" t="s">
        <v>5</v>
      </c>
      <c s="6" t="s">
        <v>1244</v>
      </c>
      <c s="36" t="s">
        <v>65</v>
      </c>
      <c s="37">
        <v>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1244</v>
      </c>
    </row>
    <row r="33" spans="1:5" ht="12.75">
      <c r="A33" s="35" t="s">
        <v>58</v>
      </c>
      <c r="E33" s="40" t="s">
        <v>5</v>
      </c>
    </row>
    <row r="34" spans="1:5" ht="12.75">
      <c r="A34" t="s">
        <v>59</v>
      </c>
      <c r="E34" s="39" t="s">
        <v>5</v>
      </c>
    </row>
    <row r="35" spans="1:16" ht="12.75">
      <c r="A35" t="s">
        <v>50</v>
      </c>
      <c s="34" t="s">
        <v>79</v>
      </c>
      <c s="34" t="s">
        <v>1245</v>
      </c>
      <c s="35" t="s">
        <v>5</v>
      </c>
      <c s="6" t="s">
        <v>1246</v>
      </c>
      <c s="36" t="s">
        <v>65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1246</v>
      </c>
    </row>
    <row r="37" spans="1:5" ht="12.75">
      <c r="A37" s="35" t="s">
        <v>58</v>
      </c>
      <c r="E37" s="40" t="s">
        <v>5</v>
      </c>
    </row>
    <row r="38" spans="1:5" ht="12.75">
      <c r="A38" t="s">
        <v>59</v>
      </c>
      <c r="E38" s="39" t="s">
        <v>5</v>
      </c>
    </row>
    <row r="39" spans="1:16" ht="12.75">
      <c r="A39" t="s">
        <v>50</v>
      </c>
      <c s="34" t="s">
        <v>82</v>
      </c>
      <c s="34" t="s">
        <v>1247</v>
      </c>
      <c s="35" t="s">
        <v>5</v>
      </c>
      <c s="6" t="s">
        <v>1248</v>
      </c>
      <c s="36" t="s">
        <v>65</v>
      </c>
      <c s="37">
        <v>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1248</v>
      </c>
    </row>
    <row r="41" spans="1:5" ht="12.75">
      <c r="A41" s="35" t="s">
        <v>58</v>
      </c>
      <c r="E41" s="40" t="s">
        <v>5</v>
      </c>
    </row>
    <row r="42" spans="1:5" ht="12.75">
      <c r="A42" t="s">
        <v>59</v>
      </c>
      <c r="E42" s="39" t="s">
        <v>5</v>
      </c>
    </row>
    <row r="43" spans="1:16" ht="12.75">
      <c r="A43" t="s">
        <v>50</v>
      </c>
      <c s="34" t="s">
        <v>85</v>
      </c>
      <c s="34" t="s">
        <v>1249</v>
      </c>
      <c s="35" t="s">
        <v>5</v>
      </c>
      <c s="6" t="s">
        <v>1250</v>
      </c>
      <c s="36" t="s">
        <v>206</v>
      </c>
      <c s="37">
        <v>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1203</v>
      </c>
      <c>
        <f>(M43*21)/100</f>
      </c>
      <c t="s">
        <v>28</v>
      </c>
    </row>
    <row r="44" spans="1:5" ht="12.75">
      <c r="A44" s="35" t="s">
        <v>56</v>
      </c>
      <c r="E44" s="39" t="s">
        <v>1250</v>
      </c>
    </row>
    <row r="45" spans="1:5" ht="12.75">
      <c r="A45" s="35" t="s">
        <v>58</v>
      </c>
      <c r="E45" s="40" t="s">
        <v>5</v>
      </c>
    </row>
    <row r="46" spans="1:5" ht="12.75">
      <c r="A46" t="s">
        <v>59</v>
      </c>
      <c r="E46" s="39" t="s">
        <v>5</v>
      </c>
    </row>
    <row r="47" spans="1:16" ht="12.75">
      <c r="A47" t="s">
        <v>50</v>
      </c>
      <c s="34" t="s">
        <v>175</v>
      </c>
      <c s="34" t="s">
        <v>1251</v>
      </c>
      <c s="35" t="s">
        <v>5</v>
      </c>
      <c s="6" t="s">
        <v>1252</v>
      </c>
      <c s="36" t="s">
        <v>65</v>
      </c>
      <c s="37">
        <v>30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1252</v>
      </c>
    </row>
    <row r="49" spans="1:5" ht="12.75">
      <c r="A49" s="35" t="s">
        <v>58</v>
      </c>
      <c r="E49" s="40" t="s">
        <v>5</v>
      </c>
    </row>
    <row r="50" spans="1:5" ht="12.75">
      <c r="A50" t="s">
        <v>59</v>
      </c>
      <c r="E50" s="39" t="s">
        <v>5</v>
      </c>
    </row>
    <row r="51" spans="1:13" ht="12.75">
      <c r="A51" t="s">
        <v>47</v>
      </c>
      <c r="C51" s="31" t="s">
        <v>118</v>
      </c>
      <c r="E51" s="33" t="s">
        <v>170</v>
      </c>
      <c r="J51" s="32">
        <f>0</f>
      </c>
      <c s="32">
        <f>0</f>
      </c>
      <c s="32">
        <f>0+L52+L56+L60+L64+L68+L72+L76+L80+L84+L88+L92+L96+L100+L104+L108</f>
      </c>
      <c s="32">
        <f>0+M52+M56+M60+M64+M68+M72+M76+M80+M84+M88+M92+M96+M100+M104+M108</f>
      </c>
    </row>
    <row r="52" spans="1:16" ht="12.75">
      <c r="A52" t="s">
        <v>50</v>
      </c>
      <c s="34" t="s">
        <v>91</v>
      </c>
      <c s="34" t="s">
        <v>1253</v>
      </c>
      <c s="35" t="s">
        <v>5</v>
      </c>
      <c s="6" t="s">
        <v>1254</v>
      </c>
      <c s="36" t="s">
        <v>206</v>
      </c>
      <c s="37">
        <v>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1203</v>
      </c>
      <c>
        <f>(M52*21)/100</f>
      </c>
      <c t="s">
        <v>28</v>
      </c>
    </row>
    <row r="53" spans="1:5" ht="12.75">
      <c r="A53" s="35" t="s">
        <v>56</v>
      </c>
      <c r="E53" s="39" t="s">
        <v>1254</v>
      </c>
    </row>
    <row r="54" spans="1:5" ht="12.75">
      <c r="A54" s="35" t="s">
        <v>58</v>
      </c>
      <c r="E54" s="40" t="s">
        <v>5</v>
      </c>
    </row>
    <row r="55" spans="1:5" ht="12.75">
      <c r="A55" t="s">
        <v>59</v>
      </c>
      <c r="E55" s="39" t="s">
        <v>5</v>
      </c>
    </row>
    <row r="56" spans="1:16" ht="12.75">
      <c r="A56" t="s">
        <v>50</v>
      </c>
      <c s="34" t="s">
        <v>94</v>
      </c>
      <c s="34" t="s">
        <v>1255</v>
      </c>
      <c s="35" t="s">
        <v>5</v>
      </c>
      <c s="6" t="s">
        <v>1256</v>
      </c>
      <c s="36" t="s">
        <v>206</v>
      </c>
      <c s="37">
        <v>23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1203</v>
      </c>
      <c>
        <f>(M56*21)/100</f>
      </c>
      <c t="s">
        <v>28</v>
      </c>
    </row>
    <row r="57" spans="1:5" ht="12.75">
      <c r="A57" s="35" t="s">
        <v>56</v>
      </c>
      <c r="E57" s="39" t="s">
        <v>1256</v>
      </c>
    </row>
    <row r="58" spans="1:5" ht="12.75">
      <c r="A58" s="35" t="s">
        <v>58</v>
      </c>
      <c r="E58" s="40" t="s">
        <v>5</v>
      </c>
    </row>
    <row r="59" spans="1:5" ht="12.75">
      <c r="A59" t="s">
        <v>59</v>
      </c>
      <c r="E59" s="39" t="s">
        <v>5</v>
      </c>
    </row>
    <row r="60" spans="1:16" ht="12.75">
      <c r="A60" t="s">
        <v>50</v>
      </c>
      <c s="34" t="s">
        <v>115</v>
      </c>
      <c s="34" t="s">
        <v>1257</v>
      </c>
      <c s="35" t="s">
        <v>5</v>
      </c>
      <c s="6" t="s">
        <v>1258</v>
      </c>
      <c s="36" t="s">
        <v>206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1203</v>
      </c>
      <c>
        <f>(M60*21)/100</f>
      </c>
      <c t="s">
        <v>28</v>
      </c>
    </row>
    <row r="61" spans="1:5" ht="12.75">
      <c r="A61" s="35" t="s">
        <v>56</v>
      </c>
      <c r="E61" s="39" t="s">
        <v>1258</v>
      </c>
    </row>
    <row r="62" spans="1:5" ht="12.75">
      <c r="A62" s="35" t="s">
        <v>58</v>
      </c>
      <c r="E62" s="40" t="s">
        <v>5</v>
      </c>
    </row>
    <row r="63" spans="1:5" ht="12.75">
      <c r="A63" t="s">
        <v>59</v>
      </c>
      <c r="E63" s="39" t="s">
        <v>5</v>
      </c>
    </row>
    <row r="64" spans="1:16" ht="25.5">
      <c r="A64" t="s">
        <v>50</v>
      </c>
      <c s="34" t="s">
        <v>120</v>
      </c>
      <c s="34" t="s">
        <v>1259</v>
      </c>
      <c s="35" t="s">
        <v>5</v>
      </c>
      <c s="6" t="s">
        <v>1260</v>
      </c>
      <c s="36" t="s">
        <v>65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1203</v>
      </c>
      <c>
        <f>(M64*21)/100</f>
      </c>
      <c t="s">
        <v>28</v>
      </c>
    </row>
    <row r="65" spans="1:5" ht="25.5">
      <c r="A65" s="35" t="s">
        <v>56</v>
      </c>
      <c r="E65" s="39" t="s">
        <v>1260</v>
      </c>
    </row>
    <row r="66" spans="1:5" ht="12.75">
      <c r="A66" s="35" t="s">
        <v>58</v>
      </c>
      <c r="E66" s="40" t="s">
        <v>5</v>
      </c>
    </row>
    <row r="67" spans="1:5" ht="12.75">
      <c r="A67" t="s">
        <v>59</v>
      </c>
      <c r="E67" s="39" t="s">
        <v>5</v>
      </c>
    </row>
    <row r="68" spans="1:16" ht="12.75">
      <c r="A68" t="s">
        <v>50</v>
      </c>
      <c s="34" t="s">
        <v>129</v>
      </c>
      <c s="34" t="s">
        <v>1261</v>
      </c>
      <c s="35" t="s">
        <v>5</v>
      </c>
      <c s="6" t="s">
        <v>1262</v>
      </c>
      <c s="36" t="s">
        <v>206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1203</v>
      </c>
      <c>
        <f>(M68*21)/100</f>
      </c>
      <c t="s">
        <v>28</v>
      </c>
    </row>
    <row r="69" spans="1:5" ht="12.75">
      <c r="A69" s="35" t="s">
        <v>56</v>
      </c>
      <c r="E69" s="39" t="s">
        <v>1262</v>
      </c>
    </row>
    <row r="70" spans="1:5" ht="12.75">
      <c r="A70" s="35" t="s">
        <v>58</v>
      </c>
      <c r="E70" s="40" t="s">
        <v>5</v>
      </c>
    </row>
    <row r="71" spans="1:5" ht="12.75">
      <c r="A71" t="s">
        <v>59</v>
      </c>
      <c r="E71" s="39" t="s">
        <v>5</v>
      </c>
    </row>
    <row r="72" spans="1:16" ht="12.75">
      <c r="A72" t="s">
        <v>50</v>
      </c>
      <c s="34" t="s">
        <v>132</v>
      </c>
      <c s="34" t="s">
        <v>1263</v>
      </c>
      <c s="35" t="s">
        <v>5</v>
      </c>
      <c s="6" t="s">
        <v>1264</v>
      </c>
      <c s="36" t="s">
        <v>206</v>
      </c>
      <c s="37">
        <v>15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1203</v>
      </c>
      <c>
        <f>(M72*21)/100</f>
      </c>
      <c t="s">
        <v>28</v>
      </c>
    </row>
    <row r="73" spans="1:5" ht="12.75">
      <c r="A73" s="35" t="s">
        <v>56</v>
      </c>
      <c r="E73" s="39" t="s">
        <v>1264</v>
      </c>
    </row>
    <row r="74" spans="1:5" ht="12.75">
      <c r="A74" s="35" t="s">
        <v>58</v>
      </c>
      <c r="E74" s="40" t="s">
        <v>5</v>
      </c>
    </row>
    <row r="75" spans="1:5" ht="12.75">
      <c r="A75" t="s">
        <v>59</v>
      </c>
      <c r="E75" s="39" t="s">
        <v>5</v>
      </c>
    </row>
    <row r="76" spans="1:16" ht="12.75">
      <c r="A76" t="s">
        <v>50</v>
      </c>
      <c s="34" t="s">
        <v>134</v>
      </c>
      <c s="34" t="s">
        <v>1265</v>
      </c>
      <c s="35" t="s">
        <v>5</v>
      </c>
      <c s="6" t="s">
        <v>1266</v>
      </c>
      <c s="36" t="s">
        <v>206</v>
      </c>
      <c s="37">
        <v>25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1203</v>
      </c>
      <c>
        <f>(M76*21)/100</f>
      </c>
      <c t="s">
        <v>28</v>
      </c>
    </row>
    <row r="77" spans="1:5" ht="12.75">
      <c r="A77" s="35" t="s">
        <v>56</v>
      </c>
      <c r="E77" s="39" t="s">
        <v>1266</v>
      </c>
    </row>
    <row r="78" spans="1:5" ht="12.75">
      <c r="A78" s="35" t="s">
        <v>58</v>
      </c>
      <c r="E78" s="40" t="s">
        <v>5</v>
      </c>
    </row>
    <row r="79" spans="1:5" ht="12.75">
      <c r="A79" t="s">
        <v>59</v>
      </c>
      <c r="E79" s="39" t="s">
        <v>5</v>
      </c>
    </row>
    <row r="80" spans="1:16" ht="12.75">
      <c r="A80" t="s">
        <v>50</v>
      </c>
      <c s="34" t="s">
        <v>178</v>
      </c>
      <c s="34" t="s">
        <v>185</v>
      </c>
      <c s="35" t="s">
        <v>5</v>
      </c>
      <c s="6" t="s">
        <v>186</v>
      </c>
      <c s="36" t="s">
        <v>174</v>
      </c>
      <c s="37">
        <v>3000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28</v>
      </c>
    </row>
    <row r="81" spans="1:5" ht="12.75">
      <c r="A81" s="35" t="s">
        <v>56</v>
      </c>
      <c r="E81" s="39" t="s">
        <v>186</v>
      </c>
    </row>
    <row r="82" spans="1:5" ht="12.75">
      <c r="A82" s="35" t="s">
        <v>58</v>
      </c>
      <c r="E82" s="40" t="s">
        <v>5</v>
      </c>
    </row>
    <row r="83" spans="1:5" ht="12.75">
      <c r="A83" t="s">
        <v>59</v>
      </c>
      <c r="E83" s="39" t="s">
        <v>5</v>
      </c>
    </row>
    <row r="84" spans="1:16" ht="12.75">
      <c r="A84" t="s">
        <v>50</v>
      </c>
      <c s="34" t="s">
        <v>181</v>
      </c>
      <c s="34" t="s">
        <v>1267</v>
      </c>
      <c s="35" t="s">
        <v>5</v>
      </c>
      <c s="6" t="s">
        <v>533</v>
      </c>
      <c s="36" t="s">
        <v>174</v>
      </c>
      <c s="37">
        <v>1700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1203</v>
      </c>
      <c>
        <f>(M84*21)/100</f>
      </c>
      <c t="s">
        <v>28</v>
      </c>
    </row>
    <row r="85" spans="1:5" ht="12.75">
      <c r="A85" s="35" t="s">
        <v>56</v>
      </c>
      <c r="E85" s="39" t="s">
        <v>533</v>
      </c>
    </row>
    <row r="86" spans="1:5" ht="12.75">
      <c r="A86" s="35" t="s">
        <v>58</v>
      </c>
      <c r="E86" s="40" t="s">
        <v>5</v>
      </c>
    </row>
    <row r="87" spans="1:5" ht="12.75">
      <c r="A87" t="s">
        <v>59</v>
      </c>
      <c r="E87" s="39" t="s">
        <v>5</v>
      </c>
    </row>
    <row r="88" spans="1:16" ht="38.25">
      <c r="A88" t="s">
        <v>50</v>
      </c>
      <c s="34" t="s">
        <v>184</v>
      </c>
      <c s="34" t="s">
        <v>1268</v>
      </c>
      <c s="35" t="s">
        <v>5</v>
      </c>
      <c s="6" t="s">
        <v>1269</v>
      </c>
      <c s="36" t="s">
        <v>174</v>
      </c>
      <c s="37">
        <v>1300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28</v>
      </c>
    </row>
    <row r="89" spans="1:5" ht="38.25">
      <c r="A89" s="35" t="s">
        <v>56</v>
      </c>
      <c r="E89" s="39" t="s">
        <v>1270</v>
      </c>
    </row>
    <row r="90" spans="1:5" ht="12.75">
      <c r="A90" s="35" t="s">
        <v>58</v>
      </c>
      <c r="E90" s="40" t="s">
        <v>5</v>
      </c>
    </row>
    <row r="91" spans="1:5" ht="12.75">
      <c r="A91" t="s">
        <v>59</v>
      </c>
      <c r="E91" s="39" t="s">
        <v>5</v>
      </c>
    </row>
    <row r="92" spans="1:16" ht="12.75">
      <c r="A92" t="s">
        <v>50</v>
      </c>
      <c s="34" t="s">
        <v>187</v>
      </c>
      <c s="34" t="s">
        <v>270</v>
      </c>
      <c s="35" t="s">
        <v>5</v>
      </c>
      <c s="6" t="s">
        <v>271</v>
      </c>
      <c s="36" t="s">
        <v>174</v>
      </c>
      <c s="37">
        <v>300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28</v>
      </c>
    </row>
    <row r="93" spans="1:5" ht="12.75">
      <c r="A93" s="35" t="s">
        <v>56</v>
      </c>
      <c r="E93" s="39" t="s">
        <v>271</v>
      </c>
    </row>
    <row r="94" spans="1:5" ht="12.75">
      <c r="A94" s="35" t="s">
        <v>58</v>
      </c>
      <c r="E94" s="40" t="s">
        <v>5</v>
      </c>
    </row>
    <row r="95" spans="1:5" ht="12.75">
      <c r="A95" t="s">
        <v>59</v>
      </c>
      <c r="E95" s="39" t="s">
        <v>5</v>
      </c>
    </row>
    <row r="96" spans="1:16" ht="12.75">
      <c r="A96" t="s">
        <v>50</v>
      </c>
      <c s="34" t="s">
        <v>190</v>
      </c>
      <c s="34" t="s">
        <v>273</v>
      </c>
      <c s="35" t="s">
        <v>5</v>
      </c>
      <c s="6" t="s">
        <v>274</v>
      </c>
      <c s="36" t="s">
        <v>174</v>
      </c>
      <c s="37">
        <v>315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274</v>
      </c>
    </row>
    <row r="98" spans="1:5" ht="12.75">
      <c r="A98" s="35" t="s">
        <v>58</v>
      </c>
      <c r="E98" s="40" t="s">
        <v>5</v>
      </c>
    </row>
    <row r="99" spans="1:5" ht="12.75">
      <c r="A99" t="s">
        <v>59</v>
      </c>
      <c r="E99" s="39" t="s">
        <v>5</v>
      </c>
    </row>
    <row r="100" spans="1:16" ht="12.75">
      <c r="A100" t="s">
        <v>50</v>
      </c>
      <c s="34" t="s">
        <v>193</v>
      </c>
      <c s="34" t="s">
        <v>445</v>
      </c>
      <c s="35" t="s">
        <v>5</v>
      </c>
      <c s="6" t="s">
        <v>446</v>
      </c>
      <c s="36" t="s">
        <v>174</v>
      </c>
      <c s="37">
        <v>300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12.75">
      <c r="A101" s="35" t="s">
        <v>56</v>
      </c>
      <c r="E101" s="39" t="s">
        <v>446</v>
      </c>
    </row>
    <row r="102" spans="1:5" ht="12.75">
      <c r="A102" s="35" t="s">
        <v>58</v>
      </c>
      <c r="E102" s="40" t="s">
        <v>5</v>
      </c>
    </row>
    <row r="103" spans="1:5" ht="12.75">
      <c r="A103" t="s">
        <v>59</v>
      </c>
      <c r="E103" s="39" t="s">
        <v>5</v>
      </c>
    </row>
    <row r="104" spans="1:16" ht="12.75">
      <c r="A104" t="s">
        <v>50</v>
      </c>
      <c s="34" t="s">
        <v>196</v>
      </c>
      <c s="34" t="s">
        <v>461</v>
      </c>
      <c s="35" t="s">
        <v>5</v>
      </c>
      <c s="6" t="s">
        <v>594</v>
      </c>
      <c s="36" t="s">
        <v>174</v>
      </c>
      <c s="37">
        <v>315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594</v>
      </c>
    </row>
    <row r="106" spans="1:5" ht="12.75">
      <c r="A106" s="35" t="s">
        <v>58</v>
      </c>
      <c r="E106" s="40" t="s">
        <v>5</v>
      </c>
    </row>
    <row r="107" spans="1:5" ht="12.75">
      <c r="A107" t="s">
        <v>59</v>
      </c>
      <c r="E107" s="39" t="s">
        <v>5</v>
      </c>
    </row>
    <row r="108" spans="1:16" ht="12.75">
      <c r="A108" t="s">
        <v>50</v>
      </c>
      <c s="34" t="s">
        <v>272</v>
      </c>
      <c s="34" t="s">
        <v>552</v>
      </c>
      <c s="35" t="s">
        <v>5</v>
      </c>
      <c s="6" t="s">
        <v>553</v>
      </c>
      <c s="36" t="s">
        <v>65</v>
      </c>
      <c s="37">
        <v>23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553</v>
      </c>
    </row>
    <row r="110" spans="1:5" ht="12.75">
      <c r="A110" s="35" t="s">
        <v>58</v>
      </c>
      <c r="E110" s="40" t="s">
        <v>5</v>
      </c>
    </row>
    <row r="111" spans="1:5" ht="12.75">
      <c r="A111" t="s">
        <v>59</v>
      </c>
      <c r="E111" s="39" t="s">
        <v>5</v>
      </c>
    </row>
    <row r="112" spans="1:13" ht="12.75">
      <c r="A112" t="s">
        <v>47</v>
      </c>
      <c r="C112" s="31" t="s">
        <v>146</v>
      </c>
      <c r="E112" s="33" t="s">
        <v>279</v>
      </c>
      <c r="J112" s="32">
        <f>0</f>
      </c>
      <c s="32">
        <f>0</f>
      </c>
      <c s="32">
        <f>0+L113+L117+L121+L125+L129+L133+L137+L141+L145+L149</f>
      </c>
      <c s="32">
        <f>0+M113+M117+M121+M125+M129+M133+M137+M141+M145+M149</f>
      </c>
    </row>
    <row r="113" spans="1:16" ht="12.75">
      <c r="A113" t="s">
        <v>50</v>
      </c>
      <c s="34" t="s">
        <v>151</v>
      </c>
      <c s="34" t="s">
        <v>1271</v>
      </c>
      <c s="35" t="s">
        <v>5</v>
      </c>
      <c s="6" t="s">
        <v>1272</v>
      </c>
      <c s="36" t="s">
        <v>202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1203</v>
      </c>
      <c>
        <f>(M113*21)/100</f>
      </c>
      <c t="s">
        <v>28</v>
      </c>
    </row>
    <row r="114" spans="1:5" ht="12.75">
      <c r="A114" s="35" t="s">
        <v>56</v>
      </c>
      <c r="E114" s="39" t="s">
        <v>1272</v>
      </c>
    </row>
    <row r="115" spans="1:5" ht="12.75">
      <c r="A115" s="35" t="s">
        <v>58</v>
      </c>
      <c r="E115" s="40" t="s">
        <v>5</v>
      </c>
    </row>
    <row r="116" spans="1:5" ht="12.75">
      <c r="A116" t="s">
        <v>59</v>
      </c>
      <c r="E116" s="39" t="s">
        <v>5</v>
      </c>
    </row>
    <row r="117" spans="1:16" ht="12.75">
      <c r="A117" t="s">
        <v>50</v>
      </c>
      <c s="34" t="s">
        <v>154</v>
      </c>
      <c s="34" t="s">
        <v>293</v>
      </c>
      <c s="35" t="s">
        <v>5</v>
      </c>
      <c s="6" t="s">
        <v>294</v>
      </c>
      <c s="36" t="s">
        <v>174</v>
      </c>
      <c s="37">
        <v>300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28</v>
      </c>
    </row>
    <row r="118" spans="1:5" ht="12.75">
      <c r="A118" s="35" t="s">
        <v>56</v>
      </c>
      <c r="E118" s="39" t="s">
        <v>294</v>
      </c>
    </row>
    <row r="119" spans="1:5" ht="12.75">
      <c r="A119" s="35" t="s">
        <v>58</v>
      </c>
      <c r="E119" s="40" t="s">
        <v>5</v>
      </c>
    </row>
    <row r="120" spans="1:5" ht="12.75">
      <c r="A120" t="s">
        <v>59</v>
      </c>
      <c r="E120" s="39" t="s">
        <v>5</v>
      </c>
    </row>
    <row r="121" spans="1:16" ht="12.75">
      <c r="A121" t="s">
        <v>50</v>
      </c>
      <c s="34" t="s">
        <v>157</v>
      </c>
      <c s="34" t="s">
        <v>620</v>
      </c>
      <c s="35" t="s">
        <v>5</v>
      </c>
      <c s="6" t="s">
        <v>291</v>
      </c>
      <c s="36" t="s">
        <v>174</v>
      </c>
      <c s="37">
        <v>300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1203</v>
      </c>
      <c>
        <f>(M121*21)/100</f>
      </c>
      <c t="s">
        <v>28</v>
      </c>
    </row>
    <row r="122" spans="1:5" ht="12.75">
      <c r="A122" s="35" t="s">
        <v>56</v>
      </c>
      <c r="E122" s="39" t="s">
        <v>291</v>
      </c>
    </row>
    <row r="123" spans="1:5" ht="12.75">
      <c r="A123" s="35" t="s">
        <v>58</v>
      </c>
      <c r="E123" s="40" t="s">
        <v>5</v>
      </c>
    </row>
    <row r="124" spans="1:5" ht="12.75">
      <c r="A124" t="s">
        <v>59</v>
      </c>
      <c r="E124" s="39" t="s">
        <v>5</v>
      </c>
    </row>
    <row r="125" spans="1:16" ht="12.75">
      <c r="A125" t="s">
        <v>50</v>
      </c>
      <c s="34" t="s">
        <v>160</v>
      </c>
      <c s="34" t="s">
        <v>1273</v>
      </c>
      <c s="35" t="s">
        <v>5</v>
      </c>
      <c s="6" t="s">
        <v>574</v>
      </c>
      <c s="36" t="s">
        <v>484</v>
      </c>
      <c s="37">
        <v>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1203</v>
      </c>
      <c>
        <f>(M125*21)/100</f>
      </c>
      <c t="s">
        <v>28</v>
      </c>
    </row>
    <row r="126" spans="1:5" ht="12.75">
      <c r="A126" s="35" t="s">
        <v>56</v>
      </c>
      <c r="E126" s="39" t="s">
        <v>574</v>
      </c>
    </row>
    <row r="127" spans="1:5" ht="12.75">
      <c r="A127" s="35" t="s">
        <v>58</v>
      </c>
      <c r="E127" s="40" t="s">
        <v>5</v>
      </c>
    </row>
    <row r="128" spans="1:5" ht="12.75">
      <c r="A128" t="s">
        <v>59</v>
      </c>
      <c r="E128" s="39" t="s">
        <v>5</v>
      </c>
    </row>
    <row r="129" spans="1:16" ht="12.75">
      <c r="A129" t="s">
        <v>50</v>
      </c>
      <c s="34" t="s">
        <v>163</v>
      </c>
      <c s="34" t="s">
        <v>575</v>
      </c>
      <c s="35" t="s">
        <v>5</v>
      </c>
      <c s="6" t="s">
        <v>576</v>
      </c>
      <c s="36" t="s">
        <v>202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1203</v>
      </c>
      <c>
        <f>(M129*21)/100</f>
      </c>
      <c t="s">
        <v>28</v>
      </c>
    </row>
    <row r="130" spans="1:5" ht="12.75">
      <c r="A130" s="35" t="s">
        <v>56</v>
      </c>
      <c r="E130" s="39" t="s">
        <v>576</v>
      </c>
    </row>
    <row r="131" spans="1:5" ht="12.75">
      <c r="A131" s="35" t="s">
        <v>58</v>
      </c>
      <c r="E131" s="40" t="s">
        <v>5</v>
      </c>
    </row>
    <row r="132" spans="1:5" ht="12.75">
      <c r="A132" t="s">
        <v>59</v>
      </c>
      <c r="E132" s="39" t="s">
        <v>5</v>
      </c>
    </row>
    <row r="133" spans="1:16" ht="12.75">
      <c r="A133" t="s">
        <v>50</v>
      </c>
      <c s="34" t="s">
        <v>166</v>
      </c>
      <c s="34" t="s">
        <v>1274</v>
      </c>
      <c s="35" t="s">
        <v>5</v>
      </c>
      <c s="6" t="s">
        <v>306</v>
      </c>
      <c s="36" t="s">
        <v>484</v>
      </c>
      <c s="37">
        <v>15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1203</v>
      </c>
      <c>
        <f>(M133*21)/100</f>
      </c>
      <c t="s">
        <v>28</v>
      </c>
    </row>
    <row r="134" spans="1:5" ht="12.75">
      <c r="A134" s="35" t="s">
        <v>56</v>
      </c>
      <c r="E134" s="39" t="s">
        <v>306</v>
      </c>
    </row>
    <row r="135" spans="1:5" ht="12.75">
      <c r="A135" s="35" t="s">
        <v>58</v>
      </c>
      <c r="E135" s="40" t="s">
        <v>5</v>
      </c>
    </row>
    <row r="136" spans="1:5" ht="12.75">
      <c r="A136" t="s">
        <v>59</v>
      </c>
      <c r="E136" s="39" t="s">
        <v>5</v>
      </c>
    </row>
    <row r="137" spans="1:16" ht="12.75">
      <c r="A137" t="s">
        <v>50</v>
      </c>
      <c s="34" t="s">
        <v>171</v>
      </c>
      <c s="34" t="s">
        <v>485</v>
      </c>
      <c s="35" t="s">
        <v>5</v>
      </c>
      <c s="6" t="s">
        <v>309</v>
      </c>
      <c s="36" t="s">
        <v>202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1203</v>
      </c>
      <c>
        <f>(M137*21)/100</f>
      </c>
      <c t="s">
        <v>28</v>
      </c>
    </row>
    <row r="138" spans="1:5" ht="12.75">
      <c r="A138" s="35" t="s">
        <v>56</v>
      </c>
      <c r="E138" s="39" t="s">
        <v>309</v>
      </c>
    </row>
    <row r="139" spans="1:5" ht="12.75">
      <c r="A139" s="35" t="s">
        <v>58</v>
      </c>
      <c r="E139" s="40" t="s">
        <v>5</v>
      </c>
    </row>
    <row r="140" spans="1:5" ht="12.75">
      <c r="A140" t="s">
        <v>59</v>
      </c>
      <c r="E140" s="39" t="s">
        <v>5</v>
      </c>
    </row>
    <row r="141" spans="1:16" ht="25.5">
      <c r="A141" t="s">
        <v>50</v>
      </c>
      <c s="34" t="s">
        <v>199</v>
      </c>
      <c s="34" t="s">
        <v>281</v>
      </c>
      <c s="35" t="s">
        <v>5</v>
      </c>
      <c s="6" t="s">
        <v>282</v>
      </c>
      <c s="36" t="s">
        <v>65</v>
      </c>
      <c s="37">
        <v>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28</v>
      </c>
    </row>
    <row r="142" spans="1:5" ht="25.5">
      <c r="A142" s="35" t="s">
        <v>56</v>
      </c>
      <c r="E142" s="39" t="s">
        <v>282</v>
      </c>
    </row>
    <row r="143" spans="1:5" ht="12.75">
      <c r="A143" s="35" t="s">
        <v>58</v>
      </c>
      <c r="E143" s="40" t="s">
        <v>5</v>
      </c>
    </row>
    <row r="144" spans="1:5" ht="12.75">
      <c r="A144" t="s">
        <v>59</v>
      </c>
      <c r="E144" s="39" t="s">
        <v>5</v>
      </c>
    </row>
    <row r="145" spans="1:16" ht="12.75">
      <c r="A145" t="s">
        <v>50</v>
      </c>
      <c s="34" t="s">
        <v>210</v>
      </c>
      <c s="34" t="s">
        <v>311</v>
      </c>
      <c s="35" t="s">
        <v>5</v>
      </c>
      <c s="6" t="s">
        <v>312</v>
      </c>
      <c s="36" t="s">
        <v>202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1203</v>
      </c>
      <c>
        <f>(M145*21)/100</f>
      </c>
      <c t="s">
        <v>28</v>
      </c>
    </row>
    <row r="146" spans="1:5" ht="12.75">
      <c r="A146" s="35" t="s">
        <v>56</v>
      </c>
      <c r="E146" s="39" t="s">
        <v>312</v>
      </c>
    </row>
    <row r="147" spans="1:5" ht="12.75">
      <c r="A147" s="35" t="s">
        <v>58</v>
      </c>
      <c r="E147" s="40" t="s">
        <v>5</v>
      </c>
    </row>
    <row r="148" spans="1:5" ht="12.75">
      <c r="A148" t="s">
        <v>59</v>
      </c>
      <c r="E148" s="39" t="s">
        <v>5</v>
      </c>
    </row>
    <row r="149" spans="1:16" ht="12.75">
      <c r="A149" t="s">
        <v>50</v>
      </c>
      <c s="34" t="s">
        <v>275</v>
      </c>
      <c s="34" t="s">
        <v>1275</v>
      </c>
      <c s="35" t="s">
        <v>5</v>
      </c>
      <c s="6" t="s">
        <v>578</v>
      </c>
      <c s="36" t="s">
        <v>202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1203</v>
      </c>
      <c>
        <f>(M149*21)/100</f>
      </c>
      <c t="s">
        <v>28</v>
      </c>
    </row>
    <row r="150" spans="1:5" ht="12.75">
      <c r="A150" s="35" t="s">
        <v>56</v>
      </c>
      <c r="E150" s="39" t="s">
        <v>578</v>
      </c>
    </row>
    <row r="151" spans="1:5" ht="12.75">
      <c r="A151" s="35" t="s">
        <v>58</v>
      </c>
      <c r="E151" s="40" t="s">
        <v>5</v>
      </c>
    </row>
    <row r="152" spans="1:5" ht="12.75">
      <c r="A152" t="s">
        <v>59</v>
      </c>
      <c r="E152" s="39" t="s">
        <v>5</v>
      </c>
    </row>
    <row r="153" spans="1:13" ht="12.75">
      <c r="A153" t="s">
        <v>47</v>
      </c>
      <c r="C153" s="31" t="s">
        <v>169</v>
      </c>
      <c r="E153" s="33" t="s">
        <v>1276</v>
      </c>
      <c r="J153" s="32">
        <f>0</f>
      </c>
      <c s="32">
        <f>0</f>
      </c>
      <c s="32">
        <f>0+L154+L158+L162+L166+L170+L174+L178+L182+L186+L190+L194+L198+L202+L206+L210+L214+L218+L222+L226+L230</f>
      </c>
      <c s="32">
        <f>0+M154+M158+M162+M166+M170+M174+M178+M182+M186+M190+M194+M198+M202+M206+M210+M214+M218+M222+M226+M230</f>
      </c>
    </row>
    <row r="154" spans="1:16" ht="12.75">
      <c r="A154" t="s">
        <v>50</v>
      </c>
      <c s="34" t="s">
        <v>213</v>
      </c>
      <c s="34" t="s">
        <v>185</v>
      </c>
      <c s="35" t="s">
        <v>5</v>
      </c>
      <c s="6" t="s">
        <v>186</v>
      </c>
      <c s="36" t="s">
        <v>174</v>
      </c>
      <c s="37">
        <v>35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28</v>
      </c>
    </row>
    <row r="155" spans="1:5" ht="12.75">
      <c r="A155" s="35" t="s">
        <v>56</v>
      </c>
      <c r="E155" s="39" t="s">
        <v>186</v>
      </c>
    </row>
    <row r="156" spans="1:5" ht="12.75">
      <c r="A156" s="35" t="s">
        <v>58</v>
      </c>
      <c r="E156" s="40" t="s">
        <v>5</v>
      </c>
    </row>
    <row r="157" spans="1:5" ht="12.75">
      <c r="A157" t="s">
        <v>59</v>
      </c>
      <c r="E157" s="39" t="s">
        <v>5</v>
      </c>
    </row>
    <row r="158" spans="1:16" ht="12.75">
      <c r="A158" t="s">
        <v>50</v>
      </c>
      <c s="34" t="s">
        <v>214</v>
      </c>
      <c s="34" t="s">
        <v>138</v>
      </c>
      <c s="35" t="s">
        <v>5</v>
      </c>
      <c s="6" t="s">
        <v>585</v>
      </c>
      <c s="36" t="s">
        <v>174</v>
      </c>
      <c s="37">
        <v>40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1203</v>
      </c>
      <c>
        <f>(M158*21)/100</f>
      </c>
      <c t="s">
        <v>28</v>
      </c>
    </row>
    <row r="159" spans="1:5" ht="12.75">
      <c r="A159" s="35" t="s">
        <v>56</v>
      </c>
      <c r="E159" s="39" t="s">
        <v>585</v>
      </c>
    </row>
    <row r="160" spans="1:5" ht="12.75">
      <c r="A160" s="35" t="s">
        <v>58</v>
      </c>
      <c r="E160" s="40" t="s">
        <v>5</v>
      </c>
    </row>
    <row r="161" spans="1:5" ht="12.75">
      <c r="A161" t="s">
        <v>59</v>
      </c>
      <c r="E161" s="39" t="s">
        <v>5</v>
      </c>
    </row>
    <row r="162" spans="1:16" ht="12.75">
      <c r="A162" t="s">
        <v>50</v>
      </c>
      <c s="34" t="s">
        <v>215</v>
      </c>
      <c s="34" t="s">
        <v>586</v>
      </c>
      <c s="35" t="s">
        <v>5</v>
      </c>
      <c s="6" t="s">
        <v>587</v>
      </c>
      <c s="36" t="s">
        <v>65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28</v>
      </c>
    </row>
    <row r="163" spans="1:5" ht="12.75">
      <c r="A163" s="35" t="s">
        <v>56</v>
      </c>
      <c r="E163" s="39" t="s">
        <v>587</v>
      </c>
    </row>
    <row r="164" spans="1:5" ht="12.75">
      <c r="A164" s="35" t="s">
        <v>58</v>
      </c>
      <c r="E164" s="40" t="s">
        <v>5</v>
      </c>
    </row>
    <row r="165" spans="1:5" ht="12.75">
      <c r="A165" t="s">
        <v>59</v>
      </c>
      <c r="E165" s="39" t="s">
        <v>5</v>
      </c>
    </row>
    <row r="166" spans="1:16" ht="12.75">
      <c r="A166" t="s">
        <v>50</v>
      </c>
      <c s="34" t="s">
        <v>218</v>
      </c>
      <c s="34" t="s">
        <v>588</v>
      </c>
      <c s="35" t="s">
        <v>5</v>
      </c>
      <c s="6" t="s">
        <v>589</v>
      </c>
      <c s="36" t="s">
        <v>65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28</v>
      </c>
    </row>
    <row r="167" spans="1:5" ht="12.75">
      <c r="A167" s="35" t="s">
        <v>56</v>
      </c>
      <c r="E167" s="39" t="s">
        <v>589</v>
      </c>
    </row>
    <row r="168" spans="1:5" ht="12.75">
      <c r="A168" s="35" t="s">
        <v>58</v>
      </c>
      <c r="E168" s="40" t="s">
        <v>5</v>
      </c>
    </row>
    <row r="169" spans="1:5" ht="12.75">
      <c r="A169" t="s">
        <v>59</v>
      </c>
      <c r="E169" s="39" t="s">
        <v>5</v>
      </c>
    </row>
    <row r="170" spans="1:16" ht="12.75">
      <c r="A170" t="s">
        <v>50</v>
      </c>
      <c s="34" t="s">
        <v>221</v>
      </c>
      <c s="34" t="s">
        <v>590</v>
      </c>
      <c s="35" t="s">
        <v>5</v>
      </c>
      <c s="6" t="s">
        <v>591</v>
      </c>
      <c s="36" t="s">
        <v>206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1203</v>
      </c>
      <c>
        <f>(M170*21)/100</f>
      </c>
      <c t="s">
        <v>28</v>
      </c>
    </row>
    <row r="171" spans="1:5" ht="12.75">
      <c r="A171" s="35" t="s">
        <v>56</v>
      </c>
      <c r="E171" s="39" t="s">
        <v>591</v>
      </c>
    </row>
    <row r="172" spans="1:5" ht="12.75">
      <c r="A172" s="35" t="s">
        <v>58</v>
      </c>
      <c r="E172" s="40" t="s">
        <v>5</v>
      </c>
    </row>
    <row r="173" spans="1:5" ht="12.75">
      <c r="A173" t="s">
        <v>59</v>
      </c>
      <c r="E173" s="39" t="s">
        <v>5</v>
      </c>
    </row>
    <row r="174" spans="1:16" ht="12.75">
      <c r="A174" t="s">
        <v>50</v>
      </c>
      <c s="34" t="s">
        <v>224</v>
      </c>
      <c s="34" t="s">
        <v>592</v>
      </c>
      <c s="35" t="s">
        <v>5</v>
      </c>
      <c s="6" t="s">
        <v>593</v>
      </c>
      <c s="36" t="s">
        <v>206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1203</v>
      </c>
      <c>
        <f>(M174*21)/100</f>
      </c>
      <c t="s">
        <v>28</v>
      </c>
    </row>
    <row r="175" spans="1:5" ht="12.75">
      <c r="A175" s="35" t="s">
        <v>56</v>
      </c>
      <c r="E175" s="39" t="s">
        <v>593</v>
      </c>
    </row>
    <row r="176" spans="1:5" ht="12.75">
      <c r="A176" s="35" t="s">
        <v>58</v>
      </c>
      <c r="E176" s="40" t="s">
        <v>5</v>
      </c>
    </row>
    <row r="177" spans="1:5" ht="12.75">
      <c r="A177" t="s">
        <v>59</v>
      </c>
      <c r="E177" s="39" t="s">
        <v>5</v>
      </c>
    </row>
    <row r="178" spans="1:16" ht="12.75">
      <c r="A178" t="s">
        <v>50</v>
      </c>
      <c s="34" t="s">
        <v>233</v>
      </c>
      <c s="34" t="s">
        <v>546</v>
      </c>
      <c s="35" t="s">
        <v>5</v>
      </c>
      <c s="6" t="s">
        <v>547</v>
      </c>
      <c s="36" t="s">
        <v>65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1203</v>
      </c>
      <c>
        <f>(M178*21)/100</f>
      </c>
      <c t="s">
        <v>28</v>
      </c>
    </row>
    <row r="179" spans="1:5" ht="12.75">
      <c r="A179" s="35" t="s">
        <v>56</v>
      </c>
      <c r="E179" s="39" t="s">
        <v>547</v>
      </c>
    </row>
    <row r="180" spans="1:5" ht="12.75">
      <c r="A180" s="35" t="s">
        <v>58</v>
      </c>
      <c r="E180" s="40" t="s">
        <v>5</v>
      </c>
    </row>
    <row r="181" spans="1:5" ht="12.75">
      <c r="A181" t="s">
        <v>59</v>
      </c>
      <c r="E181" s="39" t="s">
        <v>5</v>
      </c>
    </row>
    <row r="182" spans="1:16" ht="12.75">
      <c r="A182" t="s">
        <v>50</v>
      </c>
      <c s="34" t="s">
        <v>236</v>
      </c>
      <c s="34" t="s">
        <v>548</v>
      </c>
      <c s="35" t="s">
        <v>5</v>
      </c>
      <c s="6" t="s">
        <v>549</v>
      </c>
      <c s="36" t="s">
        <v>65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1203</v>
      </c>
      <c>
        <f>(M182*21)/100</f>
      </c>
      <c t="s">
        <v>28</v>
      </c>
    </row>
    <row r="183" spans="1:5" ht="12.75">
      <c r="A183" s="35" t="s">
        <v>56</v>
      </c>
      <c r="E183" s="39" t="s">
        <v>549</v>
      </c>
    </row>
    <row r="184" spans="1:5" ht="12.75">
      <c r="A184" s="35" t="s">
        <v>58</v>
      </c>
      <c r="E184" s="40" t="s">
        <v>5</v>
      </c>
    </row>
    <row r="185" spans="1:5" ht="12.75">
      <c r="A185" t="s">
        <v>59</v>
      </c>
      <c r="E185" s="39" t="s">
        <v>5</v>
      </c>
    </row>
    <row r="186" spans="1:16" ht="12.75">
      <c r="A186" t="s">
        <v>50</v>
      </c>
      <c s="34" t="s">
        <v>239</v>
      </c>
      <c s="34" t="s">
        <v>1247</v>
      </c>
      <c s="35" t="s">
        <v>5</v>
      </c>
      <c s="6" t="s">
        <v>1248</v>
      </c>
      <c s="36" t="s">
        <v>65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28</v>
      </c>
    </row>
    <row r="187" spans="1:5" ht="12.75">
      <c r="A187" s="35" t="s">
        <v>56</v>
      </c>
      <c r="E187" s="39" t="s">
        <v>1248</v>
      </c>
    </row>
    <row r="188" spans="1:5" ht="12.75">
      <c r="A188" s="35" t="s">
        <v>58</v>
      </c>
      <c r="E188" s="40" t="s">
        <v>5</v>
      </c>
    </row>
    <row r="189" spans="1:5" ht="12.75">
      <c r="A189" t="s">
        <v>59</v>
      </c>
      <c r="E189" s="39" t="s">
        <v>5</v>
      </c>
    </row>
    <row r="190" spans="1:16" ht="12.75">
      <c r="A190" t="s">
        <v>50</v>
      </c>
      <c s="34" t="s">
        <v>242</v>
      </c>
      <c s="34" t="s">
        <v>1277</v>
      </c>
      <c s="35" t="s">
        <v>5</v>
      </c>
      <c s="6" t="s">
        <v>1278</v>
      </c>
      <c s="36" t="s">
        <v>206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1203</v>
      </c>
      <c>
        <f>(M190*21)/100</f>
      </c>
      <c t="s">
        <v>28</v>
      </c>
    </row>
    <row r="191" spans="1:5" ht="12.75">
      <c r="A191" s="35" t="s">
        <v>56</v>
      </c>
      <c r="E191" s="39" t="s">
        <v>1278</v>
      </c>
    </row>
    <row r="192" spans="1:5" ht="12.75">
      <c r="A192" s="35" t="s">
        <v>58</v>
      </c>
      <c r="E192" s="40" t="s">
        <v>5</v>
      </c>
    </row>
    <row r="193" spans="1:5" ht="12.75">
      <c r="A193" t="s">
        <v>59</v>
      </c>
      <c r="E193" s="39" t="s">
        <v>5</v>
      </c>
    </row>
    <row r="194" spans="1:16" ht="12.75">
      <c r="A194" t="s">
        <v>50</v>
      </c>
      <c s="34" t="s">
        <v>245</v>
      </c>
      <c s="34" t="s">
        <v>1243</v>
      </c>
      <c s="35" t="s">
        <v>5</v>
      </c>
      <c s="6" t="s">
        <v>1244</v>
      </c>
      <c s="36" t="s">
        <v>65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28</v>
      </c>
    </row>
    <row r="195" spans="1:5" ht="12.75">
      <c r="A195" s="35" t="s">
        <v>56</v>
      </c>
      <c r="E195" s="39" t="s">
        <v>1244</v>
      </c>
    </row>
    <row r="196" spans="1:5" ht="12.75">
      <c r="A196" s="35" t="s">
        <v>58</v>
      </c>
      <c r="E196" s="40" t="s">
        <v>5</v>
      </c>
    </row>
    <row r="197" spans="1:5" ht="12.75">
      <c r="A197" t="s">
        <v>59</v>
      </c>
      <c r="E197" s="39" t="s">
        <v>5</v>
      </c>
    </row>
    <row r="198" spans="1:16" ht="12.75">
      <c r="A198" t="s">
        <v>50</v>
      </c>
      <c s="34" t="s">
        <v>248</v>
      </c>
      <c s="34" t="s">
        <v>66</v>
      </c>
      <c s="35" t="s">
        <v>5</v>
      </c>
      <c s="6" t="s">
        <v>1279</v>
      </c>
      <c s="36" t="s">
        <v>65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1203</v>
      </c>
      <c>
        <f>(M198*21)/100</f>
      </c>
      <c t="s">
        <v>28</v>
      </c>
    </row>
    <row r="199" spans="1:5" ht="12.75">
      <c r="A199" s="35" t="s">
        <v>56</v>
      </c>
      <c r="E199" s="39" t="s">
        <v>1279</v>
      </c>
    </row>
    <row r="200" spans="1:5" ht="12.75">
      <c r="A200" s="35" t="s">
        <v>58</v>
      </c>
      <c r="E200" s="40" t="s">
        <v>5</v>
      </c>
    </row>
    <row r="201" spans="1:5" ht="12.75">
      <c r="A201" t="s">
        <v>59</v>
      </c>
      <c r="E201" s="39" t="s">
        <v>5</v>
      </c>
    </row>
    <row r="202" spans="1:16" ht="12.75">
      <c r="A202" t="s">
        <v>50</v>
      </c>
      <c s="34" t="s">
        <v>251</v>
      </c>
      <c s="34" t="s">
        <v>445</v>
      </c>
      <c s="35" t="s">
        <v>5</v>
      </c>
      <c s="6" t="s">
        <v>446</v>
      </c>
      <c s="36" t="s">
        <v>174</v>
      </c>
      <c s="37">
        <v>30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28</v>
      </c>
    </row>
    <row r="203" spans="1:5" ht="12.75">
      <c r="A203" s="35" t="s">
        <v>56</v>
      </c>
      <c r="E203" s="39" t="s">
        <v>446</v>
      </c>
    </row>
    <row r="204" spans="1:5" ht="12.75">
      <c r="A204" s="35" t="s">
        <v>58</v>
      </c>
      <c r="E204" s="40" t="s">
        <v>5</v>
      </c>
    </row>
    <row r="205" spans="1:5" ht="12.75">
      <c r="A205" t="s">
        <v>59</v>
      </c>
      <c r="E205" s="39" t="s">
        <v>5</v>
      </c>
    </row>
    <row r="206" spans="1:16" ht="12.75">
      <c r="A206" t="s">
        <v>50</v>
      </c>
      <c s="34" t="s">
        <v>254</v>
      </c>
      <c s="34" t="s">
        <v>1211</v>
      </c>
      <c s="35" t="s">
        <v>5</v>
      </c>
      <c s="6" t="s">
        <v>1212</v>
      </c>
      <c s="36" t="s">
        <v>174</v>
      </c>
      <c s="37">
        <v>31.5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28</v>
      </c>
    </row>
    <row r="207" spans="1:5" ht="12.75">
      <c r="A207" s="35" t="s">
        <v>56</v>
      </c>
      <c r="E207" s="39" t="s">
        <v>1212</v>
      </c>
    </row>
    <row r="208" spans="1:5" ht="12.75">
      <c r="A208" s="35" t="s">
        <v>58</v>
      </c>
      <c r="E208" s="40" t="s">
        <v>5</v>
      </c>
    </row>
    <row r="209" spans="1:5" ht="12.75">
      <c r="A209" t="s">
        <v>59</v>
      </c>
      <c r="E209" s="39" t="s">
        <v>5</v>
      </c>
    </row>
    <row r="210" spans="1:16" ht="25.5">
      <c r="A210" t="s">
        <v>50</v>
      </c>
      <c s="34" t="s">
        <v>257</v>
      </c>
      <c s="34" t="s">
        <v>1280</v>
      </c>
      <c s="35" t="s">
        <v>5</v>
      </c>
      <c s="6" t="s">
        <v>1281</v>
      </c>
      <c s="36" t="s">
        <v>174</v>
      </c>
      <c s="37">
        <v>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28</v>
      </c>
    </row>
    <row r="211" spans="1:5" ht="25.5">
      <c r="A211" s="35" t="s">
        <v>56</v>
      </c>
      <c r="E211" s="39" t="s">
        <v>1281</v>
      </c>
    </row>
    <row r="212" spans="1:5" ht="12.75">
      <c r="A212" s="35" t="s">
        <v>58</v>
      </c>
      <c r="E212" s="40" t="s">
        <v>5</v>
      </c>
    </row>
    <row r="213" spans="1:5" ht="12.75">
      <c r="A213" t="s">
        <v>59</v>
      </c>
      <c r="E213" s="39" t="s">
        <v>5</v>
      </c>
    </row>
    <row r="214" spans="1:16" ht="25.5">
      <c r="A214" t="s">
        <v>50</v>
      </c>
      <c s="34" t="s">
        <v>260</v>
      </c>
      <c s="34" t="s">
        <v>1282</v>
      </c>
      <c s="35" t="s">
        <v>5</v>
      </c>
      <c s="6" t="s">
        <v>1283</v>
      </c>
      <c s="36" t="s">
        <v>174</v>
      </c>
      <c s="37">
        <v>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28</v>
      </c>
    </row>
    <row r="215" spans="1:5" ht="25.5">
      <c r="A215" s="35" t="s">
        <v>56</v>
      </c>
      <c r="E215" s="39" t="s">
        <v>1283</v>
      </c>
    </row>
    <row r="216" spans="1:5" ht="12.75">
      <c r="A216" s="35" t="s">
        <v>58</v>
      </c>
      <c r="E216" s="40" t="s">
        <v>5</v>
      </c>
    </row>
    <row r="217" spans="1:5" ht="12.75">
      <c r="A217" t="s">
        <v>59</v>
      </c>
      <c r="E217" s="39" t="s">
        <v>5</v>
      </c>
    </row>
    <row r="218" spans="1:16" ht="12.75">
      <c r="A218" t="s">
        <v>50</v>
      </c>
      <c s="34" t="s">
        <v>263</v>
      </c>
      <c s="34" t="s">
        <v>1284</v>
      </c>
      <c s="35" t="s">
        <v>5</v>
      </c>
      <c s="6" t="s">
        <v>1285</v>
      </c>
      <c s="36" t="s">
        <v>65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12.75">
      <c r="A219" s="35" t="s">
        <v>56</v>
      </c>
      <c r="E219" s="39" t="s">
        <v>1285</v>
      </c>
    </row>
    <row r="220" spans="1:5" ht="12.75">
      <c r="A220" s="35" t="s">
        <v>58</v>
      </c>
      <c r="E220" s="40" t="s">
        <v>5</v>
      </c>
    </row>
    <row r="221" spans="1:5" ht="12.75">
      <c r="A221" t="s">
        <v>59</v>
      </c>
      <c r="E221" s="39" t="s">
        <v>5</v>
      </c>
    </row>
    <row r="222" spans="1:16" ht="12.75">
      <c r="A222" t="s">
        <v>50</v>
      </c>
      <c s="34" t="s">
        <v>266</v>
      </c>
      <c s="34" t="s">
        <v>69</v>
      </c>
      <c s="35" t="s">
        <v>5</v>
      </c>
      <c s="6" t="s">
        <v>1286</v>
      </c>
      <c s="36" t="s">
        <v>206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1203</v>
      </c>
      <c>
        <f>(M222*21)/100</f>
      </c>
      <c t="s">
        <v>28</v>
      </c>
    </row>
    <row r="223" spans="1:5" ht="12.75">
      <c r="A223" s="35" t="s">
        <v>56</v>
      </c>
      <c r="E223" s="39" t="s">
        <v>1286</v>
      </c>
    </row>
    <row r="224" spans="1:5" ht="12.75">
      <c r="A224" s="35" t="s">
        <v>58</v>
      </c>
      <c r="E224" s="40" t="s">
        <v>5</v>
      </c>
    </row>
    <row r="225" spans="1:5" ht="12.75">
      <c r="A225" t="s">
        <v>59</v>
      </c>
      <c r="E225" s="39" t="s">
        <v>5</v>
      </c>
    </row>
    <row r="226" spans="1:16" ht="38.25">
      <c r="A226" t="s">
        <v>50</v>
      </c>
      <c s="34" t="s">
        <v>283</v>
      </c>
      <c s="34" t="s">
        <v>326</v>
      </c>
      <c s="35" t="s">
        <v>5</v>
      </c>
      <c s="6" t="s">
        <v>327</v>
      </c>
      <c s="36" t="s">
        <v>54</v>
      </c>
      <c s="37">
        <v>36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328</v>
      </c>
      <c>
        <f>(M226*21)/100</f>
      </c>
      <c t="s">
        <v>28</v>
      </c>
    </row>
    <row r="227" spans="1:5" ht="51">
      <c r="A227" s="35" t="s">
        <v>56</v>
      </c>
      <c r="E227" s="39" t="s">
        <v>329</v>
      </c>
    </row>
    <row r="228" spans="1:5" ht="12.75">
      <c r="A228" s="35" t="s">
        <v>58</v>
      </c>
      <c r="E228" s="40" t="s">
        <v>5</v>
      </c>
    </row>
    <row r="229" spans="1:5" ht="12.75">
      <c r="A229" t="s">
        <v>59</v>
      </c>
      <c r="E229" s="39" t="s">
        <v>5</v>
      </c>
    </row>
    <row r="230" spans="1:16" ht="25.5">
      <c r="A230" t="s">
        <v>50</v>
      </c>
      <c s="34" t="s">
        <v>286</v>
      </c>
      <c s="34" t="s">
        <v>331</v>
      </c>
      <c s="35" t="s">
        <v>5</v>
      </c>
      <c s="6" t="s">
        <v>332</v>
      </c>
      <c s="36" t="s">
        <v>54</v>
      </c>
      <c s="37">
        <v>36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328</v>
      </c>
      <c>
        <f>(M230*21)/100</f>
      </c>
      <c t="s">
        <v>28</v>
      </c>
    </row>
    <row r="231" spans="1:5" ht="25.5">
      <c r="A231" s="35" t="s">
        <v>56</v>
      </c>
      <c r="E231" s="39" t="s">
        <v>332</v>
      </c>
    </row>
    <row r="232" spans="1:5" ht="12.75">
      <c r="A232" s="35" t="s">
        <v>58</v>
      </c>
      <c r="E232" s="40" t="s">
        <v>5</v>
      </c>
    </row>
    <row r="233" spans="1:5" ht="12.75">
      <c r="A233" t="s">
        <v>59</v>
      </c>
      <c r="E2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