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D.1_PS 501" sheetId="2" r:id="rId2"/>
    <sheet name="D.3_SO 401" sheetId="3" r:id="rId3"/>
    <sheet name="D.9.8_SO 98-98" sheetId="4" r:id="rId4"/>
    <sheet name="E.1.1.1_SO101" sheetId="5" r:id="rId5"/>
    <sheet name="E.1.3_SO 202" sheetId="6" r:id="rId6"/>
  </sheets>
  <definedNames/>
  <calcPr fullCalcOnLoad="1"/>
</workbook>
</file>

<file path=xl/sharedStrings.xml><?xml version="1.0" encoding="utf-8"?>
<sst xmlns="http://schemas.openxmlformats.org/spreadsheetml/2006/main" count="2736" uniqueCount="732">
  <si>
    <t>Firma: Sagasta s.r.o.</t>
  </si>
  <si>
    <t>Rekapitulace ceny</t>
  </si>
  <si>
    <t>Stavba: 121 023 - Doplnění závor na přejezdu P3950 v km 3.780 trati Moravské Bránice - Oslavany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</si>
  <si>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</si>
  <si>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</si>
  <si>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</si>
  <si>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</si>
  <si>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</si>
  <si>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</si>
  <si>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</si>
  <si>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</si>
  <si>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</si>
  <si>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</si>
  <si>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</si>
  <si>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</si>
  <si>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121 023</t>
  </si>
  <si>
    <t>Doplnění závor na přejezdu P3950 v km 3.780 trati Moravské Bránice - Oslavany</t>
  </si>
  <si>
    <t>O</t>
  </si>
  <si>
    <t>Objekt:</t>
  </si>
  <si>
    <t>D.1</t>
  </si>
  <si>
    <t>Železniční zabezpečovací zařízení</t>
  </si>
  <si>
    <t>O1</t>
  </si>
  <si>
    <t>Rozpočet:</t>
  </si>
  <si>
    <t>0,00</t>
  </si>
  <si>
    <t>15,00</t>
  </si>
  <si>
    <t>21,00</t>
  </si>
  <si>
    <t>3</t>
  </si>
  <si>
    <t>2</t>
  </si>
  <si>
    <t>PS 501</t>
  </si>
  <si>
    <t>Úprava PZS přejezdu v km 3.780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</si>
  <si>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</si>
  <si>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</si>
  <si>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</si>
  <si>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</si>
  <si>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</si>
  <si>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</si>
  <si>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</si>
  <si>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</si>
  <si>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</si>
  <si>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</si>
  <si>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</si>
  <si>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</si>
  <si>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</si>
  <si>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</si>
  <si>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</si>
  <si>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</si>
  <si>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</si>
  <si>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</si>
  <si>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</si>
  <si>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PS 501</t>
  </si>
  <si>
    <t>SD</t>
  </si>
  <si>
    <t>Název dílu</t>
  </si>
  <si>
    <t>P</t>
  </si>
  <si>
    <t>122935</t>
  </si>
  <si>
    <t/>
  </si>
  <si>
    <t>ODKOPÁVKY A PROKOPÁVKY OBECNÉ TŘ. III, ODVOZ DO 8KM</t>
  </si>
  <si>
    <t>M3</t>
  </si>
  <si>
    <t>2024_OTSKP</t>
  </si>
  <si>
    <t>PP</t>
  </si>
  <si>
    <t>VV</t>
  </si>
  <si>
    <t>87m*1*1)+6*(1*1*1)</t>
  </si>
  <si>
    <t>TS</t>
  </si>
  <si>
    <t>položka zahrnuje:    
- svislá doprava, přemístění, přeložení, manipulace s výkopkem    
- kompletní provedení vykopávky nezapažené i zapažené    
- ošetření výkopiště po celou dobu práce v něm vč. klimatických opatření    
- ztížení vykopávek v blízkosti podzemního vedení, konstrukcí a objektů vč. jejich dočasného zajištění    
- ztížení pod vodou, v okolí výbušnin, ve stísněných prostorech a pod.    
- těžení po vrstvách, pásech a po jiných nutných částech (figurách)    
- čerpání vody vč. čerpacích jímek, potrubí a pohotovostní čerpací soupravy (viz ustanovení k pol. 1151,2)    
- potřebné snížení hladiny podzemní vody    
- těžení a rozpojování jednotlivých balvanů    
- vytahování a nošení výkopku    
- svahování a přesvah. svahů do konečného tvaru, výměna hornin v podloží a v pláni znehodnocené klimatickými vlivy    
- eventuelně nutné druhotné rozpojení odstřelené horniny    
- ruční vykopávky, odstranění kořenů a napadávek    
- pažení, vzepření a rozepření vč. přepažování (vyjma štětových stěn)    
- úpravu, ochranu a očištění dna, základové spáry, stěn a svahů    
- zhutnění podloží, případně i svahů vč. svahování    
- zřízení stupňů v podloží a lavic na svazích, není-li pro tyto práce zřízena samostatná položka    
- udržování výkopiště a jeho ochrana proti vodě    
- odvedení nebo obvedení vody v okolí výkopiště a ve výkopišti    
- třídění výkopku    
- veškeré pomocné konstrukce umožňující provedení vykopávky (příjezdy, sjezdy, nájezdy, lešení, podpěr. konstr., přemostění, zpevněné plochy, zakrytí a pod.)    
- nezahrnuje uložení zeminy (na skládku, do násypu) ani poplatky za skládku, vykazují se v položce č.0141**</t>
  </si>
  <si>
    <t>14173</t>
  </si>
  <si>
    <t>PROTLAČOVÁNÍ POTRUBÍ Z PLAST HMOT DN DO 200MM</t>
  </si>
  <si>
    <t>m</t>
  </si>
  <si>
    <t>PE110</t>
  </si>
  <si>
    <t>položka zahrnuje dodávku protlačovaného potrubí a veškeré pomocné práce (startovací zařízení, startovací a cílová jáma, opěrné a vodící bloky a pod.)</t>
  </si>
  <si>
    <t>701004</t>
  </si>
  <si>
    <t>VYHLEDÁVACÍ MARKER ZEMNÍ</t>
  </si>
  <si>
    <t>KUS</t>
  </si>
  <si>
    <t>viz TZ</t>
  </si>
  <si>
    <t>1. Položka obsahuje:    
 – obsahuje i demontáž po skončení provizorního stavu    
 – dopravu do skladu nebo na likvidaci    
 – obrátkovost, opotřebení zapůjčeného materiálu    
 – poplatek za likvidaci odpadů, pokud je materiál likvidován    
2. Položka neobsahuje:    
 X    
3. Způsob měření:    
Udává se počet kusů kompletní konstrukce nebo práce.</t>
  </si>
  <si>
    <t>702212</t>
  </si>
  <si>
    <t>KABELOVÁ CHRÁNIČKA ZEMNÍ DN PŘES 100 MM DO 200 MM</t>
  </si>
  <si>
    <t>1. Položka obsahuje:    
 – proražení otvoru zdivem o průřezu od 0,01 do 0,025m2    
 – úpravu a začištění omítky po montáži vedení    
 – pomocné mechanismy    
2. Položka neobsahuje:    
 – protipožární ucpávku    
3. Způsob měření:    
Udává se počet kusů kompletní konstrukce nebo práce.</t>
  </si>
  <si>
    <t>702311</t>
  </si>
  <si>
    <t>ZAKRYTÍ KABELŮ VÝSTRAŽNOU FÓLIÍ ŠÍŘKY DO 20 CM</t>
  </si>
  <si>
    <t>1. Položka obsahuje:    
 – kompletní montáž, návrh, rozměření, upevnění, začištění, sváření, vrtání, řezání, spojování a pod.     
 – veškerý spojovací a montážní materiál vč. upevňovacího materiálu    
 – sestavení a upevnění konstrukce na stanovišti    
 – pomocné mechanismy a povrchovou úpravu    
2. Položka neobsahuje:    
 X    
3. Způsob měření:    
Udává se počet sad, které se skládají z předepsaných dílů, jež tvoří požadovaný celek, za každý započatý měsíc pronájmu.</t>
  </si>
  <si>
    <t>741B13</t>
  </si>
  <si>
    <t>ZEMNÍCÍ TYČ FEZN DÉLKY PŘES 4,5 M</t>
  </si>
  <si>
    <t>1. Položka obsahuje:    
 – přípravu podkladu pro osazení    
 – spojování    
 – ochranný nátěr spoje dle příslušných norem    
2. Položka neobsahuje:    
 X    
3. Způsob měření:    
Udává se počet kusů kompletní konstrukce nebo práce.</t>
  </si>
  <si>
    <t>7</t>
  </si>
  <si>
    <t>742H12</t>
  </si>
  <si>
    <t>KABEL NN ČTYŘ- A PĚTIŽÍLOVÝ CU S PLASTOVOU IZOLACÍ OD 4 DO 16 MM2</t>
  </si>
  <si>
    <t>viz 07</t>
  </si>
  <si>
    <t>1. Položka obsahuje:    
 – manipulace a uložení kabelu (do země, chráničky, kanálu, na rošty, na TV a pod.)    
2. Položka neobsahuje:    
 – příchytky, spojky, koncovky, chráničky apod.    
3. Způsob měření:    
Měří se metr délkový.</t>
  </si>
  <si>
    <t>8</t>
  </si>
  <si>
    <t>744231</t>
  </si>
  <si>
    <t>KABELOVÁ SKŘÍŇ VENKOVNÍ SPOLEČNÁ PŘÍSTROJOVÁ PRO PŘEJEZDY</t>
  </si>
  <si>
    <t>1. Položka obsahuje:    
 – přípravu podkladu pro osazení vč. upevňovacího materiálu    
 – typová plastová pilířová lakovaná dle schválených technických podmínek, prázdná pro montáž výstroje elektro, telefonu a nouzových tlačítek včetně přívodky pro DA a příslušenství, veškerý podružný a pomocný materiál    
 – provedení zkoušek, dodání předepsaných zkoušek, revizí a atestů    
2. Položka neobsahuje:    
 X    
3. Způsob měření:    
Udává se počet kusů kompletní konstrukce nebo práce.</t>
  </si>
  <si>
    <t>747213</t>
  </si>
  <si>
    <t>CELKOVÁ PROHLÍDKA, ZKOUŠENÍ, MĚŘENÍ A VYHOTOVENÍ VÝCHOZÍ REVIZNÍ ZPRÁVY, PRO OBJEM IN PŘES 500 DO 1000 TIS. KČ</t>
  </si>
  <si>
    <t>1. Položka obsahuje:    
 – cenu za celkovou prohlídku zařízení PS/SO, vč. měření, komplexních zkoušek a revizi zařízení tohoto PS/SO autorizovaným revizním technikem na silnoproudá zařízení podle požadavku ČSN, včetně hodnocení a vyhotovení celkové revizní zprávy    
2. Položka neobsahuje:    
 X    
3. Způsob měření:    
Udává se počet kusů kompletní konstrukce nebo práce.</t>
  </si>
  <si>
    <t>747214</t>
  </si>
  <si>
    <t>CELKOVÁ PROHLÍDKA, ZKOUŠENÍ, MĚŘENÍ A VYHOTOVENÍ VÝCHOZÍ REVIZNÍ ZPRÁVY, PRO OBJEM IN - PŘÍPLATEK ZA KAŽDÝCH DALŠÍCH I ZAPOČATÝCH 500 TIS. KČ</t>
  </si>
  <si>
    <t>747413</t>
  </si>
  <si>
    <t>MĚŘENÍ ZEMNÍCH ODPORŮ - ZEMNICÍ SÍTĚ DÉLKY PÁSKU DO 100 M</t>
  </si>
  <si>
    <t>1. Položka obsahuje:    
 – cenu za měření dle příslušných norem a předpisů, včetně vystavení protokolu    
2. Položka neobsahuje:    
 X    
3. Způsob měření:    
Udává se počet kusů kompletní konstrukce nebo práce.</t>
  </si>
  <si>
    <t>12</t>
  </si>
  <si>
    <t>75A131</t>
  </si>
  <si>
    <t>KABEL METALICKÝ DVOUPLÁŠŤOVÝ DO 12 PÁRŮ - DODÁVKA</t>
  </si>
  <si>
    <t>km/pár</t>
  </si>
  <si>
    <t>viz.07</t>
  </si>
  <si>
    <t>1. Položka obsahuje:    
 – dodání kabelů podle typu od výrobců včetně mimostaveništní dopravy    
2. Položka neobsahuje:    
 X    
3. Způsob měření:    
Měří se n-násobky páru vodičů na kilometr.</t>
  </si>
  <si>
    <t>13</t>
  </si>
  <si>
    <t>75A217</t>
  </si>
  <si>
    <t>ZATAŽENÍ A SPOJKOVÁNÍ KABELŮ DO 12 PÁRŮ - MONTÁŽ</t>
  </si>
  <si>
    <t>viz. 04</t>
  </si>
  <si>
    <t>1. Položka obsahuje:    
 – uložení kabelu zatažením, dodávka a zhotovení plastové spojky včetně dodávky v počtu 3 kusy na 1 km kabelu, příprava spojovacího přípravku, spojení žil kabelu, kontrola správnosti spojení žil, vysušení, zajištění přívodu el. energie, zatavení konců kabelu a svaření středu spojky     
 – kontrolní a závěrečné měření na kabelu pro rozvod signalizace, zapojení po měření    
 – dodávka štítku průběhu v počtu 2 ks na 1 km kabelu včetně montáže, montáž označovacího štítku kabelové spojky a kabelové formy, dodávka a montáž kabelových objímek    
 – veškeré potřebné mechanizmy, jejich obsluhu a pořízení všech potřebných materiálů, přesun hmot    
2. Položka neobsahuje:    
 X    
3. Způsob měření:    
Měří se n-násobky páru vodičů na kilometr.</t>
  </si>
  <si>
    <t>14</t>
  </si>
  <si>
    <t>75A311</t>
  </si>
  <si>
    <t>KABELOVÁ FORMA (UKONČENÍ KABELŮ) PRO KABELY ZABEZPEČOVACÍ DO 12 PÁRŮ</t>
  </si>
  <si>
    <t>viz. 06</t>
  </si>
  <si>
    <t>1. Položka obsahuje:    
 – odstranění pláště kabelu, odstranění izolace z konců žil na svorkovnici, zhotovení vodní zábrany, zformování a konečná úprava kabelu    
 – kontrolní a závěrečné měření na kabelu pro rozvod signalizace, zapojení po měření, montáž příchytky a štítku    
2. Položka neobsahuje:    
 X    
3. Způsob měření:    
Udává se počet kusů kompletní konstrukce nebo práce.</t>
  </si>
  <si>
    <t>15</t>
  </si>
  <si>
    <t>75B351</t>
  </si>
  <si>
    <t>KONTROLNÍ SKŘÍŇ S POMOCNÝMI TLAČÍTKY - DODÁVKA</t>
  </si>
  <si>
    <t>1. Položka obsahuje:    
 – dodání kompletního vnitřního zařízení podle typu určeného položkou včetně potřebného pomocného materiálu a jeho dopravy na místo určení    
 – pořízení kontrolní skříně s pomocnými tlačítky včetně pomocného materiálu a její dopravy do místa určení    
2. Položka neobsahuje:    
 X    
3. Způsob měření:    
Udává se počet kusů kompletní konstrukce nebo práce.</t>
  </si>
  <si>
    <t>16</t>
  </si>
  <si>
    <t>75B357</t>
  </si>
  <si>
    <t>KONTROLNÍ SKŘÍŇ S POMOCNÝMI TLAČÍTKY - MONTÁŽ</t>
  </si>
  <si>
    <t>17</t>
  </si>
  <si>
    <t>75B6A1</t>
  </si>
  <si>
    <t>USMĚRŇOVAČ 24 V/50 A - DODÁVKA</t>
  </si>
  <si>
    <t>1. Položka obsahuje:    
 – dodání kompletního usměrňovače podle typu včetně potřebného pomocného materiálu a jeho dopravy na místo určení    
 – pořízení příslušného usměrňovače, na dopravu do místa určení    
2. Položka neobsahuje:    
 X    
3. Způsob měření:    
Udává se počet kusů kompletní konstrukce nebo práce.</t>
  </si>
  <si>
    <t>18</t>
  </si>
  <si>
    <t>75B6G7</t>
  </si>
  <si>
    <t>USMĚRŇOVAČ - MONTÁŽ</t>
  </si>
  <si>
    <t>1. Položka obsahuje:    
 – montáž usměrňovače na místo určení, jeho připojení a přezkoušení    
 – montáž dodaného zařízení se všemi pomocnými a doplňujícími pracemi a součástmi, případné použití mechanizmů    
2. Položka neobsahuje:    
 X    
3. Způsob měření:    
Udává se počet kusů kompletní konstrukce nebo práce.</t>
  </si>
  <si>
    <t>19</t>
  </si>
  <si>
    <t>75C911</t>
  </si>
  <si>
    <t>SNÍMAČ POČÍTAČE NÁPRAV - DODÁVKA</t>
  </si>
  <si>
    <t>1. Položka obsahuje:    
 – kompletní dodávka snímače počítače náprav, potřebného pomocného materiálu a dopravy do staveništního skladu    
 – dodávku snímače počítače náprav a pomocného materiálu, dopravu do staveništního skladu    
2. Položka neobsahuje:    
 X    
3. Způsob měření:    
Udává se počet kusů kompletní konstrukce nebo práce.</t>
  </si>
  <si>
    <t>20</t>
  </si>
  <si>
    <t>75C917</t>
  </si>
  <si>
    <t>SNÍMAČ POČÍTAČE NÁPRAV - MONTÁŽ</t>
  </si>
  <si>
    <t>1. Položka obsahuje:    
 – montáž snímače počítače náprav včetně zapojení kabelových forem (včetně měření a zapojení po měření), přezkoušení    
 – montáž snímače počítače náprav se všemi pomocnými a doplňujícími pracemi a součástmi, případné použití mechanizmů, včetně dopravy ze skladu k místu montáže    
2. Položka neobsahuje:    
 X    
3. Způsob měření:    
Udává se počet kusů kompletní konstrukce nebo práce.</t>
  </si>
  <si>
    <t>21</t>
  </si>
  <si>
    <t>75C931</t>
  </si>
  <si>
    <t>SKŘÍŇ S POČÍTAČI NÁPRAV 8 BODŮ/7 ÚSEKŮ - DODÁVKA</t>
  </si>
  <si>
    <t>1. Položka obsahuje:    
 – dodávka skříně s počítači náprav 8 bodů/7 úseků včetně potřebného pomocného materiálu a dopravy do staveništního skladu    
 – dodávku skříně s počítači náprav 8 bodů/7 úseků do stavědlové ústředny včetně skříně podle určení a pomocného materiálu, dopravu do staveništního skladu    
2. Položka neobsahuje:    
 X    
3. Způsob měření:    
Udává se počet kusů kompletní konstrukce nebo práce.</t>
  </si>
  <si>
    <t>22</t>
  </si>
  <si>
    <t>75C937</t>
  </si>
  <si>
    <t>SKŘÍŇ S POČÍTAČI NÁPRAV 8 BODŮ/7 ÚSEKŮ - MONTÁŽ</t>
  </si>
  <si>
    <t>1. Položka obsahuje:    
 – montáž skříně s počítači náprav 8 bodů/7 úseků, osazení vnitřních prvků skříně, přezkoušení    
 – montáž skříně s počítači náprav 8 bodů/7 úseků se všemi pomocnými a doplňujícími pracemi a součástmi, případné použití mechanizmů, včetně dopravy ze skladu k místu montáže    
2. Položka neobsahuje:    
 X    
3. Způsob měření:    
Udává se počet kusů kompletní konstrukce nebo práce.</t>
  </si>
  <si>
    <t>23</t>
  </si>
  <si>
    <t>75D131</t>
  </si>
  <si>
    <t>BATERIOVÁ SKŘÍŇ - DODÁVKA</t>
  </si>
  <si>
    <t>1. Položka obsahuje:    
 – dodávka bateriové skříně, potřebného pomocného materiálu a dopravy do staveništního skladu    
 – dodávku bateriové skříně včetně pomocného materiálu, dopravu do staveništního skladu    
2. Položka neobsahuje:    
 X    
3. Způsob měření:    
Udává se počet kusů kompletní konstrukce nebo práce.</t>
  </si>
  <si>
    <t>24</t>
  </si>
  <si>
    <t>75D137</t>
  </si>
  <si>
    <t>BATERIOVÁ SKŘÍŇ - MONTÁŽ</t>
  </si>
  <si>
    <t>1. Položka obsahuje:    
 – určení místa umístění, montáž bateriové skříně dle typu dané položkou    
 – montáž bateriové skříně se všemi pomocnými a doplňujícími pracemi a součástmi, případné použití mechanizmů, včetně dopravy ze skladu k místu montáže    
2. Položka neobsahuje:    
 X    
3. Způsob měření:    
Udává se počet kusů kompletní konstrukce nebo práce.</t>
  </si>
  <si>
    <t>25</t>
  </si>
  <si>
    <t>R75D161</t>
  </si>
  <si>
    <t>RELÉOVÝ DOMEK (DO 9 M2) PREFABRIKOVANÝ, IZOLOVANÝ, S KLIMATIZACÍ A VNITŘNÍ KABELIZACÍ - DODÁVKA</t>
  </si>
  <si>
    <t>1. Položka obsahuje:    
 – dodávka reléového domku prefabrikovaného, izolovaného, s klimatizací a vnitřní kabelizací, doprava do staveništního skladu    
 – dodávku reléového domku prefabrikovaného, izolovaného, s klimatizací a vnitřní kabelizací včetně pomocného materiálu, dopravu do staveništního skladu    
2. Položka neobsahuje:    
 X    
3. Způsob měření:    
Udává se počet kusů kompletní konstrukce nebo práce.</t>
  </si>
  <si>
    <t>26</t>
  </si>
  <si>
    <t>75D167</t>
  </si>
  <si>
    <t>RELÉOVÝ DOMEK (DO 9 M2) PREFABRIKOVANÝ - MONTÁŽ</t>
  </si>
  <si>
    <t>1. Položka obsahuje:    
 – určení místa umístění, usazení reléového domku na základy, montáž reléového domku prefabrikovaného, izolovaného, s klimatizací a vnitřní kabelizací, určeného vnitřního zařízení včetně potřebných závislostních prvků, zatažení kabelů, kontroly izolačního stavu, případný nátěr, přezkoušení    
 – montáž reléového domku prefabrikovaného, izolovaného, s klimatizací a vnitřní kabelizací, vnitřního zařízení se všemi pomocnými a doplňujícími pracemi a součástmi, případné použití mechanizmů, včetně dopravy ze skladu k místu montáže    
2. Položka neobsahuje:    
 X    
3. Způsob měření:    
Udává se počet kusů kompletní konstrukce nebo práce.</t>
  </si>
  <si>
    <t>27</t>
  </si>
  <si>
    <t>75D181</t>
  </si>
  <si>
    <t>NAPÁJECÍ SKŘÍŇ PŘEJEZDOVÉHO ZABEZPEČOVACÍHO ZAŘÍZENÍ - DODÁVKA</t>
  </si>
  <si>
    <t>1. Položka obsahuje:    
 – dodávka napájecí skříně přejezdového zabezpečovacího zařízení, potřebného pomocného materiálu a dopravy do staveništního skladu    
 – dodávku napájecí skříně přejezdového zabezpečovacího zařízení včetně pomocného materiálu, dopravu do staveništního skladu    
2. Položka neobsahuje:    
 X    
3. Způsob měření:    
Udává se počet kusů kompletní konstrukce nebo práce.</t>
  </si>
  <si>
    <t>28</t>
  </si>
  <si>
    <t>75D187</t>
  </si>
  <si>
    <t>NAPÁJECÍ SKŘÍŇ PŘEJEZDOVÉHO ZABEZPEČOVACÍHO ZAŘÍZENÍ - MONTÁŽ</t>
  </si>
  <si>
    <t>1. Položka obsahuje:    
 – určení místa umístění, montáž napájecí skříně přejezdového zabezpečovacího zařízení dle typu dané položkou    
 – montáž napájecí skříně přejezdového zabezpečovacího zařízení se všemi pomocnými a doplňujícími pracemi a součástmi, případné použití mechanizmů, včetně dopravy ze skladu k místu montáže    
2. Položka neobsahuje:    
 X    
3. Způsob měření:    
Udává se počet kusů kompletní konstrukce nebo práce.</t>
  </si>
  <si>
    <t>29</t>
  </si>
  <si>
    <t>75D211</t>
  </si>
  <si>
    <t>VÝSTRAŽNÍK SE ZÁVOROU, 1 SKŘÍŇ - DODÁVKA</t>
  </si>
  <si>
    <t>viz. TZ</t>
  </si>
  <si>
    <t>1. Položka obsahuje:    
 – dodávka výstražníku se závorou 1 skříň podle jeho typu a potřebného pomocného materiálu a dopravy do staveništního skladu    
 – dodávku výstražníku se závorou 1 skříň včetně pomocného materiálu, dopravu do místa určení    
2. Položka neobsahuje:    
 X    
3. Způsob měření:    
Udává se počet kusů kompletní konstrukce nebo práce.</t>
  </si>
  <si>
    <t>30</t>
  </si>
  <si>
    <t>75D217</t>
  </si>
  <si>
    <t>VÝSTRAŽNÍK SE ZÁVOROU, 1 SKŘÍŇ - MONTÁŽ</t>
  </si>
  <si>
    <t>1. Položka obsahuje:    
 – výkop jámy pro BETONOVÝ základ výstražníku    
 – usazení betonového základu, montáž výstražníku se závorou 1 skříň, zapojení kabelových forem (včetně měření a zapojení po měření)    
 – montáž výstražníku se závorou 1 skříň se všemi pomocnými a doplňujícími pracemi a součástmi, případné použití mechanizmů, včetně dopravy ze skladu k místu montáže    
2. Položka neobsahuje:    
 X    
3. Způsob měření:    
Udává se počet kusů kompletní konstrukce nebo práce.</t>
  </si>
  <si>
    <t>31</t>
  </si>
  <si>
    <t>75D221</t>
  </si>
  <si>
    <t>VÝSTRAŽNÍK BEZ ZÁVORY, 1 SKŘÍŇ - DODÁVKA</t>
  </si>
  <si>
    <t>VIZ. TZ - 1KS VČETNĚ PLOŠINY</t>
  </si>
  <si>
    <t>32</t>
  </si>
  <si>
    <t>75D227</t>
  </si>
  <si>
    <t>VÝSTRAŽNÍK BEZ ZÁVORY, 1 SKŘÍŇ - MONTÁŽ</t>
  </si>
  <si>
    <t>33</t>
  </si>
  <si>
    <t>75E137</t>
  </si>
  <si>
    <t>PŘEZKOUŠENÍ VLAKOVÝCH CEST</t>
  </si>
  <si>
    <t>1. Položka obsahuje:    
 – postavení vlakové cesty a kontrola návěstního znaku, přezkoušení změny návěstního znaku z povolujícího na zakazující a poruchy žárovek    
 – simulace jízdy vlaku    
 – přezkoušení nouzového vybavení    
 – přezkoušení vazeb na traťové zabezpečovací zařízení    
 – kompletní zkoušky    
2. Položka neobsahuje:    
 X    
3. Způsob měření:    
Udává se počet kusů kompletní konstrukce nebo práce.</t>
  </si>
  <si>
    <t>34</t>
  </si>
  <si>
    <t>75E197</t>
  </si>
  <si>
    <t>PŘÍPRAVA A CELKOVÉ ZKOUŠKY PŘEJEZDOVÉHO ZABEZPEČOVACÍHO ZAŘÍZENÍ PRO JEDNU KOLEJ</t>
  </si>
  <si>
    <t>1. Položka obsahuje:    
 – regulování a aktivování automatického přejezdového zařízení    
 – příprava a provedení celkových zkoušek přejezdového zab.zařízení    
 – kompletní přezkoušení a regulaci    
2. Položka neobsahuje:    
 X    
3. Způsob měření:    
Udává se počet kusů kompletní konstrukce nebo práce.</t>
  </si>
  <si>
    <t>35</t>
  </si>
  <si>
    <t>75E1C7</t>
  </si>
  <si>
    <t>PROTOKOL UTZ</t>
  </si>
  <si>
    <t>1. Položka obsahuje:    
 – protokol autorizovanou osobou podle požadavku ČSN, včetně hodnocení    
2. Položka neobsahuje:    
 X    
3. Způsob měření:    
Udává se počet kusů kompletní konstrukce nebo práce.</t>
  </si>
  <si>
    <t>36</t>
  </si>
  <si>
    <t>75I911</t>
  </si>
  <si>
    <t>OPTOTRUBKA HDPE PRŮMĚRU DO 40 MM</t>
  </si>
  <si>
    <t>1. Položka obsahuje:    
 – dodávku specifikované kabelizace včetně potřebného drobného montážního materiálu    
 – dopravu a skladování    
 – práce spojené s montáží specifikované kabelizace specifikovaným způsobem (uložení na konstrukci, uložení, zatažení)    
 – veškeré potřebné mechanizmy, včetně obsluhy, náklady na mzdy a přibližné (průměrné) náklady na pořízení potřebných materiálů    
2. Položka neobsahuje:    
 X    
3. Způsob měření:    
Dodávka a montáž specifikované kabelizace se měří v délce udané v metrech.</t>
  </si>
  <si>
    <t>37</t>
  </si>
  <si>
    <t>75I91X</t>
  </si>
  <si>
    <t>OPTOTRUBKA HDPE - MONTÁŽ</t>
  </si>
  <si>
    <t>38</t>
  </si>
  <si>
    <t>75ID11</t>
  </si>
  <si>
    <t>PLASTOVÁ ZEMNÍ KOMORA PRO ULOŽENÍ REZERVY - DODÁVKA</t>
  </si>
  <si>
    <t>1. Položka obsahuje:    
 – dodávku specifikovaného bloku/zařízení včetně potřebného drobného montážního materiálu    
 – dodávku souvisejícího příslušenství pro specifikovaný blok/zařízení    
 – dopravu a skladování    
 – kompletní montáž specifikovaného bloku/zařízení a souvisejícího příslušenství včetně potřebného drobného montážního materiálu    
 – veškeré potřebné mechanizmy, včetně obsluhy, náklady na mzdy a přibližné (průměrné) náklady na pořízení potřebných materiálů včetně všech ostatních vedlejších nákladů    
2. Položka neobsahuje:    
 X    
3. Způsob měření:    
Udává se počet kusů kompletní konstrukce a práce.</t>
  </si>
  <si>
    <t>39</t>
  </si>
  <si>
    <t>75ID1X</t>
  </si>
  <si>
    <t>PLASTOVÁ ZEMNÍ KOMORA PRO ULOŽENÍ REZERVY - MONTÁŽ</t>
  </si>
  <si>
    <t>1. Položka obsahuje:    
 – kompletní montáž specifikovaného bloku/zařízení a souvisejícího příslušenství včetně potřebného drobného montážního materiálu    
 – veškeré potřebné mechanizmy, včetně obsluhy, náklady na mzdy a přibližné (průměrné) náklady na pořízení potřebných materiálů včetně všech ostatních vedlejších nákladů    
2. Položka neobsahuje:    
 X    
3. Způsob měření:    
Udává se počet kusů kompletní konstrukce nebo práce.</t>
  </si>
  <si>
    <t>40</t>
  </si>
  <si>
    <t>75IEC1</t>
  </si>
  <si>
    <t>VENKOVNÍ TELEFONNÍ OBJEKT NA SLOUPKU</t>
  </si>
  <si>
    <t>1. Položka obsahuje:    
 – dodávku specifikovaného bloku/zařízení včetně potřebného drobného montážního materiálu    
 – dodávku souvisejícího příslušenství pro specifikovaný blok/zařízení    
 – dopravu a skladování    
2. Položka neobsahuje:    
 X    
3. Způsob měření:    
Udává se počet kusů kompletní konstrukce nebo práce.</t>
  </si>
  <si>
    <t>41</t>
  </si>
  <si>
    <t>75K631</t>
  </si>
  <si>
    <t>AKUMULÁTOROVÁ BATERIE DO 1000 VAH - DODÁVKA</t>
  </si>
  <si>
    <t>42</t>
  </si>
  <si>
    <t>75K63X</t>
  </si>
  <si>
    <t>AKUMULÁTOROVÁ BATERIE DO 1000 VAH - MONTÁŽ</t>
  </si>
  <si>
    <t>43</t>
  </si>
  <si>
    <t>74665C</t>
  </si>
  <si>
    <t>PŘIPOJENÍ, OŽIVENÍ A ZPROVOZNĚNÍ PŘENOSOVÉ CESTY V OBJEKTU ŽST</t>
  </si>
  <si>
    <t>1. Položka obsahuje:    
 – veškerý podružný, spojovací a pomocný materiál. Dále obsahuje úpravu SW , parametrizaci, nastavení přenosových prvků a uvedení do provozu nebo komplexní přenastavení přenosových prvků stávajících po úpravách technologie, nastavení komunikace, nastavení komunikace přenosové prvky – nadřízený ŘS vč. úpravy nebo definice protokolu    
 – dodávku včetně kompletní montáže    
 – technický popis viz. projektová dokumentace    
 – výrobní dokumentaci, uvedení do provozu, předepsané zkoušky, revize a atesty    
 – veškeré potřebné mechanizmy, včetně obsluhy, náklady na mzdy a přibližné (průměrné) náklady na pořízení potřebných materiálů    
2. Položka neobsahuje:    
 X    
3. Způsob měření:    
Udává se počet kusů kompletní konstrukce nebo práce.</t>
  </si>
  <si>
    <t>44</t>
  </si>
  <si>
    <t>923381</t>
  </si>
  <si>
    <t>VZDÁLENOSTNÍ UPOZORŇOVADLO - ZÁKLADNÍ TABULE</t>
  </si>
  <si>
    <t>1. Položka obsahuje:    
 – dodávku a montáž návěsti v příslušném provedení na sloupek, popř. jinou podpůrnou konstrukci včetně upevňovacího a pomocného materiálu    
 – protikorozní úpravu, není-li tato provedena již z výroby nebo daná vlastnostmi použitého materiálu    
 – odrazky nebo retroreflexní fólie    
2. Položka neobsahuje:    
 – nosnou konstrukci, např. sloupek, konzolu apod. včetně základu a zemních prácí    
3. Způsob měření:    
Udává se počet kusů kompletní konstrukce nebo práce.</t>
  </si>
  <si>
    <t>45</t>
  </si>
  <si>
    <t>17411</t>
  </si>
  <si>
    <t>ZÁSYP JAM A RÝH ZEMINOU SE ZHUTNĚNÍM</t>
  </si>
  <si>
    <t>výkop + základy na výstražník</t>
  </si>
  <si>
    <t>položka zahrnuje:    
- kompletní provedení zemní konstrukce vč. výběru vhodného materiálu    
- úprava  ukládaného  materiálu  vlhčením,  tříděním,  promícháním  nebo  vysoušením,  příp. jiné úpravy za účelem zlepšení jeho  mech. vlastností    
- hutnění i různé míry hutnění     
- ošetření úložiště po celou dobu práce v něm vč. klimatických opatření    
- ztížení v okolí vedení, konstrukcí a objektů a jejich dočasné zajištění    
- ztížení provádění vč. hutnění ve ztížených podmínkách a stísněných prostorech    
- ztížené ukládání sypaniny pod vodu    
- ukládání po vrstvách a po jiných nutných částech (figurách) vč. dosypávek    
- spouštění a nošení materiálu    
- výměna částí zemní konstrukce znehodnocené klimatickými vlivy    
- ruční hutnění    
- udržování úložiště a jeho ochrana proti vodě    
- odvedení nebo obvedení vody v okolí úložiště a v úložišti    
- veškeré  pomocné konstrukce umožňující provedení  zemní konstrukce  (příjezdy,  sjezdy,  nájezdy, lešení, podpěrné konstrukce, přemostění, zpevněné plochy, zakrytí a pod.)</t>
  </si>
  <si>
    <t>46</t>
  </si>
  <si>
    <t>742J29</t>
  </si>
  <si>
    <t>KABEL SDĚLOVACÍ LAN UTP/FTP UKONČENÝ KONEKTORY RJ45</t>
  </si>
  <si>
    <t>Položka obsahuje : Dodávku a montáž kabelu včetně dovozu, manipulace a uložení kabelu    
(do trubky, na rošty, pod omítku, do rozvaděče ). Dále obsahuje cenu za pom. mechanismy    
včetně všech ostatních vedlejších nákladů</t>
  </si>
  <si>
    <t>47</t>
  </si>
  <si>
    <t>75L451</t>
  </si>
  <si>
    <t>KAMEROVÝ SERVER - ZÁZNAMOVÉ ZAŘÍZENÍ, DO 8 KAMER (HW, SW, LICENCE)</t>
  </si>
  <si>
    <t>1. Položka obsahuje:    
– dodávku specifikovaného bloku/zařízení včetně potřebného drobného montážního    
materiálu    
– dodávku souvisejícího příslušenství pro specifikovaný blok/zařízení    
– dopravu a skladování    
– kompletní montáž (oživení, konfigurace, nastavení a uvedení do provozu) specifikovaného    
bloku/zařízení a souvisejícího příslušenství včetně drobného montážního materiálu    
– veškeré potřebné mechanizmy, včetně obsluhy, náklady na mzdy a přibližné (průměrné)    
náklady na pořízení potřebných materiálů včetně všech ostatních vedlejších nákladů    
2. Položka neobsahuje:    
X    
3. Způsob měření:    
Udává se počet kusů kompletní konstrukce a práce.</t>
  </si>
  <si>
    <t>48</t>
  </si>
  <si>
    <t>75L483</t>
  </si>
  <si>
    <t>PŘÍSLUŠENSTVÍ KS - DRŽÁK PRO KAMEROVÝ KRYT (KAMERU)</t>
  </si>
  <si>
    <t>49</t>
  </si>
  <si>
    <t>75B951</t>
  </si>
  <si>
    <t>SW PRO ELEKTRONICKÉ PŘEJEZDOVÉ ZABEZPEČOVACÍ ZAŘÍZENÍ NA JEDNOKOLEJNÉ TRATI - DODÁVKA</t>
  </si>
  <si>
    <t>1. Položka obsahuje:    
– dodání základního SW pro elektronické přejezdové zabezpečovací zařízení podle typu    
určeného položkou    
2. Položka neobsahuje:    
X    
3. Způsob měření:    
Udává se počet kusů kompletní konstrukce nebo práce.</t>
  </si>
  <si>
    <t>50</t>
  </si>
  <si>
    <t>75B957</t>
  </si>
  <si>
    <t>SW PRO ELEKTRONICKÉ PŘEJEZDOVÉ ZABEZPEČOVACÍ ZAŘÍZENÍ NA JEDNOKOLEJNÉ TRATI - MONTÁŽ</t>
  </si>
  <si>
    <t>1. Položka obsahuje:    
– tvorba a instalace individuálního SW pro elektronické přejezdové zabezpečovací zařízení    
podle specifikace místa použití    
2. Položka neobsahuje:    
X    
3. Způsob měření:    
Udává se počet kusů kompletní konstrukce nebo práce.</t>
  </si>
  <si>
    <t>51</t>
  </si>
  <si>
    <t>75B969</t>
  </si>
  <si>
    <t>SW PRO ELEKTRONICKÝ AUTOMATICKÝ BLOK - ÚPRAVA</t>
  </si>
  <si>
    <t>1. Položka obsahuje:    
– úprava a instalace SW pro elektronický automatický blok podle specifikace místa použití    
– údržba a instalaci příslušného programového vybavení    
2. Položka neobsahuje:    
X    
3. Způsob měření:    
Udává se počet kusů kompletní konstrukce nebo práce.</t>
  </si>
  <si>
    <t>52</t>
  </si>
  <si>
    <t>015113</t>
  </si>
  <si>
    <t>POPLATKY ZA LIKVIDACŮ ODPADŮ NEKONTAMINOVANÝCH - 17 05 04 VYTĚŽENÉ ZEMINY A HORNINY - III. TŘÍDA TĚŽITELNOSTI</t>
  </si>
  <si>
    <t>T</t>
  </si>
  <si>
    <t>1. Položka obsahuje:    
 – veškeré poplatky provozovateli skládky, recyklační linky nebo jiného zařízení na zpracování nebo likvidaci odpadů související s převzetím, uložením, zpracováním nebo likvidací odpadu    
2. Položka neobsahuje:    
 – náklady spojené s dopravou odpadu z místa stavby na místo převzetí provozovatelem skládky, recyklační linky nebo jiného zařízení na zpracování nebo likvidaci odpadů    
3. Způsob měření:    
Tunou se rozumí hmotnost odpadu vytříděného v souladu se zákonem č. 185/2001 Sb., o nakládání s odpady, v platném znění.</t>
  </si>
  <si>
    <t>53</t>
  </si>
  <si>
    <t>75D228</t>
  </si>
  <si>
    <t>VÝSTRAŽNÍK BEZ ZÁVORY, 1 SKŘÍŇ - DEMONTÁŽ</t>
  </si>
  <si>
    <t>1. Položka obsahuje:  – demontáž betonového základu, zasypání jámy po základu, demontáž výstražníku bez závory 1 skříň včetně odpojení kabelových přívodů  – demontáž výstražníku bez závory 1 skříň se všemi pomocnými a doplňujícími pracemi a součástmi, případné použití mechanizmů, včetně dopravy z místa demontáže do skladu  – naložení vybouraného materiálu na dopravní prostředek  – odvoz vybouraného materiálu do skladu nebo na likvidaci 2. Položka neobsahuje:  – poplatek za likvidaci odpadů (nacení se dle SSD 0) 3. Způsob měření: Udává se počet kusů kompletní konstrukce nebo práce.</t>
  </si>
  <si>
    <t>54</t>
  </si>
  <si>
    <t>75C918</t>
  </si>
  <si>
    <t>SNÍMAČ POČÍTAČE NÁPRAV - DEMONTÁŽ</t>
  </si>
  <si>
    <t>1. Položka obsahuje:  – demontáž snímače počítače náprav včetně odpojení kabelových přívodů  – demontáž snímače počítače náprav se všemi pomocnými a doplňujícími pracemi a součástmi, případné použití mechanizmů, včetně dopravy z místa demontáže do skladu  – naložení vybouraného materiálu na dopravní prostředek  – odvoz vybouraného materiálu do skladu nebo na likvidaci 2. Položka neobsahuje:  – poplatek za likvidaci odpadů (nacení se dle SSD 0) 3. Způsob měření: Udává se počet kusů kompletní konstrukce nebo práce.</t>
  </si>
  <si>
    <t>55</t>
  </si>
  <si>
    <t>75D168</t>
  </si>
  <si>
    <t>RELÉOVÝ DOMEK (DO 18 M2) PREFABRIKOVANÝ - DEMONTÁŽ</t>
  </si>
  <si>
    <t>1. Položka obsahuje:  – demontáž reléového domku prefabrikovaného, izolovaného, s klimatizací a vnitřní kabelizací včetně odpojení od kabelových rozvodů  – demontáž reléového domku prefabrikovaného, izolovaného, s klimatizací a vnitřní kabelizací se všemi pomocnými a doplňujícími pracemi a součástmi, případné použití mechanizmů, včetně dopravy z místa demontáže do skladu  – naložení vybouraného materiálu na dopravní prostředek  – odvoz vybouraného materiálu do skladu nebo na likvidaci 2. Položka neobsahuje:  – poplatek za likvidaci odpadů (nacení se dle SSD 0) 3. Způsob měření: Udává se počet kusů kompletní konstrukce nebo práce.</t>
  </si>
  <si>
    <t>56</t>
  </si>
  <si>
    <t>936314</t>
  </si>
  <si>
    <t>DROBNÉ DOPLŇK KONSTR BETON MONOLIT DO C25/30</t>
  </si>
  <si>
    <t>- dodání  čerstvého  betonu  (betonové  směsi)  požadované  kvality,  jeho  uložení 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 požadovaných  konstr. (i ztracené) s úpravou  dle požadované  kvality povrchu betonu, včetně odbedňovacích a odskružovacích prostředků, - podpěrné 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 všech  požadovaných  otvorů, kapes, výklenků, prostupů, dutin, drážek a pod., vč. ztížení práce a úprav 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 a tmelení spar a spojů, - opatření  povrchů  betonu  izolací  proti zemní vlhkosti v částech, kde přijdou do styku se zeminou nebo kamenivem, - případné zřízení spojovací vrstvy u základů, - úpravy pro osazení zařízení ochrany konstrukce proti vlivu bludných proudů</t>
  </si>
  <si>
    <t>57</t>
  </si>
  <si>
    <t>75L421</t>
  </si>
  <si>
    <t>KAMERA DIGITÁLNÍ (IP) PEVNÁ</t>
  </si>
  <si>
    <t>1. Položka obsahuje:  – dodávku specifikovaného bloku/zařízení včetně potřebného drobného montážního materiálu  – dodávku souvisejícího příslušenství pro specifikovaný blok/zařízení  – dopravu a skladování  – kompletní montáž (oživení, konfigurace, nastavení a uvedení do provozu) specifikovaného bloku/zařízení a souvisejícího příslušenství včetně drobného montážního materiálu  – veškeré potřebné mechanizmy, včetně obsluhy, náklady na mzdy a přibližné (průměrné) náklady na pořízení potřebných materiálů včetně všech ostatních vedlejších nákladů 2. Položka neobsahuje:  X 3. Způsob měření: Udává se počet kusů kompletní konstrukce a práce.</t>
  </si>
  <si>
    <t>58</t>
  </si>
  <si>
    <t>75L424</t>
  </si>
  <si>
    <t>KAMERA DIGITÁLNÍ (IP) SW LICENCE</t>
  </si>
  <si>
    <t>1. Položka obsahuje:  – dodávku specifikovaného bloku - SW licenci pro začlenění kamery do nového nebo stávajícího kamerového systému  – dodávku souvisejícího příslušenství pro specifikovaný blok/zařízení  – dopravu a skladování 2. Položka neobsahuje:  X 3. Způsob měření: Udává se počet kusů kompletní konstrukce a práce.</t>
  </si>
  <si>
    <t>59</t>
  </si>
  <si>
    <t>75L42X</t>
  </si>
  <si>
    <t>KAMERA DIGITÁLNÍ (IP) - MONTÁŽ</t>
  </si>
  <si>
    <t>1. Položka obsahuje:  – kompletní montáž (oživení, konfigurace, nastavení a uvedení do provozu) specifikovaného bloku/zařízení a souvisejícího příslušenství včetně drobného montážního materiálu  – veškeré potřebné mechanizmy, včetně obsluhy, náklady na mzdy a přibližné (průměrné) náklady na pořízení potřebných materiálů včetně všech ostatních vedlejších nákladů 2. Položka neobsahuje:  X 3. Způsob měření: Udává se počet kusů kompletní konstrukce nebo práce.</t>
  </si>
  <si>
    <t>60</t>
  </si>
  <si>
    <t>75IE61</t>
  </si>
  <si>
    <t>SKŘÍŇ KLIMATIZOVANÁ JEDNODUCHÁ DO 25 U</t>
  </si>
  <si>
    <t>1. Položka obsahuje:  – dodávku specifikovaného bloku/zařízení včetně potřebného drobného montážního materiálu  – dodávku souvisejícího příslušenství pro specifikovaný blok/zařízení  – dopravu a skladování  – kompletní montáž specifikovaného bloku/zařízení a souvisejícího příslušenství včetně potřebného drobného montážního materiálu  – veškeré potřebné mechanizmy, včetně obsluhy, náklady na mzdy a přibližné (průměrné) náklady na pořízení potřebných materiálů včetně všech ostatních vedlejších nákladů 2. Položka neobsahuje:  X 3. Způsob měření: Udává se počet kusů kompletní konstrukce a práce.</t>
  </si>
  <si>
    <t>61</t>
  </si>
  <si>
    <t>75IE6X</t>
  </si>
  <si>
    <t>SKŘÍŇ KLIMATIZOVANÁ JEDNODUCHÁ DO 25 U - MONTÁŽ</t>
  </si>
  <si>
    <t>1. Položka obsahuje:  – kompletní montáž specifikovaného bloku/zařízení a souvisejícího příslušenství včetně potřebného drobného montážního materiálu  – veškeré potřebné mechanizmy, včetně obsluhy, náklady na mzdy a přibližné (průměrné) náklady na pořízení potřebných materiálů včetně všech ostatních vedlejších nákladů 2. Položka neobsahuje:  X 3. Způsob měření: Udává se počet kusů kompletní konstrukce nebo práce.</t>
  </si>
  <si>
    <t>62</t>
  </si>
  <si>
    <t>917212</t>
  </si>
  <si>
    <t>ZÁHONOVÉ OBRUBY Z BETONOVÝCH OBRUBNÍKŮ ŠÍŘ 80MM</t>
  </si>
  <si>
    <t>Položka zahrnuje:    
dodání a pokládku betonových obrubníků o rozměrech předepsaných zadávací dokumentací    
betonové lože i boční betonovou opěrku.</t>
  </si>
  <si>
    <t>63</t>
  </si>
  <si>
    <t>465921</t>
  </si>
  <si>
    <t>DLAŽBY Z BETONOVÝCH DLAŽDIC NA SUCHO</t>
  </si>
  <si>
    <t>M2</t>
  </si>
  <si>
    <t>položka zahrnuje:    
- nutné zemní práce (svahování, úpravu pláně a pod.)    
- úpravu podkladu    
- dodávku a uložení dlažby z předepsaných dlaždic do předepsaného tvaru    
- spárování, těsnění, tmelení a vyplnění spar případně s vyklínováním    
- úprava povrchu pro odvedení srážkové vody    
- nezahrnuje podklad pod dlažbu, vykazuje se samostatně položkami SD 45</t>
  </si>
  <si>
    <t>64</t>
  </si>
  <si>
    <t>75D121</t>
  </si>
  <si>
    <t>SKŘÍŇ LOGIKY ELEKTRONICKÉHO PŘEJEZDOVÉHO ZABEZPEČOVACÍHO ZAŘÍZENÍ - DODÁVKA</t>
  </si>
  <si>
    <t>1. Položka obsahuje:    
 – dodávka skříně logiky elektronického přejezdového zabezpečovacího zařízení, potřebného pomocného materiálu a dopravy do staveništního skladu    
 – dodávku skříně logiky elektronického přejezdového zabezpečovacího zařízení včetně pomocného materiálu, dopravu do staveništního skladu    
2. Položka neobsahuje:    
 X    
3. Způsob měření:    
Udává se počet kusů kompletní konstrukce nebo práce.</t>
  </si>
  <si>
    <t>65</t>
  </si>
  <si>
    <t>75D127</t>
  </si>
  <si>
    <t>SKŘÍŇ LOGIKY ELEKTRONICKÉHO PŘEJEZDOVÉHO ZABEZPEČOVACÍHO ZAŘÍZENÍ - MONTÁŽ</t>
  </si>
  <si>
    <t>1. Položka obsahuje:    
 – určení místa umístění, montáž skříně logiky elektronického přejezdového zabezpečovacího zařízení včetně potřebných závislostních prvků, zatažení kabelů, kontroly izolačního stavu, případný nátěr, přezkoušení    
 – montáž skříně logiky elektronického přejezdového zabezpečovacího zařízení se všemi pomocnými a doplňujícími pracemi a součástmi, případné použití mechanizmů, včetně dopravy ze skladu k místu montáže    
2. Položka neobsahuje:    
 X    
3. Způsob měření:    
Udává se počet kusů kompletní konstrukce nebo práce.</t>
  </si>
  <si>
    <t>66</t>
  </si>
  <si>
    <t>75IG21</t>
  </si>
  <si>
    <t>SVORKA ROZPOJOVACÍ ZKUŠEBNÍ</t>
  </si>
  <si>
    <t>1. Položka obsahuje:    
 – dodávku specifikovaného bloku/zařízení včetně potřebného drobného montážního materiálu    
 – dopravu a skladování    
 – kompletní montáž specifikovaného bloku/zařízení a souvisejícího příslušenství včetně potřebného drobného montážního materiálu    
 – veškeré potřebné mechanizmy, včetně obsluhy, náklady na mzdy a přibližné (průměrné) náklady na pořízení potřebných materiálů včetně všech ostatních vedlejších nákladů    
2. Položka neobsahuje:    
 X    
3. Způsob měření:    
Udává se počet kusů kompletní konstrukce a práce.</t>
  </si>
  <si>
    <t>67</t>
  </si>
  <si>
    <t>741911</t>
  </si>
  <si>
    <t>UZEMŇOVACÍ VODIČ V ZEMI FEZN DO 120 MM2</t>
  </si>
  <si>
    <t>1. Položka obsahuje:    
 – přípravu podkladu pro osazení    
 – měření, dělení, spojování, tvarování    
 – ochranný nátěr spojů a při průchodu vodiče nad terén apod. dle příslušných norem    
2. Položka neobsahuje:    
 – zemní práce    
 – ochranu vodiče - chráničky apod.    
3. Způsob měření:    
Měří se metr délkový.</t>
  </si>
  <si>
    <t>68</t>
  </si>
  <si>
    <t>75IECX</t>
  </si>
  <si>
    <t>VENKOVNÍ TELEFONNÍ OBJEKT - MONTÁŽ</t>
  </si>
  <si>
    <t>69</t>
  </si>
  <si>
    <t>703751</t>
  </si>
  <si>
    <t>PROTIPOŽÁRNÍ UCPÁVKA POD ROZVADĚČ DO EI 90 MIN.</t>
  </si>
  <si>
    <t>Položka obsahuje: Dodávku a montáž protipožární ucpávky vč. příslušenství a pomocného materiálu, vyhotovéní a dodání atestu. Dále obsahuje cenu za pom. mechanismy včetně všech ostatních vedlejších nákladů.</t>
  </si>
  <si>
    <t>70</t>
  </si>
  <si>
    <t>75IH11</t>
  </si>
  <si>
    <t>UKONČENÍ KABELU CELOPLASTOVÉHO BEZ PANCÍŘE DO 40 ŽIL</t>
  </si>
  <si>
    <t>1. Položka obsahuje:    
 – kompletní ukončení specifikované kabelizace včetně potřebného drobného montážního materiálu    
 – veškeré potřebné mechanizmy, včetně obsluhy, náklady na mzdy a přibližné (průměrné) náklady na pořízení potřebných materiálů včetně všech ostatních vedlejších nákladů    
2. Položka neobsahuje:    
 X    
3. Způsob měření:    
Udává se počet kusů kompletní konstrukce nebo práce.</t>
  </si>
  <si>
    <t>71</t>
  </si>
  <si>
    <t>742L12</t>
  </si>
  <si>
    <t>UKONČENÍ DVOU AŽ PĚTIŽÍLOVÉHO KABELU V ROZVADĚČI NEBO NA PŘÍSTROJI OD 4 DO 16 MM2</t>
  </si>
  <si>
    <t>1. Položka obsahuje:    
 – všechny práce spojené s úpravou kabelů pro montáž včetně veškerého příslušentsví    
2. Položka neobsahuje:    
 X    
3. Způsob měření:    
Udává se počet kusů kompletní konstrukce nebo práce.</t>
  </si>
  <si>
    <t>72</t>
  </si>
  <si>
    <t>75A141</t>
  </si>
  <si>
    <t>KABEL METALICKÝ DVOUPLÁŠŤOVÝ PŘES 12 PÁRŮ - DODÁVKA</t>
  </si>
  <si>
    <t>KMPÁR</t>
  </si>
  <si>
    <t>73</t>
  </si>
  <si>
    <t>75A228</t>
  </si>
  <si>
    <t>ZATAŽENÍ A SPOJKOVÁNÍ KABELŮ PŘES 12 PÁRŮ - DEMONTÁŽ</t>
  </si>
  <si>
    <t>1. Položka obsahuje:    
 – demontáž kabelu, plastové spojky v počtu 3 kusy na 1 km kabelu, štítku průběhu v počtu 2 ks na 1 km kabelu, označovacího štítku kabelové spojky a kabelové formy    
 – veškeré potřebné mechanizmy, jejich obsluhu a přesun hmot.    
 – naložení vybouraného materiálu na dopravní prostředek    
 – odvoz vybouraného materiálu do skladu nebo na likvidaci    
2. Položka neobsahuje:    
 – poplatek za likvidaci odpadů (nacení se dle SSD 0)    
3. Způsob měření:    
Měří se n-násobky páru vodičů na kilometr.</t>
  </si>
  <si>
    <t>74</t>
  </si>
  <si>
    <t>75A312</t>
  </si>
  <si>
    <t>KABELOVÁ FORMA (UKONČENÍ KABELŮ) PRO KABELY ZABEZPEČOVACÍ PŘES 12 PÁRŮ</t>
  </si>
  <si>
    <t>75</t>
  </si>
  <si>
    <t>75I962</t>
  </si>
  <si>
    <t>OPTOTRUBKA - KALIBRACE</t>
  </si>
  <si>
    <t>1. Položka obsahuje:    
 – práce spojené s měřením specifikované kabelizace specifikovaným způsobem včetně potřebného drobného montážního materiálu    
 – veškeré potřebné mechanizmy (měřicí přístroje a měřící příslušenství), včetně obsluhy, náklady na mzdy a přibližné (průměrné) náklady na pořízení potřebných materiálů včetně všech ostatních vedlejších nákladů    
2. Položka neobsahuje:    
 X    
3. Způsob měření:    
Měřící práce se udávají počtem metrů.</t>
  </si>
  <si>
    <t>76</t>
  </si>
  <si>
    <t>75I961</t>
  </si>
  <si>
    <t>OPTOTRUBKA - HERMETIZACE ÚSEKU DO 2000 M</t>
  </si>
  <si>
    <t>ÚSEK</t>
  </si>
  <si>
    <t>1. Položka obsahuje:    
 – práce spojené s měřením specifikované kabelizace specifikovaným způsobem včetně potřebného drobného montážního materiálu    
 – veškeré potřebné mechanizmy (měřicí přístroje a měřící příslušenství), včetně obsluhy, náklady na mzdy a přibližné (průměrné) náklady na pořízení potřebných materiálů včetně všech ostatních vedlejších nákladů    
2. Položka neobsahuje:    
 X    
3. Způsob měření:    
Měřící práce se udávají počtem úseků.</t>
  </si>
  <si>
    <t>77</t>
  </si>
  <si>
    <t>75IA51</t>
  </si>
  <si>
    <t>OPTOTRUBKOVÁ KONCOVKA PRŮMĚRU DO 40 MM</t>
  </si>
  <si>
    <t>78</t>
  </si>
  <si>
    <t>75IA5X</t>
  </si>
  <si>
    <t>OPTOTRUBKOVÁ KONCOVKA - MONTÁŽ</t>
  </si>
  <si>
    <t>79</t>
  </si>
  <si>
    <t>R914111</t>
  </si>
  <si>
    <t>DOPRAVNÍ ZNAČKY ZÁKLADNÍ VELIKOSTI OCELOVÉ REFLEXNÍ - DOD A MONTÁŽ</t>
  </si>
  <si>
    <t>položka zahrnuje:    
- dodávku a montáž značek v požadovaném provedení</t>
  </si>
  <si>
    <t>80</t>
  </si>
  <si>
    <t>029113</t>
  </si>
  <si>
    <t>OSTATNÍ POŽADAVKY - GEODETICKÉ ZAMĚŘENÍ - CELKY</t>
  </si>
  <si>
    <t>zahrnuje veškeré náklady spojené s objednatelem požadovanými pracemi</t>
  </si>
  <si>
    <t>81</t>
  </si>
  <si>
    <t>02944</t>
  </si>
  <si>
    <t>OSTAT POŽADAVKY - DOKUMENTACE SKUTEČ PROVEDENÍ V DIGIT FORMĚ</t>
  </si>
  <si>
    <t>KPL</t>
  </si>
  <si>
    <t>Dok. Skuteč. Provedení vč. kabelové knihy</t>
  </si>
  <si>
    <t>82</t>
  </si>
  <si>
    <t>741731</t>
  </si>
  <si>
    <t>DVEŘNÍ KONTAKT</t>
  </si>
  <si>
    <t>1. Položka obsahuje:    
 – zapojení a nastavení přístroje    
2. Položka neobsahuje:    
 X    
3. Způsob měření:    
Udává se počet kusů kompletní konstrukce nebo práce.</t>
  </si>
  <si>
    <t>83</t>
  </si>
  <si>
    <t>75B979</t>
  </si>
  <si>
    <t>SW PRACOVIŠTĚ DISPEČERA DOZ - ÚPRAVA</t>
  </si>
  <si>
    <t>1. Položka obsahuje:  
 – úprava a instalace SW pracoviště dispečera DOZ podle specifikace místa použití  
 – úprava a instalaci příslušného programového vybavení  
2. Položka neobsahuje:  
 X  
3. Způsob měření:  
Udává se počet kusů kompletní konstrukce nebo práce.</t>
  </si>
  <si>
    <t>84</t>
  </si>
  <si>
    <t>75B229</t>
  </si>
  <si>
    <t>SERVISNÍ A DIAGNOSTICKÉ PRACOVIŠTĚ, TECHNOLOGIE - ÚPRAVA</t>
  </si>
  <si>
    <t>1. Položka obsahuje:  
 – demontáž a montáž výpočetní techniky, včetně propojovacích vedení a monitorů a dodávky potřebného materiálu  
 – demontáž a montáž vybavení pro servisní pracoviště diagnostiky se všemi pomocnými a doplňujícími pracemi a součástmi, případné použití mechanizmů,  
včetně dopravy z místa demontáže do skladu  
- úpravu programového vybavení  
 – naložení vybouraného materiálu na dopravní prostředek  
 – odvoz vybouraného materiálu do skladu nebo na likvidaci  
2. Položka neobsahuje:  
 – poplatek za likvidaci odpadů (nacení se dle SSD 0)  
3. Způsob měření:  
Udává se počet kusů kompletní konstrukce nebo práce.</t>
  </si>
  <si>
    <t>85</t>
  </si>
  <si>
    <t>75B999</t>
  </si>
  <si>
    <t>SW PRO DOZ JEDNÉ STANICE - ÚPRAVA</t>
  </si>
  <si>
    <t>1. Položka obsahuje:  
 – úprava a instalace SW pro DOZ jedné stanice podle specifikace místa použití  
 – úprava a instalaci příslušného programového vybavení  
2. Položka neobsahuje:  
 X  
3. Způsob měření:  
Udává se počet kusů kompletní konstrukce nebo práce.</t>
  </si>
  <si>
    <t>86</t>
  </si>
  <si>
    <t>R75E147</t>
  </si>
  <si>
    <t>Přezkoušení individuálního SW v ŽST</t>
  </si>
  <si>
    <t>1. Položka obsahuje:  
 – přezkoušení a regulace napájecích zdrojů, nastavení jednotlivých obvodů a přezkoušení jejich funkce  
 – kompletní přezkoušení a regulaci  
2. Položka neobsahuje:  
 X  
3. Způsob měření:  
Udává se počet kusů kompletní konstrukce nebo práce.</t>
  </si>
  <si>
    <t>87</t>
  </si>
  <si>
    <t>R75B939</t>
  </si>
  <si>
    <t>INDIVIDUÁLNÍ SW ELEKTRONICKÉHO STAVĚDLA S RELÉOVÝM ROZHRANÍM - ÚPRAVA</t>
  </si>
  <si>
    <t>1. Položka obsahuje:  
 – úprava a instalace individuálního SW elektronického stavědla podle specifikace místa použití  
 –úprava a instalaci příslušného programového vybavení</t>
  </si>
  <si>
    <t>D.3</t>
  </si>
  <si>
    <t>Silnoproudá technologie včetně DŘT</t>
  </si>
  <si>
    <t>SO 401</t>
  </si>
  <si>
    <t>Přípojka NN</t>
  </si>
  <si>
    <t xml:space="preserve">  SO 401</t>
  </si>
  <si>
    <t>Přidružená stavební výroba</t>
  </si>
  <si>
    <t>15*1*1</t>
  </si>
  <si>
    <t>položka zahrnuje:      
- svislá doprava, přemístění, přeložení, manipulace s výkopkem      
- kompletní provedení vykopávky nezapažené i zapažené      
- ošetření výkopiště po celou dobu práce v něm vč. klimatických opatření      
- ztížení vykopávek v blízkosti podzemního vedení, konstrukcí a objektů vč. jejich dočasného zajištění      
- ztížení pod vodou, v okolí výbušnin, ve stísněných prostorech a pod.      
- těžení po vrstvách, pásech a po jiných nutných částech (figurách)      
- čerpání vody vč. čerpacích jímek, potrubí a pohotovostní čerpací soupravy (viz ustanovení k pol. 1151,2)      
- potřebné snížení hladiny podzemní vody      
- těžení a rozpojování jednotlivých balvanů      
- vytahování a nošení výkopku      
- svahování a přesvah. svahů do konečného tvaru, výměna hornin v podloží a v pláni znehodnocené klimatickými vlivy      
- eventuelně nutné druhotné rozpojení odstřelené horniny      
- ruční vykopávky, odstranění kořenů a napadávek      
- pažení, vzepření a rozepření vč. přepažování (vyjma štětových stěn)      
- úpravu, ochranu a očištění dna, základové spáry, stěn a svahů      
- zhutnění podloží, případně i svahů vč. svahování      
- zřízení stupňů v podloží a lavic na svazích, není-li pro tyto práce zřízena samostatná položka      
- udržování výkopiště a jeho ochrana proti vodě      
- odvedení nebo obvedení vody v okolí výkopiště a ve výkopišti      
- třídění výkopku      
- veškeré pomocné konstrukce umožňující provedení vykopávky (příjezdy, sjezdy, nájezdy, lešení, podpěr. konstr., přemostění, zpevněné plochy, zakrytí a pod.)      
- nezahrnuje uložení zeminy (na skládku, do násypu) ani poplatky za skládku, vykazují se v položce č.0141**</t>
  </si>
  <si>
    <t>1. Položka obsahuje:      
 – obsahuje i demontáž po skončení provizorního stavu      
 – dopravu do skladu nebo na likvidaci      
 – obrátkovost, opotřebení zapůjčeného materiálu      
 – poplatek za likvidaci odpadů, pokud je materiál likvidován      
2. Položka neobsahuje:      
 X      
3. Způsob měření:      
Udává se počet kusů kompletní konstrukce nebo práce.</t>
  </si>
  <si>
    <t>1. Položka obsahuje:      
 – proražení otvoru zdivem o průřezu od 0,01 do 0,025m2      
 – úpravu a začištění omítky po montáži vedení      
 – pomocné mechanismy      
2. Položka neobsahuje:      
 – protipožární ucpávku      
3. Způsob měření:      
Udává se počet kusů kompletní konstrukce nebo práce.</t>
  </si>
  <si>
    <t>1. Položka obsahuje:      
 – kompletní montáž, návrh, rozměření, upevnění, začištění, sváření, vrtání, řezání, spojování a pod.       
 – veškerý spojovací a montážní materiál vč. upevňovacího materiálu      
 – sestavení a upevnění konstrukce na stanovišti      
 – pomocné mechanismy a povrchovou úpravu      
2. Položka neobsahuje:      
 X      
3. Způsob měření:      
Udává se počet sad, které se skládají z předepsaných dílů, jež tvoří požadovaný celek, za každý započatý měsíc pronájmu.</t>
  </si>
  <si>
    <t>75IG51</t>
  </si>
  <si>
    <t>VEDENÍ UZEMŇOVACÍ V ZEMI Z FEZN DRÁTU DO 120 MM2</t>
  </si>
  <si>
    <t>75IG5X</t>
  </si>
  <si>
    <t>VEDENÍ UZEMŇOVACÍ V ZEMI Z FEZN DRÁTU DO 120 MM2 - MONTÁŽ</t>
  </si>
  <si>
    <t>742H21</t>
  </si>
  <si>
    <t>KABEL NN ČTYŘ- A PĚTIŽÍLOVÝ AL S PLASTOVOU IZOLACÍ DO 2,5 MM2</t>
  </si>
  <si>
    <t>742H22</t>
  </si>
  <si>
    <t>KABEL NN ČTYŘ- A PĚTIŽÍLOVÝ AL S PLASTOVOU IZOLACÍ OD 4 DO 16 MM2</t>
  </si>
  <si>
    <t>viz 03</t>
  </si>
  <si>
    <t>1. Položka obsahuje:      
 – manipulace a uložení kabelu (do země, chráničky, kanálu, na rošty, na TV a pod.)      
2. Položka neobsahuje:      
 – příchytky, spojky, koncovky, chráničky apod.      
3. Způsob měření:      
Měří se metr délkový.</t>
  </si>
  <si>
    <t>742H24</t>
  </si>
  <si>
    <t>KABEL NN ČTYŘ- A PĚTIŽÍLOVÝ AL S PLASTOVOU IZOLACÍ OD 70 DO 120 MM2</t>
  </si>
  <si>
    <t>viz 06</t>
  </si>
  <si>
    <t>742L21</t>
  </si>
  <si>
    <t>UKONČENÍ DVOU AŽ PĚTIŽÍLOVÉHO KABELU KABELOVOU SPOJKOU DO 2,5 MM2</t>
  </si>
  <si>
    <t>742L23</t>
  </si>
  <si>
    <t>UKONČENÍ DVOU AŽ PĚTIŽÍLOVÉHO KABELU V ROZVADĚČI NEBO NA PŘÍSTROJI OD 25 DO 50 MM2</t>
  </si>
  <si>
    <t>742L22</t>
  </si>
  <si>
    <t>UKONČENÍ DVOU AŽ PĚTIŽÍLOVÉHO KABELU KABELOVOU SPOJKOU OD 4 DO 16 MM2</t>
  </si>
  <si>
    <t>1. Položka obsahuje:      
 – přípravu podkladu pro osazení vč. upevňovacího materiálu      
 – typová plastová pilířová lakovaná dle schválených technických podmínek, prázdná pro montáž výstroje elektro, telefonu a nouzových tlačítek včetně přívodky pro DA a příslušenství, veškerý podružný a pomocný materiál      
 – provedení zkoušek, dodání předepsaných zkoušek, revizí a atestů      
2. Položka neobsahuje:      
 X      
3. Způsob měření:      
Udává se počet kusů kompletní konstrukce nebo práce.</t>
  </si>
  <si>
    <t>1. Položka obsahuje:      
 – cenu za celkovou prohlídku zařízení PS/SO, vč. měření, komplexních zkoušek a revizi zařízení tohoto PS/SO autorizovaným revizním technikem na silnoproudá zařízení podle požadavku ČSN, včetně hodnocení a vyhotovení celkové revizní zprávy      
2. Položka neobsahuje:      
 X      
3. Způsob měření:      
Udává se počet kusů kompletní konstrukce nebo práce.</t>
  </si>
  <si>
    <t>1. Položka obsahuje:      
 – cenu za měření dle příslušných norem a předpisů, včetně vystavení protokolu      
2. Položka neobsahuje:      
 X      
3. Způsob měření:      
Udává se počet kusů kompletní konstrukce nebo práce.</t>
  </si>
  <si>
    <t>1. Položka obsahuje:      
 – dodávka napájecí skříně přejezdového zabezpečovacího zařízení, potřebného pomocného materiálu a dopravy do staveništního skladu      
 – dodávku napájecí skříně přejezdového zabezpečovacího zařízení včetně pomocného materiálu, dopravu do staveništního skladu      
2. Položka neobsahuje:      
 X      
3. Způsob měření:      
Udává se počet kusů kompletní konstrukce nebo práce.</t>
  </si>
  <si>
    <t>1. Položka obsahuje:      
 – určení místa umístění, montáž napájecí skříně přejezdového zabezpečovacího zařízení dle typu dané položkou      
 – montáž napájecí skříně přejezdového zabezpečovacího zařízení se všemi pomocnými a doplňujícími pracemi a součástmi, případné použití mechanizmů, včetně dopravy ze skladu k místu montáže      
2. Položka neobsahuje:      
 X      
3. Způsob měření:      
Udává se počet kusů kompletní konstrukce nebo práce.</t>
  </si>
  <si>
    <t>1. Položka obsahuje:      
 – protokol autorizovanou osobou podle požadavku ČSN, včetně hodnocení      
2. Položka neobsahuje:      
 X      
3. Způsob měření:      
Udává se počet kusů kompletní konstrukce nebo práce.</t>
  </si>
  <si>
    <t>položka zahrnuje:      
- kompletní provedení zemní konstrukce vč. výběru vhodného materiálu      
- úprava  ukládaného  materiálu  vlhčením,  tříděním,  promícháním  nebo  vysoušením,  příp. jiné úpravy za účelem zlepšení jeho  mech. vlastností      
- hutnění i různé míry hutnění       
- ošetření úložiště po celou dobu práce v něm vč. klimatických opatření      
- ztížení v okolí vedení, konstrukcí a objektů a jejich dočasné zajištění      
- ztížení provádění vč. hutnění ve ztížených podmínkách a stísněných prostorech      
- ztížené ukládání sypaniny pod vodu      
- ukládání po vrstvách a po jiných nutných částech (figurách) vč. dosypávek      
- spouštění a nošení materiálu      
- výměna částí zemní konstrukce znehodnocené klimatickými vlivy      
- ruční hutnění      
- udržování úložiště a jeho ochrana proti vodě      
- odvedení nebo obvedení vody v okolí úložiště a v úložišti      
- veškeré  pomocné konstrukce umožňující provedení  zemní konstrukce  (příjezdy,  sjezdy,  nájezdy, lešení, podpěrné konstrukce, přemostění, zpevněné plochy, zakrytí a pod.)</t>
  </si>
  <si>
    <t>(výkop) * 2.05 t/m3</t>
  </si>
  <si>
    <t>1. Položka obsahuje:      
 – veškeré poplatky provozovateli skládky, recyklační linky nebo jiného zařízení na zpracování nebo likvidaci odpadů související s převzetím, uložením, zpracováním nebo likvidací odpadu      
2. Položka neobsahuje:      
 – náklady spojené s dopravou odpadu z místa stavby na místo převzetí provozovatelem skládky, recyklační linky nebo jiného zařízení na zpracování nebo likvidaci odpadů      
3. Způsob měření:      
Tunou se rozumí hmotnost odpadu vytříděného v souladu se zákonem č. 185/2001 Sb., o nakládání s odpady, v platném znění.</t>
  </si>
  <si>
    <t>D.9.8</t>
  </si>
  <si>
    <t>Všeobecné objekty</t>
  </si>
  <si>
    <t>SO 98-98</t>
  </si>
  <si>
    <t>Všeobecný objekt</t>
  </si>
  <si>
    <t xml:space="preserve">  SO 98-98</t>
  </si>
  <si>
    <t>Dokumentace stavby</t>
  </si>
  <si>
    <t>VSEOB001</t>
  </si>
  <si>
    <t>Dokumentace skutečného provedení stavby, geodetická část</t>
  </si>
  <si>
    <t>R-položka</t>
  </si>
  <si>
    <t>Vypracování vybrané části dokumentace skutečného provedení (DSPS)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</si>
  <si>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</si>
  <si>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geodetické části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 Zhotovitel bude postupovat dle požadavků na obsahovou náležitost této části DSPS, která je uvedená v interním předpisu Objednatele - SŽ SM011 Dokumentace staveb Správy železnic, státní organizace. Položka zahrnuje odevzdání dokumentace v předepsaném počtu v listinné i elektronické formě uvedeném v ZTP a VTP.</t>
  </si>
  <si>
    <t>VSEOB002</t>
  </si>
  <si>
    <t>Dokumentace skutečného provedení stavby, technická část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</si>
  <si>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 v listinné i elektronické formě. Zhotovitel bude postupovat dle požadavků na obsahovou náležitost této části DSPS, která je uvedená v interním předpisu Objednatele - SŽ SM011 Dokumentace staveb Správy železnic, státní organizace.</t>
  </si>
  <si>
    <t>VSEOB003</t>
  </si>
  <si>
    <t>Dokumentace skutečného provedení stavby, dokladová část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</si>
  <si>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doložení dokladů a podkladů pro předání stavby a její kolaudace v předepsané formě a počtu v listinné i elektronické formě. Zhotovitel bude postupovat dle požadavků na obsahovou náležitost této části DSPS, která je uvedená v interním předpisu Objednatele - SŽ SM011 Dokumentace staveb Správy železnic, státní organizace.</t>
  </si>
  <si>
    <t>VSEOB004</t>
  </si>
  <si>
    <t>Projektová dokumentace pro provádění stavby (PDPS)</t>
  </si>
  <si>
    <t>Vypracování PDPS u PS viz článek 4.4 ZTP.</t>
  </si>
  <si>
    <t>Položka zahrnuje veškeré činnosti nezbytné k vypracování projektové dokumentace pro provádění stavby (dále také PDPS), které doplňuje a upřesňuje projektovou dokumentaci pro stavební povolení nebo do ohlášení stavby do úplného obsahu stupně dokumentace pro provádění stavby.</t>
  </si>
  <si>
    <t>Ostatní</t>
  </si>
  <si>
    <t>VSEOB005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</si>
  <si>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</si>
  <si>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</si>
  <si>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
Položka zahrnuje  všechny nezbytné práce, náklady a zařízení  včetně  všech doprav a pomocného materiálu nutných  pro uskutečnění dané činnosti.</t>
  </si>
  <si>
    <t>VSEOB006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</si>
  <si>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</si>
  <si>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</si>
  <si>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
Položka zahrnuje  všechny nezbytné práce, náklady a zařízení  včetně  všech doprav a pomocného materiálu nutných  pro uskutečnění dané činnosti.</t>
  </si>
  <si>
    <t>VSEOB007</t>
  </si>
  <si>
    <t>Nájmy hrazené zhotovitelem stavby</t>
  </si>
  <si>
    <t>Rozsah nájmů viz gedoetická část dokumentace.</t>
  </si>
  <si>
    <t>E.1.1.1</t>
  </si>
  <si>
    <t>Železniční svršek</t>
  </si>
  <si>
    <t>SO101</t>
  </si>
  <si>
    <t>Železniční svršek a spodek</t>
  </si>
  <si>
    <t xml:space="preserve">  SO101</t>
  </si>
  <si>
    <t>Poplatky</t>
  </si>
  <si>
    <t>015150</t>
  </si>
  <si>
    <t>POPLATKY ZA LIKVIDACŮ ODPADŮ NEKONTAMINOVANÝCH - 17 05 08 ŠTĚRK Z KOLEJIŠTĚ (ODPAD PO RECYKLACI)</t>
  </si>
  <si>
    <t>odměřeno dle situace</t>
  </si>
  <si>
    <t>(64.712) * 2.1 t/m3</t>
  </si>
  <si>
    <t>1. Položka obsahuje:    
– veškeré poplatky provozovateli skládky, recyklační linky nebo jiného zařízení na zpracování nebo likvidaci odpadů související s převzetím, uložením, zpracováním nebo likvidací odpadu    
2. Položka neobsahuje:    
– náklady spojené s dopravou odpadu z místa stavby na místo převzetí provozovatelem skládky, recyklační linky nebo jiného zařízení na zpracování nebo likvidaci odpadů    
3. Způsob měření:    
Tunou se rozumí hmotnost odpadu vytříděného v souladu se zákonem č. 185/2001 Sb., o nakládání s odpady, v platném znění.</t>
  </si>
  <si>
    <t>0515140</t>
  </si>
  <si>
    <t>POPLATKY ZA LIKVIDACŮ ODPADŮ NEKONTAMINOVANÝCH - 17 01 01 BETON Z DEMOLIC OBJEKTŮ, ZÁKLADŮ TV</t>
  </si>
  <si>
    <t>OTSKP 2021</t>
  </si>
  <si>
    <t>sit</t>
  </si>
  <si>
    <t>(6) * 2.4 t/m3</t>
  </si>
  <si>
    <t>1. Položka obsahuje:    
– veškeré poplatky provozovateli skládky, recyklační linky nebo jiného zařízení na zpracování nebo likvidaci    
odpadů související s převzetím, uložením, zpracováním nebo likvidací odpadu    
2. Položka neobsahuje:    
– náklady spojené s dopravou odpadu z místa stavby na místo převzetí provozovatelem skládky, recyklační linky    
nebo jiného zařízení na zpracování nebo likvidaci odpadů    
3. Způsob měření:    
Tunou se rozumí hmotnost odpadu vytříděného v souladu se zákonem č. 185/2001 Sb., o nakládání s odpady, v    
platném znění.</t>
  </si>
  <si>
    <t>015111</t>
  </si>
  <si>
    <t>POPLATKY ZA LIKVIDACŮ ODPADŮ NEKONTAMINOVANÝCH - 17 05 04 VYTĚŽENÉ ZEMINY A HORNINY - I. TŘÍDA TĚŽITELNOSTI</t>
  </si>
  <si>
    <t>výkop</t>
  </si>
  <si>
    <t>(422.5)m3*2.05t/m3</t>
  </si>
  <si>
    <t>1. Položka obsahuje: veškeré poplatky provozovateli skládky, recyklační linky nebo jiného zařízení na zpracování nebo likvidaci odpadů související s převzetím, uložením, zpracováním nebo likvidací odpadu    
2. Položka neobsahuje: náklady spojené s dopravou odpadu z místa stavby na místo převzetí provozovatelem skládky, recyklační linky nebo jiného zařízení na zpracování nebo likvidaci odpadů    
3. Způsob měření:Tunou se rozumí hmotnost odpadu vytříděného v souladu se zákonem č. 185/2001 Sb., o nakládání s odpady, v platném znění.</t>
  </si>
  <si>
    <t>015520</t>
  </si>
  <si>
    <t>POPLATKY ZA LIKVIDACŮ ODPADŮ NEBEZPEČNÝCH - 17 02 04* ŽELEZNIČNÍ PRAŽCE DŘEVĚNÉ</t>
  </si>
  <si>
    <t>dle demontáže kolejí</t>
  </si>
  <si>
    <t>108 * 0.08 t/ks</t>
  </si>
  <si>
    <t>015260</t>
  </si>
  <si>
    <t>POPLATKY ZA LIKVIDACŮ ODPADŮ NEKONTAMINOVANÝCH - 07 02 99 PRYŽOVÉ PODLOŽKY (ŽEL. SVRŠEK)</t>
  </si>
  <si>
    <t>0.017 + 0.026t</t>
  </si>
  <si>
    <t>1. Položka obsahuje:    
– veškeré poplatky provozovateli skládky, recyklační linky nebo jiného zařízení na zpracování nebo likvidaci odpadů    
související s převzetím, uložením, zpracováním nebo likvidací odpadu    
2. Položka neobsahuje:    
– náklady spojené s dopravou odpadu z místa stavby na místo převzetí provozovatelem skládky, recyklační linky nebo    
jiného zařízení na zpracování nebo likvidaci odpadů    
3. Způsob měření:    
Tunou se rozumí hmotnost odpadu vytříděného v souladu se zákonem č. 185/2001 Sb., o nakládání s odpady, v</t>
  </si>
  <si>
    <t>Zemní práce</t>
  </si>
  <si>
    <t>123738</t>
  </si>
  <si>
    <t>ODKOP PRO SPOD STAVBU SILNIC A ŽELEZNIC TŘ. I, ODVOZ DO 20KM</t>
  </si>
  <si>
    <t>422.5m3</t>
  </si>
  <si>
    <t>kompletní provedení vykopávky nezapažené i zapažené, ošetření výkopiště po celou dobu práce v něm vč. klimatických opatření, ztížení vykopávek v blízkosti podzemního vedení, konstrukcí a objektů vč. jejich dočasného zajištění, ztížení pod vodou, v okolí výbušnin, ve stísněných prostorech a pod., příplatek za lepivost, těžení po vrstvách, pásech a po jiných nutných částech (figurách), čerpání vody vč. čerpacích jímek, potrubí a pohotovostní čerpací soupravy (viz ustanovení k pol. 1151,2), potřebné snížení hladiny podzemní vody, těžení a rozpojování jednotlivých balvanů, vytahování a nošení výkopku, svahování a přesvah. svahů do konečného tvaru, výměna hornin v podloží a v pláni znehodnocené klimatickými vlivy, ruční vykopávky, odstranění kořenů a napadávek, pažení, vzepření a rozepření vč. přepažování (vyjma štětových stěn). úpravu, ochranu a očištění dna, základové spáry, stěn a svahů. zhutnění podloží, případně i svahů vč. svahování. zřízení stupňů v podloží a lavic na svazích, není-li pro tyto práce zřízena samostatná položka. udržování výkopiště a jeho ochrana proti vodě. odvedení nebo obvedení vody v okolí výkopiště a ve výkopišti. třídění výkopku. veškeré pomocné konstrukce umožňující provedení vykopávky (příjezdy, sjezdy, nájezdy, lešení, podpěr. konstr., přemostění, zpevněné plochy, zakrytí a pod.) nezahrnuje uložení zeminy (na skládku, do násypu) ani poplatky za skládku, vykazují se v položce č.0141**</t>
  </si>
  <si>
    <t>12930</t>
  </si>
  <si>
    <t>ČIŠTĚNÍ PŘÍKOPŮ OD NÁNOSU</t>
  </si>
  <si>
    <t>řez a sit a kub</t>
  </si>
  <si>
    <t>Součástí položky je vodorovná a svislá doprava, přemístění, přeložení, manipulace s    
materiálem a uložení na skládku.    
Nezahrnuje poplatek za skládku, který se vykazuje v položce 0141** (s výjimkou malého    
množství materiálu, kde je možné poplatek zahrnout do jednotkové ceny položky – tento fakt    
musí být uveden v doplňujícím textu k položce)</t>
  </si>
  <si>
    <t>13273</t>
  </si>
  <si>
    <t>HLOUBENÍ RÝH ŠÍŘ DO 2M PAŽ I NEPAŽ TŘ. I</t>
  </si>
  <si>
    <t>Výkop pro svodné potrubí</t>
  </si>
  <si>
    <t>7.5m*0.5*2=7.5m3</t>
  </si>
  <si>
    <t>položka zahrnuje:    
- vodorovná a svislá doprava, přemístění, přeložení, manipulace s výkopkem    
- kompletní provedení vykopávky nezapažené i zapažené    
- ošetření výkopiště po celou dobu práce v něm vč. klimatických opatření    
- ztížení vykopávek v blízkosti podzemního vedení, konstrukcí a objektů vč. jejich dočasného zajištění    
- ztížení pod vodou, v okolí výbušnin, ve stísněných prostorech a pod.    
- příplatek za lepivost    
- těžení po vrstvách, pásech a po jiných nutných částech (figurách)    
- čerpání vody vč. čerpacích jímek, potrubí a pohotovostní čerpací soupravy (viz ustanovení k pol. 1151,2)    
- potřebné snížení hladiny podzemní vody    
- těžení a rozpojování jednotlivých balvanů    
- vytahování a nošení výkopku    
- svahování a přesvah. svahů do konečného tvaru, výměna hornin v podloží a v pláni znehodnocené klimatickými vlivy    
- ruční vykopávky, odstranění kořenů a napadávek    
- pažení, vzepření a rozepření vč. přepažování (vyjma štětových stěn)    
- úpravu, ochranu a očištění dna, základové spáry, stěn a svahů    
- odvedení nebo obvedení vody v okolí výkopiště a ve výkopišti    
- třídění výkopku    
- veškeré pomocné konstrukce umožňující provedení vykopávky (příjezdy, sjezdy, nájezdy, lešení, podpěr. konstr., přemostění, zpevněné plochy, zakrytí a pod.)    
- nezahrnuje uložení zeminy (na skládku, do násypu) ani poplatky za skládku, vykazují se v položce č.0141**</t>
  </si>
  <si>
    <t>17481</t>
  </si>
  <si>
    <t>ZÁSYP JAM A RÝH Z NAKUPOVANÝCH MATERIÁLŮ</t>
  </si>
  <si>
    <t>Zásyp rýhy svodného potrubí</t>
  </si>
  <si>
    <t>kubatury</t>
  </si>
  <si>
    <t>položka zahrnuje:    
- kompletní provedení zemní konstrukce včetně nákupu a dopravy materiálu dle zadávací dokumentace    
- úprava  ukládaného  materiálu  vlhčením,  tříděním,  promícháním  nebo  vysoušením,  příp. jiné úpravy za účelem zlepšení jeho  mech. vlastností    
- hutnění i různé míry hutnění     
- ošetření úložiště po celou dobu práce v něm vč. klimatických opatření    
- ztížení v okolí vedení, konstrukcí a objektů a jejich dočasné zajištění    
- ztížení provádění vč. hutnění ve ztížených podmínkách a stísněných prostorech    
- ztížené ukládání sypaniny pod vodu    
- ukládání po vrstvách a po jiných nutných částech (figurách) vč. dosypávek    
- spouštění a nošení materiálu    
- výměna částí zemní konstrukce znehodnocené klimatickými vlivy    
- udržování úložiště a jeho ochrana proti vodě    
- odvedení nebo obvedení vody v okolí úložiště a v úložišti  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</si>
  <si>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</si>
  <si>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</si>
  <si>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úprava pláně</t>
  </si>
  <si>
    <t>odměřeno dle řezů</t>
  </si>
  <si>
    <t>položka zahrnuje úpravu pláně včetně vyrovnání výškových rozdílů. Míru zhutnění určuje projekt.</t>
  </si>
  <si>
    <t>Základy</t>
  </si>
  <si>
    <t>21264</t>
  </si>
  <si>
    <t>TRATIVODY KOMPLET Z TRUB Z PLAST HMOT DN DO 200MM</t>
  </si>
  <si>
    <t>Položka platí pro kompletní konstrukce trativodů a zahrnuje zejména:    
- výkop rýhy předepsaného tvaru v dané třídě těžitelnosti, výplň, zásyp trativodu včetně    
dopravy, uložení přebytečného materiálu, dodávky předepsaného materiálu pro výplň a zásyp    
- zřízení spojovací vrstvy    
- zřízení podkladu a lože trativodu z předepsaného materiálu    
- dodávka a uložení trativodu předepsaného materiálu a profilu    
- obsyp trativodu předepsaným materiálem    
- ukončení trativodu zaústěním do potrubí nebo vodoteče, případně vybudování ukončujícího    
objektu (kapličky) dle VL    
- veškerý materiál, výrobky a polotovary, včetně mimostaveništní a vnitrostaveništní dopravy    
- nezahrnuje opláštění z geotextilie, fólie</t>
  </si>
  <si>
    <t>21461</t>
  </si>
  <si>
    <t>SEPARAČNÍ GEOTEXTILIE</t>
  </si>
  <si>
    <t>Položka zahrnuje:    
- dodávku předepsané geotextilie    
- úpravu, očištění a ochranu podkladu    
- přichycení k podkladu, případně zatížení    
- úpravy spojů a zajištění okrajů    
- úpravy pro odvodnění    
- nutné přesahy    
- mimostaveništní a vnitrostaveništní dopravu</t>
  </si>
  <si>
    <t>Zdi</t>
  </si>
  <si>
    <t>311314</t>
  </si>
  <si>
    <t>ZDI A STĚNY PODP A VOL Z PROST BET DO C25/30</t>
  </si>
  <si>
    <t>odměřeno</t>
  </si>
  <si>
    <t>0.675+0.28</t>
  </si>
  <si>
    <t>- dodání čerstvého betonu (betonové směsi) požadované kvality, jeho uložení do    
požadovaného tvaru při jakékoliv hustotě výztuže, konzistenci čerstvého betonu a způsobu    
hutnění, ošetření a ochranu betonu,    
- zhotovení nepropustného, mrazuvzdorného betonu a betonu požadované trvanlivosti a    
vlastností,    
- užití potřebných přísad a technologií výroby betonu,    
- zřízení pracovních a dilatačních spar, včetně potřebných úprav, výplně, vložek, opracování,    
očištění a ošetření,    
- bednění požadovaných konstr. (i ztracené) s úpravou dle požadované kvality povrchu    
betonu, včetně odbedňovacích a odskružovacích prostředků,    
- podpěrné konstr. (skruže) a lešení všech druhů pro bednění, uložení čerstvého betonu,    
výztuže a doplňkových konstr., vč. požadovaných otvorů, ochranných a bezpečnostních    
opatření a základů těchto konstrukcí a lešení,    
- vytvoření kotevních čel, kapes, nálitků, a sedel,    
- zřízení všech požadovaných otvorů, kapes, výklenků, prostupů, dutin, drážek a pod., vč.    
ztížení práce a úprav kolem nich,    
- úpravy pro osazení výztuže, doplňkových konstrukcí a vybavení,    
- úpravy povrchu pro položení požadované izolace, povlaků a nátěrů, případně vyspravení,    
- ztížení práce u kabelových a injektážních trubek a ostatních zařízení osazovaných do    
betonu,    
- konstrukce betonových kloubů, upevnění kotevních prvků a doplňkových konstrukcí,    
- nátěry zabraňující soudržnost betonu a bednění,    
- výplň, těsnění a tmelení spar a spojů,    
- opatření povrchů betonu izolací proti zemní vlhkosti v částech, kde přijdou do styku se    
zeminou nebo kamenivem,    
- případné zřízení spojovací vrstvy u základů,    
- úpravy pro osazení zařízení ochrany konstrukce proti vlivu bludných proudů,</t>
  </si>
  <si>
    <t>Komunikace</t>
  </si>
  <si>
    <t>512550</t>
  </si>
  <si>
    <t>KOLEJOVÉ LOŽE - ZŘÍZENÍ Z KAMENIVA HRUBÉHO DRCENÉHO (ŠTĚRK)</t>
  </si>
  <si>
    <t>svršek</t>
  </si>
  <si>
    <t>dle kubatur</t>
  </si>
  <si>
    <t>1. Položka obsahuje: – dodávku, dopravu a uložení kameniva předepsané specifikace a frakce v požadované míře zhutnění2. Položka neobsahuje: X3. Způsob měření:Měří se objem kolejového lože v projektovaném profilu.</t>
  </si>
  <si>
    <t>542121</t>
  </si>
  <si>
    <t>SMĚROVÉ A VÝŠKOVÉ VYROVNÁNÍ KOLEJE NA PRAŽCÍCH BETONOVÝCH DO 0,05 M</t>
  </si>
  <si>
    <t>551.658*3</t>
  </si>
  <si>
    <t>1. Položka obsahuje: – podbíjení pražců, vyrovnání nivelety stávající koleje nebo výhybkové konstrukce do 50 mm při zapojování na novostavbu (přechodový úsek) – příplatky za ztížené podmínky při práci v koleji, např. překážky po stranách koleje, práci v tunelu apod.2. Položka neobsahuje: – případné doplnění štěrkového lože3. Způsob měření:Měří se délka koleje ve smyslu ČSN 73 6360, tj. v ose koleje.</t>
  </si>
  <si>
    <t>R52A731</t>
  </si>
  <si>
    <t>KOLEJ 49 E1, ROZD. "U", STYKOVANÁ, PR. BET. PODKLADNICOVÝ, UP. TUHÉ</t>
  </si>
  <si>
    <t>kolej v přejezdu</t>
  </si>
  <si>
    <t>1. Položka obsahuje:    
– pořízení nových kolejnicových pásů do předpisového stavu    
– defektoskopické zkoušky kolejnic, jsou-li vyžadovány    
– dodávku uvedeného typu kolejnic, pražců (popř. mostnic), upevňovadel a drobného    
kolejiva v uvedeném rozdělení koleje pro normální rozchod kolejí (1435 mm)    
– montáž kolejových polí ze součástí železničního svršku uvedených typů na montážní    
základně, popř. přímo na staveništi nebo strojní linkou    
– dopravu smontovaných kolejových polí nebo součástí z montážní základny na místo    
určení, pokud si to zvolená technologie pokládky vyžaduje    
– zřízení koleje pomocí kolejových polí za použití vhodného kladecího prostředku    
– sespojkování kolejových polí bez jejich svaření    
– směrovou a výškovou úpravu koleje do předepsané polohy včetně stabilizace kolejového    
lože    
– očištění a naolejování spojkových a svěrkových šroubů před zahájením provozu    
– pomocné a dokončovací práce    
– případné ztížení práce při překážách na jedné nebo obou stranách, v tunelu i při    
rekonstrukcích    
2. Položka neobsahuje:    
– zřízení kolejového lože    
– broušení koleje    
– případnou dodávku a montáž pražcových kotev    
– následnou úpravu směrového a výškového uspořádání koleje    
3. Způsob měření:    
Měří se délka koleje ve smyslu ČSN 73 6360, tj. v ose koleje.</t>
  </si>
  <si>
    <t>R52A531</t>
  </si>
  <si>
    <t>KOLEJ 49 E1, ROZD. "C", STYKOVANÁ, PR. BET. PODKLADNICOVÝ, UP. TUHÉ</t>
  </si>
  <si>
    <t>nová kolej u nástupiště</t>
  </si>
  <si>
    <t>501101</t>
  </si>
  <si>
    <t>ZŘÍZENÍ KONSTRUKČNÍ VRSTVY TĚLESA ŽELEZNIČNÍHO SPODKU ZE ŠTĚRKODRTI NOVÉ</t>
  </si>
  <si>
    <t>ZKPP</t>
  </si>
  <si>
    <t>řezy 3*88.524+výběhy</t>
  </si>
  <si>
    <t>1. Položka obsahuje:     
 – nákup a dodání štěrkodrtě v požadované kvalitě podle zadávací dokumentace     
 – očištění podkladu, případně zřízení spojovací vrstvy     
 – uložení štěrkodrtě dle předepsaného technologického předpisu     
 – zřízení podkladní nebo konstrukční vrstvy ze štěrkodrtě bez rozlišení šířky, pokládání vrstvy po etapách, případně dílčích vrstvách, včetně pracovních spar a spojů     
 – hutnění na předepsanou míru hutnění     
 – průkazní zkoušky, kontrolní zkoušky a kontrolní měření     
 – úpravu napojení, ukončení a těsnění podél odvodňovacích zařízení, vpustí, šachet apod.     
 – těsnění, tmelení a výplň spar a otvorů     
 – ošetření úložiště po celou dobu práce v něm vč. klimatických opatření     
 – ztížení v okolí inženýrských vedení, konstrukcí a objektů a jejich dočasné zajištění     
 – ztížení provádění včetně hutnění ve ztížených podmínkách a stísněných prostorech     
 – úpravu povrchu vrstvy     
2. Položka neobsahuje:     
 X     
3. Způsob měření:     
Měří se metr krychlový</t>
  </si>
  <si>
    <t>549111</t>
  </si>
  <si>
    <t>BROUŠENÍ KOLEJE A VÝHYBEK</t>
  </si>
  <si>
    <t>1. Položka obsahuje: přípravné práce, zejména odstraňování překážek v koleji a výhybce, např. odstranění kolejových propojek, ukolejnění ap.. vlastní broušení a související práce a materiál, např. brusivo. dokončovací práce, zejména zpětná montáž odstraněného zařízení, např. kolejových propojek, ukolejnění ap.. dopravu brousící soupravy a doprovodných vozů na místo broušení a zpět. příplatky za ztížené podmínky při práci v koleji, např. překážky po stranách koleje, práci v tunelu ap.    
2. Položka neobsahuje:    
3. Způsob měření:Měří se délka koleje ve smyslu ČSN 73 6360, tj. v ose koleje.</t>
  </si>
  <si>
    <t>Potrubí</t>
  </si>
  <si>
    <t>87433</t>
  </si>
  <si>
    <t>POTRUBÍ Z TRUB PLASTOVÝCH ODPADNÍCH DN DO 150MM</t>
  </si>
  <si>
    <t>Svodné potrubí</t>
  </si>
  <si>
    <t>7.5m</t>
  </si>
  <si>
    <t>položky pro zhotovení potrubí platí bez ohledu na sklon    
zahrnuje:    
- výrobní dokumentaci (včetně technologického předpisu)    
- dodání veškerého trubního a pomocného materiálu  (trouby,  trubky,  tvarovky,  spojovací a těsnící  materiál a pod.), podpěrných, závěsných a upevňovacích prvků, včetně potřebných úprav    
- úprava a příprava podkladu a podpěr, očištění a ošetření podkladu a podpěr    
- zřízení plně funkčního potrubí, kompletní soustavy, podle příslušného technologického předpisu    
- zřízení potrubí i jednotlivých částí po etapách, včetně pracovních spar a spojů, pracovního zaslepení konců a pod.    
- úprava prostupů, průchodů  šachtami a komorami, okolí podpěr a vyústění, zaústění, napojení, vyvedení a upevnění odpad. výustí    
- ochrana potrubí nátěrem (vč. úpravy povrchu), případně izolací, nejsou-li tyto práce předmětem jiné položky    
- úprava, očištění a ošetření prostoru kolem potrubí    
- položky platí pro práce prováděné v prostoru zapaženém i nezapaženém a i v kolektorech, chráničkách    
- položky zahrnují i práce spojené s nutnými obtoky, převáděním a čerpáním vody    
nezahrnuje zkoušky vodotěsnosti a televizní prohlídku</t>
  </si>
  <si>
    <t>87446</t>
  </si>
  <si>
    <t>POTRUBÍ Z TRUB PLASTOVÝCH ODPADNÍCH DN DO 400MM</t>
  </si>
  <si>
    <t>odvodňovací zařízení</t>
  </si>
  <si>
    <t>položky pro zhotovení potrubí platí bez ohledu na sklon    
zahrnuje:    
- výrobní dokumentaci (včetně technologického předpisu)    
- dodání veškerého trubního a pomocného materiálu (trouby, trubky, tvarovky, spojovací a    
těsnící materiál a pod.), podpěrných, závěsných a upevňovacích prvků, včetně potřebných    
úprav    
- úprava a příprava podkladu a podpěr, očištění a ošetření podkladu a podpěr    
- zřízení plně funkčního potrubí, kompletní soustavy, podle příslušného technologického    
předpisu    
- zřízení potrubí i jednotlivých částí po etapách, včetně pracovních spar a spojů, pracovního    
zaslepení konců a pod.    
- úprava prostupů, průchodů šachtami a komorami, okolí podpěr a vyústění, zaústění,    
napojení, vyvedení a upevnění odpad. výustí    
- ochrana potrubí nátěrem (vč. úpravy povrchu), případně izolací, nejsou-li tyto práce    
předmětem jiné položky    
- úprava, očištění a ošetření prostoru kolem potrubí    
- položky platí pro práce prováděné v prostoru zapaženém i nezapaženém a i v kolektorech,    
chráničkách    
- položky zahrnují i práce spojené s nutnými obtoky, převáděním</t>
  </si>
  <si>
    <t>R895123</t>
  </si>
  <si>
    <t>DRENÁŽNÍ ŠACHTY Z BETON DÍLCŮ</t>
  </si>
  <si>
    <t>sv. rozměr 1.0x1.0x2.0 tl 0.3m</t>
  </si>
  <si>
    <t>položka zahrnuje:    
- mříž s rámem předepsaného materiálu a tvaru    
- dodání a osazení předepsaných skruží požadovaného tvaru a vlastností, jejich    
skladování, dopravu vnitrostaveništní i mimostaveništní, práce na zřízení a náklady za mechanizaci    
- výplň, těsnění a tmelení spár a spojů,    
- očištění a ošetření úložných ploch    
- předepsané podkladní konstrukce</t>
  </si>
  <si>
    <t>894846</t>
  </si>
  <si>
    <t>ŠACHTY KANALIZAČNÍ PLASTOVÉ D 400MM</t>
  </si>
  <si>
    <t>počet šachet</t>
  </si>
  <si>
    <t>4ks</t>
  </si>
  <si>
    <t>položka zahrnuje:    
- poklopy s rámem z předepsaného materiálu a tvaru    
- předepsané plastové skruže, dno a není-li uvedeno jinak i podkladní vrstvu (z kameniva nebo betonu).    
- výplň, těsnění a tmelení spár a spojů,    
- očištění a ošetření úložných ploch,    
- předepsané podkladní konstrukce</t>
  </si>
  <si>
    <t>Výstroj trati, demolice, zemní práce</t>
  </si>
  <si>
    <t>965010</t>
  </si>
  <si>
    <t>ODSTRANĚNÍ KOLEJOVÉHO LOŽE A DRÁŽNÍCH STEZEK</t>
  </si>
  <si>
    <t>demontované koleje (64.712* 2.0 m2)</t>
  </si>
  <si>
    <t>1. Položka obsahuje: – odstranění kolejového lože ručně nebo mechanizací, a to po nebo bez sejmutí kolejového roštu – příplatky za ztížené podmínky při práci v kolejišti, např. za překážky na straně koleje apod. – naložení vybouraného materiálu na dopravní prostředek2. Položka neobsahuje: – odvoz vybouraného materiálu do skladu nebo na likvidaci – poplatky za likvidaci odpadů, nacení se položkami ze ssd 03. Způsob měření:Měří se metry krychlové odtěženého kolejového lože v ulehlém (původním) stavu.</t>
  </si>
  <si>
    <t>965021</t>
  </si>
  <si>
    <t>ODSTRANĚNÍ KOLEJOVÉHO LOŽE A DRÁŽNÍCH STEZEK - ODVOZ NA SKLÁDKU</t>
  </si>
  <si>
    <t>M3KM</t>
  </si>
  <si>
    <t>odvoz 20 km *  (kol. lože  - dosyp nástupišť)</t>
  </si>
  <si>
    <t>129.424) m3 * 20 km</t>
  </si>
  <si>
    <t>1. Položka obsahuje: – odvoz jakýmkoliv dopravním prostředkem a složení – případné překládky na trase2. Položka neobsahuje: – naložení vybouraného materiálu na dopravní prostředek (je zahrnuto ve zdrojové položce) – poplatky za likvidaci odpadů, nacení se položkami ze ssd 03. Způsob měření:Výměra je součtem součinů metrů krychlových vytěženého v rostlém (původním) stavu nebo vybouraného materiálu a jednotlivých vzdáleností v kilometrech.</t>
  </si>
  <si>
    <t>965123</t>
  </si>
  <si>
    <t>DEMONTÁŽ KOLEJE NA DŘEVĚNÝCH PRAŽCÍCH DO KOLEJOVÝCH POLÍ S ODVOZEM NA MONTÁŽNÍ ZÁKLADNU S NÁSLEDNÝM ROZEBRÁNÍM</t>
  </si>
  <si>
    <t>64.712m</t>
  </si>
  <si>
    <t>1. Položka obsahuje:    
 – uvolnění kolejového roštu z kolejového lože    
 – odstranění kolejnicových propojek, uzemnění a jiného vybavení    
 – případné rozřezání kolejového roštu    
 – úplné rozebrání koleje v místě demontáže do kolejových polí a jejich hrubé očištění    
 – naložení vybouraného materiálu na dopravní prostředek    
 – odvoz kolejových polí z místa demontáže na montážní základnu    
 – rozebrání kolejových polí na montážní základně do součástí    
 – příplatky za ztížené podmínky při práci v kolejišti, např. za překážky na straně koleje apod.    
2. Položka neobsahuje:    
 – odvoz nevyhovujícího materiálu na likvidaci    
 – poplatky za likvidaci odpadů, nacení se položkami ze ssd 0    
3. Způsob měření:    
Měří se délka koleje ve smyslu ČSN 73 6360, tj. v ose koleje.</t>
  </si>
  <si>
    <t>R935832</t>
  </si>
  <si>
    <t>ODLÁŽDĚNÍ SVAHŮ Z LOMOVÉHO KAMENE TL DO 250MMM DO BETONU TL 100MM</t>
  </si>
  <si>
    <t>43m2</t>
  </si>
  <si>
    <t>položka zahrnuje:    
- dodání a uložení předepsaného dlažebního materiálu v požadované kvalitě do    
předepsaného tvaru a v předepsané šířce    
- dodání a rozprostření lože z předepsaného materiálu v předepsané tloušťce a šířce    
- úravu napojení a ukončení    
- vnitrostaveništní i mimostaveništní dopravu, práci na zřízení, mechanizace    
- měří se vydlážděná plocha.</t>
  </si>
  <si>
    <t>R925110</t>
  </si>
  <si>
    <t>DRÁŽNÍ STEZKY Z DRTI TL. DO 50 MM</t>
  </si>
  <si>
    <t>3.235m2</t>
  </si>
  <si>
    <t>1. Položka obsahuje:    
 – kompletní provedení konstrukce s dodáním materiálu    
 – urovnání povrchu do předepsaného tvaru, případně i ruční hutnění a výplň nerovností a prohlubní    
 – zhutnění na předepsanou míru bez ohledu na způsob provádění    
 – příplatky za ztížené podmínky vyskytující se při zřízení drážních stezek, např. za překážky na straně koleje ap.    
2. Položka neobsahuje:    
 – výplň pod drážní stezkou mezi kolejovým ložem sousedních kolejí, nacení se položkami ve sd 51    
3. Způsob měření:    
Měří se horní pochozí plocha bez ohledu na tvar dosypávek pod drážní stezkou.</t>
  </si>
  <si>
    <t>966118</t>
  </si>
  <si>
    <t>BOURÁNÍ KONSTRUKCÍ Z BETON DÍLCŮ S ODVOZEM DO 20KM</t>
  </si>
  <si>
    <t>6*1</t>
  </si>
  <si>
    <t>položka zahrnuje:    
- rozbourání konstrukce bez ohledu na použitou technologii    
- veškeré pomocné konstrukce (lešení a pod.)    
- veškerou manipulaci s vybouranou sutí a hmotami včetně uložení na skládku. Nezahrnuje    
poplatek za skládku, který se vykazuje v položce 0141** (s výjimkou malého množství    
bouraného materiálu, kde je možné poplatek zahrnout do jednotkové ceny bourání – tento    
fakt musí být uveden v doplňujícím textu k položce)    
- veškeré další práce plynoucí z technologického předpisu a z platných předpisů</t>
  </si>
  <si>
    <t>965126</t>
  </si>
  <si>
    <t>DEMONTÁŽ KOLEJE NA DŘEVĚNÝCH PRAŽCÍCH - ODVOZ ROZEBRANÝCH SOUČÁSTÍ (Z MÍSTA DEMONTÁŽE NEBO Z MONTÁŽNÍ ZÁKLADNY) K LIKVIDACI</t>
  </si>
  <si>
    <t>tkm</t>
  </si>
  <si>
    <t>součet hmotností všech materiálů kolejí na beton. Pr. (koleje, pražce, kolejivo, pryž)</t>
  </si>
  <si>
    <t>(3.199+2.870+8.640+0.017+0.026+0.259t) * 20 km</t>
  </si>
  <si>
    <t>1. Položka obsahuje:    
 – naložení na dopravní prostředek, odvoz a složení    
 – případné překládky na trase    
2. Položka neobsahuje:    
 – poplatky za likvidaci odpadů, nacení se položkami ze ssd 0    
3. Způsob měření:    
Výměra je sumou součinů tun vybouraného materiálu v původním stavu a k nim příslušných jednotlivých odvozových vzdáleností v kilometrech.</t>
  </si>
  <si>
    <t>E.1.3</t>
  </si>
  <si>
    <t>Železniční přejezdy</t>
  </si>
  <si>
    <t>SO 202</t>
  </si>
  <si>
    <t>Železniční přejezd v km 3.780</t>
  </si>
  <si>
    <t xml:space="preserve">  SO 202</t>
  </si>
  <si>
    <t>Všeobecné konstrukce a práce</t>
  </si>
  <si>
    <t>015130</t>
  </si>
  <si>
    <t>POPLATKY ZA LIKVIDACI ODPADŮ NEKONTAMINOVANÝCH - 17 03 02 VYBOURANÝ ASFALTOVÝ BETON BEZ DEHTU</t>
  </si>
  <si>
    <t>Uložení vybouraného asfaltu z vozovky a z vybouraného živičného přejezdu</t>
  </si>
  <si>
    <t>(262.035)*0.1*2200km/m3</t>
  </si>
  <si>
    <t>POPLATKY ZA LIKVIDACŮ ODPADŮ NEKONTAMINOVANÝCH - 17 01 01 BETON Z DEMOLIC OBJEKTŮ,ZÁKLADŮ TV</t>
  </si>
  <si>
    <t>5m3*2400kg/m3</t>
  </si>
  <si>
    <t>34.17*1m2+38.41*1m2 + 25m3 sjezdy</t>
  </si>
  <si>
    <t>113438</t>
  </si>
  <si>
    <t>ODSTRAN KRYTU ZPEVNĚNÝCH PLOCH S ASFALT POJIVEM VČET PODKLADU, ODVOZ DO 20KM</t>
  </si>
  <si>
    <t>Vybourání krytu komunikace</t>
  </si>
  <si>
    <t>(404.6+132.6+45.1)*0.45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</si>
  <si>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</si>
  <si>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582</t>
  </si>
  <si>
    <t>56334</t>
  </si>
  <si>
    <t>VOZOVKOVÉ VRSTVY ZE ŠTĚRKODRTI TL. DO 200MM</t>
  </si>
  <si>
    <t>Podkladní vrstva štěrkodrti do pozemní komunikace</t>
  </si>
  <si>
    <t>404.6+132.6</t>
  </si>
  <si>
    <t>- dodání kameniva předepsané kvality a zrnitosti    
- rozprostření a zhutnění vrstvy v předepsané tloušťce    
- zřízení vrstvy bez rozlišení šířky, pokládání vrstvy po etapách    
- nezahrnuje postřiky, nátěry</t>
  </si>
  <si>
    <t>56313</t>
  </si>
  <si>
    <t>VOZOVKOVÉ VRSTVY Z MECHANICKY ZPEVNĚNÉHO KAMENIVA TL. DO 150MM</t>
  </si>
  <si>
    <t>Podkladní vrstva mechanicky zpevněného kameniva do pozemní komunikace</t>
  </si>
  <si>
    <t>572143</t>
  </si>
  <si>
    <t>INFILTRAČNÍ POSTŘIK Z EMULZE DO 2,0KG/M2</t>
  </si>
  <si>
    <t>Infiltrační postřík do pozemní komunikace</t>
  </si>
  <si>
    <t>- dodání všech předepsaných materiálů pro postřiky v předepsaném množství    
- provedení dle předepsaného technologického předpisu    
- zřízení vrstvy bez rozlišení šířky, pokládání vrstvy po etapách    
- úpravu napojení, ukončení</t>
  </si>
  <si>
    <t>574C56</t>
  </si>
  <si>
    <t>ASFALTOVÝ BETON PRO LOŽNÍ VRSTVY ACL 16+, 16S TL. 60MM</t>
  </si>
  <si>
    <t>Ložníí vrstva štěrkodrti do pozemní komunikace</t>
  </si>
  <si>
    <t>- dodání směsi v požadované kvalitě    
- očištění podkladu    
- uložení směsi dle předepsaného technologického předpisu, zhutnění vrstvy v předepsané    
tloušťce    
- zřízení vrstvy bez rozlišení šířky, pokládání vrstvy po etapách, včetně pracovních spar a    
spojů    
- úpravu napojení, ukončení podél obrubníků, dilatačních zařízení, odvodňovacích proužků,    
odvodňovačů, vpustí, šachet a pod.    
- nezahrnuje postřiky, nátěry    
- nezahrnuje těsnění podél obrubníků, dilatačních zařízení, odvodňovacích proužků,    
odvodňovačů, vpustí, šachet a pod.</t>
  </si>
  <si>
    <t>572223</t>
  </si>
  <si>
    <t>SPOJOVACÍ POSTŘIK Z EMULZE DO 1,0KG/M2</t>
  </si>
  <si>
    <t>pojovací postřik do pozemní komunikace</t>
  </si>
  <si>
    <t>574A34</t>
  </si>
  <si>
    <t>ASFALTOVÝ BETON PRO OBRUSNÉ VRSTVY ACO 11+, 11S TL. 40MM</t>
  </si>
  <si>
    <t>Kryt vozovky pozemní komunikace</t>
  </si>
  <si>
    <t>dodání směsi v požadované kvalitě    
- očištění podkladu    
- uložení směsi dle předepsaného technologického předpisu, zhutnění vrstvy v předepsané    
tloušťce    
- zřízení vrstvy bez rozlišení šířky, pokládání vrstvy po etapách, včetně pracovních spar a    
spojů    
- úpravu napojení, ukončení podél obrubníků, dilatačních zařízení, odvodňovacích proužků,    
odvodňovačů, vpustí, šachet a pod.    
- nezahrnuje postřiky, nátěry    
- nezahrnuje těsnění podél obrubníků, dilatačních zařízení, odvodňovacích proužků,    
odvodňovačů, vpustí, šachet a pod.</t>
  </si>
  <si>
    <t>574B21</t>
  </si>
  <si>
    <t>ASFALTOVÝ BETON PRO OBRUSNÉ VRSTVY MODIFIK ACO 8 TL. 30MM</t>
  </si>
  <si>
    <t>sjezdy za zpevněnou plochou</t>
  </si>
  <si>
    <t>16+7m2</t>
  </si>
  <si>
    <t>- dodání směsi v požadované kvalitě    
- očištění podkladu    
- uložení směsi dle předepsaného technologického předpisu, zhutnění vrstvy v předepsané tloušťce    
- zřízení vrstvy bez rozlišení šířky, pokládání vrstvy po etapách, včetně pracovních spar a spojů    
- úpravu napojení, ukončení podél obrubníků, dilatačních zařízení, odvodňovacích proužků, odvodňovačů, vpustí,    
šachet a pod.    
- nezahrnuje postřiky, nátěry    
- nezahrnuje těsnění podél obrubníků, dilatačních zařízení, odvodňovacích proužků, odvodňovačů, vpustí, šachet a    
pod.</t>
  </si>
  <si>
    <t>56110</t>
  </si>
  <si>
    <t>PODKLADNÍ BETON</t>
  </si>
  <si>
    <t>Podkladní beton C25/30 pod příčný odvodňovací žlab</t>
  </si>
  <si>
    <t>0.168m2*14m</t>
  </si>
  <si>
    <t>- dodání směsi v požadované kvalitě    
- očištění podkladu    
- uložení směsi dle předepsaného technologického předpisu a zhutnění vrstvy v předepsané tloušťce    
- zřízení vrstvy bez rozlišení šířky, pokládání vrstvy po etapách, včetně pracovních spar a spojů    
- úpravu napojení, ukončení    
- úpravu dilatačních spar včetně předepsané výztuže    
- nezahrnuje postřiky, nátěry    
- nezahrnuje úpravu povrchu krytu</t>
  </si>
  <si>
    <t>Podkladní beton C30/37 z boku příčného odvodňovací žlab</t>
  </si>
  <si>
    <t>2*0.041m2*14m</t>
  </si>
  <si>
    <t>R9465512</t>
  </si>
  <si>
    <t>Dlažba z lomového kamene usazená do vrstvy betonu tl. 100mm</t>
  </si>
  <si>
    <t>situace</t>
  </si>
  <si>
    <t>20+46m2</t>
  </si>
  <si>
    <t>položka zahrnuje:    
- nutné zemní práce (svahování, úpravu pláně a pod.) včetně dopravy a mechanizace s prací    
- zřízení spojovací vrstvy     
- zřízení lože dlažby z cementové malty předepsané kvality a předepsané tloušťky    
- dodávku a položení dlažby z lomového kamene do předepsaného tvaru a betonu    
- spárování, těsnění, tmelení a vyplnění spar MC případně s vyklínováním    
- úprava povrchu pro odvedení srážkové vody</t>
  </si>
  <si>
    <t>58920</t>
  </si>
  <si>
    <t>VÝPLŇ SPAR MODIFIKOVANÝM ASFALTEM</t>
  </si>
  <si>
    <t>Výplň prostoru mezi závěrnou zídkou a pozemní komunikací</t>
  </si>
  <si>
    <t>26.2</t>
  </si>
  <si>
    <t>položka zahrnuje:    
- dodávku předepsaného materiálu    
- vyčištění a výplň spar tímto materiálem</t>
  </si>
  <si>
    <t>2.0m.</t>
  </si>
  <si>
    <t>Ostatní konstrukce a práce</t>
  </si>
  <si>
    <t>917223</t>
  </si>
  <si>
    <t>SILNIČNÍ A CHODNÍKOVÉ OBRUBY Z BETONOVÝCH OBRUBNÍKŮ ŠÍŘ 100MM</t>
  </si>
  <si>
    <t>ze situace a řezů</t>
  </si>
  <si>
    <t>67.0m</t>
  </si>
  <si>
    <t>921112</t>
  </si>
  <si>
    <t>ŽELEZNIČNÍ PŘEJEZD CELOPRYŽOVÝ NA BETONOVÝCH PRAŽCÍCH</t>
  </si>
  <si>
    <t>Dodávka a montáž celopryžové přejezdová konstrukce</t>
  </si>
  <si>
    <t>55m2</t>
  </si>
  <si>
    <t>1. Položka obsahuje:    
 – úpravu a hutnění podloží přejezdové konstrukce    
 – dodávku přejezdové konstrukce s veškerými prvky a částmi daného typu přejezdové konstrukce včetně závěrných zídek a jejich betonového základu dle odpovídajících vzorových listů a TKP    
 – montáž přejezdové konstrukce z dílů a součástí na místě při přerušení železničního a silničního provozu    
 – speciální montážní nářadí, závěsné zařízení    
 – ochranné náběhy, koncové i mezilehlé zarážky, podélnou fixaci atd.    
 – příplatky za ztížené podmínky vyskytující se při zřízení přejezdu, např. za překážky na straně koleje ap.    
2. Položka neobsahuje:    
 – zřízení, pronájem a odstranění dopravního značení objízdné trasy    
 – úpravy koleje (např. posun pražců, doplnění kolejového lože, směrová a výšková úprava)    
 – silniční panely v přechodu těles a prefabrikované základy pod závěrnými zídkami    
 – prahovou vpusť    
3. Způsob měření:    
Měří se půdorysná plocha (pojízdná nebo pochozí) vlastní přejezdové konstrukce tvořené daným systémem. kolejnice a žlábky se z plochy neodečítají. Do plochy se nezapočítávají ochranné klíny, prahové vpusti apod.</t>
  </si>
  <si>
    <t>R93545</t>
  </si>
  <si>
    <t>ŽLABY Z DÍLCŮ Z POLYMERBETONU SVĚTLÉ ŠÍŘKY DO 500MM VČETNĚ MŘÍŽÍ</t>
  </si>
  <si>
    <t>Příčný odvodńovací žlab kom.</t>
  </si>
  <si>
    <t>14m</t>
  </si>
  <si>
    <t>položka zahrnuje:    
-dodávku a uložení dílců žlabu z předepsaného materiálu předepsaných rozměrů včetně    
mříže, mechanizaci, práci na zhotovení    
- spárování, úpravy vtoku a výtoku    
- nezahrnuje nutné zemní práce, předepsané lože, obetonování    
- měří se v metrech běžných délky osy žlabu, odečítají se čistící kusy a vpustě</t>
  </si>
  <si>
    <t>965322</t>
  </si>
  <si>
    <t>ROZEBRÁNÍ PŘEJEZDU, PŘECHODU OSTATNÍCH - ODVOZ (NA LIKVIDACI ODPADŮ NEBO JINÉ URČENÉ MÍSTO)</t>
  </si>
  <si>
    <t>Odvoz</t>
  </si>
  <si>
    <t>40*0.2*2200=8*20km</t>
  </si>
  <si>
    <t>1. Položka obsahuje:    
 – odvoz jakýmkoliv dopravním prostředkem a složení    
 – případné překládky na trase    
2. Položka neobsahuje:    
 – naložení vybouraného materiálu na dopravní prostředek (je zahrnuto ve zdrojové položce)    
 – poplatky za likvidaci odpadů, nacení se položkami ze ssd 0    
3. Způsob měření:    
Výměra je sumou součinů tun vybouraného materiálu v původním stavu a k nim příslušných jednotlivých odvozových vzdáleností v kilometrech.</t>
  </si>
  <si>
    <t>914111</t>
  </si>
  <si>
    <t>DOPRAVNÍ ZNAČKY ZÁKLADNÍ VELIKOSTI OCELOVÉ NEREFLEXNÍ - DOD A MONTÁŽ</t>
  </si>
  <si>
    <t>23ks</t>
  </si>
  <si>
    <t>915211</t>
  </si>
  <si>
    <t>VODOROVNÉ DOPRAVNÍ ZNAČENÍ PLASTEM HLADKÉ - DODÁVKA A POKLÁDKA</t>
  </si>
  <si>
    <t>8m2</t>
  </si>
  <si>
    <t>položka zahrnuje:    
- dodání a pokládku nátěrového materiálu (měří se pouze natíraná plocha)    
- předznačení a reflexní úpravu</t>
  </si>
  <si>
    <t>914161</t>
  </si>
  <si>
    <t>DOPRAVNÍ ZNAČKY ZÁKLADNÍ VELIKOSTI HLINÍKOVÉ FÓLIE TŘ 1 - DODÁVKA A MONTÁŽ</t>
  </si>
  <si>
    <t>6ks</t>
  </si>
  <si>
    <t>9113C3</t>
  </si>
  <si>
    <t>SVODIDLO OCEL SILNIČ JEDNOSTR, ÚROVEŇ ZADRŽ H2 - DEMONTÁŽ S PŘESUNEM</t>
  </si>
  <si>
    <t>12+62</t>
  </si>
  <si>
    <t>položka zahrnuje:    
- demontáž a odstranění zařízení    
- jeho odvoz na předepsané místo</t>
  </si>
  <si>
    <t>9113C2</t>
  </si>
  <si>
    <t>SVODIDLO OCEL SILNIČ JEDNOSTR, ÚROVEŇ ZADRŽ H2 - MONTÁŽ S PŘESUNEM (BEZ DODÁVKY)</t>
  </si>
  <si>
    <t>položka zahrnuje:    
- dopravu demontovaného zařízení z dočasné skládky    
- jeho montáž a osazení na určeném místě včetně všech nutných konstrukcí a prací    
- nutnou opravu poškozených částí, opravu nátěrů    
- případnou náhradu zničených částí    
nezahrnuje kompletní novou PKO</t>
  </si>
  <si>
    <t>965321</t>
  </si>
  <si>
    <t>ROZEBRÁNÍ PŘEJEZDU, PŘECHODU OSTATNÍCH</t>
  </si>
  <si>
    <t>Demontáž stávající konstrukce</t>
  </si>
  <si>
    <t>40m2</t>
  </si>
  <si>
    <t>1. Položka obsahuje:    
 – rozebrání železničního přejezdu nebo přechodu do součástí včetně hrubého očištění    
 – naložení vybouraného materiálu na dopravní prostředek    
 – příplatky za ztížené podmínky při práci v kolejišti, např. za překážky na straně koleje apod.    
2. Položka neobsahuje:    
 – náklady na zřízení a odstranění dopravního značení objízdné trasy    
 – odvoz vybouraného materiálu do skladu nebo na likvidaci    
 – poplatky za likvidaci odpadů, nacení se položkami ze ssd 0    
3. Způsob měření:    
Měří se půdorysná plocha (pojízdná nebo pochozí) vlastní přejezdové konstrukce tvořené daným systémem. kolejnice a žlábky se z plochy neodečítají. Do plochy se nezapočítávají ochranné klíny, prahové vpusti apod.</t>
  </si>
  <si>
    <t>R001</t>
  </si>
  <si>
    <t>DIO - komplet</t>
  </si>
  <si>
    <t>položka zahrnuje veškeré dopravní značení a náklady na jeho zřízení dle situace</t>
  </si>
  <si>
    <t>odměřeno kubatury</t>
  </si>
  <si>
    <t>4.375+0.625m3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</si>
</sst>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0+C10+C12+C14+C16+C18</f>
      </c>
      <c r="D6" s="1"/>
      <c r="E6" s="1"/>
    </row>
    <row r="7" spans="1:5" ht="12.75" customHeight="1">
      <c r="A7" s="1"/>
      <c r="B7" s="4" t="s">
        <v>5</v>
      </c>
      <c r="C7" s="7">
        <f>0+E10+E12+E14+E16+E18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</f>
      </c>
      <c r="D10" s="20">
        <f>0+D11</f>
      </c>
      <c r="E10" s="20">
        <f>0+E11</f>
      </c>
    </row>
    <row r="11" spans="1:5" ht="12.75" customHeight="1">
      <c r="A11" s="21" t="s">
        <v>49</v>
      </c>
      <c r="B11" s="21" t="s">
        <v>29</v>
      </c>
      <c r="C11" s="22">
        <f>'D.1_PS 501'!I3</f>
      </c>
      <c r="D11" s="22">
        <f>'D.1_PS 501'!O2</f>
      </c>
      <c r="E11" s="22">
        <f>C11+D11</f>
      </c>
    </row>
    <row r="12" spans="1:5" ht="12.75" customHeight="1">
      <c r="A12" s="19" t="s">
        <v>403</v>
      </c>
      <c r="B12" s="19" t="s">
        <v>404</v>
      </c>
      <c r="C12" s="20">
        <f>0+C13</f>
      </c>
      <c r="D12" s="20">
        <f>0+D13</f>
      </c>
      <c r="E12" s="20">
        <f>0+E13</f>
      </c>
    </row>
    <row r="13" spans="1:5" ht="12.75" customHeight="1">
      <c r="A13" s="21" t="s">
        <v>407</v>
      </c>
      <c r="B13" s="21" t="s">
        <v>406</v>
      </c>
      <c r="C13" s="22">
        <f>'D.3_SO 401'!I3</f>
      </c>
      <c r="D13" s="22">
        <f>'D.3_SO 401'!O2</f>
      </c>
      <c r="E13" s="22">
        <f>C13+D13</f>
      </c>
    </row>
    <row r="14" spans="1:5" ht="12.75" customHeight="1">
      <c r="A14" s="19" t="s">
        <v>442</v>
      </c>
      <c r="B14" s="19" t="s">
        <v>443</v>
      </c>
      <c r="C14" s="20">
        <f>0+C15</f>
      </c>
      <c r="D14" s="20">
        <f>0+D15</f>
      </c>
      <c r="E14" s="20">
        <f>0+E15</f>
      </c>
    </row>
    <row r="15" spans="1:5" ht="12.75" customHeight="1">
      <c r="A15" s="21" t="s">
        <v>446</v>
      </c>
      <c r="B15" s="21" t="s">
        <v>445</v>
      </c>
      <c r="C15" s="22">
        <f>'D.9.8_SO 98-98'!I3</f>
      </c>
      <c r="D15" s="22">
        <f>'D.9.8_SO 98-98'!O2</f>
      </c>
      <c r="E15" s="22">
        <f>C15+D15</f>
      </c>
    </row>
    <row r="16" spans="1:5" ht="12.75" customHeight="1">
      <c r="A16" s="19" t="s">
        <v>476</v>
      </c>
      <c r="B16" s="19" t="s">
        <v>477</v>
      </c>
      <c r="C16" s="20">
        <f>0+C17</f>
      </c>
      <c r="D16" s="20">
        <f>0+D17</f>
      </c>
      <c r="E16" s="20">
        <f>0+E17</f>
      </c>
    </row>
    <row r="17" spans="1:5" ht="12.75" customHeight="1">
      <c r="A17" s="21" t="s">
        <v>480</v>
      </c>
      <c r="B17" s="21" t="s">
        <v>479</v>
      </c>
      <c r="C17" s="22">
        <f>'E.1.1.1_SO101'!I3</f>
      </c>
      <c r="D17" s="22">
        <f>'E.1.1.1_SO101'!O2</f>
      </c>
      <c r="E17" s="22">
        <f>C17+D17</f>
      </c>
    </row>
    <row r="18" spans="1:5" ht="12.75" customHeight="1">
      <c r="A18" s="19" t="s">
        <v>620</v>
      </c>
      <c r="B18" s="19" t="s">
        <v>621</v>
      </c>
      <c r="C18" s="20">
        <f>0+C19</f>
      </c>
      <c r="D18" s="20">
        <f>0+D19</f>
      </c>
      <c r="E18" s="20">
        <f>0+E19</f>
      </c>
    </row>
    <row r="19" spans="1:5" ht="12.75" customHeight="1">
      <c r="A19" s="21" t="s">
        <v>624</v>
      </c>
      <c r="B19" s="21" t="s">
        <v>623</v>
      </c>
      <c r="C19" s="22">
        <f>'E.1.3_SO 202'!I3</f>
      </c>
      <c r="D19" s="22">
        <f>'E.1.3_SO 202'!O2</f>
      </c>
      <c r="E19" s="22">
        <f>C19+D19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28</v>
      </c>
      <c r="I3" s="40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28</v>
      </c>
      <c r="D5" s="6"/>
      <c r="E5" s="18" t="s">
        <v>29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  <c r="J6" s="15" t="s">
        <v>47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  <c r="J7" s="15"/>
    </row>
    <row r="8" spans="1:10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  <c r="J8" s="15" t="s">
        <v>48</v>
      </c>
    </row>
    <row r="9" spans="1:18" ht="12.75" customHeight="1">
      <c r="A9" s="27" t="s">
        <v>50</v>
      </c>
      <c r="B9" s="27"/>
      <c r="C9" s="28" t="s">
        <v>31</v>
      </c>
      <c r="D9" s="27"/>
      <c r="E9" s="29" t="s">
        <v>51</v>
      </c>
      <c r="F9" s="27"/>
      <c r="G9" s="27"/>
      <c r="H9" s="27"/>
      <c r="I9" s="30">
        <f>0+Q9</f>
      </c>
      <c r="J9" s="27"/>
      <c r="O9">
        <f>0+R9</f>
      </c>
      <c r="Q9">
        <f>0+I10+I14+I18+I22+I26+I30+I34+I38+I42+I46+I50+I54+I58+I62+I66+I70+I74+I78+I82+I86+I90+I94+I98+I102+I106+I110+I114+I118+I122+I126+I130+I134+I138+I142+I146+I150+I154+I158+I162+I166+I170+I174+I178+I182+I186+I190+I194+I198+I202+I206+I210+I214+I218+I222+I226+I230+I234+I238+I242+I246+I250+I254+I258+I262+I266+I270+I274+I278+I282+I286+I290+I294+I298+I302+I306+I310+I314+I318+I322+I326+I330+I334+I338+I342+I346+I350+I354</f>
      </c>
      <c r="R9">
        <f>0+O10+O14+O18+O22+O26+O30+O34+O38+O42+O46+O50+O54+O58+O62+O66+O70+O74+O78+O82+O86+O90+O94+O98+O102+O106+O110+O114+O118+O122+O126+O130+O134+O138+O142+O146+O150+O154+O158+O162+O166+O170+O174+O178+O182+O186+O190+O194+O198+O202+O206+O210+O214+O218+O222+O226+O230+O234+O238+O242+O246+O250+O254+O258+O262+O266+O270+O274+O278+O282+O286+O290+O294+O298+O302+O306+O310+O314+O318+O322+O326+O330+O334+O338+O342+O346+O350+O354</f>
      </c>
    </row>
    <row r="10" spans="1:16" ht="12.75">
      <c r="A10" s="26" t="s">
        <v>52</v>
      </c>
      <c r="B10" s="31" t="s">
        <v>33</v>
      </c>
      <c r="C10" s="31" t="s">
        <v>53</v>
      </c>
      <c r="D10" s="26" t="s">
        <v>54</v>
      </c>
      <c r="E10" s="32" t="s">
        <v>55</v>
      </c>
      <c r="F10" s="33" t="s">
        <v>56</v>
      </c>
      <c r="G10" s="34">
        <v>93</v>
      </c>
      <c r="H10" s="35">
        <v>0</v>
      </c>
      <c r="I10" s="35">
        <f>ROUND(ROUND(H10,2)*ROUND(G10,3),2)</f>
      </c>
      <c r="J10" s="33" t="s">
        <v>57</v>
      </c>
      <c r="O10">
        <f>(I10*21)/100</f>
      </c>
      <c r="P10" t="s">
        <v>27</v>
      </c>
    </row>
    <row r="11" spans="1:5" ht="12.75">
      <c r="A11" s="36" t="s">
        <v>58</v>
      </c>
      <c r="E11" s="37" t="s">
        <v>54</v>
      </c>
    </row>
    <row r="12" spans="1:5" ht="12.75">
      <c r="A12" s="38" t="s">
        <v>59</v>
      </c>
      <c r="E12" s="39" t="s">
        <v>60</v>
      </c>
    </row>
    <row r="13" spans="1:5" ht="369.75">
      <c r="A13" t="s">
        <v>61</v>
      </c>
      <c r="E13" s="37" t="s">
        <v>62</v>
      </c>
    </row>
    <row r="14" spans="1:16" ht="12.75">
      <c r="A14" s="26" t="s">
        <v>52</v>
      </c>
      <c r="B14" s="31" t="s">
        <v>27</v>
      </c>
      <c r="C14" s="31" t="s">
        <v>63</v>
      </c>
      <c r="D14" s="26" t="s">
        <v>54</v>
      </c>
      <c r="E14" s="32" t="s">
        <v>64</v>
      </c>
      <c r="F14" s="33" t="s">
        <v>65</v>
      </c>
      <c r="G14" s="34">
        <v>9</v>
      </c>
      <c r="H14" s="35">
        <v>0</v>
      </c>
      <c r="I14" s="35">
        <f>ROUND(ROUND(H14,2)*ROUND(G14,3),2)</f>
      </c>
      <c r="J14" s="33" t="s">
        <v>57</v>
      </c>
      <c r="O14">
        <f>(I14*21)/100</f>
      </c>
      <c r="P14" t="s">
        <v>27</v>
      </c>
    </row>
    <row r="15" spans="1:5" ht="12.75">
      <c r="A15" s="36" t="s">
        <v>58</v>
      </c>
      <c r="E15" s="37" t="s">
        <v>66</v>
      </c>
    </row>
    <row r="16" spans="1:5" ht="12.75">
      <c r="A16" s="38" t="s">
        <v>59</v>
      </c>
      <c r="E16" s="39" t="s">
        <v>54</v>
      </c>
    </row>
    <row r="17" spans="1:5" ht="25.5">
      <c r="A17" t="s">
        <v>61</v>
      </c>
      <c r="E17" s="37" t="s">
        <v>67</v>
      </c>
    </row>
    <row r="18" spans="1:16" ht="12.75">
      <c r="A18" s="26" t="s">
        <v>52</v>
      </c>
      <c r="B18" s="31" t="s">
        <v>26</v>
      </c>
      <c r="C18" s="31" t="s">
        <v>68</v>
      </c>
      <c r="D18" s="26" t="s">
        <v>54</v>
      </c>
      <c r="E18" s="32" t="s">
        <v>69</v>
      </c>
      <c r="F18" s="33" t="s">
        <v>70</v>
      </c>
      <c r="G18" s="34">
        <v>10</v>
      </c>
      <c r="H18" s="35">
        <v>0</v>
      </c>
      <c r="I18" s="35">
        <f>ROUND(ROUND(H18,2)*ROUND(G18,3),2)</f>
      </c>
      <c r="J18" s="33" t="s">
        <v>57</v>
      </c>
      <c r="O18">
        <f>(I18*21)/100</f>
      </c>
      <c r="P18" t="s">
        <v>27</v>
      </c>
    </row>
    <row r="19" spans="1:5" ht="12.75">
      <c r="A19" s="36" t="s">
        <v>58</v>
      </c>
      <c r="E19" s="37" t="s">
        <v>54</v>
      </c>
    </row>
    <row r="20" spans="1:5" ht="12.75">
      <c r="A20" s="38" t="s">
        <v>59</v>
      </c>
      <c r="E20" s="39" t="s">
        <v>71</v>
      </c>
    </row>
    <row r="21" spans="1:5" ht="114.75">
      <c r="A21" t="s">
        <v>61</v>
      </c>
      <c r="E21" s="37" t="s">
        <v>72</v>
      </c>
    </row>
    <row r="22" spans="1:16" ht="12.75">
      <c r="A22" s="26" t="s">
        <v>52</v>
      </c>
      <c r="B22" s="31" t="s">
        <v>37</v>
      </c>
      <c r="C22" s="31" t="s">
        <v>73</v>
      </c>
      <c r="D22" s="26" t="s">
        <v>54</v>
      </c>
      <c r="E22" s="32" t="s">
        <v>74</v>
      </c>
      <c r="F22" s="33" t="s">
        <v>65</v>
      </c>
      <c r="G22" s="34">
        <v>87</v>
      </c>
      <c r="H22" s="35">
        <v>0</v>
      </c>
      <c r="I22" s="35">
        <f>ROUND(ROUND(H22,2)*ROUND(G22,3),2)</f>
      </c>
      <c r="J22" s="33" t="s">
        <v>57</v>
      </c>
      <c r="O22">
        <f>(I22*21)/100</f>
      </c>
      <c r="P22" t="s">
        <v>27</v>
      </c>
    </row>
    <row r="23" spans="1:5" ht="12.75">
      <c r="A23" s="36" t="s">
        <v>58</v>
      </c>
      <c r="E23" s="37" t="s">
        <v>54</v>
      </c>
    </row>
    <row r="24" spans="1:5" ht="12.75">
      <c r="A24" s="38" t="s">
        <v>59</v>
      </c>
      <c r="E24" s="39" t="s">
        <v>54</v>
      </c>
    </row>
    <row r="25" spans="1:5" ht="102">
      <c r="A25" t="s">
        <v>61</v>
      </c>
      <c r="E25" s="37" t="s">
        <v>75</v>
      </c>
    </row>
    <row r="26" spans="1:16" ht="12.75">
      <c r="A26" s="26" t="s">
        <v>52</v>
      </c>
      <c r="B26" s="31" t="s">
        <v>39</v>
      </c>
      <c r="C26" s="31" t="s">
        <v>76</v>
      </c>
      <c r="D26" s="26" t="s">
        <v>54</v>
      </c>
      <c r="E26" s="32" t="s">
        <v>77</v>
      </c>
      <c r="F26" s="33" t="s">
        <v>65</v>
      </c>
      <c r="G26" s="34">
        <v>174</v>
      </c>
      <c r="H26" s="35">
        <v>0</v>
      </c>
      <c r="I26" s="35">
        <f>ROUND(ROUND(H26,2)*ROUND(G26,3),2)</f>
      </c>
      <c r="J26" s="33" t="s">
        <v>57</v>
      </c>
      <c r="O26">
        <f>(I26*21)/100</f>
      </c>
      <c r="P26" t="s">
        <v>27</v>
      </c>
    </row>
    <row r="27" spans="1:5" ht="12.75">
      <c r="A27" s="36" t="s">
        <v>58</v>
      </c>
      <c r="E27" s="37" t="s">
        <v>54</v>
      </c>
    </row>
    <row r="28" spans="1:5" ht="12.75">
      <c r="A28" s="38" t="s">
        <v>59</v>
      </c>
      <c r="E28" s="39" t="s">
        <v>54</v>
      </c>
    </row>
    <row r="29" spans="1:5" ht="140.25">
      <c r="A29" t="s">
        <v>61</v>
      </c>
      <c r="E29" s="37" t="s">
        <v>78</v>
      </c>
    </row>
    <row r="30" spans="1:16" ht="12.75">
      <c r="A30" s="26" t="s">
        <v>52</v>
      </c>
      <c r="B30" s="31" t="s">
        <v>41</v>
      </c>
      <c r="C30" s="31" t="s">
        <v>79</v>
      </c>
      <c r="D30" s="26" t="s">
        <v>54</v>
      </c>
      <c r="E30" s="32" t="s">
        <v>80</v>
      </c>
      <c r="F30" s="33" t="s">
        <v>70</v>
      </c>
      <c r="G30" s="34">
        <v>10</v>
      </c>
      <c r="H30" s="35">
        <v>0</v>
      </c>
      <c r="I30" s="35">
        <f>ROUND(ROUND(H30,2)*ROUND(G30,3),2)</f>
      </c>
      <c r="J30" s="33" t="s">
        <v>57</v>
      </c>
      <c r="O30">
        <f>(I30*21)/100</f>
      </c>
      <c r="P30" t="s">
        <v>27</v>
      </c>
    </row>
    <row r="31" spans="1:5" ht="12.75">
      <c r="A31" s="36" t="s">
        <v>58</v>
      </c>
      <c r="E31" s="37" t="s">
        <v>54</v>
      </c>
    </row>
    <row r="32" spans="1:5" ht="12.75">
      <c r="A32" s="38" t="s">
        <v>59</v>
      </c>
      <c r="E32" s="39" t="s">
        <v>54</v>
      </c>
    </row>
    <row r="33" spans="1:5" ht="102">
      <c r="A33" t="s">
        <v>61</v>
      </c>
      <c r="E33" s="37" t="s">
        <v>81</v>
      </c>
    </row>
    <row r="34" spans="1:16" ht="12.75">
      <c r="A34" s="26" t="s">
        <v>52</v>
      </c>
      <c r="B34" s="31" t="s">
        <v>82</v>
      </c>
      <c r="C34" s="31" t="s">
        <v>83</v>
      </c>
      <c r="D34" s="26" t="s">
        <v>54</v>
      </c>
      <c r="E34" s="32" t="s">
        <v>84</v>
      </c>
      <c r="F34" s="33" t="s">
        <v>65</v>
      </c>
      <c r="G34" s="34">
        <v>141</v>
      </c>
      <c r="H34" s="35">
        <v>0</v>
      </c>
      <c r="I34" s="35">
        <f>ROUND(ROUND(H34,2)*ROUND(G34,3),2)</f>
      </c>
      <c r="J34" s="33" t="s">
        <v>57</v>
      </c>
      <c r="O34">
        <f>(I34*21)/100</f>
      </c>
      <c r="P34" t="s">
        <v>27</v>
      </c>
    </row>
    <row r="35" spans="1:5" ht="12.75">
      <c r="A35" s="36" t="s">
        <v>58</v>
      </c>
      <c r="E35" s="37" t="s">
        <v>54</v>
      </c>
    </row>
    <row r="36" spans="1:5" ht="12.75">
      <c r="A36" s="38" t="s">
        <v>59</v>
      </c>
      <c r="E36" s="39" t="s">
        <v>85</v>
      </c>
    </row>
    <row r="37" spans="1:5" ht="89.25">
      <c r="A37" t="s">
        <v>61</v>
      </c>
      <c r="E37" s="37" t="s">
        <v>86</v>
      </c>
    </row>
    <row r="38" spans="1:16" ht="12.75">
      <c r="A38" s="26" t="s">
        <v>52</v>
      </c>
      <c r="B38" s="31" t="s">
        <v>87</v>
      </c>
      <c r="C38" s="31" t="s">
        <v>88</v>
      </c>
      <c r="D38" s="26" t="s">
        <v>54</v>
      </c>
      <c r="E38" s="32" t="s">
        <v>89</v>
      </c>
      <c r="F38" s="33" t="s">
        <v>70</v>
      </c>
      <c r="G38" s="34">
        <v>1</v>
      </c>
      <c r="H38" s="35">
        <v>0</v>
      </c>
      <c r="I38" s="35">
        <f>ROUND(ROUND(H38,2)*ROUND(G38,3),2)</f>
      </c>
      <c r="J38" s="33" t="s">
        <v>57</v>
      </c>
      <c r="O38">
        <f>(I38*21)/100</f>
      </c>
      <c r="P38" t="s">
        <v>27</v>
      </c>
    </row>
    <row r="39" spans="1:5" ht="12.75">
      <c r="A39" s="36" t="s">
        <v>58</v>
      </c>
      <c r="E39" s="37" t="s">
        <v>54</v>
      </c>
    </row>
    <row r="40" spans="1:5" ht="12.75">
      <c r="A40" s="38" t="s">
        <v>59</v>
      </c>
      <c r="E40" s="39" t="s">
        <v>54</v>
      </c>
    </row>
    <row r="41" spans="1:5" ht="127.5">
      <c r="A41" t="s">
        <v>61</v>
      </c>
      <c r="E41" s="37" t="s">
        <v>90</v>
      </c>
    </row>
    <row r="42" spans="1:16" ht="25.5">
      <c r="A42" s="26" t="s">
        <v>52</v>
      </c>
      <c r="B42" s="31" t="s">
        <v>44</v>
      </c>
      <c r="C42" s="31" t="s">
        <v>91</v>
      </c>
      <c r="D42" s="26" t="s">
        <v>54</v>
      </c>
      <c r="E42" s="32" t="s">
        <v>92</v>
      </c>
      <c r="F42" s="33" t="s">
        <v>70</v>
      </c>
      <c r="G42" s="34">
        <v>1</v>
      </c>
      <c r="H42" s="35">
        <v>0</v>
      </c>
      <c r="I42" s="35">
        <f>ROUND(ROUND(H42,2)*ROUND(G42,3),2)</f>
      </c>
      <c r="J42" s="33" t="s">
        <v>57</v>
      </c>
      <c r="O42">
        <f>(I42*21)/100</f>
      </c>
      <c r="P42" t="s">
        <v>27</v>
      </c>
    </row>
    <row r="43" spans="1:5" ht="12.75">
      <c r="A43" s="36" t="s">
        <v>58</v>
      </c>
      <c r="E43" s="37" t="s">
        <v>54</v>
      </c>
    </row>
    <row r="44" spans="1:5" ht="12.75">
      <c r="A44" s="38" t="s">
        <v>59</v>
      </c>
      <c r="E44" s="39" t="s">
        <v>71</v>
      </c>
    </row>
    <row r="45" spans="1:5" ht="114.75">
      <c r="A45" t="s">
        <v>61</v>
      </c>
      <c r="E45" s="37" t="s">
        <v>93</v>
      </c>
    </row>
    <row r="46" spans="1:16" ht="38.25">
      <c r="A46" s="26" t="s">
        <v>52</v>
      </c>
      <c r="B46" s="31" t="s">
        <v>46</v>
      </c>
      <c r="C46" s="31" t="s">
        <v>94</v>
      </c>
      <c r="D46" s="26" t="s">
        <v>54</v>
      </c>
      <c r="E46" s="32" t="s">
        <v>95</v>
      </c>
      <c r="F46" s="33" t="s">
        <v>70</v>
      </c>
      <c r="G46" s="34">
        <v>10</v>
      </c>
      <c r="H46" s="35">
        <v>0</v>
      </c>
      <c r="I46" s="35">
        <f>ROUND(ROUND(H46,2)*ROUND(G46,3),2)</f>
      </c>
      <c r="J46" s="33" t="s">
        <v>57</v>
      </c>
      <c r="O46">
        <f>(I46*21)/100</f>
      </c>
      <c r="P46" t="s">
        <v>27</v>
      </c>
    </row>
    <row r="47" spans="1:5" ht="12.75">
      <c r="A47" s="36" t="s">
        <v>58</v>
      </c>
      <c r="E47" s="37" t="s">
        <v>54</v>
      </c>
    </row>
    <row r="48" spans="1:5" ht="12.75">
      <c r="A48" s="38" t="s">
        <v>59</v>
      </c>
      <c r="E48" s="39" t="s">
        <v>71</v>
      </c>
    </row>
    <row r="49" spans="1:5" ht="114.75">
      <c r="A49" t="s">
        <v>61</v>
      </c>
      <c r="E49" s="37" t="s">
        <v>93</v>
      </c>
    </row>
    <row r="50" spans="1:16" ht="12.75">
      <c r="A50" s="26" t="s">
        <v>52</v>
      </c>
      <c r="B50" s="31" t="s">
        <v>48</v>
      </c>
      <c r="C50" s="31" t="s">
        <v>96</v>
      </c>
      <c r="D50" s="26" t="s">
        <v>54</v>
      </c>
      <c r="E50" s="32" t="s">
        <v>97</v>
      </c>
      <c r="F50" s="33" t="s">
        <v>70</v>
      </c>
      <c r="G50" s="34">
        <v>1</v>
      </c>
      <c r="H50" s="35">
        <v>0</v>
      </c>
      <c r="I50" s="35">
        <f>ROUND(ROUND(H50,2)*ROUND(G50,3),2)</f>
      </c>
      <c r="J50" s="33" t="s">
        <v>57</v>
      </c>
      <c r="O50">
        <f>(I50*21)/100</f>
      </c>
      <c r="P50" t="s">
        <v>27</v>
      </c>
    </row>
    <row r="51" spans="1:5" ht="12.75">
      <c r="A51" s="36" t="s">
        <v>58</v>
      </c>
      <c r="E51" s="37" t="s">
        <v>54</v>
      </c>
    </row>
    <row r="52" spans="1:5" ht="12.75">
      <c r="A52" s="38" t="s">
        <v>59</v>
      </c>
      <c r="E52" s="39" t="s">
        <v>71</v>
      </c>
    </row>
    <row r="53" spans="1:5" ht="76.5">
      <c r="A53" t="s">
        <v>61</v>
      </c>
      <c r="E53" s="37" t="s">
        <v>98</v>
      </c>
    </row>
    <row r="54" spans="1:16" ht="12.75">
      <c r="A54" s="26" t="s">
        <v>52</v>
      </c>
      <c r="B54" s="31" t="s">
        <v>99</v>
      </c>
      <c r="C54" s="31" t="s">
        <v>100</v>
      </c>
      <c r="D54" s="26" t="s">
        <v>54</v>
      </c>
      <c r="E54" s="32" t="s">
        <v>101</v>
      </c>
      <c r="F54" s="33" t="s">
        <v>102</v>
      </c>
      <c r="G54" s="34">
        <v>5.551</v>
      </c>
      <c r="H54" s="35">
        <v>0</v>
      </c>
      <c r="I54" s="35">
        <f>ROUND(ROUND(H54,2)*ROUND(G54,3),2)</f>
      </c>
      <c r="J54" s="33" t="s">
        <v>57</v>
      </c>
      <c r="O54">
        <f>(I54*21)/100</f>
      </c>
      <c r="P54" t="s">
        <v>27</v>
      </c>
    </row>
    <row r="55" spans="1:5" ht="12.75">
      <c r="A55" s="36" t="s">
        <v>58</v>
      </c>
      <c r="E55" s="37" t="s">
        <v>54</v>
      </c>
    </row>
    <row r="56" spans="1:5" ht="12.75">
      <c r="A56" s="38" t="s">
        <v>59</v>
      </c>
      <c r="E56" s="39" t="s">
        <v>103</v>
      </c>
    </row>
    <row r="57" spans="1:5" ht="76.5">
      <c r="A57" t="s">
        <v>61</v>
      </c>
      <c r="E57" s="37" t="s">
        <v>104</v>
      </c>
    </row>
    <row r="58" spans="1:16" ht="12.75">
      <c r="A58" s="26" t="s">
        <v>52</v>
      </c>
      <c r="B58" s="31" t="s">
        <v>105</v>
      </c>
      <c r="C58" s="31" t="s">
        <v>106</v>
      </c>
      <c r="D58" s="26" t="s">
        <v>54</v>
      </c>
      <c r="E58" s="32" t="s">
        <v>107</v>
      </c>
      <c r="F58" s="33" t="s">
        <v>102</v>
      </c>
      <c r="G58" s="34">
        <v>5.551</v>
      </c>
      <c r="H58" s="35">
        <v>0</v>
      </c>
      <c r="I58" s="35">
        <f>ROUND(ROUND(H58,2)*ROUND(G58,3),2)</f>
      </c>
      <c r="J58" s="33" t="s">
        <v>57</v>
      </c>
      <c r="O58">
        <f>(I58*21)/100</f>
      </c>
      <c r="P58" t="s">
        <v>27</v>
      </c>
    </row>
    <row r="59" spans="1:5" ht="12.75">
      <c r="A59" s="36" t="s">
        <v>58</v>
      </c>
      <c r="E59" s="37" t="s">
        <v>54</v>
      </c>
    </row>
    <row r="60" spans="1:5" ht="12.75">
      <c r="A60" s="38" t="s">
        <v>59</v>
      </c>
      <c r="E60" s="39" t="s">
        <v>108</v>
      </c>
    </row>
    <row r="61" spans="1:5" ht="204">
      <c r="A61" t="s">
        <v>61</v>
      </c>
      <c r="E61" s="37" t="s">
        <v>109</v>
      </c>
    </row>
    <row r="62" spans="1:16" ht="25.5">
      <c r="A62" s="26" t="s">
        <v>52</v>
      </c>
      <c r="B62" s="31" t="s">
        <v>110</v>
      </c>
      <c r="C62" s="31" t="s">
        <v>111</v>
      </c>
      <c r="D62" s="26" t="s">
        <v>54</v>
      </c>
      <c r="E62" s="32" t="s">
        <v>112</v>
      </c>
      <c r="F62" s="33" t="s">
        <v>70</v>
      </c>
      <c r="G62" s="34">
        <v>4</v>
      </c>
      <c r="H62" s="35">
        <v>0</v>
      </c>
      <c r="I62" s="35">
        <f>ROUND(ROUND(H62,2)*ROUND(G62,3),2)</f>
      </c>
      <c r="J62" s="33" t="s">
        <v>57</v>
      </c>
      <c r="O62">
        <f>(I62*21)/100</f>
      </c>
      <c r="P62" t="s">
        <v>27</v>
      </c>
    </row>
    <row r="63" spans="1:5" ht="12.75">
      <c r="A63" s="36" t="s">
        <v>58</v>
      </c>
      <c r="E63" s="37" t="s">
        <v>54</v>
      </c>
    </row>
    <row r="64" spans="1:5" ht="12.75">
      <c r="A64" s="38" t="s">
        <v>59</v>
      </c>
      <c r="E64" s="39" t="s">
        <v>113</v>
      </c>
    </row>
    <row r="65" spans="1:5" ht="114.75">
      <c r="A65" t="s">
        <v>61</v>
      </c>
      <c r="E65" s="37" t="s">
        <v>114</v>
      </c>
    </row>
    <row r="66" spans="1:16" ht="12.75">
      <c r="A66" s="26" t="s">
        <v>52</v>
      </c>
      <c r="B66" s="31" t="s">
        <v>115</v>
      </c>
      <c r="C66" s="31" t="s">
        <v>116</v>
      </c>
      <c r="D66" s="26" t="s">
        <v>54</v>
      </c>
      <c r="E66" s="32" t="s">
        <v>117</v>
      </c>
      <c r="F66" s="33" t="s">
        <v>70</v>
      </c>
      <c r="G66" s="34">
        <v>1</v>
      </c>
      <c r="H66" s="35">
        <v>0</v>
      </c>
      <c r="I66" s="35">
        <f>ROUND(ROUND(H66,2)*ROUND(G66,3),2)</f>
      </c>
      <c r="J66" s="33" t="s">
        <v>57</v>
      </c>
      <c r="O66">
        <f>(I66*21)/100</f>
      </c>
      <c r="P66" t="s">
        <v>27</v>
      </c>
    </row>
    <row r="67" spans="1:5" ht="12.75">
      <c r="A67" s="36" t="s">
        <v>58</v>
      </c>
      <c r="E67" s="37" t="s">
        <v>54</v>
      </c>
    </row>
    <row r="68" spans="1:5" ht="12.75">
      <c r="A68" s="38" t="s">
        <v>59</v>
      </c>
      <c r="E68" s="39" t="s">
        <v>113</v>
      </c>
    </row>
    <row r="69" spans="1:5" ht="114.75">
      <c r="A69" t="s">
        <v>61</v>
      </c>
      <c r="E69" s="37" t="s">
        <v>118</v>
      </c>
    </row>
    <row r="70" spans="1:16" ht="12.75">
      <c r="A70" s="26" t="s">
        <v>52</v>
      </c>
      <c r="B70" s="31" t="s">
        <v>119</v>
      </c>
      <c r="C70" s="31" t="s">
        <v>120</v>
      </c>
      <c r="D70" s="26" t="s">
        <v>54</v>
      </c>
      <c r="E70" s="32" t="s">
        <v>121</v>
      </c>
      <c r="F70" s="33" t="s">
        <v>70</v>
      </c>
      <c r="G70" s="34">
        <v>1</v>
      </c>
      <c r="H70" s="35">
        <v>0</v>
      </c>
      <c r="I70" s="35">
        <f>ROUND(ROUND(H70,2)*ROUND(G70,3),2)</f>
      </c>
      <c r="J70" s="33" t="s">
        <v>57</v>
      </c>
      <c r="O70">
        <f>(I70*21)/100</f>
      </c>
      <c r="P70" t="s">
        <v>27</v>
      </c>
    </row>
    <row r="71" spans="1:5" ht="114.75">
      <c r="A71" s="36" t="s">
        <v>58</v>
      </c>
      <c r="E71" s="37" t="s">
        <v>118</v>
      </c>
    </row>
    <row r="72" spans="1:5" ht="12.75">
      <c r="A72" s="38" t="s">
        <v>59</v>
      </c>
      <c r="E72" s="39" t="s">
        <v>54</v>
      </c>
    </row>
    <row r="73" spans="1:5" ht="12.75">
      <c r="A73" t="s">
        <v>61</v>
      </c>
      <c r="E73" s="37" t="s">
        <v>54</v>
      </c>
    </row>
    <row r="74" spans="1:16" ht="12.75">
      <c r="A74" s="26" t="s">
        <v>52</v>
      </c>
      <c r="B74" s="31" t="s">
        <v>122</v>
      </c>
      <c r="C74" s="31" t="s">
        <v>123</v>
      </c>
      <c r="D74" s="26" t="s">
        <v>54</v>
      </c>
      <c r="E74" s="32" t="s">
        <v>124</v>
      </c>
      <c r="F74" s="33" t="s">
        <v>70</v>
      </c>
      <c r="G74" s="34">
        <v>1</v>
      </c>
      <c r="H74" s="35">
        <v>0</v>
      </c>
      <c r="I74" s="35">
        <f>ROUND(ROUND(H74,2)*ROUND(G74,3),2)</f>
      </c>
      <c r="J74" s="33" t="s">
        <v>57</v>
      </c>
      <c r="O74">
        <f>(I74*21)/100</f>
      </c>
      <c r="P74" t="s">
        <v>27</v>
      </c>
    </row>
    <row r="75" spans="1:5" ht="12.75">
      <c r="A75" s="36" t="s">
        <v>58</v>
      </c>
      <c r="E75" s="37" t="s">
        <v>54</v>
      </c>
    </row>
    <row r="76" spans="1:5" ht="12.75">
      <c r="A76" s="38" t="s">
        <v>59</v>
      </c>
      <c r="E76" s="39" t="s">
        <v>54</v>
      </c>
    </row>
    <row r="77" spans="1:5" ht="102">
      <c r="A77" t="s">
        <v>61</v>
      </c>
      <c r="E77" s="37" t="s">
        <v>125</v>
      </c>
    </row>
    <row r="78" spans="1:16" ht="12.75">
      <c r="A78" s="26" t="s">
        <v>52</v>
      </c>
      <c r="B78" s="31" t="s">
        <v>126</v>
      </c>
      <c r="C78" s="31" t="s">
        <v>127</v>
      </c>
      <c r="D78" s="26" t="s">
        <v>54</v>
      </c>
      <c r="E78" s="32" t="s">
        <v>128</v>
      </c>
      <c r="F78" s="33" t="s">
        <v>70</v>
      </c>
      <c r="G78" s="34">
        <v>1</v>
      </c>
      <c r="H78" s="35">
        <v>0</v>
      </c>
      <c r="I78" s="35">
        <f>ROUND(ROUND(H78,2)*ROUND(G78,3),2)</f>
      </c>
      <c r="J78" s="33" t="s">
        <v>57</v>
      </c>
      <c r="O78">
        <f>(I78*21)/100</f>
      </c>
      <c r="P78" t="s">
        <v>27</v>
      </c>
    </row>
    <row r="79" spans="1:5" ht="12.75">
      <c r="A79" s="36" t="s">
        <v>58</v>
      </c>
      <c r="E79" s="37" t="s">
        <v>54</v>
      </c>
    </row>
    <row r="80" spans="1:5" ht="12.75">
      <c r="A80" s="38" t="s">
        <v>59</v>
      </c>
      <c r="E80" s="39" t="s">
        <v>54</v>
      </c>
    </row>
    <row r="81" spans="1:5" ht="102">
      <c r="A81" t="s">
        <v>61</v>
      </c>
      <c r="E81" s="37" t="s">
        <v>129</v>
      </c>
    </row>
    <row r="82" spans="1:16" ht="12.75">
      <c r="A82" s="26" t="s">
        <v>52</v>
      </c>
      <c r="B82" s="31" t="s">
        <v>130</v>
      </c>
      <c r="C82" s="31" t="s">
        <v>131</v>
      </c>
      <c r="D82" s="26" t="s">
        <v>54</v>
      </c>
      <c r="E82" s="32" t="s">
        <v>132</v>
      </c>
      <c r="F82" s="33" t="s">
        <v>70</v>
      </c>
      <c r="G82" s="34">
        <v>2</v>
      </c>
      <c r="H82" s="35">
        <v>0</v>
      </c>
      <c r="I82" s="35">
        <f>ROUND(ROUND(H82,2)*ROUND(G82,3),2)</f>
      </c>
      <c r="J82" s="33" t="s">
        <v>57</v>
      </c>
      <c r="O82">
        <f>(I82*21)/100</f>
      </c>
      <c r="P82" t="s">
        <v>27</v>
      </c>
    </row>
    <row r="83" spans="1:5" ht="12.75">
      <c r="A83" s="36" t="s">
        <v>58</v>
      </c>
      <c r="E83" s="37" t="s">
        <v>54</v>
      </c>
    </row>
    <row r="84" spans="1:5" ht="12.75">
      <c r="A84" s="38" t="s">
        <v>59</v>
      </c>
      <c r="E84" s="39" t="s">
        <v>113</v>
      </c>
    </row>
    <row r="85" spans="1:5" ht="114.75">
      <c r="A85" t="s">
        <v>61</v>
      </c>
      <c r="E85" s="37" t="s">
        <v>133</v>
      </c>
    </row>
    <row r="86" spans="1:16" ht="12.75">
      <c r="A86" s="26" t="s">
        <v>52</v>
      </c>
      <c r="B86" s="31" t="s">
        <v>134</v>
      </c>
      <c r="C86" s="31" t="s">
        <v>135</v>
      </c>
      <c r="D86" s="26" t="s">
        <v>54</v>
      </c>
      <c r="E86" s="32" t="s">
        <v>136</v>
      </c>
      <c r="F86" s="33" t="s">
        <v>70</v>
      </c>
      <c r="G86" s="34">
        <v>2</v>
      </c>
      <c r="H86" s="35">
        <v>0</v>
      </c>
      <c r="I86" s="35">
        <f>ROUND(ROUND(H86,2)*ROUND(G86,3),2)</f>
      </c>
      <c r="J86" s="33" t="s">
        <v>57</v>
      </c>
      <c r="O86">
        <f>(I86*21)/100</f>
      </c>
      <c r="P86" t="s">
        <v>27</v>
      </c>
    </row>
    <row r="87" spans="1:5" ht="12.75">
      <c r="A87" s="36" t="s">
        <v>58</v>
      </c>
      <c r="E87" s="37" t="s">
        <v>54</v>
      </c>
    </row>
    <row r="88" spans="1:5" ht="12.75">
      <c r="A88" s="38" t="s">
        <v>59</v>
      </c>
      <c r="E88" s="39" t="s">
        <v>113</v>
      </c>
    </row>
    <row r="89" spans="1:5" ht="127.5">
      <c r="A89" t="s">
        <v>61</v>
      </c>
      <c r="E89" s="37" t="s">
        <v>137</v>
      </c>
    </row>
    <row r="90" spans="1:16" ht="12.75">
      <c r="A90" s="26" t="s">
        <v>52</v>
      </c>
      <c r="B90" s="31" t="s">
        <v>138</v>
      </c>
      <c r="C90" s="31" t="s">
        <v>139</v>
      </c>
      <c r="D90" s="26" t="s">
        <v>54</v>
      </c>
      <c r="E90" s="32" t="s">
        <v>140</v>
      </c>
      <c r="F90" s="33" t="s">
        <v>70</v>
      </c>
      <c r="G90" s="34">
        <v>1</v>
      </c>
      <c r="H90" s="35">
        <v>0</v>
      </c>
      <c r="I90" s="35">
        <f>ROUND(ROUND(H90,2)*ROUND(G90,3),2)</f>
      </c>
      <c r="J90" s="33" t="s">
        <v>57</v>
      </c>
      <c r="O90">
        <f>(I90*21)/100</f>
      </c>
      <c r="P90" t="s">
        <v>27</v>
      </c>
    </row>
    <row r="91" spans="1:5" ht="12.75">
      <c r="A91" s="36" t="s">
        <v>58</v>
      </c>
      <c r="E91" s="37" t="s">
        <v>54</v>
      </c>
    </row>
    <row r="92" spans="1:5" ht="12.75">
      <c r="A92" s="38" t="s">
        <v>59</v>
      </c>
      <c r="E92" s="39" t="s">
        <v>54</v>
      </c>
    </row>
    <row r="93" spans="1:5" ht="114.75">
      <c r="A93" t="s">
        <v>61</v>
      </c>
      <c r="E93" s="37" t="s">
        <v>141</v>
      </c>
    </row>
    <row r="94" spans="1:16" ht="12.75">
      <c r="A94" s="26" t="s">
        <v>52</v>
      </c>
      <c r="B94" s="31" t="s">
        <v>142</v>
      </c>
      <c r="C94" s="31" t="s">
        <v>143</v>
      </c>
      <c r="D94" s="26" t="s">
        <v>54</v>
      </c>
      <c r="E94" s="32" t="s">
        <v>144</v>
      </c>
      <c r="F94" s="33" t="s">
        <v>70</v>
      </c>
      <c r="G94" s="34">
        <v>1</v>
      </c>
      <c r="H94" s="35">
        <v>0</v>
      </c>
      <c r="I94" s="35">
        <f>ROUND(ROUND(H94,2)*ROUND(G94,3),2)</f>
      </c>
      <c r="J94" s="33" t="s">
        <v>57</v>
      </c>
      <c r="O94">
        <f>(I94*21)/100</f>
      </c>
      <c r="P94" t="s">
        <v>27</v>
      </c>
    </row>
    <row r="95" spans="1:5" ht="12.75">
      <c r="A95" s="36" t="s">
        <v>58</v>
      </c>
      <c r="E95" s="37" t="s">
        <v>54</v>
      </c>
    </row>
    <row r="96" spans="1:5" ht="12.75">
      <c r="A96" s="38" t="s">
        <v>59</v>
      </c>
      <c r="E96" s="39" t="s">
        <v>54</v>
      </c>
    </row>
    <row r="97" spans="1:5" ht="127.5">
      <c r="A97" t="s">
        <v>61</v>
      </c>
      <c r="E97" s="37" t="s">
        <v>145</v>
      </c>
    </row>
    <row r="98" spans="1:16" ht="12.75">
      <c r="A98" s="26" t="s">
        <v>52</v>
      </c>
      <c r="B98" s="31" t="s">
        <v>146</v>
      </c>
      <c r="C98" s="31" t="s">
        <v>147</v>
      </c>
      <c r="D98" s="26" t="s">
        <v>54</v>
      </c>
      <c r="E98" s="32" t="s">
        <v>148</v>
      </c>
      <c r="F98" s="33" t="s">
        <v>70</v>
      </c>
      <c r="G98" s="34">
        <v>1</v>
      </c>
      <c r="H98" s="35">
        <v>0</v>
      </c>
      <c r="I98" s="35">
        <f>ROUND(ROUND(H98,2)*ROUND(G98,3),2)</f>
      </c>
      <c r="J98" s="33" t="s">
        <v>57</v>
      </c>
      <c r="O98">
        <f>(I98*21)/100</f>
      </c>
      <c r="P98" t="s">
        <v>27</v>
      </c>
    </row>
    <row r="99" spans="1:5" ht="12.75">
      <c r="A99" s="36" t="s">
        <v>58</v>
      </c>
      <c r="E99" s="37" t="s">
        <v>54</v>
      </c>
    </row>
    <row r="100" spans="1:5" ht="12.75">
      <c r="A100" s="38" t="s">
        <v>59</v>
      </c>
      <c r="E100" s="39" t="s">
        <v>54</v>
      </c>
    </row>
    <row r="101" spans="1:5" ht="114.75">
      <c r="A101" t="s">
        <v>61</v>
      </c>
      <c r="E101" s="37" t="s">
        <v>149</v>
      </c>
    </row>
    <row r="102" spans="1:16" ht="12.75">
      <c r="A102" s="26" t="s">
        <v>52</v>
      </c>
      <c r="B102" s="31" t="s">
        <v>150</v>
      </c>
      <c r="C102" s="31" t="s">
        <v>151</v>
      </c>
      <c r="D102" s="26" t="s">
        <v>54</v>
      </c>
      <c r="E102" s="32" t="s">
        <v>152</v>
      </c>
      <c r="F102" s="33" t="s">
        <v>70</v>
      </c>
      <c r="G102" s="34">
        <v>1</v>
      </c>
      <c r="H102" s="35">
        <v>0</v>
      </c>
      <c r="I102" s="35">
        <f>ROUND(ROUND(H102,2)*ROUND(G102,3),2)</f>
      </c>
      <c r="J102" s="33" t="s">
        <v>57</v>
      </c>
      <c r="O102">
        <f>(I102*21)/100</f>
      </c>
      <c r="P102" t="s">
        <v>27</v>
      </c>
    </row>
    <row r="103" spans="1:5" ht="12.75">
      <c r="A103" s="36" t="s">
        <v>58</v>
      </c>
      <c r="E103" s="37" t="s">
        <v>54</v>
      </c>
    </row>
    <row r="104" spans="1:5" ht="12.75">
      <c r="A104" s="38" t="s">
        <v>59</v>
      </c>
      <c r="E104" s="39" t="s">
        <v>54</v>
      </c>
    </row>
    <row r="105" spans="1:5" ht="102">
      <c r="A105" t="s">
        <v>61</v>
      </c>
      <c r="E105" s="37" t="s">
        <v>153</v>
      </c>
    </row>
    <row r="106" spans="1:16" ht="25.5">
      <c r="A106" s="26" t="s">
        <v>52</v>
      </c>
      <c r="B106" s="31" t="s">
        <v>154</v>
      </c>
      <c r="C106" s="31" t="s">
        <v>155</v>
      </c>
      <c r="D106" s="26" t="s">
        <v>54</v>
      </c>
      <c r="E106" s="32" t="s">
        <v>156</v>
      </c>
      <c r="F106" s="33" t="s">
        <v>70</v>
      </c>
      <c r="G106" s="34">
        <v>1</v>
      </c>
      <c r="H106" s="35">
        <v>0</v>
      </c>
      <c r="I106" s="35">
        <f>ROUND(ROUND(H106,2)*ROUND(G106,3),2)</f>
      </c>
      <c r="J106" s="33"/>
      <c r="O106">
        <f>(I106*21)/100</f>
      </c>
      <c r="P106" t="s">
        <v>27</v>
      </c>
    </row>
    <row r="107" spans="1:5" ht="12.75">
      <c r="A107" s="36" t="s">
        <v>58</v>
      </c>
      <c r="E107" s="37" t="s">
        <v>54</v>
      </c>
    </row>
    <row r="108" spans="1:5" ht="12.75">
      <c r="A108" s="38" t="s">
        <v>59</v>
      </c>
      <c r="E108" s="39" t="s">
        <v>54</v>
      </c>
    </row>
    <row r="109" spans="1:5" ht="114.75">
      <c r="A109" t="s">
        <v>61</v>
      </c>
      <c r="E109" s="37" t="s">
        <v>157</v>
      </c>
    </row>
    <row r="110" spans="1:16" ht="12.75">
      <c r="A110" s="26" t="s">
        <v>52</v>
      </c>
      <c r="B110" s="31" t="s">
        <v>158</v>
      </c>
      <c r="C110" s="31" t="s">
        <v>159</v>
      </c>
      <c r="D110" s="26" t="s">
        <v>54</v>
      </c>
      <c r="E110" s="32" t="s">
        <v>160</v>
      </c>
      <c r="F110" s="33" t="s">
        <v>70</v>
      </c>
      <c r="G110" s="34">
        <v>1</v>
      </c>
      <c r="H110" s="35">
        <v>0</v>
      </c>
      <c r="I110" s="35">
        <f>ROUND(ROUND(H110,2)*ROUND(G110,3),2)</f>
      </c>
      <c r="J110" s="33" t="s">
        <v>57</v>
      </c>
      <c r="O110">
        <f>(I110*21)/100</f>
      </c>
      <c r="P110" t="s">
        <v>27</v>
      </c>
    </row>
    <row r="111" spans="1:5" ht="12.75">
      <c r="A111" s="36" t="s">
        <v>58</v>
      </c>
      <c r="E111" s="37" t="s">
        <v>54</v>
      </c>
    </row>
    <row r="112" spans="1:5" ht="12.75">
      <c r="A112" s="38" t="s">
        <v>59</v>
      </c>
      <c r="E112" s="39" t="s">
        <v>54</v>
      </c>
    </row>
    <row r="113" spans="1:5" ht="165.75">
      <c r="A113" t="s">
        <v>61</v>
      </c>
      <c r="E113" s="37" t="s">
        <v>161</v>
      </c>
    </row>
    <row r="114" spans="1:16" ht="12.75">
      <c r="A114" s="26" t="s">
        <v>52</v>
      </c>
      <c r="B114" s="31" t="s">
        <v>162</v>
      </c>
      <c r="C114" s="31" t="s">
        <v>163</v>
      </c>
      <c r="D114" s="26" t="s">
        <v>54</v>
      </c>
      <c r="E114" s="32" t="s">
        <v>164</v>
      </c>
      <c r="F114" s="33" t="s">
        <v>70</v>
      </c>
      <c r="G114" s="34">
        <v>1</v>
      </c>
      <c r="H114" s="35">
        <v>0</v>
      </c>
      <c r="I114" s="35">
        <f>ROUND(ROUND(H114,2)*ROUND(G114,3),2)</f>
      </c>
      <c r="J114" s="33" t="s">
        <v>57</v>
      </c>
      <c r="O114">
        <f>(I114*21)/100</f>
      </c>
      <c r="P114" t="s">
        <v>27</v>
      </c>
    </row>
    <row r="115" spans="1:5" ht="12.75">
      <c r="A115" s="36" t="s">
        <v>58</v>
      </c>
      <c r="E115" s="37" t="s">
        <v>54</v>
      </c>
    </row>
    <row r="116" spans="1:5" ht="12.75">
      <c r="A116" s="38" t="s">
        <v>59</v>
      </c>
      <c r="E116" s="39" t="s">
        <v>54</v>
      </c>
    </row>
    <row r="117" spans="1:5" ht="114.75">
      <c r="A117" t="s">
        <v>61</v>
      </c>
      <c r="E117" s="37" t="s">
        <v>165</v>
      </c>
    </row>
    <row r="118" spans="1:16" ht="12.75">
      <c r="A118" s="26" t="s">
        <v>52</v>
      </c>
      <c r="B118" s="31" t="s">
        <v>166</v>
      </c>
      <c r="C118" s="31" t="s">
        <v>167</v>
      </c>
      <c r="D118" s="26" t="s">
        <v>54</v>
      </c>
      <c r="E118" s="32" t="s">
        <v>168</v>
      </c>
      <c r="F118" s="33" t="s">
        <v>70</v>
      </c>
      <c r="G118" s="34">
        <v>1</v>
      </c>
      <c r="H118" s="35">
        <v>0</v>
      </c>
      <c r="I118" s="35">
        <f>ROUND(ROUND(H118,2)*ROUND(G118,3),2)</f>
      </c>
      <c r="J118" s="33" t="s">
        <v>57</v>
      </c>
      <c r="O118">
        <f>(I118*21)/100</f>
      </c>
      <c r="P118" t="s">
        <v>27</v>
      </c>
    </row>
    <row r="119" spans="1:5" ht="12.75">
      <c r="A119" s="36" t="s">
        <v>58</v>
      </c>
      <c r="E119" s="37" t="s">
        <v>54</v>
      </c>
    </row>
    <row r="120" spans="1:5" ht="12.75">
      <c r="A120" s="38" t="s">
        <v>59</v>
      </c>
      <c r="E120" s="39" t="s">
        <v>54</v>
      </c>
    </row>
    <row r="121" spans="1:5" ht="127.5">
      <c r="A121" t="s">
        <v>61</v>
      </c>
      <c r="E121" s="37" t="s">
        <v>169</v>
      </c>
    </row>
    <row r="122" spans="1:16" ht="12.75">
      <c r="A122" s="26" t="s">
        <v>52</v>
      </c>
      <c r="B122" s="31" t="s">
        <v>170</v>
      </c>
      <c r="C122" s="31" t="s">
        <v>171</v>
      </c>
      <c r="D122" s="26" t="s">
        <v>54</v>
      </c>
      <c r="E122" s="32" t="s">
        <v>172</v>
      </c>
      <c r="F122" s="33" t="s">
        <v>70</v>
      </c>
      <c r="G122" s="34">
        <v>4</v>
      </c>
      <c r="H122" s="35">
        <v>0</v>
      </c>
      <c r="I122" s="35">
        <f>ROUND(ROUND(H122,2)*ROUND(G122,3),2)</f>
      </c>
      <c r="J122" s="33" t="s">
        <v>57</v>
      </c>
      <c r="O122">
        <f>(I122*21)/100</f>
      </c>
      <c r="P122" t="s">
        <v>27</v>
      </c>
    </row>
    <row r="123" spans="1:5" ht="12.75">
      <c r="A123" s="36" t="s">
        <v>58</v>
      </c>
      <c r="E123" s="37" t="s">
        <v>54</v>
      </c>
    </row>
    <row r="124" spans="1:5" ht="12.75">
      <c r="A124" s="38" t="s">
        <v>59</v>
      </c>
      <c r="E124" s="39" t="s">
        <v>173</v>
      </c>
    </row>
    <row r="125" spans="1:5" ht="114.75">
      <c r="A125" t="s">
        <v>61</v>
      </c>
      <c r="E125" s="37" t="s">
        <v>174</v>
      </c>
    </row>
    <row r="126" spans="1:16" ht="12.75">
      <c r="A126" s="26" t="s">
        <v>52</v>
      </c>
      <c r="B126" s="31" t="s">
        <v>175</v>
      </c>
      <c r="C126" s="31" t="s">
        <v>176</v>
      </c>
      <c r="D126" s="26" t="s">
        <v>54</v>
      </c>
      <c r="E126" s="32" t="s">
        <v>177</v>
      </c>
      <c r="F126" s="33" t="s">
        <v>70</v>
      </c>
      <c r="G126" s="34">
        <v>4</v>
      </c>
      <c r="H126" s="35">
        <v>0</v>
      </c>
      <c r="I126" s="35">
        <f>ROUND(ROUND(H126,2)*ROUND(G126,3),2)</f>
      </c>
      <c r="J126" s="33" t="s">
        <v>57</v>
      </c>
      <c r="O126">
        <f>(I126*21)/100</f>
      </c>
      <c r="P126" t="s">
        <v>27</v>
      </c>
    </row>
    <row r="127" spans="1:5" ht="12.75">
      <c r="A127" s="36" t="s">
        <v>58</v>
      </c>
      <c r="E127" s="37" t="s">
        <v>54</v>
      </c>
    </row>
    <row r="128" spans="1:5" ht="12.75">
      <c r="A128" s="38" t="s">
        <v>59</v>
      </c>
      <c r="E128" s="39" t="s">
        <v>173</v>
      </c>
    </row>
    <row r="129" spans="1:5" ht="140.25">
      <c r="A129" t="s">
        <v>61</v>
      </c>
      <c r="E129" s="37" t="s">
        <v>178</v>
      </c>
    </row>
    <row r="130" spans="1:16" ht="12.75">
      <c r="A130" s="26" t="s">
        <v>52</v>
      </c>
      <c r="B130" s="31" t="s">
        <v>179</v>
      </c>
      <c r="C130" s="31" t="s">
        <v>180</v>
      </c>
      <c r="D130" s="26" t="s">
        <v>54</v>
      </c>
      <c r="E130" s="32" t="s">
        <v>181</v>
      </c>
      <c r="F130" s="33" t="s">
        <v>70</v>
      </c>
      <c r="G130" s="34">
        <v>2</v>
      </c>
      <c r="H130" s="35">
        <v>0</v>
      </c>
      <c r="I130" s="35">
        <f>ROUND(ROUND(H130,2)*ROUND(G130,3),2)</f>
      </c>
      <c r="J130" s="33" t="s">
        <v>57</v>
      </c>
      <c r="O130">
        <f>(I130*21)/100</f>
      </c>
      <c r="P130" t="s">
        <v>27</v>
      </c>
    </row>
    <row r="131" spans="1:5" ht="12.75">
      <c r="A131" s="36" t="s">
        <v>58</v>
      </c>
      <c r="E131" s="37" t="s">
        <v>182</v>
      </c>
    </row>
    <row r="132" spans="1:5" ht="12.75">
      <c r="A132" s="38" t="s">
        <v>59</v>
      </c>
      <c r="E132" s="39" t="s">
        <v>54</v>
      </c>
    </row>
    <row r="133" spans="1:5" ht="12.75">
      <c r="A133" t="s">
        <v>61</v>
      </c>
      <c r="E133" s="37" t="s">
        <v>54</v>
      </c>
    </row>
    <row r="134" spans="1:16" ht="12.75">
      <c r="A134" s="26" t="s">
        <v>52</v>
      </c>
      <c r="B134" s="31" t="s">
        <v>183</v>
      </c>
      <c r="C134" s="31" t="s">
        <v>184</v>
      </c>
      <c r="D134" s="26" t="s">
        <v>54</v>
      </c>
      <c r="E134" s="32" t="s">
        <v>185</v>
      </c>
      <c r="F134" s="33" t="s">
        <v>70</v>
      </c>
      <c r="G134" s="34">
        <v>2</v>
      </c>
      <c r="H134" s="35">
        <v>0</v>
      </c>
      <c r="I134" s="35">
        <f>ROUND(ROUND(H134,2)*ROUND(G134,3),2)</f>
      </c>
      <c r="J134" s="33" t="s">
        <v>57</v>
      </c>
      <c r="O134">
        <f>(I134*21)/100</f>
      </c>
      <c r="P134" t="s">
        <v>27</v>
      </c>
    </row>
    <row r="135" spans="1:5" ht="12.75">
      <c r="A135" s="36" t="s">
        <v>58</v>
      </c>
      <c r="E135" s="37" t="s">
        <v>54</v>
      </c>
    </row>
    <row r="136" spans="1:5" ht="12.75">
      <c r="A136" s="38" t="s">
        <v>59</v>
      </c>
      <c r="E136" s="39" t="s">
        <v>54</v>
      </c>
    </row>
    <row r="137" spans="1:5" ht="12.75">
      <c r="A137" t="s">
        <v>61</v>
      </c>
      <c r="E137" s="37" t="s">
        <v>54</v>
      </c>
    </row>
    <row r="138" spans="1:16" ht="12.75">
      <c r="A138" s="26" t="s">
        <v>52</v>
      </c>
      <c r="B138" s="31" t="s">
        <v>186</v>
      </c>
      <c r="C138" s="31" t="s">
        <v>187</v>
      </c>
      <c r="D138" s="26" t="s">
        <v>54</v>
      </c>
      <c r="E138" s="32" t="s">
        <v>188</v>
      </c>
      <c r="F138" s="33" t="s">
        <v>70</v>
      </c>
      <c r="G138" s="34">
        <v>2</v>
      </c>
      <c r="H138" s="35">
        <v>0</v>
      </c>
      <c r="I138" s="35">
        <f>ROUND(ROUND(H138,2)*ROUND(G138,3),2)</f>
      </c>
      <c r="J138" s="33" t="s">
        <v>57</v>
      </c>
      <c r="O138">
        <f>(I138*21)/100</f>
      </c>
      <c r="P138" t="s">
        <v>27</v>
      </c>
    </row>
    <row r="139" spans="1:5" ht="12.75">
      <c r="A139" s="36" t="s">
        <v>58</v>
      </c>
      <c r="E139" s="37" t="s">
        <v>54</v>
      </c>
    </row>
    <row r="140" spans="1:5" ht="12.75">
      <c r="A140" s="38" t="s">
        <v>59</v>
      </c>
      <c r="E140" s="39" t="s">
        <v>54</v>
      </c>
    </row>
    <row r="141" spans="1:5" ht="140.25">
      <c r="A141" t="s">
        <v>61</v>
      </c>
      <c r="E141" s="37" t="s">
        <v>189</v>
      </c>
    </row>
    <row r="142" spans="1:16" ht="25.5">
      <c r="A142" s="26" t="s">
        <v>52</v>
      </c>
      <c r="B142" s="31" t="s">
        <v>190</v>
      </c>
      <c r="C142" s="31" t="s">
        <v>191</v>
      </c>
      <c r="D142" s="26" t="s">
        <v>54</v>
      </c>
      <c r="E142" s="32" t="s">
        <v>192</v>
      </c>
      <c r="F142" s="33" t="s">
        <v>70</v>
      </c>
      <c r="G142" s="34">
        <v>2</v>
      </c>
      <c r="H142" s="35">
        <v>0</v>
      </c>
      <c r="I142" s="35">
        <f>ROUND(ROUND(H142,2)*ROUND(G142,3),2)</f>
      </c>
      <c r="J142" s="33" t="s">
        <v>57</v>
      </c>
      <c r="O142">
        <f>(I142*21)/100</f>
      </c>
      <c r="P142" t="s">
        <v>27</v>
      </c>
    </row>
    <row r="143" spans="1:5" ht="12.75">
      <c r="A143" s="36" t="s">
        <v>58</v>
      </c>
      <c r="E143" s="37" t="s">
        <v>54</v>
      </c>
    </row>
    <row r="144" spans="1:5" ht="12.75">
      <c r="A144" s="38" t="s">
        <v>59</v>
      </c>
      <c r="E144" s="39" t="s">
        <v>54</v>
      </c>
    </row>
    <row r="145" spans="1:5" ht="102">
      <c r="A145" t="s">
        <v>61</v>
      </c>
      <c r="E145" s="37" t="s">
        <v>193</v>
      </c>
    </row>
    <row r="146" spans="1:16" ht="12.75">
      <c r="A146" s="26" t="s">
        <v>52</v>
      </c>
      <c r="B146" s="31" t="s">
        <v>194</v>
      </c>
      <c r="C146" s="31" t="s">
        <v>195</v>
      </c>
      <c r="D146" s="26" t="s">
        <v>54</v>
      </c>
      <c r="E146" s="32" t="s">
        <v>196</v>
      </c>
      <c r="F146" s="33" t="s">
        <v>70</v>
      </c>
      <c r="G146" s="34">
        <v>1</v>
      </c>
      <c r="H146" s="35">
        <v>0</v>
      </c>
      <c r="I146" s="35">
        <f>ROUND(ROUND(H146,2)*ROUND(G146,3),2)</f>
      </c>
      <c r="J146" s="33" t="s">
        <v>57</v>
      </c>
      <c r="O146">
        <f>(I146*21)/100</f>
      </c>
      <c r="P146" t="s">
        <v>27</v>
      </c>
    </row>
    <row r="147" spans="1:5" ht="12.75">
      <c r="A147" s="36" t="s">
        <v>58</v>
      </c>
      <c r="E147" s="37" t="s">
        <v>54</v>
      </c>
    </row>
    <row r="148" spans="1:5" ht="12.75">
      <c r="A148" s="38" t="s">
        <v>59</v>
      </c>
      <c r="E148" s="39" t="s">
        <v>71</v>
      </c>
    </row>
    <row r="149" spans="1:5" ht="76.5">
      <c r="A149" t="s">
        <v>61</v>
      </c>
      <c r="E149" s="37" t="s">
        <v>197</v>
      </c>
    </row>
    <row r="150" spans="1:16" ht="12.75">
      <c r="A150" s="26" t="s">
        <v>52</v>
      </c>
      <c r="B150" s="31" t="s">
        <v>198</v>
      </c>
      <c r="C150" s="31" t="s">
        <v>199</v>
      </c>
      <c r="D150" s="26" t="s">
        <v>54</v>
      </c>
      <c r="E150" s="32" t="s">
        <v>200</v>
      </c>
      <c r="F150" s="33" t="s">
        <v>65</v>
      </c>
      <c r="G150" s="34">
        <v>87</v>
      </c>
      <c r="H150" s="35">
        <v>0</v>
      </c>
      <c r="I150" s="35">
        <f>ROUND(ROUND(H150,2)*ROUND(G150,3),2)</f>
      </c>
      <c r="J150" s="33" t="s">
        <v>57</v>
      </c>
      <c r="O150">
        <f>(I150*21)/100</f>
      </c>
      <c r="P150" t="s">
        <v>27</v>
      </c>
    </row>
    <row r="151" spans="1:5" ht="12.75">
      <c r="A151" s="36" t="s">
        <v>58</v>
      </c>
      <c r="E151" s="37" t="s">
        <v>54</v>
      </c>
    </row>
    <row r="152" spans="1:5" ht="12.75">
      <c r="A152" s="38" t="s">
        <v>59</v>
      </c>
      <c r="E152" s="39" t="s">
        <v>71</v>
      </c>
    </row>
    <row r="153" spans="1:5" ht="153">
      <c r="A153" t="s">
        <v>61</v>
      </c>
      <c r="E153" s="37" t="s">
        <v>201</v>
      </c>
    </row>
    <row r="154" spans="1:16" ht="12.75">
      <c r="A154" s="26" t="s">
        <v>52</v>
      </c>
      <c r="B154" s="31" t="s">
        <v>202</v>
      </c>
      <c r="C154" s="31" t="s">
        <v>203</v>
      </c>
      <c r="D154" s="26" t="s">
        <v>54</v>
      </c>
      <c r="E154" s="32" t="s">
        <v>204</v>
      </c>
      <c r="F154" s="33" t="s">
        <v>65</v>
      </c>
      <c r="G154" s="34">
        <v>87</v>
      </c>
      <c r="H154" s="35">
        <v>0</v>
      </c>
      <c r="I154" s="35">
        <f>ROUND(ROUND(H154,2)*ROUND(G154,3),2)</f>
      </c>
      <c r="J154" s="33" t="s">
        <v>57</v>
      </c>
      <c r="O154">
        <f>(I154*21)/100</f>
      </c>
      <c r="P154" t="s">
        <v>27</v>
      </c>
    </row>
    <row r="155" spans="1:5" ht="12.75">
      <c r="A155" s="36" t="s">
        <v>58</v>
      </c>
      <c r="E155" s="37" t="s">
        <v>54</v>
      </c>
    </row>
    <row r="156" spans="1:5" ht="12.75">
      <c r="A156" s="38" t="s">
        <v>59</v>
      </c>
      <c r="E156" s="39" t="s">
        <v>54</v>
      </c>
    </row>
    <row r="157" spans="1:5" ht="12.75">
      <c r="A157" t="s">
        <v>61</v>
      </c>
      <c r="E157" s="37" t="s">
        <v>54</v>
      </c>
    </row>
    <row r="158" spans="1:16" ht="12.75">
      <c r="A158" s="26" t="s">
        <v>52</v>
      </c>
      <c r="B158" s="31" t="s">
        <v>205</v>
      </c>
      <c r="C158" s="31" t="s">
        <v>206</v>
      </c>
      <c r="D158" s="26" t="s">
        <v>54</v>
      </c>
      <c r="E158" s="32" t="s">
        <v>207</v>
      </c>
      <c r="F158" s="33" t="s">
        <v>70</v>
      </c>
      <c r="G158" s="34">
        <v>2</v>
      </c>
      <c r="H158" s="35">
        <v>0</v>
      </c>
      <c r="I158" s="35">
        <f>ROUND(ROUND(H158,2)*ROUND(G158,3),2)</f>
      </c>
      <c r="J158" s="33" t="s">
        <v>57</v>
      </c>
      <c r="O158">
        <f>(I158*21)/100</f>
      </c>
      <c r="P158" t="s">
        <v>27</v>
      </c>
    </row>
    <row r="159" spans="1:5" ht="12.75">
      <c r="A159" s="36" t="s">
        <v>58</v>
      </c>
      <c r="E159" s="37" t="s">
        <v>54</v>
      </c>
    </row>
    <row r="160" spans="1:5" ht="12.75">
      <c r="A160" s="38" t="s">
        <v>59</v>
      </c>
      <c r="E160" s="39" t="s">
        <v>71</v>
      </c>
    </row>
    <row r="161" spans="1:5" ht="178.5">
      <c r="A161" t="s">
        <v>61</v>
      </c>
      <c r="E161" s="37" t="s">
        <v>208</v>
      </c>
    </row>
    <row r="162" spans="1:16" ht="12.75">
      <c r="A162" s="26" t="s">
        <v>52</v>
      </c>
      <c r="B162" s="31" t="s">
        <v>209</v>
      </c>
      <c r="C162" s="31" t="s">
        <v>210</v>
      </c>
      <c r="D162" s="26" t="s">
        <v>54</v>
      </c>
      <c r="E162" s="32" t="s">
        <v>211</v>
      </c>
      <c r="F162" s="33" t="s">
        <v>70</v>
      </c>
      <c r="G162" s="34">
        <v>2</v>
      </c>
      <c r="H162" s="35">
        <v>0</v>
      </c>
      <c r="I162" s="35">
        <f>ROUND(ROUND(H162,2)*ROUND(G162,3),2)</f>
      </c>
      <c r="J162" s="33" t="s">
        <v>57</v>
      </c>
      <c r="O162">
        <f>(I162*21)/100</f>
      </c>
      <c r="P162" t="s">
        <v>27</v>
      </c>
    </row>
    <row r="163" spans="1:5" ht="12.75">
      <c r="A163" s="36" t="s">
        <v>58</v>
      </c>
      <c r="E163" s="37" t="s">
        <v>54</v>
      </c>
    </row>
    <row r="164" spans="1:5" ht="12.75">
      <c r="A164" s="38" t="s">
        <v>59</v>
      </c>
      <c r="E164" s="39" t="s">
        <v>71</v>
      </c>
    </row>
    <row r="165" spans="1:5" ht="127.5">
      <c r="A165" t="s">
        <v>61</v>
      </c>
      <c r="E165" s="37" t="s">
        <v>212</v>
      </c>
    </row>
    <row r="166" spans="1:16" ht="12.75">
      <c r="A166" s="26" t="s">
        <v>52</v>
      </c>
      <c r="B166" s="31" t="s">
        <v>213</v>
      </c>
      <c r="C166" s="31" t="s">
        <v>214</v>
      </c>
      <c r="D166" s="26" t="s">
        <v>54</v>
      </c>
      <c r="E166" s="32" t="s">
        <v>215</v>
      </c>
      <c r="F166" s="33" t="s">
        <v>70</v>
      </c>
      <c r="G166" s="34">
        <v>1</v>
      </c>
      <c r="H166" s="35">
        <v>0</v>
      </c>
      <c r="I166" s="35">
        <f>ROUND(ROUND(H166,2)*ROUND(G166,3),2)</f>
      </c>
      <c r="J166" s="33" t="s">
        <v>57</v>
      </c>
      <c r="O166">
        <f>(I166*21)/100</f>
      </c>
      <c r="P166" t="s">
        <v>27</v>
      </c>
    </row>
    <row r="167" spans="1:5" ht="12.75">
      <c r="A167" s="36" t="s">
        <v>58</v>
      </c>
      <c r="E167" s="37" t="s">
        <v>54</v>
      </c>
    </row>
    <row r="168" spans="1:5" ht="12.75">
      <c r="A168" s="38" t="s">
        <v>59</v>
      </c>
      <c r="E168" s="39" t="s">
        <v>54</v>
      </c>
    </row>
    <row r="169" spans="1:5" ht="114.75">
      <c r="A169" t="s">
        <v>61</v>
      </c>
      <c r="E169" s="37" t="s">
        <v>216</v>
      </c>
    </row>
    <row r="170" spans="1:16" ht="12.75">
      <c r="A170" s="26" t="s">
        <v>52</v>
      </c>
      <c r="B170" s="31" t="s">
        <v>217</v>
      </c>
      <c r="C170" s="31" t="s">
        <v>218</v>
      </c>
      <c r="D170" s="26" t="s">
        <v>54</v>
      </c>
      <c r="E170" s="32" t="s">
        <v>219</v>
      </c>
      <c r="F170" s="33" t="s">
        <v>70</v>
      </c>
      <c r="G170" s="34">
        <v>1</v>
      </c>
      <c r="H170" s="35">
        <v>0</v>
      </c>
      <c r="I170" s="35">
        <f>ROUND(ROUND(H170,2)*ROUND(G170,3),2)</f>
      </c>
      <c r="J170" s="33" t="s">
        <v>57</v>
      </c>
      <c r="O170">
        <f>(I170*21)/100</f>
      </c>
      <c r="P170" t="s">
        <v>27</v>
      </c>
    </row>
    <row r="171" spans="1:5" ht="12.75">
      <c r="A171" s="36" t="s">
        <v>58</v>
      </c>
      <c r="E171" s="37" t="s">
        <v>54</v>
      </c>
    </row>
    <row r="172" spans="1:5" ht="12.75">
      <c r="A172" s="38" t="s">
        <v>59</v>
      </c>
      <c r="E172" s="39" t="s">
        <v>54</v>
      </c>
    </row>
    <row r="173" spans="1:5" ht="114.75">
      <c r="A173" t="s">
        <v>61</v>
      </c>
      <c r="E173" s="37" t="s">
        <v>216</v>
      </c>
    </row>
    <row r="174" spans="1:16" ht="12.75">
      <c r="A174" s="26" t="s">
        <v>52</v>
      </c>
      <c r="B174" s="31" t="s">
        <v>220</v>
      </c>
      <c r="C174" s="31" t="s">
        <v>221</v>
      </c>
      <c r="D174" s="26" t="s">
        <v>54</v>
      </c>
      <c r="E174" s="32" t="s">
        <v>222</v>
      </c>
      <c r="F174" s="33" t="s">
        <v>70</v>
      </c>
      <c r="G174" s="34">
        <v>1</v>
      </c>
      <c r="H174" s="35">
        <v>0</v>
      </c>
      <c r="I174" s="35">
        <f>ROUND(ROUND(H174,2)*ROUND(G174,3),2)</f>
      </c>
      <c r="J174" s="33" t="s">
        <v>57</v>
      </c>
      <c r="O174">
        <f>(I174*21)/100</f>
      </c>
      <c r="P174" t="s">
        <v>27</v>
      </c>
    </row>
    <row r="175" spans="1:5" ht="12.75">
      <c r="A175" s="36" t="s">
        <v>58</v>
      </c>
      <c r="E175" s="37" t="s">
        <v>54</v>
      </c>
    </row>
    <row r="176" spans="1:5" ht="12.75">
      <c r="A176" s="38" t="s">
        <v>59</v>
      </c>
      <c r="E176" s="39" t="s">
        <v>54</v>
      </c>
    </row>
    <row r="177" spans="1:5" ht="127.5">
      <c r="A177" t="s">
        <v>61</v>
      </c>
      <c r="E177" s="37" t="s">
        <v>212</v>
      </c>
    </row>
    <row r="178" spans="1:16" ht="12.75">
      <c r="A178" s="26" t="s">
        <v>52</v>
      </c>
      <c r="B178" s="31" t="s">
        <v>223</v>
      </c>
      <c r="C178" s="31" t="s">
        <v>224</v>
      </c>
      <c r="D178" s="26" t="s">
        <v>54</v>
      </c>
      <c r="E178" s="32" t="s">
        <v>225</v>
      </c>
      <c r="F178" s="33" t="s">
        <v>70</v>
      </c>
      <c r="G178" s="34">
        <v>2</v>
      </c>
      <c r="H178" s="35">
        <v>0</v>
      </c>
      <c r="I178" s="35">
        <f>ROUND(ROUND(H178,2)*ROUND(G178,3),2)</f>
      </c>
      <c r="J178" s="33" t="s">
        <v>57</v>
      </c>
      <c r="O178">
        <f>(I178*21)/100</f>
      </c>
      <c r="P178" t="s">
        <v>27</v>
      </c>
    </row>
    <row r="179" spans="1:5" ht="12.75">
      <c r="A179" s="36" t="s">
        <v>58</v>
      </c>
      <c r="E179" s="37" t="s">
        <v>54</v>
      </c>
    </row>
    <row r="180" spans="1:5" ht="12.75">
      <c r="A180" s="38" t="s">
        <v>59</v>
      </c>
      <c r="E180" s="39" t="s">
        <v>54</v>
      </c>
    </row>
    <row r="181" spans="1:5" ht="191.25">
      <c r="A181" t="s">
        <v>61</v>
      </c>
      <c r="E181" s="37" t="s">
        <v>226</v>
      </c>
    </row>
    <row r="182" spans="1:16" ht="12.75">
      <c r="A182" s="26" t="s">
        <v>52</v>
      </c>
      <c r="B182" s="31" t="s">
        <v>227</v>
      </c>
      <c r="C182" s="31" t="s">
        <v>228</v>
      </c>
      <c r="D182" s="26" t="s">
        <v>54</v>
      </c>
      <c r="E182" s="32" t="s">
        <v>229</v>
      </c>
      <c r="F182" s="33" t="s">
        <v>70</v>
      </c>
      <c r="G182" s="34">
        <v>2</v>
      </c>
      <c r="H182" s="35">
        <v>0</v>
      </c>
      <c r="I182" s="35">
        <f>ROUND(ROUND(H182,2)*ROUND(G182,3),2)</f>
      </c>
      <c r="J182" s="33" t="s">
        <v>57</v>
      </c>
      <c r="O182">
        <f>(I182*21)/100</f>
      </c>
      <c r="P182" t="s">
        <v>27</v>
      </c>
    </row>
    <row r="183" spans="1:5" ht="12.75">
      <c r="A183" s="36" t="s">
        <v>58</v>
      </c>
      <c r="E183" s="37" t="s">
        <v>54</v>
      </c>
    </row>
    <row r="184" spans="1:5" ht="12.75">
      <c r="A184" s="38" t="s">
        <v>59</v>
      </c>
      <c r="E184" s="39" t="s">
        <v>54</v>
      </c>
    </row>
    <row r="185" spans="1:5" ht="140.25">
      <c r="A185" t="s">
        <v>61</v>
      </c>
      <c r="E185" s="37" t="s">
        <v>230</v>
      </c>
    </row>
    <row r="186" spans="1:16" ht="12.75">
      <c r="A186" s="26" t="s">
        <v>52</v>
      </c>
      <c r="B186" s="31" t="s">
        <v>231</v>
      </c>
      <c r="C186" s="31" t="s">
        <v>232</v>
      </c>
      <c r="D186" s="26" t="s">
        <v>54</v>
      </c>
      <c r="E186" s="32" t="s">
        <v>233</v>
      </c>
      <c r="F186" s="33" t="s">
        <v>56</v>
      </c>
      <c r="G186" s="34">
        <v>87.75</v>
      </c>
      <c r="H186" s="35">
        <v>0</v>
      </c>
      <c r="I186" s="35">
        <f>ROUND(ROUND(H186,2)*ROUND(G186,3),2)</f>
      </c>
      <c r="J186" s="33" t="s">
        <v>57</v>
      </c>
      <c r="O186">
        <f>(I186*21)/100</f>
      </c>
      <c r="P186" t="s">
        <v>27</v>
      </c>
    </row>
    <row r="187" spans="1:5" ht="12.75">
      <c r="A187" s="36" t="s">
        <v>58</v>
      </c>
      <c r="E187" s="37" t="s">
        <v>54</v>
      </c>
    </row>
    <row r="188" spans="1:5" ht="12.75">
      <c r="A188" s="38" t="s">
        <v>59</v>
      </c>
      <c r="E188" s="39" t="s">
        <v>234</v>
      </c>
    </row>
    <row r="189" spans="1:5" ht="229.5">
      <c r="A189" t="s">
        <v>61</v>
      </c>
      <c r="E189" s="37" t="s">
        <v>235</v>
      </c>
    </row>
    <row r="190" spans="1:16" ht="12.75">
      <c r="A190" s="26" t="s">
        <v>52</v>
      </c>
      <c r="B190" s="31" t="s">
        <v>236</v>
      </c>
      <c r="C190" s="31" t="s">
        <v>237</v>
      </c>
      <c r="D190" s="26" t="s">
        <v>54</v>
      </c>
      <c r="E190" s="32" t="s">
        <v>238</v>
      </c>
      <c r="F190" s="33" t="s">
        <v>65</v>
      </c>
      <c r="G190" s="34">
        <v>20</v>
      </c>
      <c r="H190" s="35">
        <v>0</v>
      </c>
      <c r="I190" s="35">
        <f>ROUND(ROUND(H190,2)*ROUND(G190,3),2)</f>
      </c>
      <c r="J190" s="33" t="s">
        <v>57</v>
      </c>
      <c r="O190">
        <f>(I190*21)/100</f>
      </c>
      <c r="P190" t="s">
        <v>27</v>
      </c>
    </row>
    <row r="191" spans="1:5" ht="12.75">
      <c r="A191" s="36" t="s">
        <v>58</v>
      </c>
      <c r="E191" s="37" t="s">
        <v>54</v>
      </c>
    </row>
    <row r="192" spans="1:5" ht="12.75">
      <c r="A192" s="38" t="s">
        <v>59</v>
      </c>
      <c r="E192" s="39" t="s">
        <v>54</v>
      </c>
    </row>
    <row r="193" spans="1:5" ht="63.75">
      <c r="A193" t="s">
        <v>61</v>
      </c>
      <c r="E193" s="37" t="s">
        <v>239</v>
      </c>
    </row>
    <row r="194" spans="1:16" ht="25.5">
      <c r="A194" s="26" t="s">
        <v>52</v>
      </c>
      <c r="B194" s="31" t="s">
        <v>240</v>
      </c>
      <c r="C194" s="31" t="s">
        <v>241</v>
      </c>
      <c r="D194" s="26" t="s">
        <v>54</v>
      </c>
      <c r="E194" s="32" t="s">
        <v>242</v>
      </c>
      <c r="F194" s="33" t="s">
        <v>70</v>
      </c>
      <c r="G194" s="34">
        <v>2</v>
      </c>
      <c r="H194" s="35">
        <v>0</v>
      </c>
      <c r="I194" s="35">
        <f>ROUND(ROUND(H194,2)*ROUND(G194,3),2)</f>
      </c>
      <c r="J194" s="33" t="s">
        <v>57</v>
      </c>
      <c r="O194">
        <f>(I194*21)/100</f>
      </c>
      <c r="P194" t="s">
        <v>27</v>
      </c>
    </row>
    <row r="195" spans="1:5" ht="12.75">
      <c r="A195" s="36" t="s">
        <v>58</v>
      </c>
      <c r="E195" s="37" t="s">
        <v>54</v>
      </c>
    </row>
    <row r="196" spans="1:5" ht="12.75">
      <c r="A196" s="38" t="s">
        <v>59</v>
      </c>
      <c r="E196" s="39" t="s">
        <v>54</v>
      </c>
    </row>
    <row r="197" spans="1:5" ht="204">
      <c r="A197" t="s">
        <v>61</v>
      </c>
      <c r="E197" s="37" t="s">
        <v>243</v>
      </c>
    </row>
    <row r="198" spans="1:16" ht="12.75">
      <c r="A198" s="26" t="s">
        <v>52</v>
      </c>
      <c r="B198" s="31" t="s">
        <v>244</v>
      </c>
      <c r="C198" s="31" t="s">
        <v>245</v>
      </c>
      <c r="D198" s="26" t="s">
        <v>54</v>
      </c>
      <c r="E198" s="32" t="s">
        <v>246</v>
      </c>
      <c r="F198" s="33" t="s">
        <v>70</v>
      </c>
      <c r="G198" s="34">
        <v>2</v>
      </c>
      <c r="H198" s="35">
        <v>0</v>
      </c>
      <c r="I198" s="35">
        <f>ROUND(ROUND(H198,2)*ROUND(G198,3),2)</f>
      </c>
      <c r="J198" s="33" t="s">
        <v>57</v>
      </c>
      <c r="O198">
        <f>(I198*21)/100</f>
      </c>
      <c r="P198" t="s">
        <v>27</v>
      </c>
    </row>
    <row r="199" spans="1:5" ht="12.75">
      <c r="A199" s="36" t="s">
        <v>58</v>
      </c>
      <c r="E199" s="37" t="s">
        <v>54</v>
      </c>
    </row>
    <row r="200" spans="1:5" ht="12.75">
      <c r="A200" s="38" t="s">
        <v>59</v>
      </c>
      <c r="E200" s="39" t="s">
        <v>54</v>
      </c>
    </row>
    <row r="201" spans="1:5" ht="204">
      <c r="A201" t="s">
        <v>61</v>
      </c>
      <c r="E201" s="37" t="s">
        <v>243</v>
      </c>
    </row>
    <row r="202" spans="1:16" ht="25.5">
      <c r="A202" s="26" t="s">
        <v>52</v>
      </c>
      <c r="B202" s="31" t="s">
        <v>247</v>
      </c>
      <c r="C202" s="31" t="s">
        <v>248</v>
      </c>
      <c r="D202" s="26" t="s">
        <v>54</v>
      </c>
      <c r="E202" s="32" t="s">
        <v>249</v>
      </c>
      <c r="F202" s="33" t="s">
        <v>70</v>
      </c>
      <c r="G202" s="34">
        <v>1</v>
      </c>
      <c r="H202" s="35">
        <v>0</v>
      </c>
      <c r="I202" s="35">
        <f>ROUND(ROUND(H202,2)*ROUND(G202,3),2)</f>
      </c>
      <c r="J202" s="33" t="s">
        <v>57</v>
      </c>
      <c r="O202">
        <f>(I202*21)/100</f>
      </c>
      <c r="P202" t="s">
        <v>27</v>
      </c>
    </row>
    <row r="203" spans="1:5" ht="12.75">
      <c r="A203" s="36" t="s">
        <v>58</v>
      </c>
      <c r="E203" s="37" t="s">
        <v>54</v>
      </c>
    </row>
    <row r="204" spans="1:5" ht="12.75">
      <c r="A204" s="38" t="s">
        <v>59</v>
      </c>
      <c r="E204" s="39" t="s">
        <v>54</v>
      </c>
    </row>
    <row r="205" spans="1:5" ht="102">
      <c r="A205" t="s">
        <v>61</v>
      </c>
      <c r="E205" s="37" t="s">
        <v>250</v>
      </c>
    </row>
    <row r="206" spans="1:16" ht="25.5">
      <c r="A206" s="26" t="s">
        <v>52</v>
      </c>
      <c r="B206" s="31" t="s">
        <v>251</v>
      </c>
      <c r="C206" s="31" t="s">
        <v>252</v>
      </c>
      <c r="D206" s="26" t="s">
        <v>54</v>
      </c>
      <c r="E206" s="32" t="s">
        <v>253</v>
      </c>
      <c r="F206" s="33" t="s">
        <v>70</v>
      </c>
      <c r="G206" s="34">
        <v>1</v>
      </c>
      <c r="H206" s="35">
        <v>0</v>
      </c>
      <c r="I206" s="35">
        <f>ROUND(ROUND(H206,2)*ROUND(G206,3),2)</f>
      </c>
      <c r="J206" s="33" t="s">
        <v>57</v>
      </c>
      <c r="O206">
        <f>(I206*21)/100</f>
      </c>
      <c r="P206" t="s">
        <v>27</v>
      </c>
    </row>
    <row r="207" spans="1:5" ht="12.75">
      <c r="A207" s="36" t="s">
        <v>58</v>
      </c>
      <c r="E207" s="37" t="s">
        <v>54</v>
      </c>
    </row>
    <row r="208" spans="1:5" ht="12.75">
      <c r="A208" s="38" t="s">
        <v>59</v>
      </c>
      <c r="E208" s="39" t="s">
        <v>54</v>
      </c>
    </row>
    <row r="209" spans="1:5" ht="102">
      <c r="A209" t="s">
        <v>61</v>
      </c>
      <c r="E209" s="37" t="s">
        <v>254</v>
      </c>
    </row>
    <row r="210" spans="1:16" ht="12.75">
      <c r="A210" s="26" t="s">
        <v>52</v>
      </c>
      <c r="B210" s="31" t="s">
        <v>255</v>
      </c>
      <c r="C210" s="31" t="s">
        <v>256</v>
      </c>
      <c r="D210" s="26" t="s">
        <v>54</v>
      </c>
      <c r="E210" s="32" t="s">
        <v>257</v>
      </c>
      <c r="F210" s="33" t="s">
        <v>70</v>
      </c>
      <c r="G210" s="34">
        <v>1</v>
      </c>
      <c r="H210" s="35">
        <v>0</v>
      </c>
      <c r="I210" s="35">
        <f>ROUND(ROUND(H210,2)*ROUND(G210,3),2)</f>
      </c>
      <c r="J210" s="33" t="s">
        <v>57</v>
      </c>
      <c r="O210">
        <f>(I210*21)/100</f>
      </c>
      <c r="P210" t="s">
        <v>27</v>
      </c>
    </row>
    <row r="211" spans="1:5" ht="12.75">
      <c r="A211" s="36" t="s">
        <v>58</v>
      </c>
      <c r="E211" s="37" t="s">
        <v>54</v>
      </c>
    </row>
    <row r="212" spans="1:5" ht="12.75">
      <c r="A212" s="38" t="s">
        <v>59</v>
      </c>
      <c r="E212" s="39" t="s">
        <v>54</v>
      </c>
    </row>
    <row r="213" spans="1:5" ht="102">
      <c r="A213" t="s">
        <v>61</v>
      </c>
      <c r="E213" s="37" t="s">
        <v>258</v>
      </c>
    </row>
    <row r="214" spans="1:16" ht="25.5">
      <c r="A214" s="26" t="s">
        <v>52</v>
      </c>
      <c r="B214" s="31" t="s">
        <v>259</v>
      </c>
      <c r="C214" s="31" t="s">
        <v>260</v>
      </c>
      <c r="D214" s="26" t="s">
        <v>54</v>
      </c>
      <c r="E214" s="32" t="s">
        <v>261</v>
      </c>
      <c r="F214" s="33" t="s">
        <v>262</v>
      </c>
      <c r="G214" s="34">
        <v>9.804</v>
      </c>
      <c r="H214" s="35">
        <v>0</v>
      </c>
      <c r="I214" s="35">
        <f>ROUND(ROUND(H214,2)*ROUND(G214,3),2)</f>
      </c>
      <c r="J214" s="33" t="s">
        <v>57</v>
      </c>
      <c r="O214">
        <f>(I214*21)/100</f>
      </c>
      <c r="P214" t="s">
        <v>27</v>
      </c>
    </row>
    <row r="215" spans="1:5" ht="12.75">
      <c r="A215" s="36" t="s">
        <v>58</v>
      </c>
      <c r="E215" s="37" t="s">
        <v>54</v>
      </c>
    </row>
    <row r="216" spans="1:5" ht="12.75">
      <c r="A216" s="38" t="s">
        <v>59</v>
      </c>
      <c r="E216" s="39" t="s">
        <v>54</v>
      </c>
    </row>
    <row r="217" spans="1:5" ht="140.25">
      <c r="A217" t="s">
        <v>61</v>
      </c>
      <c r="E217" s="37" t="s">
        <v>263</v>
      </c>
    </row>
    <row r="218" spans="1:16" ht="12.75">
      <c r="A218" s="26" t="s">
        <v>52</v>
      </c>
      <c r="B218" s="31" t="s">
        <v>264</v>
      </c>
      <c r="C218" s="31" t="s">
        <v>265</v>
      </c>
      <c r="D218" s="26" t="s">
        <v>54</v>
      </c>
      <c r="E218" s="32" t="s">
        <v>266</v>
      </c>
      <c r="F218" s="33" t="s">
        <v>70</v>
      </c>
      <c r="G218" s="34">
        <v>3</v>
      </c>
      <c r="H218" s="35">
        <v>0</v>
      </c>
      <c r="I218" s="35">
        <f>ROUND(ROUND(H218,2)*ROUND(G218,3),2)</f>
      </c>
      <c r="J218" s="33" t="s">
        <v>57</v>
      </c>
      <c r="O218">
        <f>(I218*21)/100</f>
      </c>
      <c r="P218" t="s">
        <v>27</v>
      </c>
    </row>
    <row r="219" spans="1:5" ht="12.75">
      <c r="A219" s="36" t="s">
        <v>58</v>
      </c>
      <c r="E219" s="37" t="s">
        <v>54</v>
      </c>
    </row>
    <row r="220" spans="1:5" ht="12.75">
      <c r="A220" s="38" t="s">
        <v>59</v>
      </c>
      <c r="E220" s="39" t="s">
        <v>54</v>
      </c>
    </row>
    <row r="221" spans="1:5" ht="102">
      <c r="A221" t="s">
        <v>61</v>
      </c>
      <c r="E221" s="37" t="s">
        <v>267</v>
      </c>
    </row>
    <row r="222" spans="1:16" ht="12.75">
      <c r="A222" s="26" t="s">
        <v>52</v>
      </c>
      <c r="B222" s="31" t="s">
        <v>268</v>
      </c>
      <c r="C222" s="31" t="s">
        <v>269</v>
      </c>
      <c r="D222" s="26" t="s">
        <v>54</v>
      </c>
      <c r="E222" s="32" t="s">
        <v>270</v>
      </c>
      <c r="F222" s="33" t="s">
        <v>70</v>
      </c>
      <c r="G222" s="34">
        <v>4</v>
      </c>
      <c r="H222" s="35">
        <v>0</v>
      </c>
      <c r="I222" s="35">
        <f>ROUND(ROUND(H222,2)*ROUND(G222,3),2)</f>
      </c>
      <c r="J222" s="33" t="s">
        <v>57</v>
      </c>
      <c r="O222">
        <f>(I222*21)/100</f>
      </c>
      <c r="P222" t="s">
        <v>27</v>
      </c>
    </row>
    <row r="223" spans="1:5" ht="12.75">
      <c r="A223" s="36" t="s">
        <v>58</v>
      </c>
      <c r="E223" s="37" t="s">
        <v>54</v>
      </c>
    </row>
    <row r="224" spans="1:5" ht="12.75">
      <c r="A224" s="38" t="s">
        <v>59</v>
      </c>
      <c r="E224" s="39" t="s">
        <v>54</v>
      </c>
    </row>
    <row r="225" spans="1:5" ht="89.25">
      <c r="A225" t="s">
        <v>61</v>
      </c>
      <c r="E225" s="37" t="s">
        <v>271</v>
      </c>
    </row>
    <row r="226" spans="1:16" ht="12.75">
      <c r="A226" s="26" t="s">
        <v>52</v>
      </c>
      <c r="B226" s="31" t="s">
        <v>272</v>
      </c>
      <c r="C226" s="31" t="s">
        <v>273</v>
      </c>
      <c r="D226" s="26" t="s">
        <v>54</v>
      </c>
      <c r="E226" s="32" t="s">
        <v>274</v>
      </c>
      <c r="F226" s="33" t="s">
        <v>70</v>
      </c>
      <c r="G226" s="34">
        <v>1</v>
      </c>
      <c r="H226" s="35">
        <v>0</v>
      </c>
      <c r="I226" s="35">
        <f>ROUND(ROUND(H226,2)*ROUND(G226,3),2)</f>
      </c>
      <c r="J226" s="33" t="s">
        <v>57</v>
      </c>
      <c r="O226">
        <f>(I226*21)/100</f>
      </c>
      <c r="P226" t="s">
        <v>27</v>
      </c>
    </row>
    <row r="227" spans="1:5" ht="12.75">
      <c r="A227" s="36" t="s">
        <v>58</v>
      </c>
      <c r="E227" s="37" t="s">
        <v>54</v>
      </c>
    </row>
    <row r="228" spans="1:5" ht="12.75">
      <c r="A228" s="38" t="s">
        <v>59</v>
      </c>
      <c r="E228" s="39" t="s">
        <v>54</v>
      </c>
    </row>
    <row r="229" spans="1:5" ht="102">
      <c r="A229" t="s">
        <v>61</v>
      </c>
      <c r="E229" s="37" t="s">
        <v>275</v>
      </c>
    </row>
    <row r="230" spans="1:16" ht="12.75">
      <c r="A230" s="26" t="s">
        <v>52</v>
      </c>
      <c r="B230" s="31" t="s">
        <v>276</v>
      </c>
      <c r="C230" s="31" t="s">
        <v>277</v>
      </c>
      <c r="D230" s="26" t="s">
        <v>54</v>
      </c>
      <c r="E230" s="32" t="s">
        <v>278</v>
      </c>
      <c r="F230" s="33" t="s">
        <v>56</v>
      </c>
      <c r="G230" s="34">
        <v>2</v>
      </c>
      <c r="H230" s="35">
        <v>0</v>
      </c>
      <c r="I230" s="35">
        <f>ROUND(ROUND(H230,2)*ROUND(G230,3),2)</f>
      </c>
      <c r="J230" s="33" t="s">
        <v>57</v>
      </c>
      <c r="O230">
        <f>(I230*21)/100</f>
      </c>
      <c r="P230" t="s">
        <v>27</v>
      </c>
    </row>
    <row r="231" spans="1:5" ht="12.75">
      <c r="A231" s="36" t="s">
        <v>58</v>
      </c>
      <c r="E231" s="37" t="s">
        <v>54</v>
      </c>
    </row>
    <row r="232" spans="1:5" ht="12.75">
      <c r="A232" s="38" t="s">
        <v>59</v>
      </c>
      <c r="E232" s="39" t="s">
        <v>54</v>
      </c>
    </row>
    <row r="233" spans="1:5" ht="267.75">
      <c r="A233" t="s">
        <v>61</v>
      </c>
      <c r="E233" s="37" t="s">
        <v>279</v>
      </c>
    </row>
    <row r="234" spans="1:16" ht="12.75">
      <c r="A234" s="26" t="s">
        <v>52</v>
      </c>
      <c r="B234" s="31" t="s">
        <v>280</v>
      </c>
      <c r="C234" s="31" t="s">
        <v>281</v>
      </c>
      <c r="D234" s="26" t="s">
        <v>54</v>
      </c>
      <c r="E234" s="32" t="s">
        <v>282</v>
      </c>
      <c r="F234" s="33" t="s">
        <v>70</v>
      </c>
      <c r="G234" s="34">
        <v>2</v>
      </c>
      <c r="H234" s="35">
        <v>0</v>
      </c>
      <c r="I234" s="35">
        <f>ROUND(ROUND(H234,2)*ROUND(G234,3),2)</f>
      </c>
      <c r="J234" s="33" t="s">
        <v>57</v>
      </c>
      <c r="O234">
        <f>(I234*21)/100</f>
      </c>
      <c r="P234" t="s">
        <v>27</v>
      </c>
    </row>
    <row r="235" spans="1:5" ht="12.75">
      <c r="A235" s="36" t="s">
        <v>58</v>
      </c>
      <c r="E235" s="37" t="s">
        <v>54</v>
      </c>
    </row>
    <row r="236" spans="1:5" ht="12.75">
      <c r="A236" s="38" t="s">
        <v>59</v>
      </c>
      <c r="E236" s="39" t="s">
        <v>54</v>
      </c>
    </row>
    <row r="237" spans="1:5" ht="114.75">
      <c r="A237" t="s">
        <v>61</v>
      </c>
      <c r="E237" s="37" t="s">
        <v>283</v>
      </c>
    </row>
    <row r="238" spans="1:16" ht="12.75">
      <c r="A238" s="26" t="s">
        <v>52</v>
      </c>
      <c r="B238" s="31" t="s">
        <v>284</v>
      </c>
      <c r="C238" s="31" t="s">
        <v>285</v>
      </c>
      <c r="D238" s="26" t="s">
        <v>54</v>
      </c>
      <c r="E238" s="32" t="s">
        <v>286</v>
      </c>
      <c r="F238" s="33" t="s">
        <v>70</v>
      </c>
      <c r="G238" s="34">
        <v>2</v>
      </c>
      <c r="H238" s="35">
        <v>0</v>
      </c>
      <c r="I238" s="35">
        <f>ROUND(ROUND(H238,2)*ROUND(G238,3),2)</f>
      </c>
      <c r="J238" s="33" t="s">
        <v>57</v>
      </c>
      <c r="O238">
        <f>(I238*21)/100</f>
      </c>
      <c r="P238" t="s">
        <v>27</v>
      </c>
    </row>
    <row r="239" spans="1:5" ht="12.75">
      <c r="A239" s="36" t="s">
        <v>58</v>
      </c>
      <c r="E239" s="37" t="s">
        <v>54</v>
      </c>
    </row>
    <row r="240" spans="1:5" ht="12.75">
      <c r="A240" s="38" t="s">
        <v>59</v>
      </c>
      <c r="E240" s="39" t="s">
        <v>54</v>
      </c>
    </row>
    <row r="241" spans="1:5" ht="63.75">
      <c r="A241" t="s">
        <v>61</v>
      </c>
      <c r="E241" s="37" t="s">
        <v>287</v>
      </c>
    </row>
    <row r="242" spans="1:16" ht="12.75">
      <c r="A242" s="26" t="s">
        <v>52</v>
      </c>
      <c r="B242" s="31" t="s">
        <v>288</v>
      </c>
      <c r="C242" s="31" t="s">
        <v>289</v>
      </c>
      <c r="D242" s="26" t="s">
        <v>54</v>
      </c>
      <c r="E242" s="32" t="s">
        <v>290</v>
      </c>
      <c r="F242" s="33" t="s">
        <v>70</v>
      </c>
      <c r="G242" s="34">
        <v>2</v>
      </c>
      <c r="H242" s="35">
        <v>0</v>
      </c>
      <c r="I242" s="35">
        <f>ROUND(ROUND(H242,2)*ROUND(G242,3),2)</f>
      </c>
      <c r="J242" s="33" t="s">
        <v>57</v>
      </c>
      <c r="O242">
        <f>(I242*21)/100</f>
      </c>
      <c r="P242" t="s">
        <v>27</v>
      </c>
    </row>
    <row r="243" spans="1:5" ht="12.75">
      <c r="A243" s="36" t="s">
        <v>58</v>
      </c>
      <c r="E243" s="37" t="s">
        <v>54</v>
      </c>
    </row>
    <row r="244" spans="1:5" ht="12.75">
      <c r="A244" s="38" t="s">
        <v>59</v>
      </c>
      <c r="E244" s="39" t="s">
        <v>54</v>
      </c>
    </row>
    <row r="245" spans="1:5" ht="76.5">
      <c r="A245" t="s">
        <v>61</v>
      </c>
      <c r="E245" s="37" t="s">
        <v>291</v>
      </c>
    </row>
    <row r="246" spans="1:16" ht="12.75">
      <c r="A246" s="26" t="s">
        <v>52</v>
      </c>
      <c r="B246" s="31" t="s">
        <v>292</v>
      </c>
      <c r="C246" s="31" t="s">
        <v>293</v>
      </c>
      <c r="D246" s="26" t="s">
        <v>54</v>
      </c>
      <c r="E246" s="32" t="s">
        <v>294</v>
      </c>
      <c r="F246" s="33" t="s">
        <v>70</v>
      </c>
      <c r="G246" s="34">
        <v>1</v>
      </c>
      <c r="H246" s="35">
        <v>0</v>
      </c>
      <c r="I246" s="35">
        <f>ROUND(ROUND(H246,2)*ROUND(G246,3),2)</f>
      </c>
      <c r="J246" s="33" t="s">
        <v>57</v>
      </c>
      <c r="O246">
        <f>(I246*21)/100</f>
      </c>
      <c r="P246" t="s">
        <v>27</v>
      </c>
    </row>
    <row r="247" spans="1:5" ht="12.75">
      <c r="A247" s="36" t="s">
        <v>58</v>
      </c>
      <c r="E247" s="37" t="s">
        <v>54</v>
      </c>
    </row>
    <row r="248" spans="1:5" ht="12.75">
      <c r="A248" s="38" t="s">
        <v>59</v>
      </c>
      <c r="E248" s="39" t="s">
        <v>54</v>
      </c>
    </row>
    <row r="249" spans="1:5" ht="102">
      <c r="A249" t="s">
        <v>61</v>
      </c>
      <c r="E249" s="37" t="s">
        <v>295</v>
      </c>
    </row>
    <row r="250" spans="1:16" ht="12.75">
      <c r="A250" s="26" t="s">
        <v>52</v>
      </c>
      <c r="B250" s="31" t="s">
        <v>296</v>
      </c>
      <c r="C250" s="31" t="s">
        <v>297</v>
      </c>
      <c r="D250" s="26" t="s">
        <v>54</v>
      </c>
      <c r="E250" s="32" t="s">
        <v>298</v>
      </c>
      <c r="F250" s="33" t="s">
        <v>70</v>
      </c>
      <c r="G250" s="34">
        <v>1</v>
      </c>
      <c r="H250" s="35">
        <v>0</v>
      </c>
      <c r="I250" s="35">
        <f>ROUND(ROUND(H250,2)*ROUND(G250,3),2)</f>
      </c>
      <c r="J250" s="33" t="s">
        <v>57</v>
      </c>
      <c r="O250">
        <f>(I250*21)/100</f>
      </c>
      <c r="P250" t="s">
        <v>27</v>
      </c>
    </row>
    <row r="251" spans="1:5" ht="12.75">
      <c r="A251" s="36" t="s">
        <v>58</v>
      </c>
      <c r="E251" s="37" t="s">
        <v>54</v>
      </c>
    </row>
    <row r="252" spans="1:5" ht="12.75">
      <c r="A252" s="38" t="s">
        <v>59</v>
      </c>
      <c r="E252" s="39" t="s">
        <v>54</v>
      </c>
    </row>
    <row r="253" spans="1:5" ht="76.5">
      <c r="A253" t="s">
        <v>61</v>
      </c>
      <c r="E253" s="37" t="s">
        <v>299</v>
      </c>
    </row>
    <row r="254" spans="1:16" ht="12.75">
      <c r="A254" s="26" t="s">
        <v>52</v>
      </c>
      <c r="B254" s="31" t="s">
        <v>300</v>
      </c>
      <c r="C254" s="31" t="s">
        <v>301</v>
      </c>
      <c r="D254" s="26" t="s">
        <v>54</v>
      </c>
      <c r="E254" s="32" t="s">
        <v>302</v>
      </c>
      <c r="F254" s="33" t="s">
        <v>65</v>
      </c>
      <c r="G254" s="34">
        <v>20</v>
      </c>
      <c r="H254" s="35">
        <v>0</v>
      </c>
      <c r="I254" s="35">
        <f>ROUND(ROUND(H254,2)*ROUND(G254,3),2)</f>
      </c>
      <c r="J254" s="33" t="s">
        <v>57</v>
      </c>
      <c r="O254">
        <f>(I254*21)/100</f>
      </c>
      <c r="P254" t="s">
        <v>27</v>
      </c>
    </row>
    <row r="255" spans="1:5" ht="12.75">
      <c r="A255" s="36" t="s">
        <v>58</v>
      </c>
      <c r="E255" s="37" t="s">
        <v>54</v>
      </c>
    </row>
    <row r="256" spans="1:5" ht="12.75">
      <c r="A256" s="38" t="s">
        <v>59</v>
      </c>
      <c r="E256" s="39" t="s">
        <v>54</v>
      </c>
    </row>
    <row r="257" spans="1:5" ht="51">
      <c r="A257" t="s">
        <v>61</v>
      </c>
      <c r="E257" s="37" t="s">
        <v>303</v>
      </c>
    </row>
    <row r="258" spans="1:16" ht="12.75">
      <c r="A258" s="26" t="s">
        <v>52</v>
      </c>
      <c r="B258" s="31" t="s">
        <v>304</v>
      </c>
      <c r="C258" s="31" t="s">
        <v>305</v>
      </c>
      <c r="D258" s="26" t="s">
        <v>54</v>
      </c>
      <c r="E258" s="32" t="s">
        <v>306</v>
      </c>
      <c r="F258" s="33" t="s">
        <v>307</v>
      </c>
      <c r="G258" s="34">
        <v>16</v>
      </c>
      <c r="H258" s="35">
        <v>0</v>
      </c>
      <c r="I258" s="35">
        <f>ROUND(ROUND(H258,2)*ROUND(G258,3),2)</f>
      </c>
      <c r="J258" s="33" t="s">
        <v>57</v>
      </c>
      <c r="O258">
        <f>(I258*21)/100</f>
      </c>
      <c r="P258" t="s">
        <v>27</v>
      </c>
    </row>
    <row r="259" spans="1:5" ht="12.75">
      <c r="A259" s="36" t="s">
        <v>58</v>
      </c>
      <c r="E259" s="37" t="s">
        <v>54</v>
      </c>
    </row>
    <row r="260" spans="1:5" ht="12.75">
      <c r="A260" s="38" t="s">
        <v>59</v>
      </c>
      <c r="E260" s="39" t="s">
        <v>54</v>
      </c>
    </row>
    <row r="261" spans="1:5" ht="89.25">
      <c r="A261" t="s">
        <v>61</v>
      </c>
      <c r="E261" s="37" t="s">
        <v>308</v>
      </c>
    </row>
    <row r="262" spans="1:16" ht="25.5">
      <c r="A262" s="26" t="s">
        <v>52</v>
      </c>
      <c r="B262" s="31" t="s">
        <v>309</v>
      </c>
      <c r="C262" s="31" t="s">
        <v>310</v>
      </c>
      <c r="D262" s="26" t="s">
        <v>54</v>
      </c>
      <c r="E262" s="32" t="s">
        <v>311</v>
      </c>
      <c r="F262" s="33" t="s">
        <v>70</v>
      </c>
      <c r="G262" s="34">
        <v>1</v>
      </c>
      <c r="H262" s="35">
        <v>0</v>
      </c>
      <c r="I262" s="35">
        <f>ROUND(ROUND(H262,2)*ROUND(G262,3),2)</f>
      </c>
      <c r="J262" s="33" t="s">
        <v>57</v>
      </c>
      <c r="O262">
        <f>(I262*21)/100</f>
      </c>
      <c r="P262" t="s">
        <v>27</v>
      </c>
    </row>
    <row r="263" spans="1:5" ht="12.75">
      <c r="A263" s="36" t="s">
        <v>58</v>
      </c>
      <c r="E263" s="37" t="s">
        <v>54</v>
      </c>
    </row>
    <row r="264" spans="1:5" ht="12.75">
      <c r="A264" s="38" t="s">
        <v>59</v>
      </c>
      <c r="E264" s="39" t="s">
        <v>54</v>
      </c>
    </row>
    <row r="265" spans="1:5" ht="114.75">
      <c r="A265" t="s">
        <v>61</v>
      </c>
      <c r="E265" s="37" t="s">
        <v>312</v>
      </c>
    </row>
    <row r="266" spans="1:16" ht="25.5">
      <c r="A266" s="26" t="s">
        <v>52</v>
      </c>
      <c r="B266" s="31" t="s">
        <v>313</v>
      </c>
      <c r="C266" s="31" t="s">
        <v>314</v>
      </c>
      <c r="D266" s="26" t="s">
        <v>54</v>
      </c>
      <c r="E266" s="32" t="s">
        <v>315</v>
      </c>
      <c r="F266" s="33" t="s">
        <v>70</v>
      </c>
      <c r="G266" s="34">
        <v>1</v>
      </c>
      <c r="H266" s="35">
        <v>0</v>
      </c>
      <c r="I266" s="35">
        <f>ROUND(ROUND(H266,2)*ROUND(G266,3),2)</f>
      </c>
      <c r="J266" s="33" t="s">
        <v>57</v>
      </c>
      <c r="O266">
        <f>(I266*21)/100</f>
      </c>
      <c r="P266" t="s">
        <v>27</v>
      </c>
    </row>
    <row r="267" spans="1:5" ht="12.75">
      <c r="A267" s="36" t="s">
        <v>58</v>
      </c>
      <c r="E267" s="37" t="s">
        <v>54</v>
      </c>
    </row>
    <row r="268" spans="1:5" ht="12.75">
      <c r="A268" s="38" t="s">
        <v>59</v>
      </c>
      <c r="E268" s="39" t="s">
        <v>54</v>
      </c>
    </row>
    <row r="269" spans="1:5" ht="140.25">
      <c r="A269" t="s">
        <v>61</v>
      </c>
      <c r="E269" s="37" t="s">
        <v>316</v>
      </c>
    </row>
    <row r="270" spans="1:16" ht="12.75">
      <c r="A270" s="26" t="s">
        <v>52</v>
      </c>
      <c r="B270" s="31" t="s">
        <v>317</v>
      </c>
      <c r="C270" s="31" t="s">
        <v>318</v>
      </c>
      <c r="D270" s="26" t="s">
        <v>54</v>
      </c>
      <c r="E270" s="32" t="s">
        <v>319</v>
      </c>
      <c r="F270" s="33" t="s">
        <v>70</v>
      </c>
      <c r="G270" s="34">
        <v>8</v>
      </c>
      <c r="H270" s="35">
        <v>0</v>
      </c>
      <c r="I270" s="35">
        <f>ROUND(ROUND(H270,2)*ROUND(G270,3),2)</f>
      </c>
      <c r="J270" s="33" t="s">
        <v>57</v>
      </c>
      <c r="O270">
        <f>(I270*21)/100</f>
      </c>
      <c r="P270" t="s">
        <v>27</v>
      </c>
    </row>
    <row r="271" spans="1:5" ht="12.75">
      <c r="A271" s="36" t="s">
        <v>58</v>
      </c>
      <c r="E271" s="37" t="s">
        <v>54</v>
      </c>
    </row>
    <row r="272" spans="1:5" ht="12.75">
      <c r="A272" s="38" t="s">
        <v>59</v>
      </c>
      <c r="E272" s="39" t="s">
        <v>54</v>
      </c>
    </row>
    <row r="273" spans="1:5" ht="165.75">
      <c r="A273" t="s">
        <v>61</v>
      </c>
      <c r="E273" s="37" t="s">
        <v>320</v>
      </c>
    </row>
    <row r="274" spans="1:16" ht="12.75">
      <c r="A274" s="26" t="s">
        <v>52</v>
      </c>
      <c r="B274" s="31" t="s">
        <v>321</v>
      </c>
      <c r="C274" s="31" t="s">
        <v>322</v>
      </c>
      <c r="D274" s="26" t="s">
        <v>54</v>
      </c>
      <c r="E274" s="32" t="s">
        <v>323</v>
      </c>
      <c r="F274" s="33" t="s">
        <v>65</v>
      </c>
      <c r="G274" s="34">
        <v>120</v>
      </c>
      <c r="H274" s="35">
        <v>0</v>
      </c>
      <c r="I274" s="35">
        <f>ROUND(ROUND(H274,2)*ROUND(G274,3),2)</f>
      </c>
      <c r="J274" s="33" t="s">
        <v>57</v>
      </c>
      <c r="O274">
        <f>(I274*21)/100</f>
      </c>
      <c r="P274" t="s">
        <v>27</v>
      </c>
    </row>
    <row r="275" spans="1:5" ht="12.75">
      <c r="A275" s="36" t="s">
        <v>58</v>
      </c>
      <c r="E275" s="37" t="s">
        <v>54</v>
      </c>
    </row>
    <row r="276" spans="1:5" ht="12.75">
      <c r="A276" s="38" t="s">
        <v>59</v>
      </c>
      <c r="E276" s="39" t="s">
        <v>54</v>
      </c>
    </row>
    <row r="277" spans="1:5" ht="127.5">
      <c r="A277" t="s">
        <v>61</v>
      </c>
      <c r="E277" s="37" t="s">
        <v>324</v>
      </c>
    </row>
    <row r="278" spans="1:16" ht="12.75">
      <c r="A278" s="26" t="s">
        <v>52</v>
      </c>
      <c r="B278" s="31" t="s">
        <v>325</v>
      </c>
      <c r="C278" s="31" t="s">
        <v>326</v>
      </c>
      <c r="D278" s="26" t="s">
        <v>54</v>
      </c>
      <c r="E278" s="32" t="s">
        <v>327</v>
      </c>
      <c r="F278" s="33" t="s">
        <v>70</v>
      </c>
      <c r="G278" s="34">
        <v>1</v>
      </c>
      <c r="H278" s="35">
        <v>0</v>
      </c>
      <c r="I278" s="35">
        <f>ROUND(ROUND(H278,2)*ROUND(G278,3),2)</f>
      </c>
      <c r="J278" s="33" t="s">
        <v>57</v>
      </c>
      <c r="O278">
        <f>(I278*21)/100</f>
      </c>
      <c r="P278" t="s">
        <v>27</v>
      </c>
    </row>
    <row r="279" spans="1:5" ht="12.75">
      <c r="A279" s="36" t="s">
        <v>58</v>
      </c>
      <c r="E279" s="37" t="s">
        <v>54</v>
      </c>
    </row>
    <row r="280" spans="1:5" ht="12.75">
      <c r="A280" s="38" t="s">
        <v>59</v>
      </c>
      <c r="E280" s="39" t="s">
        <v>54</v>
      </c>
    </row>
    <row r="281" spans="1:5" ht="127.5">
      <c r="A281" t="s">
        <v>61</v>
      </c>
      <c r="E281" s="37" t="s">
        <v>212</v>
      </c>
    </row>
    <row r="282" spans="1:16" ht="12.75">
      <c r="A282" s="26" t="s">
        <v>52</v>
      </c>
      <c r="B282" s="31" t="s">
        <v>328</v>
      </c>
      <c r="C282" s="31" t="s">
        <v>329</v>
      </c>
      <c r="D282" s="26" t="s">
        <v>54</v>
      </c>
      <c r="E282" s="32" t="s">
        <v>330</v>
      </c>
      <c r="F282" s="33" t="s">
        <v>307</v>
      </c>
      <c r="G282" s="34">
        <v>1</v>
      </c>
      <c r="H282" s="35">
        <v>0</v>
      </c>
      <c r="I282" s="35">
        <f>ROUND(ROUND(H282,2)*ROUND(G282,3),2)</f>
      </c>
      <c r="J282" s="33" t="s">
        <v>57</v>
      </c>
      <c r="O282">
        <f>(I282*21)/100</f>
      </c>
      <c r="P282" t="s">
        <v>27</v>
      </c>
    </row>
    <row r="283" spans="1:5" ht="12.75">
      <c r="A283" s="36" t="s">
        <v>58</v>
      </c>
      <c r="E283" s="37" t="s">
        <v>54</v>
      </c>
    </row>
    <row r="284" spans="1:5" ht="12.75">
      <c r="A284" s="38" t="s">
        <v>59</v>
      </c>
      <c r="E284" s="39" t="s">
        <v>54</v>
      </c>
    </row>
    <row r="285" spans="1:5" ht="38.25">
      <c r="A285" t="s">
        <v>61</v>
      </c>
      <c r="E285" s="37" t="s">
        <v>331</v>
      </c>
    </row>
    <row r="286" spans="1:16" ht="12.75">
      <c r="A286" s="26" t="s">
        <v>52</v>
      </c>
      <c r="B286" s="31" t="s">
        <v>332</v>
      </c>
      <c r="C286" s="31" t="s">
        <v>333</v>
      </c>
      <c r="D286" s="26" t="s">
        <v>54</v>
      </c>
      <c r="E286" s="32" t="s">
        <v>334</v>
      </c>
      <c r="F286" s="33" t="s">
        <v>70</v>
      </c>
      <c r="G286" s="34">
        <v>1</v>
      </c>
      <c r="H286" s="35">
        <v>0</v>
      </c>
      <c r="I286" s="35">
        <f>ROUND(ROUND(H286,2)*ROUND(G286,3),2)</f>
      </c>
      <c r="J286" s="33" t="s">
        <v>57</v>
      </c>
      <c r="O286">
        <f>(I286*21)/100</f>
      </c>
      <c r="P286" t="s">
        <v>27</v>
      </c>
    </row>
    <row r="287" spans="1:5" ht="12.75">
      <c r="A287" s="36" t="s">
        <v>58</v>
      </c>
      <c r="E287" s="37" t="s">
        <v>54</v>
      </c>
    </row>
    <row r="288" spans="1:5" ht="12.75">
      <c r="A288" s="38" t="s">
        <v>59</v>
      </c>
      <c r="E288" s="39" t="s">
        <v>54</v>
      </c>
    </row>
    <row r="289" spans="1:5" ht="127.5">
      <c r="A289" t="s">
        <v>61</v>
      </c>
      <c r="E289" s="37" t="s">
        <v>335</v>
      </c>
    </row>
    <row r="290" spans="1:16" ht="25.5">
      <c r="A290" s="26" t="s">
        <v>52</v>
      </c>
      <c r="B290" s="31" t="s">
        <v>336</v>
      </c>
      <c r="C290" s="31" t="s">
        <v>337</v>
      </c>
      <c r="D290" s="26" t="s">
        <v>54</v>
      </c>
      <c r="E290" s="32" t="s">
        <v>338</v>
      </c>
      <c r="F290" s="33" t="s">
        <v>70</v>
      </c>
      <c r="G290" s="34">
        <v>9</v>
      </c>
      <c r="H290" s="35">
        <v>0</v>
      </c>
      <c r="I290" s="35">
        <f>ROUND(ROUND(H290,2)*ROUND(G290,3),2)</f>
      </c>
      <c r="J290" s="33" t="s">
        <v>57</v>
      </c>
      <c r="O290">
        <f>(I290*21)/100</f>
      </c>
      <c r="P290" t="s">
        <v>27</v>
      </c>
    </row>
    <row r="291" spans="1:5" ht="12.75">
      <c r="A291" s="36" t="s">
        <v>58</v>
      </c>
      <c r="E291" s="37" t="s">
        <v>54</v>
      </c>
    </row>
    <row r="292" spans="1:5" ht="12.75">
      <c r="A292" s="38" t="s">
        <v>59</v>
      </c>
      <c r="E292" s="39" t="s">
        <v>54</v>
      </c>
    </row>
    <row r="293" spans="1:5" ht="102">
      <c r="A293" t="s">
        <v>61</v>
      </c>
      <c r="E293" s="37" t="s">
        <v>339</v>
      </c>
    </row>
    <row r="294" spans="1:16" ht="12.75">
      <c r="A294" s="26" t="s">
        <v>52</v>
      </c>
      <c r="B294" s="31" t="s">
        <v>340</v>
      </c>
      <c r="C294" s="31" t="s">
        <v>341</v>
      </c>
      <c r="D294" s="26" t="s">
        <v>54</v>
      </c>
      <c r="E294" s="32" t="s">
        <v>342</v>
      </c>
      <c r="F294" s="33" t="s">
        <v>343</v>
      </c>
      <c r="G294" s="34">
        <v>7.887</v>
      </c>
      <c r="H294" s="35">
        <v>0</v>
      </c>
      <c r="I294" s="35">
        <f>ROUND(ROUND(H294,2)*ROUND(G294,3),2)</f>
      </c>
      <c r="J294" s="33" t="s">
        <v>57</v>
      </c>
      <c r="O294">
        <f>(I294*21)/100</f>
      </c>
      <c r="P294" t="s">
        <v>27</v>
      </c>
    </row>
    <row r="295" spans="1:5" ht="12.75">
      <c r="A295" s="36" t="s">
        <v>58</v>
      </c>
      <c r="E295" s="37" t="s">
        <v>54</v>
      </c>
    </row>
    <row r="296" spans="1:5" ht="12.75">
      <c r="A296" s="38" t="s">
        <v>59</v>
      </c>
      <c r="E296" s="39" t="s">
        <v>54</v>
      </c>
    </row>
    <row r="297" spans="1:5" ht="76.5">
      <c r="A297" t="s">
        <v>61</v>
      </c>
      <c r="E297" s="37" t="s">
        <v>104</v>
      </c>
    </row>
    <row r="298" spans="1:16" ht="12.75">
      <c r="A298" s="26" t="s">
        <v>52</v>
      </c>
      <c r="B298" s="31" t="s">
        <v>344</v>
      </c>
      <c r="C298" s="31" t="s">
        <v>345</v>
      </c>
      <c r="D298" s="26" t="s">
        <v>54</v>
      </c>
      <c r="E298" s="32" t="s">
        <v>346</v>
      </c>
      <c r="F298" s="33" t="s">
        <v>343</v>
      </c>
      <c r="G298" s="34">
        <v>7.887</v>
      </c>
      <c r="H298" s="35">
        <v>0</v>
      </c>
      <c r="I298" s="35">
        <f>ROUND(ROUND(H298,2)*ROUND(G298,3),2)</f>
      </c>
      <c r="J298" s="33" t="s">
        <v>57</v>
      </c>
      <c r="O298">
        <f>(I298*21)/100</f>
      </c>
      <c r="P298" t="s">
        <v>27</v>
      </c>
    </row>
    <row r="299" spans="1:5" ht="12.75">
      <c r="A299" s="36" t="s">
        <v>58</v>
      </c>
      <c r="E299" s="37" t="s">
        <v>54</v>
      </c>
    </row>
    <row r="300" spans="1:5" ht="12.75">
      <c r="A300" s="38" t="s">
        <v>59</v>
      </c>
      <c r="E300" s="39" t="s">
        <v>54</v>
      </c>
    </row>
    <row r="301" spans="1:5" ht="140.25">
      <c r="A301" t="s">
        <v>61</v>
      </c>
      <c r="E301" s="37" t="s">
        <v>347</v>
      </c>
    </row>
    <row r="302" spans="1:16" ht="25.5">
      <c r="A302" s="26" t="s">
        <v>52</v>
      </c>
      <c r="B302" s="31" t="s">
        <v>348</v>
      </c>
      <c r="C302" s="31" t="s">
        <v>349</v>
      </c>
      <c r="D302" s="26" t="s">
        <v>54</v>
      </c>
      <c r="E302" s="32" t="s">
        <v>350</v>
      </c>
      <c r="F302" s="33" t="s">
        <v>70</v>
      </c>
      <c r="G302" s="34">
        <v>14</v>
      </c>
      <c r="H302" s="35">
        <v>0</v>
      </c>
      <c r="I302" s="35">
        <f>ROUND(ROUND(H302,2)*ROUND(G302,3),2)</f>
      </c>
      <c r="J302" s="33" t="s">
        <v>57</v>
      </c>
      <c r="O302">
        <f>(I302*21)/100</f>
      </c>
      <c r="P302" t="s">
        <v>27</v>
      </c>
    </row>
    <row r="303" spans="1:5" ht="12.75">
      <c r="A303" s="36" t="s">
        <v>58</v>
      </c>
      <c r="E303" s="37" t="s">
        <v>54</v>
      </c>
    </row>
    <row r="304" spans="1:5" ht="12.75">
      <c r="A304" s="38" t="s">
        <v>59</v>
      </c>
      <c r="E304" s="39" t="s">
        <v>54</v>
      </c>
    </row>
    <row r="305" spans="1:5" ht="114.75">
      <c r="A305" t="s">
        <v>61</v>
      </c>
      <c r="E305" s="37" t="s">
        <v>114</v>
      </c>
    </row>
    <row r="306" spans="1:16" ht="12.75">
      <c r="A306" s="26" t="s">
        <v>52</v>
      </c>
      <c r="B306" s="31" t="s">
        <v>351</v>
      </c>
      <c r="C306" s="31" t="s">
        <v>352</v>
      </c>
      <c r="D306" s="26" t="s">
        <v>54</v>
      </c>
      <c r="E306" s="32" t="s">
        <v>353</v>
      </c>
      <c r="F306" s="33" t="s">
        <v>65</v>
      </c>
      <c r="G306" s="34">
        <v>87</v>
      </c>
      <c r="H306" s="35">
        <v>0</v>
      </c>
      <c r="I306" s="35">
        <f>ROUND(ROUND(H306,2)*ROUND(G306,3),2)</f>
      </c>
      <c r="J306" s="33" t="s">
        <v>57</v>
      </c>
      <c r="O306">
        <f>(I306*21)/100</f>
      </c>
      <c r="P306" t="s">
        <v>27</v>
      </c>
    </row>
    <row r="307" spans="1:5" ht="12.75">
      <c r="A307" s="36" t="s">
        <v>58</v>
      </c>
      <c r="E307" s="37" t="s">
        <v>54</v>
      </c>
    </row>
    <row r="308" spans="1:5" ht="12.75">
      <c r="A308" s="38" t="s">
        <v>59</v>
      </c>
      <c r="E308" s="39" t="s">
        <v>54</v>
      </c>
    </row>
    <row r="309" spans="1:5" ht="127.5">
      <c r="A309" t="s">
        <v>61</v>
      </c>
      <c r="E309" s="37" t="s">
        <v>354</v>
      </c>
    </row>
    <row r="310" spans="1:16" ht="12.75">
      <c r="A310" s="26" t="s">
        <v>52</v>
      </c>
      <c r="B310" s="31" t="s">
        <v>355</v>
      </c>
      <c r="C310" s="31" t="s">
        <v>356</v>
      </c>
      <c r="D310" s="26" t="s">
        <v>54</v>
      </c>
      <c r="E310" s="32" t="s">
        <v>357</v>
      </c>
      <c r="F310" s="33" t="s">
        <v>358</v>
      </c>
      <c r="G310" s="34">
        <v>1</v>
      </c>
      <c r="H310" s="35">
        <v>0</v>
      </c>
      <c r="I310" s="35">
        <f>ROUND(ROUND(H310,2)*ROUND(G310,3),2)</f>
      </c>
      <c r="J310" s="33" t="s">
        <v>57</v>
      </c>
      <c r="O310">
        <f>(I310*21)/100</f>
      </c>
      <c r="P310" t="s">
        <v>27</v>
      </c>
    </row>
    <row r="311" spans="1:5" ht="12.75">
      <c r="A311" s="36" t="s">
        <v>58</v>
      </c>
      <c r="E311" s="37" t="s">
        <v>54</v>
      </c>
    </row>
    <row r="312" spans="1:5" ht="12.75">
      <c r="A312" s="38" t="s">
        <v>59</v>
      </c>
      <c r="E312" s="39" t="s">
        <v>54</v>
      </c>
    </row>
    <row r="313" spans="1:5" ht="127.5">
      <c r="A313" t="s">
        <v>61</v>
      </c>
      <c r="E313" s="37" t="s">
        <v>359</v>
      </c>
    </row>
    <row r="314" spans="1:16" ht="12.75">
      <c r="A314" s="26" t="s">
        <v>52</v>
      </c>
      <c r="B314" s="31" t="s">
        <v>360</v>
      </c>
      <c r="C314" s="31" t="s">
        <v>361</v>
      </c>
      <c r="D314" s="26" t="s">
        <v>54</v>
      </c>
      <c r="E314" s="32" t="s">
        <v>362</v>
      </c>
      <c r="F314" s="33" t="s">
        <v>70</v>
      </c>
      <c r="G314" s="34">
        <v>2</v>
      </c>
      <c r="H314" s="35">
        <v>0</v>
      </c>
      <c r="I314" s="35">
        <f>ROUND(ROUND(H314,2)*ROUND(G314,3),2)</f>
      </c>
      <c r="J314" s="33" t="s">
        <v>57</v>
      </c>
      <c r="O314">
        <f>(I314*21)/100</f>
      </c>
      <c r="P314" t="s">
        <v>27</v>
      </c>
    </row>
    <row r="315" spans="1:5" ht="12.75">
      <c r="A315" s="36" t="s">
        <v>58</v>
      </c>
      <c r="E315" s="37" t="s">
        <v>54</v>
      </c>
    </row>
    <row r="316" spans="1:5" ht="12.75">
      <c r="A316" s="38" t="s">
        <v>59</v>
      </c>
      <c r="E316" s="39" t="s">
        <v>54</v>
      </c>
    </row>
    <row r="317" spans="1:5" ht="178.5">
      <c r="A317" t="s">
        <v>61</v>
      </c>
      <c r="E317" s="37" t="s">
        <v>208</v>
      </c>
    </row>
    <row r="318" spans="1:16" ht="12.75">
      <c r="A318" s="26" t="s">
        <v>52</v>
      </c>
      <c r="B318" s="31" t="s">
        <v>363</v>
      </c>
      <c r="C318" s="31" t="s">
        <v>364</v>
      </c>
      <c r="D318" s="26" t="s">
        <v>54</v>
      </c>
      <c r="E318" s="32" t="s">
        <v>365</v>
      </c>
      <c r="F318" s="33" t="s">
        <v>70</v>
      </c>
      <c r="G318" s="34">
        <v>2</v>
      </c>
      <c r="H318" s="35">
        <v>0</v>
      </c>
      <c r="I318" s="35">
        <f>ROUND(ROUND(H318,2)*ROUND(G318,3),2)</f>
      </c>
      <c r="J318" s="33" t="s">
        <v>57</v>
      </c>
      <c r="O318">
        <f>(I318*21)/100</f>
      </c>
      <c r="P318" t="s">
        <v>27</v>
      </c>
    </row>
    <row r="319" spans="1:5" ht="12.75">
      <c r="A319" s="36" t="s">
        <v>58</v>
      </c>
      <c r="E319" s="37" t="s">
        <v>54</v>
      </c>
    </row>
    <row r="320" spans="1:5" ht="12.75">
      <c r="A320" s="38" t="s">
        <v>59</v>
      </c>
      <c r="E320" s="39" t="s">
        <v>54</v>
      </c>
    </row>
    <row r="321" spans="1:5" ht="127.5">
      <c r="A321" t="s">
        <v>61</v>
      </c>
      <c r="E321" s="37" t="s">
        <v>212</v>
      </c>
    </row>
    <row r="322" spans="1:16" ht="25.5">
      <c r="A322" s="26" t="s">
        <v>52</v>
      </c>
      <c r="B322" s="31" t="s">
        <v>366</v>
      </c>
      <c r="C322" s="31" t="s">
        <v>367</v>
      </c>
      <c r="D322" s="26" t="s">
        <v>54</v>
      </c>
      <c r="E322" s="32" t="s">
        <v>368</v>
      </c>
      <c r="F322" s="33" t="s">
        <v>70</v>
      </c>
      <c r="G322" s="34">
        <v>6</v>
      </c>
      <c r="H322" s="35">
        <v>0</v>
      </c>
      <c r="I322" s="35">
        <f>ROUND(ROUND(H322,2)*ROUND(G322,3),2)</f>
      </c>
      <c r="J322" s="33"/>
      <c r="O322">
        <f>(I322*21)/100</f>
      </c>
      <c r="P322" t="s">
        <v>27</v>
      </c>
    </row>
    <row r="323" spans="1:5" ht="12.75">
      <c r="A323" s="36" t="s">
        <v>58</v>
      </c>
      <c r="E323" s="37" t="s">
        <v>54</v>
      </c>
    </row>
    <row r="324" spans="1:5" ht="12.75">
      <c r="A324" s="38" t="s">
        <v>59</v>
      </c>
      <c r="E324" s="39" t="s">
        <v>54</v>
      </c>
    </row>
    <row r="325" spans="1:5" ht="25.5">
      <c r="A325" t="s">
        <v>61</v>
      </c>
      <c r="E325" s="37" t="s">
        <v>369</v>
      </c>
    </row>
    <row r="326" spans="1:16" ht="12.75">
      <c r="A326" s="26" t="s">
        <v>52</v>
      </c>
      <c r="B326" s="31" t="s">
        <v>370</v>
      </c>
      <c r="C326" s="31" t="s">
        <v>371</v>
      </c>
      <c r="D326" s="26" t="s">
        <v>54</v>
      </c>
      <c r="E326" s="32" t="s">
        <v>372</v>
      </c>
      <c r="F326" s="33" t="s">
        <v>70</v>
      </c>
      <c r="G326" s="34">
        <v>2</v>
      </c>
      <c r="H326" s="35">
        <v>0</v>
      </c>
      <c r="I326" s="35">
        <f>ROUND(ROUND(H326,2)*ROUND(G326,3),2)</f>
      </c>
      <c r="J326" s="33" t="s">
        <v>57</v>
      </c>
      <c r="O326">
        <f>(I326*21)/100</f>
      </c>
      <c r="P326" t="s">
        <v>27</v>
      </c>
    </row>
    <row r="327" spans="1:5" ht="12.75">
      <c r="A327" s="36" t="s">
        <v>58</v>
      </c>
      <c r="E327" s="37" t="s">
        <v>54</v>
      </c>
    </row>
    <row r="328" spans="1:5" ht="12.75">
      <c r="A328" s="38" t="s">
        <v>59</v>
      </c>
      <c r="E328" s="39" t="s">
        <v>54</v>
      </c>
    </row>
    <row r="329" spans="1:5" ht="12.75">
      <c r="A329" t="s">
        <v>61</v>
      </c>
      <c r="E329" s="37" t="s">
        <v>373</v>
      </c>
    </row>
    <row r="330" spans="1:16" ht="12.75">
      <c r="A330" s="26" t="s">
        <v>52</v>
      </c>
      <c r="B330" s="31" t="s">
        <v>374</v>
      </c>
      <c r="C330" s="31" t="s">
        <v>375</v>
      </c>
      <c r="D330" s="26" t="s">
        <v>54</v>
      </c>
      <c r="E330" s="32" t="s">
        <v>376</v>
      </c>
      <c r="F330" s="33" t="s">
        <v>377</v>
      </c>
      <c r="G330" s="34">
        <v>1</v>
      </c>
      <c r="H330" s="35">
        <v>0</v>
      </c>
      <c r="I330" s="35">
        <f>ROUND(ROUND(H330,2)*ROUND(G330,3),2)</f>
      </c>
      <c r="J330" s="33" t="s">
        <v>57</v>
      </c>
      <c r="O330">
        <f>(I330*21)/100</f>
      </c>
      <c r="P330" t="s">
        <v>27</v>
      </c>
    </row>
    <row r="331" spans="1:5" ht="12.75">
      <c r="A331" s="36" t="s">
        <v>58</v>
      </c>
      <c r="E331" s="37" t="s">
        <v>378</v>
      </c>
    </row>
    <row r="332" spans="1:5" ht="12.75">
      <c r="A332" s="38" t="s">
        <v>59</v>
      </c>
      <c r="E332" s="39" t="s">
        <v>54</v>
      </c>
    </row>
    <row r="333" spans="1:5" ht="12.75">
      <c r="A333" t="s">
        <v>61</v>
      </c>
      <c r="E333" s="37" t="s">
        <v>373</v>
      </c>
    </row>
    <row r="334" spans="1:16" ht="12.75">
      <c r="A334" s="26" t="s">
        <v>52</v>
      </c>
      <c r="B334" s="31" t="s">
        <v>379</v>
      </c>
      <c r="C334" s="31" t="s">
        <v>380</v>
      </c>
      <c r="D334" s="26" t="s">
        <v>54</v>
      </c>
      <c r="E334" s="32" t="s">
        <v>381</v>
      </c>
      <c r="F334" s="33" t="s">
        <v>70</v>
      </c>
      <c r="G334" s="34">
        <v>1</v>
      </c>
      <c r="H334" s="35">
        <v>0</v>
      </c>
      <c r="I334" s="35">
        <f>ROUND(ROUND(H334,2)*ROUND(G334,3),2)</f>
      </c>
      <c r="J334" s="33" t="s">
        <v>57</v>
      </c>
      <c r="O334">
        <f>(I334*21)/100</f>
      </c>
      <c r="P334" t="s">
        <v>27</v>
      </c>
    </row>
    <row r="335" spans="1:5" ht="12.75">
      <c r="A335" s="36" t="s">
        <v>58</v>
      </c>
      <c r="E335" s="37" t="s">
        <v>54</v>
      </c>
    </row>
    <row r="336" spans="1:5" ht="12.75">
      <c r="A336" s="38" t="s">
        <v>59</v>
      </c>
      <c r="E336" s="39" t="s">
        <v>54</v>
      </c>
    </row>
    <row r="337" spans="1:5" ht="76.5">
      <c r="A337" t="s">
        <v>61</v>
      </c>
      <c r="E337" s="37" t="s">
        <v>382</v>
      </c>
    </row>
    <row r="338" spans="1:16" ht="12.75">
      <c r="A338" s="26" t="s">
        <v>52</v>
      </c>
      <c r="B338" s="31" t="s">
        <v>383</v>
      </c>
      <c r="C338" s="31" t="s">
        <v>384</v>
      </c>
      <c r="D338" s="26" t="s">
        <v>54</v>
      </c>
      <c r="E338" s="32" t="s">
        <v>385</v>
      </c>
      <c r="F338" s="33" t="s">
        <v>70</v>
      </c>
      <c r="G338" s="34">
        <v>1</v>
      </c>
      <c r="H338" s="35">
        <v>0</v>
      </c>
      <c r="I338" s="35">
        <f>ROUND(ROUND(H338,2)*ROUND(G338,3),2)</f>
      </c>
      <c r="J338" s="33" t="s">
        <v>57</v>
      </c>
      <c r="O338">
        <f>(I338*21)/100</f>
      </c>
      <c r="P338" t="s">
        <v>27</v>
      </c>
    </row>
    <row r="339" spans="1:5" ht="12.75">
      <c r="A339" s="36" t="s">
        <v>58</v>
      </c>
      <c r="E339" s="37" t="s">
        <v>54</v>
      </c>
    </row>
    <row r="340" spans="1:5" ht="12.75">
      <c r="A340" s="38" t="s">
        <v>59</v>
      </c>
      <c r="E340" s="39" t="s">
        <v>54</v>
      </c>
    </row>
    <row r="341" spans="1:5" ht="89.25">
      <c r="A341" t="s">
        <v>61</v>
      </c>
      <c r="E341" s="37" t="s">
        <v>386</v>
      </c>
    </row>
    <row r="342" spans="1:16" ht="12.75">
      <c r="A342" s="26" t="s">
        <v>52</v>
      </c>
      <c r="B342" s="31" t="s">
        <v>387</v>
      </c>
      <c r="C342" s="31" t="s">
        <v>388</v>
      </c>
      <c r="D342" s="26" t="s">
        <v>54</v>
      </c>
      <c r="E342" s="32" t="s">
        <v>389</v>
      </c>
      <c r="F342" s="33" t="s">
        <v>70</v>
      </c>
      <c r="G342" s="34">
        <v>1</v>
      </c>
      <c r="H342" s="35">
        <v>0</v>
      </c>
      <c r="I342" s="35">
        <f>ROUND(ROUND(H342,2)*ROUND(G342,3),2)</f>
      </c>
      <c r="J342" s="33" t="s">
        <v>57</v>
      </c>
      <c r="O342">
        <f>(I342*21)/100</f>
      </c>
      <c r="P342" t="s">
        <v>27</v>
      </c>
    </row>
    <row r="343" spans="1:5" ht="12.75">
      <c r="A343" s="36" t="s">
        <v>58</v>
      </c>
      <c r="E343" s="37" t="s">
        <v>54</v>
      </c>
    </row>
    <row r="344" spans="1:5" ht="12.75">
      <c r="A344" s="38" t="s">
        <v>59</v>
      </c>
      <c r="E344" s="39" t="s">
        <v>54</v>
      </c>
    </row>
    <row r="345" spans="1:5" ht="165.75">
      <c r="A345" t="s">
        <v>61</v>
      </c>
      <c r="E345" s="37" t="s">
        <v>390</v>
      </c>
    </row>
    <row r="346" spans="1:16" ht="12.75">
      <c r="A346" s="26" t="s">
        <v>52</v>
      </c>
      <c r="B346" s="31" t="s">
        <v>391</v>
      </c>
      <c r="C346" s="31" t="s">
        <v>392</v>
      </c>
      <c r="D346" s="26" t="s">
        <v>54</v>
      </c>
      <c r="E346" s="32" t="s">
        <v>393</v>
      </c>
      <c r="F346" s="33" t="s">
        <v>70</v>
      </c>
      <c r="G346" s="34">
        <v>1</v>
      </c>
      <c r="H346" s="35">
        <v>0</v>
      </c>
      <c r="I346" s="35">
        <f>ROUND(ROUND(H346,2)*ROUND(G346,3),2)</f>
      </c>
      <c r="J346" s="33" t="s">
        <v>57</v>
      </c>
      <c r="O346">
        <f>(I346*21)/100</f>
      </c>
      <c r="P346" t="s">
        <v>27</v>
      </c>
    </row>
    <row r="347" spans="1:5" ht="12.75">
      <c r="A347" s="36" t="s">
        <v>58</v>
      </c>
      <c r="E347" s="37" t="s">
        <v>54</v>
      </c>
    </row>
    <row r="348" spans="1:5" ht="12.75">
      <c r="A348" s="38" t="s">
        <v>59</v>
      </c>
      <c r="E348" s="39" t="s">
        <v>54</v>
      </c>
    </row>
    <row r="349" spans="1:5" ht="89.25">
      <c r="A349" t="s">
        <v>61</v>
      </c>
      <c r="E349" s="37" t="s">
        <v>394</v>
      </c>
    </row>
    <row r="350" spans="1:16" ht="12.75">
      <c r="A350" s="26" t="s">
        <v>52</v>
      </c>
      <c r="B350" s="31" t="s">
        <v>395</v>
      </c>
      <c r="C350" s="31" t="s">
        <v>396</v>
      </c>
      <c r="D350" s="26" t="s">
        <v>54</v>
      </c>
      <c r="E350" s="32" t="s">
        <v>397</v>
      </c>
      <c r="F350" s="33" t="s">
        <v>70</v>
      </c>
      <c r="G350" s="34">
        <v>1</v>
      </c>
      <c r="H350" s="35">
        <v>0</v>
      </c>
      <c r="I350" s="35">
        <f>ROUND(ROUND(H350,2)*ROUND(G350,3),2)</f>
      </c>
      <c r="J350" s="33" t="s">
        <v>57</v>
      </c>
      <c r="O350">
        <f>(I350*21)/100</f>
      </c>
      <c r="P350" t="s">
        <v>27</v>
      </c>
    </row>
    <row r="351" spans="1:5" ht="12.75">
      <c r="A351" s="36" t="s">
        <v>58</v>
      </c>
      <c r="E351" s="37" t="s">
        <v>54</v>
      </c>
    </row>
    <row r="352" spans="1:5" ht="12.75">
      <c r="A352" s="38" t="s">
        <v>59</v>
      </c>
      <c r="E352" s="39" t="s">
        <v>54</v>
      </c>
    </row>
    <row r="353" spans="1:5" ht="102">
      <c r="A353" t="s">
        <v>61</v>
      </c>
      <c r="E353" s="37" t="s">
        <v>398</v>
      </c>
    </row>
    <row r="354" spans="1:16" ht="25.5">
      <c r="A354" s="26" t="s">
        <v>52</v>
      </c>
      <c r="B354" s="31" t="s">
        <v>399</v>
      </c>
      <c r="C354" s="31" t="s">
        <v>400</v>
      </c>
      <c r="D354" s="26" t="s">
        <v>54</v>
      </c>
      <c r="E354" s="32" t="s">
        <v>401</v>
      </c>
      <c r="F354" s="33" t="s">
        <v>70</v>
      </c>
      <c r="G354" s="34">
        <v>1</v>
      </c>
      <c r="H354" s="35">
        <v>0</v>
      </c>
      <c r="I354" s="35">
        <f>ROUND(ROUND(H354,2)*ROUND(G354,3),2)</f>
      </c>
      <c r="J354" s="33" t="s">
        <v>57</v>
      </c>
      <c r="O354">
        <f>(I354*21)/100</f>
      </c>
      <c r="P354" t="s">
        <v>27</v>
      </c>
    </row>
    <row r="355" spans="1:5" ht="12.75">
      <c r="A355" s="36" t="s">
        <v>58</v>
      </c>
      <c r="E355" s="37" t="s">
        <v>54</v>
      </c>
    </row>
    <row r="356" spans="1:5" ht="12.75">
      <c r="A356" s="38" t="s">
        <v>59</v>
      </c>
      <c r="E356" s="39" t="s">
        <v>54</v>
      </c>
    </row>
    <row r="357" spans="1:5" ht="51">
      <c r="A357" t="s">
        <v>61</v>
      </c>
      <c r="E357" s="37" t="s">
        <v>402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405</v>
      </c>
      <c r="I3" s="40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403</v>
      </c>
      <c r="D4" s="1"/>
      <c r="E4" s="14" t="s">
        <v>404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405</v>
      </c>
      <c r="D5" s="6"/>
      <c r="E5" s="18" t="s">
        <v>406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  <c r="J6" s="15" t="s">
        <v>47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  <c r="J7" s="15"/>
    </row>
    <row r="8" spans="1:10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  <c r="J8" s="15" t="s">
        <v>48</v>
      </c>
    </row>
    <row r="9" spans="1:18" ht="12.75" customHeight="1">
      <c r="A9" s="27" t="s">
        <v>50</v>
      </c>
      <c r="B9" s="27"/>
      <c r="C9" s="28" t="s">
        <v>82</v>
      </c>
      <c r="D9" s="27"/>
      <c r="E9" s="29" t="s">
        <v>408</v>
      </c>
      <c r="F9" s="27"/>
      <c r="G9" s="27"/>
      <c r="H9" s="27"/>
      <c r="I9" s="30">
        <f>0+Q9</f>
      </c>
      <c r="J9" s="27"/>
      <c r="O9">
        <f>0+R9</f>
      </c>
      <c r="Q9">
        <f>0+I10+I14+I18+I22+I26+I30+I34+I38+I42+I46+I50+I54+I58+I62+I66+I70+I74+I78+I82+I86+I90</f>
      </c>
      <c r="R9">
        <f>0+O10+O14+O18+O22+O26+O30+O34+O38+O42+O46+O50+O54+O58+O62+O66+O70+O74+O78+O82+O86+O90</f>
      </c>
    </row>
    <row r="10" spans="1:16" ht="12.75">
      <c r="A10" s="26" t="s">
        <v>52</v>
      </c>
      <c r="B10" s="31" t="s">
        <v>33</v>
      </c>
      <c r="C10" s="31" t="s">
        <v>53</v>
      </c>
      <c r="D10" s="26" t="s">
        <v>54</v>
      </c>
      <c r="E10" s="32" t="s">
        <v>55</v>
      </c>
      <c r="F10" s="33" t="s">
        <v>56</v>
      </c>
      <c r="G10" s="34">
        <v>15</v>
      </c>
      <c r="H10" s="35">
        <v>0</v>
      </c>
      <c r="I10" s="35">
        <f>ROUND(ROUND(H10,2)*ROUND(G10,3),2)</f>
      </c>
      <c r="J10" s="33" t="s">
        <v>57</v>
      </c>
      <c r="O10">
        <f>(I10*21)/100</f>
      </c>
      <c r="P10" t="s">
        <v>27</v>
      </c>
    </row>
    <row r="11" spans="1:5" ht="12.75">
      <c r="A11" s="36" t="s">
        <v>58</v>
      </c>
      <c r="E11" s="37" t="s">
        <v>54</v>
      </c>
    </row>
    <row r="12" spans="1:5" ht="12.75">
      <c r="A12" s="38" t="s">
        <v>59</v>
      </c>
      <c r="E12" s="39" t="s">
        <v>409</v>
      </c>
    </row>
    <row r="13" spans="1:5" ht="369.75">
      <c r="A13" t="s">
        <v>61</v>
      </c>
      <c r="E13" s="37" t="s">
        <v>410</v>
      </c>
    </row>
    <row r="14" spans="1:16" ht="12.75">
      <c r="A14" s="26" t="s">
        <v>52</v>
      </c>
      <c r="B14" s="31" t="s">
        <v>27</v>
      </c>
      <c r="C14" s="31" t="s">
        <v>68</v>
      </c>
      <c r="D14" s="26" t="s">
        <v>54</v>
      </c>
      <c r="E14" s="32" t="s">
        <v>69</v>
      </c>
      <c r="F14" s="33" t="s">
        <v>70</v>
      </c>
      <c r="G14" s="34">
        <v>10</v>
      </c>
      <c r="H14" s="35">
        <v>0</v>
      </c>
      <c r="I14" s="35">
        <f>ROUND(ROUND(H14,2)*ROUND(G14,3),2)</f>
      </c>
      <c r="J14" s="33" t="s">
        <v>57</v>
      </c>
      <c r="O14">
        <f>(I14*21)/100</f>
      </c>
      <c r="P14" t="s">
        <v>27</v>
      </c>
    </row>
    <row r="15" spans="1:5" ht="12.75">
      <c r="A15" s="36" t="s">
        <v>58</v>
      </c>
      <c r="E15" s="37" t="s">
        <v>54</v>
      </c>
    </row>
    <row r="16" spans="1:5" ht="12.75">
      <c r="A16" s="38" t="s">
        <v>59</v>
      </c>
      <c r="E16" s="39" t="s">
        <v>71</v>
      </c>
    </row>
    <row r="17" spans="1:5" ht="114.75">
      <c r="A17" t="s">
        <v>61</v>
      </c>
      <c r="E17" s="37" t="s">
        <v>411</v>
      </c>
    </row>
    <row r="18" spans="1:16" ht="12.75">
      <c r="A18" s="26" t="s">
        <v>52</v>
      </c>
      <c r="B18" s="31" t="s">
        <v>26</v>
      </c>
      <c r="C18" s="31" t="s">
        <v>73</v>
      </c>
      <c r="D18" s="26" t="s">
        <v>54</v>
      </c>
      <c r="E18" s="32" t="s">
        <v>74</v>
      </c>
      <c r="F18" s="33" t="s">
        <v>65</v>
      </c>
      <c r="G18" s="34">
        <v>5</v>
      </c>
      <c r="H18" s="35">
        <v>0</v>
      </c>
      <c r="I18" s="35">
        <f>ROUND(ROUND(H18,2)*ROUND(G18,3),2)</f>
      </c>
      <c r="J18" s="33" t="s">
        <v>57</v>
      </c>
      <c r="O18">
        <f>(I18*21)/100</f>
      </c>
      <c r="P18" t="s">
        <v>27</v>
      </c>
    </row>
    <row r="19" spans="1:5" ht="12.75">
      <c r="A19" s="36" t="s">
        <v>58</v>
      </c>
      <c r="E19" s="37" t="s">
        <v>54</v>
      </c>
    </row>
    <row r="20" spans="1:5" ht="12.75">
      <c r="A20" s="38" t="s">
        <v>59</v>
      </c>
      <c r="E20" s="39" t="s">
        <v>54</v>
      </c>
    </row>
    <row r="21" spans="1:5" ht="102">
      <c r="A21" t="s">
        <v>61</v>
      </c>
      <c r="E21" s="37" t="s">
        <v>412</v>
      </c>
    </row>
    <row r="22" spans="1:16" ht="12.75">
      <c r="A22" s="26" t="s">
        <v>52</v>
      </c>
      <c r="B22" s="31" t="s">
        <v>37</v>
      </c>
      <c r="C22" s="31" t="s">
        <v>76</v>
      </c>
      <c r="D22" s="26" t="s">
        <v>54</v>
      </c>
      <c r="E22" s="32" t="s">
        <v>77</v>
      </c>
      <c r="F22" s="33" t="s">
        <v>65</v>
      </c>
      <c r="G22" s="34">
        <v>15</v>
      </c>
      <c r="H22" s="35">
        <v>0</v>
      </c>
      <c r="I22" s="35">
        <f>ROUND(ROUND(H22,2)*ROUND(G22,3),2)</f>
      </c>
      <c r="J22" s="33" t="s">
        <v>57</v>
      </c>
      <c r="O22">
        <f>(I22*21)/100</f>
      </c>
      <c r="P22" t="s">
        <v>27</v>
      </c>
    </row>
    <row r="23" spans="1:5" ht="12.75">
      <c r="A23" s="36" t="s">
        <v>58</v>
      </c>
      <c r="E23" s="37" t="s">
        <v>54</v>
      </c>
    </row>
    <row r="24" spans="1:5" ht="12.75">
      <c r="A24" s="38" t="s">
        <v>59</v>
      </c>
      <c r="E24" s="39" t="s">
        <v>54</v>
      </c>
    </row>
    <row r="25" spans="1:5" ht="140.25">
      <c r="A25" t="s">
        <v>61</v>
      </c>
      <c r="E25" s="37" t="s">
        <v>413</v>
      </c>
    </row>
    <row r="26" spans="1:16" ht="12.75">
      <c r="A26" s="26" t="s">
        <v>52</v>
      </c>
      <c r="B26" s="31" t="s">
        <v>39</v>
      </c>
      <c r="C26" s="31" t="s">
        <v>414</v>
      </c>
      <c r="D26" s="26" t="s">
        <v>54</v>
      </c>
      <c r="E26" s="32" t="s">
        <v>415</v>
      </c>
      <c r="F26" s="33" t="s">
        <v>65</v>
      </c>
      <c r="G26" s="34">
        <v>40</v>
      </c>
      <c r="H26" s="35">
        <v>0</v>
      </c>
      <c r="I26" s="35">
        <f>ROUND(ROUND(H26,2)*ROUND(G26,3),2)</f>
      </c>
      <c r="J26" s="33" t="s">
        <v>57</v>
      </c>
      <c r="O26">
        <f>(I26*21)/100</f>
      </c>
      <c r="P26" t="s">
        <v>27</v>
      </c>
    </row>
    <row r="27" spans="1:5" ht="12.75">
      <c r="A27" s="36" t="s">
        <v>58</v>
      </c>
      <c r="E27" s="37" t="s">
        <v>54</v>
      </c>
    </row>
    <row r="28" spans="1:5" ht="12.75">
      <c r="A28" s="38" t="s">
        <v>59</v>
      </c>
      <c r="E28" s="39" t="s">
        <v>54</v>
      </c>
    </row>
    <row r="29" spans="1:5" ht="140.25">
      <c r="A29" t="s">
        <v>61</v>
      </c>
      <c r="E29" s="37" t="s">
        <v>413</v>
      </c>
    </row>
    <row r="30" spans="1:16" ht="12.75">
      <c r="A30" s="26" t="s">
        <v>52</v>
      </c>
      <c r="B30" s="31" t="s">
        <v>41</v>
      </c>
      <c r="C30" s="31" t="s">
        <v>416</v>
      </c>
      <c r="D30" s="26" t="s">
        <v>54</v>
      </c>
      <c r="E30" s="32" t="s">
        <v>417</v>
      </c>
      <c r="F30" s="33" t="s">
        <v>65</v>
      </c>
      <c r="G30" s="34">
        <v>40</v>
      </c>
      <c r="H30" s="35">
        <v>0</v>
      </c>
      <c r="I30" s="35">
        <f>ROUND(ROUND(H30,2)*ROUND(G30,3),2)</f>
      </c>
      <c r="J30" s="33" t="s">
        <v>57</v>
      </c>
      <c r="O30">
        <f>(I30*21)/100</f>
      </c>
      <c r="P30" t="s">
        <v>27</v>
      </c>
    </row>
    <row r="31" spans="1:5" ht="12.75">
      <c r="A31" s="36" t="s">
        <v>58</v>
      </c>
      <c r="E31" s="37" t="s">
        <v>54</v>
      </c>
    </row>
    <row r="32" spans="1:5" ht="12.75">
      <c r="A32" s="38" t="s">
        <v>59</v>
      </c>
      <c r="E32" s="39" t="s">
        <v>54</v>
      </c>
    </row>
    <row r="33" spans="1:5" ht="140.25">
      <c r="A33" t="s">
        <v>61</v>
      </c>
      <c r="E33" s="37" t="s">
        <v>413</v>
      </c>
    </row>
    <row r="34" spans="1:16" ht="12.75">
      <c r="A34" s="26" t="s">
        <v>52</v>
      </c>
      <c r="B34" s="31" t="s">
        <v>82</v>
      </c>
      <c r="C34" s="31" t="s">
        <v>418</v>
      </c>
      <c r="D34" s="26" t="s">
        <v>54</v>
      </c>
      <c r="E34" s="32" t="s">
        <v>419</v>
      </c>
      <c r="F34" s="33" t="s">
        <v>65</v>
      </c>
      <c r="G34" s="34">
        <v>10</v>
      </c>
      <c r="H34" s="35">
        <v>0</v>
      </c>
      <c r="I34" s="35">
        <f>ROUND(ROUND(H34,2)*ROUND(G34,3),2)</f>
      </c>
      <c r="J34" s="33" t="s">
        <v>57</v>
      </c>
      <c r="O34">
        <f>(I34*21)/100</f>
      </c>
      <c r="P34" t="s">
        <v>27</v>
      </c>
    </row>
    <row r="35" spans="1:5" ht="12.75">
      <c r="A35" s="36" t="s">
        <v>58</v>
      </c>
      <c r="E35" s="37" t="s">
        <v>54</v>
      </c>
    </row>
    <row r="36" spans="1:5" ht="12.75">
      <c r="A36" s="38" t="s">
        <v>59</v>
      </c>
      <c r="E36" s="39" t="s">
        <v>54</v>
      </c>
    </row>
    <row r="37" spans="1:5" ht="12.75">
      <c r="A37" t="s">
        <v>61</v>
      </c>
      <c r="E37" s="37" t="s">
        <v>54</v>
      </c>
    </row>
    <row r="38" spans="1:16" ht="12.75">
      <c r="A38" s="26" t="s">
        <v>52</v>
      </c>
      <c r="B38" s="31" t="s">
        <v>87</v>
      </c>
      <c r="C38" s="31" t="s">
        <v>420</v>
      </c>
      <c r="D38" s="26" t="s">
        <v>54</v>
      </c>
      <c r="E38" s="32" t="s">
        <v>421</v>
      </c>
      <c r="F38" s="33" t="s">
        <v>65</v>
      </c>
      <c r="G38" s="34">
        <v>10</v>
      </c>
      <c r="H38" s="35">
        <v>0</v>
      </c>
      <c r="I38" s="35">
        <f>ROUND(ROUND(H38,2)*ROUND(G38,3),2)</f>
      </c>
      <c r="J38" s="33" t="s">
        <v>57</v>
      </c>
      <c r="O38">
        <f>(I38*21)/100</f>
      </c>
      <c r="P38" t="s">
        <v>27</v>
      </c>
    </row>
    <row r="39" spans="1:5" ht="12.75">
      <c r="A39" s="36" t="s">
        <v>58</v>
      </c>
      <c r="E39" s="37" t="s">
        <v>54</v>
      </c>
    </row>
    <row r="40" spans="1:5" ht="12.75">
      <c r="A40" s="38" t="s">
        <v>59</v>
      </c>
      <c r="E40" s="39" t="s">
        <v>422</v>
      </c>
    </row>
    <row r="41" spans="1:5" ht="89.25">
      <c r="A41" t="s">
        <v>61</v>
      </c>
      <c r="E41" s="37" t="s">
        <v>423</v>
      </c>
    </row>
    <row r="42" spans="1:16" ht="12.75">
      <c r="A42" s="26" t="s">
        <v>52</v>
      </c>
      <c r="B42" s="31" t="s">
        <v>44</v>
      </c>
      <c r="C42" s="31" t="s">
        <v>424</v>
      </c>
      <c r="D42" s="26" t="s">
        <v>54</v>
      </c>
      <c r="E42" s="32" t="s">
        <v>425</v>
      </c>
      <c r="F42" s="33" t="s">
        <v>65</v>
      </c>
      <c r="G42" s="34">
        <v>15</v>
      </c>
      <c r="H42" s="35">
        <v>0</v>
      </c>
      <c r="I42" s="35">
        <f>ROUND(ROUND(H42,2)*ROUND(G42,3),2)</f>
      </c>
      <c r="J42" s="33" t="s">
        <v>57</v>
      </c>
      <c r="O42">
        <f>(I42*21)/100</f>
      </c>
      <c r="P42" t="s">
        <v>27</v>
      </c>
    </row>
    <row r="43" spans="1:5" ht="12.75">
      <c r="A43" s="36" t="s">
        <v>58</v>
      </c>
      <c r="E43" s="37" t="s">
        <v>54</v>
      </c>
    </row>
    <row r="44" spans="1:5" ht="12.75">
      <c r="A44" s="38" t="s">
        <v>59</v>
      </c>
      <c r="E44" s="39" t="s">
        <v>426</v>
      </c>
    </row>
    <row r="45" spans="1:5" ht="89.25">
      <c r="A45" t="s">
        <v>61</v>
      </c>
      <c r="E45" s="37" t="s">
        <v>423</v>
      </c>
    </row>
    <row r="46" spans="1:16" ht="25.5">
      <c r="A46" s="26" t="s">
        <v>52</v>
      </c>
      <c r="B46" s="31" t="s">
        <v>46</v>
      </c>
      <c r="C46" s="31" t="s">
        <v>427</v>
      </c>
      <c r="D46" s="26" t="s">
        <v>54</v>
      </c>
      <c r="E46" s="32" t="s">
        <v>428</v>
      </c>
      <c r="F46" s="33" t="s">
        <v>70</v>
      </c>
      <c r="G46" s="34">
        <v>2</v>
      </c>
      <c r="H46" s="35">
        <v>0</v>
      </c>
      <c r="I46" s="35">
        <f>ROUND(ROUND(H46,2)*ROUND(G46,3),2)</f>
      </c>
      <c r="J46" s="33" t="s">
        <v>57</v>
      </c>
      <c r="O46">
        <f>(I46*21)/100</f>
      </c>
      <c r="P46" t="s">
        <v>27</v>
      </c>
    </row>
    <row r="47" spans="1:5" ht="12.75">
      <c r="A47" s="36" t="s">
        <v>58</v>
      </c>
      <c r="E47" s="37" t="s">
        <v>54</v>
      </c>
    </row>
    <row r="48" spans="1:5" ht="12.75">
      <c r="A48" s="38" t="s">
        <v>59</v>
      </c>
      <c r="E48" s="39" t="s">
        <v>54</v>
      </c>
    </row>
    <row r="49" spans="1:5" ht="12.75">
      <c r="A49" t="s">
        <v>61</v>
      </c>
      <c r="E49" s="37" t="s">
        <v>54</v>
      </c>
    </row>
    <row r="50" spans="1:16" ht="25.5">
      <c r="A50" s="26" t="s">
        <v>52</v>
      </c>
      <c r="B50" s="31" t="s">
        <v>48</v>
      </c>
      <c r="C50" s="31" t="s">
        <v>429</v>
      </c>
      <c r="D50" s="26" t="s">
        <v>54</v>
      </c>
      <c r="E50" s="32" t="s">
        <v>430</v>
      </c>
      <c r="F50" s="33" t="s">
        <v>70</v>
      </c>
      <c r="G50" s="34">
        <v>2</v>
      </c>
      <c r="H50" s="35">
        <v>0</v>
      </c>
      <c r="I50" s="35">
        <f>ROUND(ROUND(H50,2)*ROUND(G50,3),2)</f>
      </c>
      <c r="J50" s="33" t="s">
        <v>57</v>
      </c>
      <c r="O50">
        <f>(I50*21)/100</f>
      </c>
      <c r="P50" t="s">
        <v>27</v>
      </c>
    </row>
    <row r="51" spans="1:5" ht="12.75">
      <c r="A51" s="36" t="s">
        <v>58</v>
      </c>
      <c r="E51" s="37" t="s">
        <v>54</v>
      </c>
    </row>
    <row r="52" spans="1:5" ht="12.75">
      <c r="A52" s="38" t="s">
        <v>59</v>
      </c>
      <c r="E52" s="39" t="s">
        <v>54</v>
      </c>
    </row>
    <row r="53" spans="1:5" ht="89.25">
      <c r="A53" t="s">
        <v>61</v>
      </c>
      <c r="E53" s="37" t="s">
        <v>423</v>
      </c>
    </row>
    <row r="54" spans="1:16" ht="25.5">
      <c r="A54" s="26" t="s">
        <v>52</v>
      </c>
      <c r="B54" s="31" t="s">
        <v>99</v>
      </c>
      <c r="C54" s="31" t="s">
        <v>431</v>
      </c>
      <c r="D54" s="26" t="s">
        <v>54</v>
      </c>
      <c r="E54" s="32" t="s">
        <v>432</v>
      </c>
      <c r="F54" s="33" t="s">
        <v>70</v>
      </c>
      <c r="G54" s="34">
        <v>4</v>
      </c>
      <c r="H54" s="35">
        <v>0</v>
      </c>
      <c r="I54" s="35">
        <f>ROUND(ROUND(H54,2)*ROUND(G54,3),2)</f>
      </c>
      <c r="J54" s="33" t="s">
        <v>57</v>
      </c>
      <c r="O54">
        <f>(I54*21)/100</f>
      </c>
      <c r="P54" t="s">
        <v>27</v>
      </c>
    </row>
    <row r="55" spans="1:5" ht="12.75">
      <c r="A55" s="36" t="s">
        <v>58</v>
      </c>
      <c r="E55" s="37" t="s">
        <v>54</v>
      </c>
    </row>
    <row r="56" spans="1:5" ht="12.75">
      <c r="A56" s="38" t="s">
        <v>59</v>
      </c>
      <c r="E56" s="39" t="s">
        <v>54</v>
      </c>
    </row>
    <row r="57" spans="1:5" ht="89.25">
      <c r="A57" t="s">
        <v>61</v>
      </c>
      <c r="E57" s="37" t="s">
        <v>423</v>
      </c>
    </row>
    <row r="58" spans="1:16" ht="12.75">
      <c r="A58" s="26" t="s">
        <v>52</v>
      </c>
      <c r="B58" s="31" t="s">
        <v>105</v>
      </c>
      <c r="C58" s="31" t="s">
        <v>88</v>
      </c>
      <c r="D58" s="26" t="s">
        <v>54</v>
      </c>
      <c r="E58" s="32" t="s">
        <v>89</v>
      </c>
      <c r="F58" s="33" t="s">
        <v>70</v>
      </c>
      <c r="G58" s="34">
        <v>1</v>
      </c>
      <c r="H58" s="35">
        <v>0</v>
      </c>
      <c r="I58" s="35">
        <f>ROUND(ROUND(H58,2)*ROUND(G58,3),2)</f>
      </c>
      <c r="J58" s="33" t="s">
        <v>57</v>
      </c>
      <c r="O58">
        <f>(I58*21)/100</f>
      </c>
      <c r="P58" t="s">
        <v>27</v>
      </c>
    </row>
    <row r="59" spans="1:5" ht="12.75">
      <c r="A59" s="36" t="s">
        <v>58</v>
      </c>
      <c r="E59" s="37" t="s">
        <v>54</v>
      </c>
    </row>
    <row r="60" spans="1:5" ht="12.75">
      <c r="A60" s="38" t="s">
        <v>59</v>
      </c>
      <c r="E60" s="39" t="s">
        <v>54</v>
      </c>
    </row>
    <row r="61" spans="1:5" ht="127.5">
      <c r="A61" t="s">
        <v>61</v>
      </c>
      <c r="E61" s="37" t="s">
        <v>433</v>
      </c>
    </row>
    <row r="62" spans="1:16" ht="25.5">
      <c r="A62" s="26" t="s">
        <v>52</v>
      </c>
      <c r="B62" s="31" t="s">
        <v>110</v>
      </c>
      <c r="C62" s="31" t="s">
        <v>91</v>
      </c>
      <c r="D62" s="26" t="s">
        <v>54</v>
      </c>
      <c r="E62" s="32" t="s">
        <v>92</v>
      </c>
      <c r="F62" s="33" t="s">
        <v>70</v>
      </c>
      <c r="G62" s="34">
        <v>1</v>
      </c>
      <c r="H62" s="35">
        <v>0</v>
      </c>
      <c r="I62" s="35">
        <f>ROUND(ROUND(H62,2)*ROUND(G62,3),2)</f>
      </c>
      <c r="J62" s="33" t="s">
        <v>57</v>
      </c>
      <c r="O62">
        <f>(I62*21)/100</f>
      </c>
      <c r="P62" t="s">
        <v>27</v>
      </c>
    </row>
    <row r="63" spans="1:5" ht="12.75">
      <c r="A63" s="36" t="s">
        <v>58</v>
      </c>
      <c r="E63" s="37" t="s">
        <v>54</v>
      </c>
    </row>
    <row r="64" spans="1:5" ht="12.75">
      <c r="A64" s="38" t="s">
        <v>59</v>
      </c>
      <c r="E64" s="39" t="s">
        <v>71</v>
      </c>
    </row>
    <row r="65" spans="1:5" ht="114.75">
      <c r="A65" t="s">
        <v>61</v>
      </c>
      <c r="E65" s="37" t="s">
        <v>434</v>
      </c>
    </row>
    <row r="66" spans="1:16" ht="38.25">
      <c r="A66" s="26" t="s">
        <v>52</v>
      </c>
      <c r="B66" s="31" t="s">
        <v>115</v>
      </c>
      <c r="C66" s="31" t="s">
        <v>94</v>
      </c>
      <c r="D66" s="26" t="s">
        <v>54</v>
      </c>
      <c r="E66" s="32" t="s">
        <v>95</v>
      </c>
      <c r="F66" s="33" t="s">
        <v>70</v>
      </c>
      <c r="G66" s="34">
        <v>1</v>
      </c>
      <c r="H66" s="35">
        <v>0</v>
      </c>
      <c r="I66" s="35">
        <f>ROUND(ROUND(H66,2)*ROUND(G66,3),2)</f>
      </c>
      <c r="J66" s="33" t="s">
        <v>57</v>
      </c>
      <c r="O66">
        <f>(I66*21)/100</f>
      </c>
      <c r="P66" t="s">
        <v>27</v>
      </c>
    </row>
    <row r="67" spans="1:5" ht="12.75">
      <c r="A67" s="36" t="s">
        <v>58</v>
      </c>
      <c r="E67" s="37" t="s">
        <v>54</v>
      </c>
    </row>
    <row r="68" spans="1:5" ht="12.75">
      <c r="A68" s="38" t="s">
        <v>59</v>
      </c>
      <c r="E68" s="39" t="s">
        <v>71</v>
      </c>
    </row>
    <row r="69" spans="1:5" ht="114.75">
      <c r="A69" t="s">
        <v>61</v>
      </c>
      <c r="E69" s="37" t="s">
        <v>434</v>
      </c>
    </row>
    <row r="70" spans="1:16" ht="12.75">
      <c r="A70" s="26" t="s">
        <v>52</v>
      </c>
      <c r="B70" s="31" t="s">
        <v>119</v>
      </c>
      <c r="C70" s="31" t="s">
        <v>96</v>
      </c>
      <c r="D70" s="26" t="s">
        <v>54</v>
      </c>
      <c r="E70" s="32" t="s">
        <v>97</v>
      </c>
      <c r="F70" s="33" t="s">
        <v>70</v>
      </c>
      <c r="G70" s="34">
        <v>1</v>
      </c>
      <c r="H70" s="35">
        <v>0</v>
      </c>
      <c r="I70" s="35">
        <f>ROUND(ROUND(H70,2)*ROUND(G70,3),2)</f>
      </c>
      <c r="J70" s="33" t="s">
        <v>57</v>
      </c>
      <c r="O70">
        <f>(I70*21)/100</f>
      </c>
      <c r="P70" t="s">
        <v>27</v>
      </c>
    </row>
    <row r="71" spans="1:5" ht="12.75">
      <c r="A71" s="36" t="s">
        <v>58</v>
      </c>
      <c r="E71" s="37" t="s">
        <v>54</v>
      </c>
    </row>
    <row r="72" spans="1:5" ht="12.75">
      <c r="A72" s="38" t="s">
        <v>59</v>
      </c>
      <c r="E72" s="39" t="s">
        <v>71</v>
      </c>
    </row>
    <row r="73" spans="1:5" ht="76.5">
      <c r="A73" t="s">
        <v>61</v>
      </c>
      <c r="E73" s="37" t="s">
        <v>435</v>
      </c>
    </row>
    <row r="74" spans="1:16" ht="12.75">
      <c r="A74" s="26" t="s">
        <v>52</v>
      </c>
      <c r="B74" s="31" t="s">
        <v>122</v>
      </c>
      <c r="C74" s="31" t="s">
        <v>163</v>
      </c>
      <c r="D74" s="26" t="s">
        <v>54</v>
      </c>
      <c r="E74" s="32" t="s">
        <v>164</v>
      </c>
      <c r="F74" s="33" t="s">
        <v>70</v>
      </c>
      <c r="G74" s="34">
        <v>1</v>
      </c>
      <c r="H74" s="35">
        <v>0</v>
      </c>
      <c r="I74" s="35">
        <f>ROUND(ROUND(H74,2)*ROUND(G74,3),2)</f>
      </c>
      <c r="J74" s="33" t="s">
        <v>57</v>
      </c>
      <c r="O74">
        <f>(I74*21)/100</f>
      </c>
      <c r="P74" t="s">
        <v>27</v>
      </c>
    </row>
    <row r="75" spans="1:5" ht="12.75">
      <c r="A75" s="36" t="s">
        <v>58</v>
      </c>
      <c r="E75" s="37" t="s">
        <v>54</v>
      </c>
    </row>
    <row r="76" spans="1:5" ht="12.75">
      <c r="A76" s="38" t="s">
        <v>59</v>
      </c>
      <c r="E76" s="39" t="s">
        <v>54</v>
      </c>
    </row>
    <row r="77" spans="1:5" ht="114.75">
      <c r="A77" t="s">
        <v>61</v>
      </c>
      <c r="E77" s="37" t="s">
        <v>436</v>
      </c>
    </row>
    <row r="78" spans="1:16" ht="12.75">
      <c r="A78" s="26" t="s">
        <v>52</v>
      </c>
      <c r="B78" s="31" t="s">
        <v>126</v>
      </c>
      <c r="C78" s="31" t="s">
        <v>167</v>
      </c>
      <c r="D78" s="26" t="s">
        <v>54</v>
      </c>
      <c r="E78" s="32" t="s">
        <v>168</v>
      </c>
      <c r="F78" s="33" t="s">
        <v>70</v>
      </c>
      <c r="G78" s="34">
        <v>1</v>
      </c>
      <c r="H78" s="35">
        <v>0</v>
      </c>
      <c r="I78" s="35">
        <f>ROUND(ROUND(H78,2)*ROUND(G78,3),2)</f>
      </c>
      <c r="J78" s="33" t="s">
        <v>57</v>
      </c>
      <c r="O78">
        <f>(I78*21)/100</f>
      </c>
      <c r="P78" t="s">
        <v>27</v>
      </c>
    </row>
    <row r="79" spans="1:5" ht="12.75">
      <c r="A79" s="36" t="s">
        <v>58</v>
      </c>
      <c r="E79" s="37" t="s">
        <v>54</v>
      </c>
    </row>
    <row r="80" spans="1:5" ht="12.75">
      <c r="A80" s="38" t="s">
        <v>59</v>
      </c>
      <c r="E80" s="39" t="s">
        <v>54</v>
      </c>
    </row>
    <row r="81" spans="1:5" ht="127.5">
      <c r="A81" t="s">
        <v>61</v>
      </c>
      <c r="E81" s="37" t="s">
        <v>437</v>
      </c>
    </row>
    <row r="82" spans="1:16" ht="12.75">
      <c r="A82" s="26" t="s">
        <v>52</v>
      </c>
      <c r="B82" s="31" t="s">
        <v>130</v>
      </c>
      <c r="C82" s="31" t="s">
        <v>195</v>
      </c>
      <c r="D82" s="26" t="s">
        <v>54</v>
      </c>
      <c r="E82" s="32" t="s">
        <v>196</v>
      </c>
      <c r="F82" s="33" t="s">
        <v>70</v>
      </c>
      <c r="G82" s="34">
        <v>1</v>
      </c>
      <c r="H82" s="35">
        <v>0</v>
      </c>
      <c r="I82" s="35">
        <f>ROUND(ROUND(H82,2)*ROUND(G82,3),2)</f>
      </c>
      <c r="J82" s="33" t="s">
        <v>57</v>
      </c>
      <c r="O82">
        <f>(I82*21)/100</f>
      </c>
      <c r="P82" t="s">
        <v>27</v>
      </c>
    </row>
    <row r="83" spans="1:5" ht="12.75">
      <c r="A83" s="36" t="s">
        <v>58</v>
      </c>
      <c r="E83" s="37" t="s">
        <v>54</v>
      </c>
    </row>
    <row r="84" spans="1:5" ht="12.75">
      <c r="A84" s="38" t="s">
        <v>59</v>
      </c>
      <c r="E84" s="39" t="s">
        <v>71</v>
      </c>
    </row>
    <row r="85" spans="1:5" ht="76.5">
      <c r="A85" t="s">
        <v>61</v>
      </c>
      <c r="E85" s="37" t="s">
        <v>438</v>
      </c>
    </row>
    <row r="86" spans="1:16" ht="12.75">
      <c r="A86" s="26" t="s">
        <v>52</v>
      </c>
      <c r="B86" s="31" t="s">
        <v>134</v>
      </c>
      <c r="C86" s="31" t="s">
        <v>232</v>
      </c>
      <c r="D86" s="26" t="s">
        <v>54</v>
      </c>
      <c r="E86" s="32" t="s">
        <v>233</v>
      </c>
      <c r="F86" s="33" t="s">
        <v>56</v>
      </c>
      <c r="G86" s="34">
        <v>15</v>
      </c>
      <c r="H86" s="35">
        <v>0</v>
      </c>
      <c r="I86" s="35">
        <f>ROUND(ROUND(H86,2)*ROUND(G86,3),2)</f>
      </c>
      <c r="J86" s="33" t="s">
        <v>57</v>
      </c>
      <c r="O86">
        <f>(I86*21)/100</f>
      </c>
      <c r="P86" t="s">
        <v>27</v>
      </c>
    </row>
    <row r="87" spans="1:5" ht="12.75">
      <c r="A87" s="36" t="s">
        <v>58</v>
      </c>
      <c r="E87" s="37" t="s">
        <v>54</v>
      </c>
    </row>
    <row r="88" spans="1:5" ht="12.75">
      <c r="A88" s="38" t="s">
        <v>59</v>
      </c>
      <c r="E88" s="39" t="s">
        <v>409</v>
      </c>
    </row>
    <row r="89" spans="1:5" ht="229.5">
      <c r="A89" t="s">
        <v>61</v>
      </c>
      <c r="E89" s="37" t="s">
        <v>439</v>
      </c>
    </row>
    <row r="90" spans="1:16" ht="25.5">
      <c r="A90" s="26" t="s">
        <v>52</v>
      </c>
      <c r="B90" s="31" t="s">
        <v>138</v>
      </c>
      <c r="C90" s="31" t="s">
        <v>260</v>
      </c>
      <c r="D90" s="26" t="s">
        <v>54</v>
      </c>
      <c r="E90" s="32" t="s">
        <v>261</v>
      </c>
      <c r="F90" s="33" t="s">
        <v>262</v>
      </c>
      <c r="G90" s="34">
        <v>30.75</v>
      </c>
      <c r="H90" s="35">
        <v>0</v>
      </c>
      <c r="I90" s="35">
        <f>ROUND(ROUND(H90,2)*ROUND(G90,3),2)</f>
      </c>
      <c r="J90" s="33" t="s">
        <v>57</v>
      </c>
      <c r="O90">
        <f>(I90*21)/100</f>
      </c>
      <c r="P90" t="s">
        <v>27</v>
      </c>
    </row>
    <row r="91" spans="1:5" ht="12.75">
      <c r="A91" s="36" t="s">
        <v>58</v>
      </c>
      <c r="E91" s="37" t="s">
        <v>54</v>
      </c>
    </row>
    <row r="92" spans="1:5" ht="12.75">
      <c r="A92" s="38" t="s">
        <v>59</v>
      </c>
      <c r="E92" s="39" t="s">
        <v>440</v>
      </c>
    </row>
    <row r="93" spans="1:5" ht="140.25">
      <c r="A93" t="s">
        <v>61</v>
      </c>
      <c r="E93" s="37" t="s">
        <v>441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444</v>
      </c>
      <c r="I3" s="40">
        <f>0+I9+I26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442</v>
      </c>
      <c r="D4" s="1"/>
      <c r="E4" s="14" t="s">
        <v>443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444</v>
      </c>
      <c r="D5" s="6"/>
      <c r="E5" s="18" t="s">
        <v>445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  <c r="J6" s="15" t="s">
        <v>47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  <c r="J7" s="15"/>
    </row>
    <row r="8" spans="1:10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  <c r="J8" s="15" t="s">
        <v>48</v>
      </c>
    </row>
    <row r="9" spans="1:18" ht="12.75" customHeight="1">
      <c r="A9" s="27" t="s">
        <v>50</v>
      </c>
      <c r="B9" s="27"/>
      <c r="C9" s="28" t="s">
        <v>33</v>
      </c>
      <c r="D9" s="27"/>
      <c r="E9" s="29" t="s">
        <v>447</v>
      </c>
      <c r="F9" s="27"/>
      <c r="G9" s="27"/>
      <c r="H9" s="27"/>
      <c r="I9" s="30">
        <f>0+Q9</f>
      </c>
      <c r="J9" s="27"/>
      <c r="O9">
        <f>0+R9</f>
      </c>
      <c r="Q9">
        <f>0+I10+I14+I18+I22</f>
      </c>
      <c r="R9">
        <f>0+O10+O14+O18+O22</f>
      </c>
    </row>
    <row r="10" spans="1:16" ht="12.75">
      <c r="A10" s="26" t="s">
        <v>52</v>
      </c>
      <c r="B10" s="31" t="s">
        <v>33</v>
      </c>
      <c r="C10" s="31" t="s">
        <v>448</v>
      </c>
      <c r="D10" s="26" t="s">
        <v>54</v>
      </c>
      <c r="E10" s="32" t="s">
        <v>449</v>
      </c>
      <c r="F10" s="33" t="s">
        <v>377</v>
      </c>
      <c r="G10" s="34">
        <v>1</v>
      </c>
      <c r="H10" s="35">
        <v>0</v>
      </c>
      <c r="I10" s="35">
        <f>ROUND(ROUND(H10,2)*ROUND(G10,3),2)</f>
      </c>
      <c r="J10" s="33" t="s">
        <v>450</v>
      </c>
      <c r="O10">
        <f>(I10*21)/100</f>
      </c>
      <c r="P10" t="s">
        <v>27</v>
      </c>
    </row>
    <row r="11" spans="1:5" ht="12.75">
      <c r="A11" s="36" t="s">
        <v>58</v>
      </c>
      <c r="E11" s="37" t="s">
        <v>451</v>
      </c>
    </row>
    <row r="12" spans="1:5" ht="12.75">
      <c r="A12" s="38" t="s">
        <v>59</v>
      </c>
      <c r="E12" s="39" t="s">
        <v>452</v>
      </c>
    </row>
    <row r="13" spans="1:5" ht="140.25">
      <c r="A13" t="s">
        <v>61</v>
      </c>
      <c r="E13" s="37" t="s">
        <v>453</v>
      </c>
    </row>
    <row r="14" spans="1:16" ht="12.75">
      <c r="A14" s="26" t="s">
        <v>52</v>
      </c>
      <c r="B14" s="31" t="s">
        <v>27</v>
      </c>
      <c r="C14" s="31" t="s">
        <v>454</v>
      </c>
      <c r="D14" s="26" t="s">
        <v>54</v>
      </c>
      <c r="E14" s="32" t="s">
        <v>455</v>
      </c>
      <c r="F14" s="33" t="s">
        <v>377</v>
      </c>
      <c r="G14" s="34">
        <v>1</v>
      </c>
      <c r="H14" s="35">
        <v>0</v>
      </c>
      <c r="I14" s="35">
        <f>ROUND(ROUND(H14,2)*ROUND(G14,3),2)</f>
      </c>
      <c r="J14" s="33" t="s">
        <v>450</v>
      </c>
      <c r="O14">
        <f>(I14*21)/100</f>
      </c>
      <c r="P14" t="s">
        <v>27</v>
      </c>
    </row>
    <row r="15" spans="1:5" ht="12.75">
      <c r="A15" s="36" t="s">
        <v>58</v>
      </c>
      <c r="E15" s="37" t="s">
        <v>451</v>
      </c>
    </row>
    <row r="16" spans="1:5" ht="12.75">
      <c r="A16" s="38" t="s">
        <v>59</v>
      </c>
      <c r="E16" s="39" t="s">
        <v>452</v>
      </c>
    </row>
    <row r="17" spans="1:5" ht="89.25">
      <c r="A17" t="s">
        <v>61</v>
      </c>
      <c r="E17" s="37" t="s">
        <v>456</v>
      </c>
    </row>
    <row r="18" spans="1:16" ht="12.75">
      <c r="A18" s="26" t="s">
        <v>52</v>
      </c>
      <c r="B18" s="31" t="s">
        <v>26</v>
      </c>
      <c r="C18" s="31" t="s">
        <v>457</v>
      </c>
      <c r="D18" s="26" t="s">
        <v>54</v>
      </c>
      <c r="E18" s="32" t="s">
        <v>458</v>
      </c>
      <c r="F18" s="33" t="s">
        <v>377</v>
      </c>
      <c r="G18" s="34">
        <v>1</v>
      </c>
      <c r="H18" s="35">
        <v>0</v>
      </c>
      <c r="I18" s="35">
        <f>ROUND(ROUND(H18,2)*ROUND(G18,3),2)</f>
      </c>
      <c r="J18" s="33" t="s">
        <v>450</v>
      </c>
      <c r="O18">
        <f>(I18*21)/100</f>
      </c>
      <c r="P18" t="s">
        <v>27</v>
      </c>
    </row>
    <row r="19" spans="1:5" ht="12.75">
      <c r="A19" s="36" t="s">
        <v>58</v>
      </c>
      <c r="E19" s="37" t="s">
        <v>451</v>
      </c>
    </row>
    <row r="20" spans="1:5" ht="12.75">
      <c r="A20" s="38" t="s">
        <v>59</v>
      </c>
      <c r="E20" s="39" t="s">
        <v>452</v>
      </c>
    </row>
    <row r="21" spans="1:5" ht="89.25">
      <c r="A21" t="s">
        <v>61</v>
      </c>
      <c r="E21" s="37" t="s">
        <v>459</v>
      </c>
    </row>
    <row r="22" spans="1:16" ht="12.75">
      <c r="A22" s="26" t="s">
        <v>52</v>
      </c>
      <c r="B22" s="31" t="s">
        <v>37</v>
      </c>
      <c r="C22" s="31" t="s">
        <v>460</v>
      </c>
      <c r="D22" s="26" t="s">
        <v>54</v>
      </c>
      <c r="E22" s="32" t="s">
        <v>461</v>
      </c>
      <c r="F22" s="33" t="s">
        <v>377</v>
      </c>
      <c r="G22" s="34">
        <v>1</v>
      </c>
      <c r="H22" s="35">
        <v>0</v>
      </c>
      <c r="I22" s="35">
        <f>ROUND(ROUND(H22,2)*ROUND(G22,3),2)</f>
      </c>
      <c r="J22" s="33" t="s">
        <v>450</v>
      </c>
      <c r="O22">
        <f>(I22*21)/100</f>
      </c>
      <c r="P22" t="s">
        <v>27</v>
      </c>
    </row>
    <row r="23" spans="1:5" ht="12.75">
      <c r="A23" s="36" t="s">
        <v>58</v>
      </c>
      <c r="E23" s="37" t="s">
        <v>462</v>
      </c>
    </row>
    <row r="24" spans="1:5" ht="12.75">
      <c r="A24" s="38" t="s">
        <v>59</v>
      </c>
      <c r="E24" s="39" t="s">
        <v>452</v>
      </c>
    </row>
    <row r="25" spans="1:5" ht="51">
      <c r="A25" t="s">
        <v>61</v>
      </c>
      <c r="E25" s="37" t="s">
        <v>463</v>
      </c>
    </row>
    <row r="26" spans="1:18" ht="12.75" customHeight="1">
      <c r="A26" s="6" t="s">
        <v>50</v>
      </c>
      <c r="B26" s="6"/>
      <c r="C26" s="42" t="s">
        <v>27</v>
      </c>
      <c r="D26" s="6"/>
      <c r="E26" s="29" t="s">
        <v>464</v>
      </c>
      <c r="F26" s="6"/>
      <c r="G26" s="6"/>
      <c r="H26" s="6"/>
      <c r="I26" s="43">
        <f>0+Q26</f>
      </c>
      <c r="J26" s="6"/>
      <c r="O26">
        <f>0+R26</f>
      </c>
      <c r="Q26">
        <f>0+I27+I31+I35</f>
      </c>
      <c r="R26">
        <f>0+O27+O31+O35</f>
      </c>
    </row>
    <row r="27" spans="1:16" ht="12.75">
      <c r="A27" s="26" t="s">
        <v>52</v>
      </c>
      <c r="B27" s="31" t="s">
        <v>39</v>
      </c>
      <c r="C27" s="31" t="s">
        <v>465</v>
      </c>
      <c r="D27" s="26" t="s">
        <v>54</v>
      </c>
      <c r="E27" s="32" t="s">
        <v>466</v>
      </c>
      <c r="F27" s="33" t="s">
        <v>377</v>
      </c>
      <c r="G27" s="34">
        <v>1</v>
      </c>
      <c r="H27" s="35">
        <v>0</v>
      </c>
      <c r="I27" s="35">
        <f>ROUND(ROUND(H27,2)*ROUND(G27,3),2)</f>
      </c>
      <c r="J27" s="33" t="s">
        <v>450</v>
      </c>
      <c r="O27">
        <f>(I27*21)/100</f>
      </c>
      <c r="P27" t="s">
        <v>27</v>
      </c>
    </row>
    <row r="28" spans="1:5" ht="12.75">
      <c r="A28" s="36" t="s">
        <v>58</v>
      </c>
      <c r="E28" s="37" t="s">
        <v>467</v>
      </c>
    </row>
    <row r="29" spans="1:5" ht="12.75">
      <c r="A29" s="38" t="s">
        <v>59</v>
      </c>
      <c r="E29" s="39" t="s">
        <v>452</v>
      </c>
    </row>
    <row r="30" spans="1:5" ht="89.25">
      <c r="A30" t="s">
        <v>61</v>
      </c>
      <c r="E30" s="37" t="s">
        <v>468</v>
      </c>
    </row>
    <row r="31" spans="1:16" ht="12.75">
      <c r="A31" s="26" t="s">
        <v>52</v>
      </c>
      <c r="B31" s="31" t="s">
        <v>41</v>
      </c>
      <c r="C31" s="31" t="s">
        <v>469</v>
      </c>
      <c r="D31" s="26" t="s">
        <v>54</v>
      </c>
      <c r="E31" s="32" t="s">
        <v>470</v>
      </c>
      <c r="F31" s="33" t="s">
        <v>377</v>
      </c>
      <c r="G31" s="34">
        <v>1</v>
      </c>
      <c r="H31" s="35">
        <v>0</v>
      </c>
      <c r="I31" s="35">
        <f>ROUND(ROUND(H31,2)*ROUND(G31,3),2)</f>
      </c>
      <c r="J31" s="33" t="s">
        <v>450</v>
      </c>
      <c r="O31">
        <f>(I31*21)/100</f>
      </c>
      <c r="P31" t="s">
        <v>27</v>
      </c>
    </row>
    <row r="32" spans="1:5" ht="12.75">
      <c r="A32" s="36" t="s">
        <v>58</v>
      </c>
      <c r="E32" s="37" t="s">
        <v>471</v>
      </c>
    </row>
    <row r="33" spans="1:5" ht="12.75">
      <c r="A33" s="38" t="s">
        <v>59</v>
      </c>
      <c r="E33" s="39" t="s">
        <v>452</v>
      </c>
    </row>
    <row r="34" spans="1:5" ht="76.5">
      <c r="A34" t="s">
        <v>61</v>
      </c>
      <c r="E34" s="37" t="s">
        <v>472</v>
      </c>
    </row>
    <row r="35" spans="1:16" ht="12.75">
      <c r="A35" s="26" t="s">
        <v>52</v>
      </c>
      <c r="B35" s="31" t="s">
        <v>82</v>
      </c>
      <c r="C35" s="31" t="s">
        <v>473</v>
      </c>
      <c r="D35" s="26" t="s">
        <v>54</v>
      </c>
      <c r="E35" s="32" t="s">
        <v>474</v>
      </c>
      <c r="F35" s="33" t="s">
        <v>377</v>
      </c>
      <c r="G35" s="34">
        <v>1</v>
      </c>
      <c r="H35" s="35">
        <v>0</v>
      </c>
      <c r="I35" s="35">
        <f>ROUND(ROUND(H35,2)*ROUND(G35,3),2)</f>
      </c>
      <c r="J35" s="33" t="s">
        <v>450</v>
      </c>
      <c r="O35">
        <f>(I35*21)/100</f>
      </c>
      <c r="P35" t="s">
        <v>27</v>
      </c>
    </row>
    <row r="36" spans="1:5" ht="12.75">
      <c r="A36" s="36" t="s">
        <v>58</v>
      </c>
      <c r="E36" s="37" t="s">
        <v>475</v>
      </c>
    </row>
    <row r="37" spans="1:5" ht="12.75">
      <c r="A37" s="38" t="s">
        <v>59</v>
      </c>
      <c r="E37" s="39" t="s">
        <v>452</v>
      </c>
    </row>
    <row r="38" spans="1:5" ht="12.75">
      <c r="A38" t="s">
        <v>61</v>
      </c>
      <c r="E38" s="37" t="s">
        <v>54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0+O9+O30+O51+O60+O65+O90+O107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478</v>
      </c>
      <c r="I3" s="40">
        <f>0+I9+I30+I51+I60+I65+I90+I107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476</v>
      </c>
      <c r="D4" s="1"/>
      <c r="E4" s="14" t="s">
        <v>477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478</v>
      </c>
      <c r="D5" s="6"/>
      <c r="E5" s="18" t="s">
        <v>479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  <c r="J6" s="15" t="s">
        <v>47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  <c r="J7" s="15"/>
    </row>
    <row r="8" spans="1:10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  <c r="J8" s="15" t="s">
        <v>48</v>
      </c>
    </row>
    <row r="9" spans="1:18" ht="12.75" customHeight="1">
      <c r="A9" s="27" t="s">
        <v>50</v>
      </c>
      <c r="B9" s="27"/>
      <c r="C9" s="28" t="s">
        <v>31</v>
      </c>
      <c r="D9" s="27"/>
      <c r="E9" s="29" t="s">
        <v>481</v>
      </c>
      <c r="F9" s="27"/>
      <c r="G9" s="27"/>
      <c r="H9" s="27"/>
      <c r="I9" s="30">
        <f>0+Q9</f>
      </c>
      <c r="J9" s="27"/>
      <c r="O9">
        <f>0+R9</f>
      </c>
      <c r="Q9">
        <f>0+I10+I14+I18+I22+I26</f>
      </c>
      <c r="R9">
        <f>0+O10+O14+O18+O22+O26</f>
      </c>
    </row>
    <row r="10" spans="1:16" ht="25.5">
      <c r="A10" s="26" t="s">
        <v>52</v>
      </c>
      <c r="B10" s="31" t="s">
        <v>33</v>
      </c>
      <c r="C10" s="31" t="s">
        <v>482</v>
      </c>
      <c r="D10" s="26" t="s">
        <v>33</v>
      </c>
      <c r="E10" s="32" t="s">
        <v>483</v>
      </c>
      <c r="F10" s="33" t="s">
        <v>262</v>
      </c>
      <c r="G10" s="34">
        <v>135.895</v>
      </c>
      <c r="H10" s="35">
        <v>0</v>
      </c>
      <c r="I10" s="35">
        <f>ROUND(ROUND(H10,2)*ROUND(G10,3),2)</f>
      </c>
      <c r="J10" s="33" t="s">
        <v>57</v>
      </c>
      <c r="O10">
        <f>(I10*21)/100</f>
      </c>
      <c r="P10" t="s">
        <v>27</v>
      </c>
    </row>
    <row r="11" spans="1:5" ht="12.75">
      <c r="A11" s="36" t="s">
        <v>58</v>
      </c>
      <c r="E11" s="37" t="s">
        <v>484</v>
      </c>
    </row>
    <row r="12" spans="1:5" ht="12.75">
      <c r="A12" s="38" t="s">
        <v>59</v>
      </c>
      <c r="E12" s="39" t="s">
        <v>485</v>
      </c>
    </row>
    <row r="13" spans="1:5" ht="140.25">
      <c r="A13" t="s">
        <v>61</v>
      </c>
      <c r="E13" s="37" t="s">
        <v>486</v>
      </c>
    </row>
    <row r="14" spans="1:16" ht="25.5">
      <c r="A14" s="26" t="s">
        <v>52</v>
      </c>
      <c r="B14" s="31" t="s">
        <v>27</v>
      </c>
      <c r="C14" s="31" t="s">
        <v>487</v>
      </c>
      <c r="D14" s="26" t="s">
        <v>33</v>
      </c>
      <c r="E14" s="32" t="s">
        <v>488</v>
      </c>
      <c r="F14" s="33" t="s">
        <v>262</v>
      </c>
      <c r="G14" s="34">
        <v>14.4</v>
      </c>
      <c r="H14" s="35">
        <v>0</v>
      </c>
      <c r="I14" s="35">
        <f>ROUND(ROUND(H14,2)*ROUND(G14,3),2)</f>
      </c>
      <c r="J14" s="33" t="s">
        <v>489</v>
      </c>
      <c r="O14">
        <f>(I14*21)/100</f>
      </c>
      <c r="P14" t="s">
        <v>27</v>
      </c>
    </row>
    <row r="15" spans="1:5" ht="12.75">
      <c r="A15" s="36" t="s">
        <v>58</v>
      </c>
      <c r="E15" s="37" t="s">
        <v>490</v>
      </c>
    </row>
    <row r="16" spans="1:5" ht="12.75">
      <c r="A16" s="38" t="s">
        <v>59</v>
      </c>
      <c r="E16" s="39" t="s">
        <v>491</v>
      </c>
    </row>
    <row r="17" spans="1:5" ht="153">
      <c r="A17" t="s">
        <v>61</v>
      </c>
      <c r="E17" s="37" t="s">
        <v>492</v>
      </c>
    </row>
    <row r="18" spans="1:16" ht="25.5">
      <c r="A18" s="26" t="s">
        <v>52</v>
      </c>
      <c r="B18" s="31" t="s">
        <v>26</v>
      </c>
      <c r="C18" s="31" t="s">
        <v>493</v>
      </c>
      <c r="D18" s="26" t="s">
        <v>33</v>
      </c>
      <c r="E18" s="32" t="s">
        <v>494</v>
      </c>
      <c r="F18" s="33" t="s">
        <v>262</v>
      </c>
      <c r="G18" s="34">
        <v>866.125</v>
      </c>
      <c r="H18" s="35">
        <v>0</v>
      </c>
      <c r="I18" s="35">
        <f>ROUND(ROUND(H18,2)*ROUND(G18,3),2)</f>
      </c>
      <c r="J18" s="33" t="s">
        <v>57</v>
      </c>
      <c r="O18">
        <f>(I18*21)/100</f>
      </c>
      <c r="P18" t="s">
        <v>27</v>
      </c>
    </row>
    <row r="19" spans="1:5" ht="12.75">
      <c r="A19" s="36" t="s">
        <v>58</v>
      </c>
      <c r="E19" s="37" t="s">
        <v>495</v>
      </c>
    </row>
    <row r="20" spans="1:5" ht="12.75">
      <c r="A20" s="38" t="s">
        <v>59</v>
      </c>
      <c r="E20" s="39" t="s">
        <v>496</v>
      </c>
    </row>
    <row r="21" spans="1:5" ht="102">
      <c r="A21" t="s">
        <v>61</v>
      </c>
      <c r="E21" s="37" t="s">
        <v>497</v>
      </c>
    </row>
    <row r="22" spans="1:16" ht="25.5">
      <c r="A22" s="26" t="s">
        <v>52</v>
      </c>
      <c r="B22" s="31" t="s">
        <v>37</v>
      </c>
      <c r="C22" s="31" t="s">
        <v>498</v>
      </c>
      <c r="D22" s="26" t="s">
        <v>33</v>
      </c>
      <c r="E22" s="32" t="s">
        <v>499</v>
      </c>
      <c r="F22" s="33" t="s">
        <v>262</v>
      </c>
      <c r="G22" s="34">
        <v>8.64</v>
      </c>
      <c r="H22" s="35">
        <v>0</v>
      </c>
      <c r="I22" s="35">
        <f>ROUND(ROUND(H22,2)*ROUND(G22,3),2)</f>
      </c>
      <c r="J22" s="33" t="s">
        <v>57</v>
      </c>
      <c r="O22">
        <f>(I22*21)/100</f>
      </c>
      <c r="P22" t="s">
        <v>27</v>
      </c>
    </row>
    <row r="23" spans="1:5" ht="12.75">
      <c r="A23" s="36" t="s">
        <v>58</v>
      </c>
      <c r="E23" s="37" t="s">
        <v>500</v>
      </c>
    </row>
    <row r="24" spans="1:5" ht="12.75">
      <c r="A24" s="38" t="s">
        <v>59</v>
      </c>
      <c r="E24" s="39" t="s">
        <v>501</v>
      </c>
    </row>
    <row r="25" spans="1:5" ht="140.25">
      <c r="A25" t="s">
        <v>61</v>
      </c>
      <c r="E25" s="37" t="s">
        <v>263</v>
      </c>
    </row>
    <row r="26" spans="1:16" ht="25.5">
      <c r="A26" s="26" t="s">
        <v>52</v>
      </c>
      <c r="B26" s="31" t="s">
        <v>39</v>
      </c>
      <c r="C26" s="31" t="s">
        <v>502</v>
      </c>
      <c r="D26" s="26" t="s">
        <v>33</v>
      </c>
      <c r="E26" s="32" t="s">
        <v>503</v>
      </c>
      <c r="F26" s="33" t="s">
        <v>262</v>
      </c>
      <c r="G26" s="34">
        <v>0.043</v>
      </c>
      <c r="H26" s="35">
        <v>0</v>
      </c>
      <c r="I26" s="35">
        <f>ROUND(ROUND(H26,2)*ROUND(G26,3),2)</f>
      </c>
      <c r="J26" s="33" t="s">
        <v>57</v>
      </c>
      <c r="O26">
        <f>(I26*21)/100</f>
      </c>
      <c r="P26" t="s">
        <v>27</v>
      </c>
    </row>
    <row r="27" spans="1:5" ht="12.75">
      <c r="A27" s="36" t="s">
        <v>58</v>
      </c>
      <c r="E27" s="37" t="s">
        <v>500</v>
      </c>
    </row>
    <row r="28" spans="1:5" ht="12.75">
      <c r="A28" s="38" t="s">
        <v>59</v>
      </c>
      <c r="E28" s="39" t="s">
        <v>504</v>
      </c>
    </row>
    <row r="29" spans="1:5" ht="140.25">
      <c r="A29" t="s">
        <v>61</v>
      </c>
      <c r="E29" s="37" t="s">
        <v>505</v>
      </c>
    </row>
    <row r="30" spans="1:18" ht="12.75" customHeight="1">
      <c r="A30" s="6" t="s">
        <v>50</v>
      </c>
      <c r="B30" s="6"/>
      <c r="C30" s="42" t="s">
        <v>33</v>
      </c>
      <c r="D30" s="6"/>
      <c r="E30" s="29" t="s">
        <v>506</v>
      </c>
      <c r="F30" s="6"/>
      <c r="G30" s="6"/>
      <c r="H30" s="6"/>
      <c r="I30" s="43">
        <f>0+Q30</f>
      </c>
      <c r="J30" s="6"/>
      <c r="O30">
        <f>0+R30</f>
      </c>
      <c r="Q30">
        <f>0+I31+I35+I39+I43+I47</f>
      </c>
      <c r="R30">
        <f>0+O31+O35+O39+O43+O47</f>
      </c>
    </row>
    <row r="31" spans="1:16" ht="12.75">
      <c r="A31" s="26" t="s">
        <v>52</v>
      </c>
      <c r="B31" s="31" t="s">
        <v>82</v>
      </c>
      <c r="C31" s="31" t="s">
        <v>507</v>
      </c>
      <c r="D31" s="26" t="s">
        <v>33</v>
      </c>
      <c r="E31" s="32" t="s">
        <v>508</v>
      </c>
      <c r="F31" s="33" t="s">
        <v>56</v>
      </c>
      <c r="G31" s="34">
        <v>422.5</v>
      </c>
      <c r="H31" s="35">
        <v>0</v>
      </c>
      <c r="I31" s="35">
        <f>ROUND(ROUND(H31,2)*ROUND(G31,3),2)</f>
      </c>
      <c r="J31" s="33" t="s">
        <v>57</v>
      </c>
      <c r="O31">
        <f>(I31*21)/100</f>
      </c>
      <c r="P31" t="s">
        <v>27</v>
      </c>
    </row>
    <row r="32" spans="1:5" ht="12.75">
      <c r="A32" s="36" t="s">
        <v>58</v>
      </c>
      <c r="E32" s="37" t="s">
        <v>495</v>
      </c>
    </row>
    <row r="33" spans="1:5" ht="12.75">
      <c r="A33" s="38" t="s">
        <v>59</v>
      </c>
      <c r="E33" s="39" t="s">
        <v>509</v>
      </c>
    </row>
    <row r="34" spans="1:5" ht="229.5">
      <c r="A34" t="s">
        <v>61</v>
      </c>
      <c r="E34" s="37" t="s">
        <v>510</v>
      </c>
    </row>
    <row r="35" spans="1:16" ht="12.75">
      <c r="A35" s="26" t="s">
        <v>52</v>
      </c>
      <c r="B35" s="31" t="s">
        <v>87</v>
      </c>
      <c r="C35" s="31" t="s">
        <v>511</v>
      </c>
      <c r="D35" s="26" t="s">
        <v>33</v>
      </c>
      <c r="E35" s="32" t="s">
        <v>512</v>
      </c>
      <c r="F35" s="33" t="s">
        <v>56</v>
      </c>
      <c r="G35" s="34">
        <v>21.5</v>
      </c>
      <c r="H35" s="35">
        <v>0</v>
      </c>
      <c r="I35" s="35">
        <f>ROUND(ROUND(H35,2)*ROUND(G35,3),2)</f>
      </c>
      <c r="J35" s="33" t="s">
        <v>57</v>
      </c>
      <c r="O35">
        <f>(I35*21)/100</f>
      </c>
      <c r="P35" t="s">
        <v>27</v>
      </c>
    </row>
    <row r="36" spans="1:5" ht="12.75">
      <c r="A36" s="36" t="s">
        <v>58</v>
      </c>
      <c r="E36" s="37" t="s">
        <v>490</v>
      </c>
    </row>
    <row r="37" spans="1:5" ht="12.75">
      <c r="A37" s="38" t="s">
        <v>59</v>
      </c>
      <c r="E37" s="39" t="s">
        <v>513</v>
      </c>
    </row>
    <row r="38" spans="1:5" ht="102">
      <c r="A38" t="s">
        <v>61</v>
      </c>
      <c r="E38" s="37" t="s">
        <v>514</v>
      </c>
    </row>
    <row r="39" spans="1:16" ht="12.75">
      <c r="A39" s="26" t="s">
        <v>52</v>
      </c>
      <c r="B39" s="31" t="s">
        <v>44</v>
      </c>
      <c r="C39" s="31" t="s">
        <v>515</v>
      </c>
      <c r="D39" s="26" t="s">
        <v>33</v>
      </c>
      <c r="E39" s="32" t="s">
        <v>516</v>
      </c>
      <c r="F39" s="33" t="s">
        <v>56</v>
      </c>
      <c r="G39" s="34">
        <v>7.5</v>
      </c>
      <c r="H39" s="35">
        <v>0</v>
      </c>
      <c r="I39" s="35">
        <f>ROUND(ROUND(H39,2)*ROUND(G39,3),2)</f>
      </c>
      <c r="J39" s="33" t="s">
        <v>57</v>
      </c>
      <c r="O39">
        <f>(I39*21)/100</f>
      </c>
      <c r="P39" t="s">
        <v>27</v>
      </c>
    </row>
    <row r="40" spans="1:5" ht="12.75">
      <c r="A40" s="36" t="s">
        <v>58</v>
      </c>
      <c r="E40" s="37" t="s">
        <v>517</v>
      </c>
    </row>
    <row r="41" spans="1:5" ht="12.75">
      <c r="A41" s="38" t="s">
        <v>59</v>
      </c>
      <c r="E41" s="39" t="s">
        <v>518</v>
      </c>
    </row>
    <row r="42" spans="1:5" ht="318.75">
      <c r="A42" t="s">
        <v>61</v>
      </c>
      <c r="E42" s="37" t="s">
        <v>519</v>
      </c>
    </row>
    <row r="43" spans="1:16" ht="12.75">
      <c r="A43" s="26" t="s">
        <v>52</v>
      </c>
      <c r="B43" s="31" t="s">
        <v>46</v>
      </c>
      <c r="C43" s="31" t="s">
        <v>520</v>
      </c>
      <c r="D43" s="26" t="s">
        <v>33</v>
      </c>
      <c r="E43" s="32" t="s">
        <v>521</v>
      </c>
      <c r="F43" s="33" t="s">
        <v>56</v>
      </c>
      <c r="G43" s="34">
        <v>7.5</v>
      </c>
      <c r="H43" s="35">
        <v>0</v>
      </c>
      <c r="I43" s="35">
        <f>ROUND(ROUND(H43,2)*ROUND(G43,3),2)</f>
      </c>
      <c r="J43" s="33" t="s">
        <v>57</v>
      </c>
      <c r="O43">
        <f>(I43*21)/100</f>
      </c>
      <c r="P43" t="s">
        <v>27</v>
      </c>
    </row>
    <row r="44" spans="1:5" ht="12.75">
      <c r="A44" s="36" t="s">
        <v>58</v>
      </c>
      <c r="E44" s="37" t="s">
        <v>522</v>
      </c>
    </row>
    <row r="45" spans="1:5" ht="12.75">
      <c r="A45" s="38" t="s">
        <v>59</v>
      </c>
      <c r="E45" s="39" t="s">
        <v>523</v>
      </c>
    </row>
    <row r="46" spans="1:5" ht="229.5">
      <c r="A46" t="s">
        <v>61</v>
      </c>
      <c r="E46" s="37" t="s">
        <v>524</v>
      </c>
    </row>
    <row r="47" spans="1:16" ht="12.75">
      <c r="A47" s="26" t="s">
        <v>52</v>
      </c>
      <c r="B47" s="31" t="s">
        <v>48</v>
      </c>
      <c r="C47" s="31" t="s">
        <v>525</v>
      </c>
      <c r="D47" s="26" t="s">
        <v>33</v>
      </c>
      <c r="E47" s="32" t="s">
        <v>526</v>
      </c>
      <c r="F47" s="33" t="s">
        <v>307</v>
      </c>
      <c r="G47" s="34">
        <v>433.57</v>
      </c>
      <c r="H47" s="35">
        <v>0</v>
      </c>
      <c r="I47" s="35">
        <f>ROUND(ROUND(H47,2)*ROUND(G47,3),2)</f>
      </c>
      <c r="J47" s="33" t="s">
        <v>57</v>
      </c>
      <c r="O47">
        <f>(I47*21)/100</f>
      </c>
      <c r="P47" t="s">
        <v>27</v>
      </c>
    </row>
    <row r="48" spans="1:5" ht="12.75">
      <c r="A48" s="36" t="s">
        <v>58</v>
      </c>
      <c r="E48" s="37" t="s">
        <v>527</v>
      </c>
    </row>
    <row r="49" spans="1:5" ht="12.75">
      <c r="A49" s="38" t="s">
        <v>59</v>
      </c>
      <c r="E49" s="39" t="s">
        <v>528</v>
      </c>
    </row>
    <row r="50" spans="1:5" ht="25.5">
      <c r="A50" t="s">
        <v>61</v>
      </c>
      <c r="E50" s="37" t="s">
        <v>529</v>
      </c>
    </row>
    <row r="51" spans="1:18" ht="12.75" customHeight="1">
      <c r="A51" s="6" t="s">
        <v>50</v>
      </c>
      <c r="B51" s="6"/>
      <c r="C51" s="42" t="s">
        <v>27</v>
      </c>
      <c r="D51" s="6"/>
      <c r="E51" s="29" t="s">
        <v>530</v>
      </c>
      <c r="F51" s="6"/>
      <c r="G51" s="6"/>
      <c r="H51" s="6"/>
      <c r="I51" s="43">
        <f>0+Q51</f>
      </c>
      <c r="J51" s="6"/>
      <c r="O51">
        <f>0+R51</f>
      </c>
      <c r="Q51">
        <f>0+I52+I56</f>
      </c>
      <c r="R51">
        <f>0+O52+O56</f>
      </c>
    </row>
    <row r="52" spans="1:16" ht="12.75">
      <c r="A52" s="26" t="s">
        <v>52</v>
      </c>
      <c r="B52" s="31" t="s">
        <v>99</v>
      </c>
      <c r="C52" s="31" t="s">
        <v>531</v>
      </c>
      <c r="D52" s="26" t="s">
        <v>33</v>
      </c>
      <c r="E52" s="32" t="s">
        <v>532</v>
      </c>
      <c r="F52" s="33" t="s">
        <v>65</v>
      </c>
      <c r="G52" s="34">
        <v>61.9</v>
      </c>
      <c r="H52" s="35">
        <v>0</v>
      </c>
      <c r="I52" s="35">
        <f>ROUND(ROUND(H52,2)*ROUND(G52,3),2)</f>
      </c>
      <c r="J52" s="33" t="s">
        <v>57</v>
      </c>
      <c r="O52">
        <f>(I52*21)/100</f>
      </c>
      <c r="P52" t="s">
        <v>27</v>
      </c>
    </row>
    <row r="53" spans="1:5" ht="12.75">
      <c r="A53" s="36" t="s">
        <v>58</v>
      </c>
      <c r="E53" s="37" t="s">
        <v>490</v>
      </c>
    </row>
    <row r="54" spans="1:5" ht="12.75">
      <c r="A54" s="38" t="s">
        <v>59</v>
      </c>
      <c r="E54" s="39" t="s">
        <v>523</v>
      </c>
    </row>
    <row r="55" spans="1:5" ht="191.25">
      <c r="A55" t="s">
        <v>61</v>
      </c>
      <c r="E55" s="37" t="s">
        <v>533</v>
      </c>
    </row>
    <row r="56" spans="1:16" ht="12.75">
      <c r="A56" s="26" t="s">
        <v>52</v>
      </c>
      <c r="B56" s="31" t="s">
        <v>105</v>
      </c>
      <c r="C56" s="31" t="s">
        <v>534</v>
      </c>
      <c r="D56" s="26" t="s">
        <v>33</v>
      </c>
      <c r="E56" s="32" t="s">
        <v>535</v>
      </c>
      <c r="F56" s="33" t="s">
        <v>307</v>
      </c>
      <c r="G56" s="34">
        <v>446.52</v>
      </c>
      <c r="H56" s="35">
        <v>0</v>
      </c>
      <c r="I56" s="35">
        <f>ROUND(ROUND(H56,2)*ROUND(G56,3),2)</f>
      </c>
      <c r="J56" s="33" t="s">
        <v>57</v>
      </c>
      <c r="O56">
        <f>(I56*21)/100</f>
      </c>
      <c r="P56" t="s">
        <v>27</v>
      </c>
    </row>
    <row r="57" spans="1:5" ht="12.75">
      <c r="A57" s="36" t="s">
        <v>58</v>
      </c>
      <c r="E57" s="37" t="s">
        <v>490</v>
      </c>
    </row>
    <row r="58" spans="1:5" ht="12.75">
      <c r="A58" s="38" t="s">
        <v>59</v>
      </c>
      <c r="E58" s="39" t="s">
        <v>523</v>
      </c>
    </row>
    <row r="59" spans="1:5" ht="102">
      <c r="A59" t="s">
        <v>61</v>
      </c>
      <c r="E59" s="37" t="s">
        <v>536</v>
      </c>
    </row>
    <row r="60" spans="1:18" ht="12.75" customHeight="1">
      <c r="A60" s="6" t="s">
        <v>50</v>
      </c>
      <c r="B60" s="6"/>
      <c r="C60" s="42" t="s">
        <v>26</v>
      </c>
      <c r="D60" s="6"/>
      <c r="E60" s="29" t="s">
        <v>537</v>
      </c>
      <c r="F60" s="6"/>
      <c r="G60" s="6"/>
      <c r="H60" s="6"/>
      <c r="I60" s="43">
        <f>0+Q60</f>
      </c>
      <c r="J60" s="6"/>
      <c r="O60">
        <f>0+R60</f>
      </c>
      <c r="Q60">
        <f>0+I61</f>
      </c>
      <c r="R60">
        <f>0+O61</f>
      </c>
    </row>
    <row r="61" spans="1:16" ht="12.75">
      <c r="A61" s="26" t="s">
        <v>52</v>
      </c>
      <c r="B61" s="31" t="s">
        <v>110</v>
      </c>
      <c r="C61" s="31" t="s">
        <v>538</v>
      </c>
      <c r="D61" s="26" t="s">
        <v>33</v>
      </c>
      <c r="E61" s="32" t="s">
        <v>539</v>
      </c>
      <c r="F61" s="33" t="s">
        <v>56</v>
      </c>
      <c r="G61" s="34">
        <v>0.955</v>
      </c>
      <c r="H61" s="35">
        <v>0</v>
      </c>
      <c r="I61" s="35">
        <f>ROUND(ROUND(H61,2)*ROUND(G61,3),2)</f>
      </c>
      <c r="J61" s="33" t="s">
        <v>57</v>
      </c>
      <c r="O61">
        <f>(I61*21)/100</f>
      </c>
      <c r="P61" t="s">
        <v>27</v>
      </c>
    </row>
    <row r="62" spans="1:5" ht="12.75">
      <c r="A62" s="36" t="s">
        <v>58</v>
      </c>
      <c r="E62" s="37" t="s">
        <v>540</v>
      </c>
    </row>
    <row r="63" spans="1:5" ht="12.75">
      <c r="A63" s="38" t="s">
        <v>59</v>
      </c>
      <c r="E63" s="39" t="s">
        <v>541</v>
      </c>
    </row>
    <row r="64" spans="1:5" ht="409.5">
      <c r="A64" t="s">
        <v>61</v>
      </c>
      <c r="E64" s="37" t="s">
        <v>542</v>
      </c>
    </row>
    <row r="65" spans="1:18" ht="12.75" customHeight="1">
      <c r="A65" s="6" t="s">
        <v>50</v>
      </c>
      <c r="B65" s="6"/>
      <c r="C65" s="42" t="s">
        <v>39</v>
      </c>
      <c r="D65" s="6"/>
      <c r="E65" s="29" t="s">
        <v>543</v>
      </c>
      <c r="F65" s="6"/>
      <c r="G65" s="6"/>
      <c r="H65" s="6"/>
      <c r="I65" s="43">
        <f>0+Q65</f>
      </c>
      <c r="J65" s="6"/>
      <c r="O65">
        <f>0+R65</f>
      </c>
      <c r="Q65">
        <f>0+I66+I70+I74+I78+I82+I86</f>
      </c>
      <c r="R65">
        <f>0+O66+O70+O74+O78+O82+O86</f>
      </c>
    </row>
    <row r="66" spans="1:16" ht="12.75">
      <c r="A66" s="26" t="s">
        <v>52</v>
      </c>
      <c r="B66" s="31" t="s">
        <v>119</v>
      </c>
      <c r="C66" s="31" t="s">
        <v>544</v>
      </c>
      <c r="D66" s="26" t="s">
        <v>33</v>
      </c>
      <c r="E66" s="32" t="s">
        <v>545</v>
      </c>
      <c r="F66" s="33" t="s">
        <v>56</v>
      </c>
      <c r="G66" s="34">
        <v>168.25</v>
      </c>
      <c r="H66" s="35">
        <v>0</v>
      </c>
      <c r="I66" s="35">
        <f>ROUND(ROUND(H66,2)*ROUND(G66,3),2)</f>
      </c>
      <c r="J66" s="33" t="s">
        <v>57</v>
      </c>
      <c r="O66">
        <f>(I66*21)/100</f>
      </c>
      <c r="P66" t="s">
        <v>27</v>
      </c>
    </row>
    <row r="67" spans="1:5" ht="12.75">
      <c r="A67" s="36" t="s">
        <v>58</v>
      </c>
      <c r="E67" s="37" t="s">
        <v>546</v>
      </c>
    </row>
    <row r="68" spans="1:5" ht="12.75">
      <c r="A68" s="38" t="s">
        <v>59</v>
      </c>
      <c r="E68" s="39" t="s">
        <v>547</v>
      </c>
    </row>
    <row r="69" spans="1:5" ht="38.25">
      <c r="A69" t="s">
        <v>61</v>
      </c>
      <c r="E69" s="37" t="s">
        <v>548</v>
      </c>
    </row>
    <row r="70" spans="1:16" ht="25.5">
      <c r="A70" s="26" t="s">
        <v>52</v>
      </c>
      <c r="B70" s="31" t="s">
        <v>122</v>
      </c>
      <c r="C70" s="31" t="s">
        <v>549</v>
      </c>
      <c r="D70" s="26" t="s">
        <v>33</v>
      </c>
      <c r="E70" s="32" t="s">
        <v>550</v>
      </c>
      <c r="F70" s="33" t="s">
        <v>65</v>
      </c>
      <c r="G70" s="34">
        <v>1654.974</v>
      </c>
      <c r="H70" s="35">
        <v>0</v>
      </c>
      <c r="I70" s="35">
        <f>ROUND(ROUND(H70,2)*ROUND(G70,3),2)</f>
      </c>
      <c r="J70" s="33" t="s">
        <v>57</v>
      </c>
      <c r="O70">
        <f>(I70*21)/100</f>
      </c>
      <c r="P70" t="s">
        <v>27</v>
      </c>
    </row>
    <row r="71" spans="1:5" ht="12.75">
      <c r="A71" s="36" t="s">
        <v>58</v>
      </c>
      <c r="E71" s="37" t="s">
        <v>484</v>
      </c>
    </row>
    <row r="72" spans="1:5" ht="12.75">
      <c r="A72" s="38" t="s">
        <v>59</v>
      </c>
      <c r="E72" s="39" t="s">
        <v>551</v>
      </c>
    </row>
    <row r="73" spans="1:5" ht="63.75">
      <c r="A73" t="s">
        <v>61</v>
      </c>
      <c r="E73" s="37" t="s">
        <v>552</v>
      </c>
    </row>
    <row r="74" spans="1:16" ht="12.75">
      <c r="A74" s="26" t="s">
        <v>52</v>
      </c>
      <c r="B74" s="31" t="s">
        <v>126</v>
      </c>
      <c r="C74" s="31" t="s">
        <v>553</v>
      </c>
      <c r="D74" s="26" t="s">
        <v>33</v>
      </c>
      <c r="E74" s="32" t="s">
        <v>554</v>
      </c>
      <c r="F74" s="33" t="s">
        <v>65</v>
      </c>
      <c r="G74" s="34">
        <v>29.508</v>
      </c>
      <c r="H74" s="35">
        <v>0</v>
      </c>
      <c r="I74" s="35">
        <f>ROUND(ROUND(H74,2)*ROUND(G74,3),2)</f>
      </c>
      <c r="J74" s="33" t="s">
        <v>489</v>
      </c>
      <c r="O74">
        <f>(I74*21)/100</f>
      </c>
      <c r="P74" t="s">
        <v>27</v>
      </c>
    </row>
    <row r="75" spans="1:5" ht="12.75">
      <c r="A75" s="36" t="s">
        <v>58</v>
      </c>
      <c r="E75" s="37" t="s">
        <v>555</v>
      </c>
    </row>
    <row r="76" spans="1:5" ht="12.75">
      <c r="A76" s="38" t="s">
        <v>59</v>
      </c>
      <c r="E76" s="39" t="s">
        <v>490</v>
      </c>
    </row>
    <row r="77" spans="1:5" ht="357">
      <c r="A77" t="s">
        <v>61</v>
      </c>
      <c r="E77" s="37" t="s">
        <v>556</v>
      </c>
    </row>
    <row r="78" spans="1:16" ht="12.75">
      <c r="A78" s="26" t="s">
        <v>52</v>
      </c>
      <c r="B78" s="31" t="s">
        <v>130</v>
      </c>
      <c r="C78" s="31" t="s">
        <v>557</v>
      </c>
      <c r="D78" s="26" t="s">
        <v>33</v>
      </c>
      <c r="E78" s="32" t="s">
        <v>558</v>
      </c>
      <c r="F78" s="33" t="s">
        <v>65</v>
      </c>
      <c r="G78" s="34">
        <v>35.144</v>
      </c>
      <c r="H78" s="35">
        <v>0</v>
      </c>
      <c r="I78" s="35">
        <f>ROUND(ROUND(H78,2)*ROUND(G78,3),2)</f>
      </c>
      <c r="J78" s="33" t="s">
        <v>489</v>
      </c>
      <c r="O78">
        <f>(I78*21)/100</f>
      </c>
      <c r="P78" t="s">
        <v>27</v>
      </c>
    </row>
    <row r="79" spans="1:5" ht="12.75">
      <c r="A79" s="36" t="s">
        <v>58</v>
      </c>
      <c r="E79" s="37" t="s">
        <v>559</v>
      </c>
    </row>
    <row r="80" spans="1:5" ht="12.75">
      <c r="A80" s="38" t="s">
        <v>59</v>
      </c>
      <c r="E80" s="39" t="s">
        <v>490</v>
      </c>
    </row>
    <row r="81" spans="1:5" ht="357">
      <c r="A81" t="s">
        <v>61</v>
      </c>
      <c r="E81" s="37" t="s">
        <v>556</v>
      </c>
    </row>
    <row r="82" spans="1:16" ht="25.5">
      <c r="A82" s="26" t="s">
        <v>52</v>
      </c>
      <c r="B82" s="31" t="s">
        <v>134</v>
      </c>
      <c r="C82" s="31" t="s">
        <v>560</v>
      </c>
      <c r="D82" s="26" t="s">
        <v>33</v>
      </c>
      <c r="E82" s="32" t="s">
        <v>561</v>
      </c>
      <c r="F82" s="33" t="s">
        <v>56</v>
      </c>
      <c r="G82" s="34">
        <v>126.024</v>
      </c>
      <c r="H82" s="35">
        <v>0</v>
      </c>
      <c r="I82" s="35">
        <f>ROUND(ROUND(H82,2)*ROUND(G82,3),2)</f>
      </c>
      <c r="J82" s="33" t="s">
        <v>57</v>
      </c>
      <c r="O82">
        <f>(I82*21)/100</f>
      </c>
      <c r="P82" t="s">
        <v>27</v>
      </c>
    </row>
    <row r="83" spans="1:5" ht="12.75">
      <c r="A83" s="36" t="s">
        <v>58</v>
      </c>
      <c r="E83" s="37" t="s">
        <v>562</v>
      </c>
    </row>
    <row r="84" spans="1:5" ht="12.75">
      <c r="A84" s="38" t="s">
        <v>59</v>
      </c>
      <c r="E84" s="39" t="s">
        <v>563</v>
      </c>
    </row>
    <row r="85" spans="1:5" ht="280.5">
      <c r="A85" t="s">
        <v>61</v>
      </c>
      <c r="E85" s="37" t="s">
        <v>564</v>
      </c>
    </row>
    <row r="86" spans="1:16" ht="12.75">
      <c r="A86" s="26" t="s">
        <v>52</v>
      </c>
      <c r="B86" s="31" t="s">
        <v>138</v>
      </c>
      <c r="C86" s="31" t="s">
        <v>565</v>
      </c>
      <c r="D86" s="26" t="s">
        <v>33</v>
      </c>
      <c r="E86" s="32" t="s">
        <v>566</v>
      </c>
      <c r="F86" s="33" t="s">
        <v>65</v>
      </c>
      <c r="G86" s="34">
        <v>551.658</v>
      </c>
      <c r="H86" s="35">
        <v>0</v>
      </c>
      <c r="I86" s="35">
        <f>ROUND(ROUND(H86,2)*ROUND(G86,3),2)</f>
      </c>
      <c r="J86" s="33" t="s">
        <v>57</v>
      </c>
      <c r="O86">
        <f>(I86*21)/100</f>
      </c>
      <c r="P86" t="s">
        <v>27</v>
      </c>
    </row>
    <row r="87" spans="1:5" ht="12.75">
      <c r="A87" s="36" t="s">
        <v>58</v>
      </c>
      <c r="E87" s="37" t="s">
        <v>484</v>
      </c>
    </row>
    <row r="88" spans="1:5" ht="12.75">
      <c r="A88" s="38" t="s">
        <v>59</v>
      </c>
      <c r="E88" s="39" t="s">
        <v>490</v>
      </c>
    </row>
    <row r="89" spans="1:5" ht="114.75">
      <c r="A89" t="s">
        <v>61</v>
      </c>
      <c r="E89" s="37" t="s">
        <v>567</v>
      </c>
    </row>
    <row r="90" spans="1:18" ht="12.75" customHeight="1">
      <c r="A90" s="6" t="s">
        <v>50</v>
      </c>
      <c r="B90" s="6"/>
      <c r="C90" s="42" t="s">
        <v>87</v>
      </c>
      <c r="D90" s="6"/>
      <c r="E90" s="29" t="s">
        <v>568</v>
      </c>
      <c r="F90" s="6"/>
      <c r="G90" s="6"/>
      <c r="H90" s="6"/>
      <c r="I90" s="43">
        <f>0+Q90</f>
      </c>
      <c r="J90" s="6"/>
      <c r="O90">
        <f>0+R90</f>
      </c>
      <c r="Q90">
        <f>0+I91+I95+I99+I103</f>
      </c>
      <c r="R90">
        <f>0+O91+O95+O99+O103</f>
      </c>
    </row>
    <row r="91" spans="1:16" ht="12.75">
      <c r="A91" s="26" t="s">
        <v>52</v>
      </c>
      <c r="B91" s="31" t="s">
        <v>146</v>
      </c>
      <c r="C91" s="31" t="s">
        <v>569</v>
      </c>
      <c r="D91" s="26" t="s">
        <v>33</v>
      </c>
      <c r="E91" s="32" t="s">
        <v>570</v>
      </c>
      <c r="F91" s="33" t="s">
        <v>65</v>
      </c>
      <c r="G91" s="34">
        <v>7.5</v>
      </c>
      <c r="H91" s="35">
        <v>0</v>
      </c>
      <c r="I91" s="35">
        <f>ROUND(ROUND(H91,2)*ROUND(G91,3),2)</f>
      </c>
      <c r="J91" s="33" t="s">
        <v>57</v>
      </c>
      <c r="O91">
        <f>(I91*21)/100</f>
      </c>
      <c r="P91" t="s">
        <v>27</v>
      </c>
    </row>
    <row r="92" spans="1:5" ht="12.75">
      <c r="A92" s="36" t="s">
        <v>58</v>
      </c>
      <c r="E92" s="37" t="s">
        <v>571</v>
      </c>
    </row>
    <row r="93" spans="1:5" ht="12.75">
      <c r="A93" s="38" t="s">
        <v>59</v>
      </c>
      <c r="E93" s="39" t="s">
        <v>572</v>
      </c>
    </row>
    <row r="94" spans="1:5" ht="255">
      <c r="A94" t="s">
        <v>61</v>
      </c>
      <c r="E94" s="37" t="s">
        <v>573</v>
      </c>
    </row>
    <row r="95" spans="1:16" ht="12.75">
      <c r="A95" s="26" t="s">
        <v>52</v>
      </c>
      <c r="B95" s="31" t="s">
        <v>150</v>
      </c>
      <c r="C95" s="31" t="s">
        <v>574</v>
      </c>
      <c r="D95" s="26" t="s">
        <v>33</v>
      </c>
      <c r="E95" s="32" t="s">
        <v>575</v>
      </c>
      <c r="F95" s="33" t="s">
        <v>65</v>
      </c>
      <c r="G95" s="34">
        <v>9</v>
      </c>
      <c r="H95" s="35">
        <v>0</v>
      </c>
      <c r="I95" s="35">
        <f>ROUND(ROUND(H95,2)*ROUND(G95,3),2)</f>
      </c>
      <c r="J95" s="33" t="s">
        <v>57</v>
      </c>
      <c r="O95">
        <f>(I95*21)/100</f>
      </c>
      <c r="P95" t="s">
        <v>27</v>
      </c>
    </row>
    <row r="96" spans="1:5" ht="12.75">
      <c r="A96" s="36" t="s">
        <v>58</v>
      </c>
      <c r="E96" s="37" t="s">
        <v>490</v>
      </c>
    </row>
    <row r="97" spans="1:5" ht="12.75">
      <c r="A97" s="38" t="s">
        <v>59</v>
      </c>
      <c r="E97" s="39" t="s">
        <v>576</v>
      </c>
    </row>
    <row r="98" spans="1:5" ht="331.5">
      <c r="A98" t="s">
        <v>61</v>
      </c>
      <c r="E98" s="37" t="s">
        <v>577</v>
      </c>
    </row>
    <row r="99" spans="1:16" ht="12.75">
      <c r="A99" s="26" t="s">
        <v>52</v>
      </c>
      <c r="B99" s="31" t="s">
        <v>154</v>
      </c>
      <c r="C99" s="31" t="s">
        <v>578</v>
      </c>
      <c r="D99" s="26" t="s">
        <v>33</v>
      </c>
      <c r="E99" s="32" t="s">
        <v>579</v>
      </c>
      <c r="F99" s="33" t="s">
        <v>70</v>
      </c>
      <c r="G99" s="34">
        <v>1</v>
      </c>
      <c r="H99" s="35">
        <v>0</v>
      </c>
      <c r="I99" s="35">
        <f>ROUND(ROUND(H99,2)*ROUND(G99,3),2)</f>
      </c>
      <c r="J99" s="33" t="s">
        <v>450</v>
      </c>
      <c r="O99">
        <f>(I99*21)/100</f>
      </c>
      <c r="P99" t="s">
        <v>27</v>
      </c>
    </row>
    <row r="100" spans="1:5" ht="12.75">
      <c r="A100" s="36" t="s">
        <v>58</v>
      </c>
      <c r="E100" s="37" t="s">
        <v>490</v>
      </c>
    </row>
    <row r="101" spans="1:5" ht="12.75">
      <c r="A101" s="38" t="s">
        <v>59</v>
      </c>
      <c r="E101" s="39" t="s">
        <v>580</v>
      </c>
    </row>
    <row r="102" spans="1:5" ht="102">
      <c r="A102" t="s">
        <v>61</v>
      </c>
      <c r="E102" s="37" t="s">
        <v>581</v>
      </c>
    </row>
    <row r="103" spans="1:16" ht="12.75">
      <c r="A103" s="26" t="s">
        <v>52</v>
      </c>
      <c r="B103" s="31" t="s">
        <v>158</v>
      </c>
      <c r="C103" s="31" t="s">
        <v>582</v>
      </c>
      <c r="D103" s="26" t="s">
        <v>33</v>
      </c>
      <c r="E103" s="32" t="s">
        <v>583</v>
      </c>
      <c r="F103" s="33" t="s">
        <v>70</v>
      </c>
      <c r="G103" s="34">
        <v>4</v>
      </c>
      <c r="H103" s="35">
        <v>0</v>
      </c>
      <c r="I103" s="35">
        <f>ROUND(ROUND(H103,2)*ROUND(G103,3),2)</f>
      </c>
      <c r="J103" s="33" t="s">
        <v>57</v>
      </c>
      <c r="O103">
        <f>(I103*21)/100</f>
      </c>
      <c r="P103" t="s">
        <v>27</v>
      </c>
    </row>
    <row r="104" spans="1:5" ht="12.75">
      <c r="A104" s="36" t="s">
        <v>58</v>
      </c>
      <c r="E104" s="37" t="s">
        <v>584</v>
      </c>
    </row>
    <row r="105" spans="1:5" ht="12.75">
      <c r="A105" s="38" t="s">
        <v>59</v>
      </c>
      <c r="E105" s="39" t="s">
        <v>585</v>
      </c>
    </row>
    <row r="106" spans="1:5" ht="89.25">
      <c r="A106" t="s">
        <v>61</v>
      </c>
      <c r="E106" s="37" t="s">
        <v>586</v>
      </c>
    </row>
    <row r="107" spans="1:18" ht="12.75" customHeight="1">
      <c r="A107" s="6" t="s">
        <v>50</v>
      </c>
      <c r="B107" s="6"/>
      <c r="C107" s="42" t="s">
        <v>44</v>
      </c>
      <c r="D107" s="6"/>
      <c r="E107" s="29" t="s">
        <v>587</v>
      </c>
      <c r="F107" s="6"/>
      <c r="G107" s="6"/>
      <c r="H107" s="6"/>
      <c r="I107" s="43">
        <f>0+Q107</f>
      </c>
      <c r="J107" s="6"/>
      <c r="O107">
        <f>0+R107</f>
      </c>
      <c r="Q107">
        <f>0+I108+I112+I116+I120+I124+I128+I132</f>
      </c>
      <c r="R107">
        <f>0+O108+O112+O116+O120+O124+O128+O132</f>
      </c>
    </row>
    <row r="108" spans="1:16" ht="12.75">
      <c r="A108" s="26" t="s">
        <v>52</v>
      </c>
      <c r="B108" s="31" t="s">
        <v>162</v>
      </c>
      <c r="C108" s="31" t="s">
        <v>588</v>
      </c>
      <c r="D108" s="26" t="s">
        <v>33</v>
      </c>
      <c r="E108" s="32" t="s">
        <v>589</v>
      </c>
      <c r="F108" s="33" t="s">
        <v>56</v>
      </c>
      <c r="G108" s="34">
        <v>129.424</v>
      </c>
      <c r="H108" s="35">
        <v>0</v>
      </c>
      <c r="I108" s="35">
        <f>ROUND(ROUND(H108,2)*ROUND(G108,3),2)</f>
      </c>
      <c r="J108" s="33" t="s">
        <v>57</v>
      </c>
      <c r="O108">
        <f>(I108*21)/100</f>
      </c>
      <c r="P108" t="s">
        <v>27</v>
      </c>
    </row>
    <row r="109" spans="1:5" ht="12.75">
      <c r="A109" s="36" t="s">
        <v>58</v>
      </c>
      <c r="E109" s="37" t="s">
        <v>484</v>
      </c>
    </row>
    <row r="110" spans="1:5" ht="12.75">
      <c r="A110" s="38" t="s">
        <v>59</v>
      </c>
      <c r="E110" s="39" t="s">
        <v>590</v>
      </c>
    </row>
    <row r="111" spans="1:5" ht="89.25">
      <c r="A111" t="s">
        <v>61</v>
      </c>
      <c r="E111" s="37" t="s">
        <v>591</v>
      </c>
    </row>
    <row r="112" spans="1:16" ht="25.5">
      <c r="A112" s="26" t="s">
        <v>52</v>
      </c>
      <c r="B112" s="31" t="s">
        <v>166</v>
      </c>
      <c r="C112" s="31" t="s">
        <v>592</v>
      </c>
      <c r="D112" s="26" t="s">
        <v>33</v>
      </c>
      <c r="E112" s="32" t="s">
        <v>593</v>
      </c>
      <c r="F112" s="33" t="s">
        <v>594</v>
      </c>
      <c r="G112" s="34">
        <v>2588.48</v>
      </c>
      <c r="H112" s="35">
        <v>0</v>
      </c>
      <c r="I112" s="35">
        <f>ROUND(ROUND(H112,2)*ROUND(G112,3),2)</f>
      </c>
      <c r="J112" s="33" t="s">
        <v>57</v>
      </c>
      <c r="O112">
        <f>(I112*21)/100</f>
      </c>
      <c r="P112" t="s">
        <v>27</v>
      </c>
    </row>
    <row r="113" spans="1:5" ht="12.75">
      <c r="A113" s="36" t="s">
        <v>58</v>
      </c>
      <c r="E113" s="37" t="s">
        <v>595</v>
      </c>
    </row>
    <row r="114" spans="1:5" ht="12.75">
      <c r="A114" s="38" t="s">
        <v>59</v>
      </c>
      <c r="E114" s="39" t="s">
        <v>596</v>
      </c>
    </row>
    <row r="115" spans="1:5" ht="76.5">
      <c r="A115" t="s">
        <v>61</v>
      </c>
      <c r="E115" s="37" t="s">
        <v>597</v>
      </c>
    </row>
    <row r="116" spans="1:16" ht="25.5">
      <c r="A116" s="26" t="s">
        <v>52</v>
      </c>
      <c r="B116" s="31" t="s">
        <v>170</v>
      </c>
      <c r="C116" s="31" t="s">
        <v>598</v>
      </c>
      <c r="D116" s="26" t="s">
        <v>33</v>
      </c>
      <c r="E116" s="32" t="s">
        <v>599</v>
      </c>
      <c r="F116" s="33" t="s">
        <v>65</v>
      </c>
      <c r="G116" s="34">
        <v>64.712</v>
      </c>
      <c r="H116" s="35">
        <v>0</v>
      </c>
      <c r="I116" s="35">
        <f>ROUND(ROUND(H116,2)*ROUND(G116,3),2)</f>
      </c>
      <c r="J116" s="33" t="s">
        <v>57</v>
      </c>
      <c r="O116">
        <f>(I116*21)/100</f>
      </c>
      <c r="P116" t="s">
        <v>27</v>
      </c>
    </row>
    <row r="117" spans="1:5" ht="12.75">
      <c r="A117" s="36" t="s">
        <v>58</v>
      </c>
      <c r="E117" s="37" t="s">
        <v>484</v>
      </c>
    </row>
    <row r="118" spans="1:5" ht="12.75">
      <c r="A118" s="38" t="s">
        <v>59</v>
      </c>
      <c r="E118" s="39" t="s">
        <v>600</v>
      </c>
    </row>
    <row r="119" spans="1:5" ht="204">
      <c r="A119" t="s">
        <v>61</v>
      </c>
      <c r="E119" s="37" t="s">
        <v>601</v>
      </c>
    </row>
    <row r="120" spans="1:16" ht="25.5">
      <c r="A120" s="26" t="s">
        <v>52</v>
      </c>
      <c r="B120" s="31" t="s">
        <v>175</v>
      </c>
      <c r="C120" s="31" t="s">
        <v>602</v>
      </c>
      <c r="D120" s="26" t="s">
        <v>33</v>
      </c>
      <c r="E120" s="32" t="s">
        <v>603</v>
      </c>
      <c r="F120" s="33" t="s">
        <v>307</v>
      </c>
      <c r="G120" s="34">
        <v>43</v>
      </c>
      <c r="H120" s="35">
        <v>0</v>
      </c>
      <c r="I120" s="35">
        <f>ROUND(ROUND(H120,2)*ROUND(G120,3),2)</f>
      </c>
      <c r="J120" s="33" t="s">
        <v>450</v>
      </c>
      <c r="O120">
        <f>(I120*21)/100</f>
      </c>
      <c r="P120" t="s">
        <v>27</v>
      </c>
    </row>
    <row r="121" spans="1:5" ht="12.75">
      <c r="A121" s="36" t="s">
        <v>58</v>
      </c>
      <c r="E121" s="37" t="s">
        <v>490</v>
      </c>
    </row>
    <row r="122" spans="1:5" ht="12.75">
      <c r="A122" s="38" t="s">
        <v>59</v>
      </c>
      <c r="E122" s="39" t="s">
        <v>604</v>
      </c>
    </row>
    <row r="123" spans="1:5" ht="102">
      <c r="A123" t="s">
        <v>61</v>
      </c>
      <c r="E123" s="37" t="s">
        <v>605</v>
      </c>
    </row>
    <row r="124" spans="1:16" ht="12.75">
      <c r="A124" s="26" t="s">
        <v>52</v>
      </c>
      <c r="B124" s="31" t="s">
        <v>179</v>
      </c>
      <c r="C124" s="31" t="s">
        <v>606</v>
      </c>
      <c r="D124" s="26" t="s">
        <v>33</v>
      </c>
      <c r="E124" s="32" t="s">
        <v>607</v>
      </c>
      <c r="F124" s="33" t="s">
        <v>307</v>
      </c>
      <c r="G124" s="34">
        <v>3.235</v>
      </c>
      <c r="H124" s="35">
        <v>0</v>
      </c>
      <c r="I124" s="35">
        <f>ROUND(ROUND(H124,2)*ROUND(G124,3),2)</f>
      </c>
      <c r="J124" s="33" t="s">
        <v>450</v>
      </c>
      <c r="O124">
        <f>(I124*21)/100</f>
      </c>
      <c r="P124" t="s">
        <v>27</v>
      </c>
    </row>
    <row r="125" spans="1:5" ht="12.75">
      <c r="A125" s="36" t="s">
        <v>58</v>
      </c>
      <c r="E125" s="37" t="s">
        <v>528</v>
      </c>
    </row>
    <row r="126" spans="1:5" ht="12.75">
      <c r="A126" s="38" t="s">
        <v>59</v>
      </c>
      <c r="E126" s="39" t="s">
        <v>608</v>
      </c>
    </row>
    <row r="127" spans="1:5" ht="153">
      <c r="A127" t="s">
        <v>61</v>
      </c>
      <c r="E127" s="37" t="s">
        <v>609</v>
      </c>
    </row>
    <row r="128" spans="1:16" ht="12.75">
      <c r="A128" s="26" t="s">
        <v>52</v>
      </c>
      <c r="B128" s="31" t="s">
        <v>183</v>
      </c>
      <c r="C128" s="31" t="s">
        <v>610</v>
      </c>
      <c r="D128" s="26" t="s">
        <v>33</v>
      </c>
      <c r="E128" s="32" t="s">
        <v>611</v>
      </c>
      <c r="F128" s="33" t="s">
        <v>56</v>
      </c>
      <c r="G128" s="34">
        <v>6</v>
      </c>
      <c r="H128" s="35">
        <v>0</v>
      </c>
      <c r="I128" s="35">
        <f>ROUND(ROUND(H128,2)*ROUND(G128,3),2)</f>
      </c>
      <c r="J128" s="33" t="s">
        <v>57</v>
      </c>
      <c r="O128">
        <f>(I128*21)/100</f>
      </c>
      <c r="P128" t="s">
        <v>27</v>
      </c>
    </row>
    <row r="129" spans="1:5" ht="12.75">
      <c r="A129" s="36" t="s">
        <v>58</v>
      </c>
      <c r="E129" s="37" t="s">
        <v>490</v>
      </c>
    </row>
    <row r="130" spans="1:5" ht="12.75">
      <c r="A130" s="38" t="s">
        <v>59</v>
      </c>
      <c r="E130" s="39" t="s">
        <v>612</v>
      </c>
    </row>
    <row r="131" spans="1:5" ht="140.25">
      <c r="A131" t="s">
        <v>61</v>
      </c>
      <c r="E131" s="37" t="s">
        <v>613</v>
      </c>
    </row>
    <row r="132" spans="1:16" ht="25.5">
      <c r="A132" s="26" t="s">
        <v>52</v>
      </c>
      <c r="B132" s="31" t="s">
        <v>186</v>
      </c>
      <c r="C132" s="31" t="s">
        <v>614</v>
      </c>
      <c r="D132" s="26" t="s">
        <v>33</v>
      </c>
      <c r="E132" s="32" t="s">
        <v>615</v>
      </c>
      <c r="F132" s="33" t="s">
        <v>616</v>
      </c>
      <c r="G132" s="34">
        <v>300.22</v>
      </c>
      <c r="H132" s="35">
        <v>0</v>
      </c>
      <c r="I132" s="35">
        <f>ROUND(ROUND(H132,2)*ROUND(G132,3),2)</f>
      </c>
      <c r="J132" s="33" t="s">
        <v>57</v>
      </c>
      <c r="O132">
        <f>(I132*21)/100</f>
      </c>
      <c r="P132" t="s">
        <v>27</v>
      </c>
    </row>
    <row r="133" spans="1:5" ht="12.75">
      <c r="A133" s="36" t="s">
        <v>58</v>
      </c>
      <c r="E133" s="37" t="s">
        <v>617</v>
      </c>
    </row>
    <row r="134" spans="1:5" ht="12.75">
      <c r="A134" s="38" t="s">
        <v>59</v>
      </c>
      <c r="E134" s="39" t="s">
        <v>618</v>
      </c>
    </row>
    <row r="135" spans="1:5" ht="102">
      <c r="A135" t="s">
        <v>61</v>
      </c>
      <c r="E135" s="37" t="s">
        <v>619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0+O9+O18+O31+O76+O81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622</v>
      </c>
      <c r="I3" s="40">
        <f>0+I9+I18+I31+I76+I81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620</v>
      </c>
      <c r="D4" s="1"/>
      <c r="E4" s="14" t="s">
        <v>621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622</v>
      </c>
      <c r="D5" s="6"/>
      <c r="E5" s="18" t="s">
        <v>623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30</v>
      </c>
      <c r="B6" s="15" t="s">
        <v>32</v>
      </c>
      <c r="C6" s="15" t="s">
        <v>34</v>
      </c>
      <c r="D6" s="15" t="s">
        <v>35</v>
      </c>
      <c r="E6" s="15" t="s">
        <v>36</v>
      </c>
      <c r="F6" s="15" t="s">
        <v>38</v>
      </c>
      <c r="G6" s="15" t="s">
        <v>40</v>
      </c>
      <c r="H6" s="15" t="s">
        <v>42</v>
      </c>
      <c r="I6" s="15"/>
      <c r="J6" s="15" t="s">
        <v>47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43</v>
      </c>
      <c r="I7" s="15" t="s">
        <v>45</v>
      </c>
      <c r="J7" s="15"/>
    </row>
    <row r="8" spans="1:10" ht="12.75" customHeight="1">
      <c r="A8" s="15" t="s">
        <v>31</v>
      </c>
      <c r="B8" s="15" t="s">
        <v>33</v>
      </c>
      <c r="C8" s="15" t="s">
        <v>27</v>
      </c>
      <c r="D8" s="15" t="s">
        <v>26</v>
      </c>
      <c r="E8" s="15" t="s">
        <v>37</v>
      </c>
      <c r="F8" s="15" t="s">
        <v>39</v>
      </c>
      <c r="G8" s="15" t="s">
        <v>41</v>
      </c>
      <c r="H8" s="15" t="s">
        <v>44</v>
      </c>
      <c r="I8" s="15" t="s">
        <v>46</v>
      </c>
      <c r="J8" s="15" t="s">
        <v>48</v>
      </c>
    </row>
    <row r="9" spans="1:18" ht="12.75" customHeight="1">
      <c r="A9" s="27" t="s">
        <v>50</v>
      </c>
      <c r="B9" s="27"/>
      <c r="C9" s="28" t="s">
        <v>31</v>
      </c>
      <c r="D9" s="27"/>
      <c r="E9" s="29" t="s">
        <v>625</v>
      </c>
      <c r="F9" s="27"/>
      <c r="G9" s="27"/>
      <c r="H9" s="27"/>
      <c r="I9" s="30">
        <f>0+Q9</f>
      </c>
      <c r="J9" s="27"/>
      <c r="O9">
        <f>0+R9</f>
      </c>
      <c r="Q9">
        <f>0+I10+I14</f>
      </c>
      <c r="R9">
        <f>0+O10+O14</f>
      </c>
    </row>
    <row r="10" spans="1:16" ht="25.5">
      <c r="A10" s="26" t="s">
        <v>52</v>
      </c>
      <c r="B10" s="31" t="s">
        <v>33</v>
      </c>
      <c r="C10" s="31" t="s">
        <v>626</v>
      </c>
      <c r="D10" s="26" t="s">
        <v>33</v>
      </c>
      <c r="E10" s="32" t="s">
        <v>627</v>
      </c>
      <c r="F10" s="33" t="s">
        <v>262</v>
      </c>
      <c r="G10" s="34">
        <v>57.6</v>
      </c>
      <c r="H10" s="35">
        <v>0</v>
      </c>
      <c r="I10" s="35">
        <f>ROUND(ROUND(H10,2)*ROUND(G10,3),2)</f>
      </c>
      <c r="J10" s="33" t="s">
        <v>57</v>
      </c>
      <c r="O10">
        <f>(I10*21)/100</f>
      </c>
      <c r="P10" t="s">
        <v>27</v>
      </c>
    </row>
    <row r="11" spans="1:5" ht="12.75">
      <c r="A11" s="36" t="s">
        <v>58</v>
      </c>
      <c r="E11" s="37" t="s">
        <v>628</v>
      </c>
    </row>
    <row r="12" spans="1:5" ht="12.75">
      <c r="A12" s="38" t="s">
        <v>59</v>
      </c>
      <c r="E12" s="39" t="s">
        <v>629</v>
      </c>
    </row>
    <row r="13" spans="1:5" ht="140.25">
      <c r="A13" t="s">
        <v>61</v>
      </c>
      <c r="E13" s="37" t="s">
        <v>263</v>
      </c>
    </row>
    <row r="14" spans="1:16" ht="25.5">
      <c r="A14" s="26" t="s">
        <v>52</v>
      </c>
      <c r="B14" s="31" t="s">
        <v>27</v>
      </c>
      <c r="C14" s="31" t="s">
        <v>487</v>
      </c>
      <c r="D14" s="26" t="s">
        <v>33</v>
      </c>
      <c r="E14" s="32" t="s">
        <v>630</v>
      </c>
      <c r="F14" s="33" t="s">
        <v>262</v>
      </c>
      <c r="G14" s="34">
        <v>12</v>
      </c>
      <c r="H14" s="35">
        <v>0</v>
      </c>
      <c r="I14" s="35">
        <f>ROUND(ROUND(H14,2)*ROUND(G14,3),2)</f>
      </c>
      <c r="J14" s="33" t="s">
        <v>489</v>
      </c>
      <c r="O14">
        <f>(I14*21)/100</f>
      </c>
      <c r="P14" t="s">
        <v>27</v>
      </c>
    </row>
    <row r="15" spans="1:5" ht="12.75">
      <c r="A15" s="36" t="s">
        <v>58</v>
      </c>
      <c r="E15" s="37" t="s">
        <v>490</v>
      </c>
    </row>
    <row r="16" spans="1:5" ht="12.75">
      <c r="A16" s="38" t="s">
        <v>59</v>
      </c>
      <c r="E16" s="39" t="s">
        <v>631</v>
      </c>
    </row>
    <row r="17" spans="1:5" ht="153">
      <c r="A17" t="s">
        <v>61</v>
      </c>
      <c r="E17" s="37" t="s">
        <v>492</v>
      </c>
    </row>
    <row r="18" spans="1:18" ht="12.75" customHeight="1">
      <c r="A18" s="6" t="s">
        <v>50</v>
      </c>
      <c r="B18" s="6"/>
      <c r="C18" s="42" t="s">
        <v>33</v>
      </c>
      <c r="D18" s="6"/>
      <c r="E18" s="29" t="s">
        <v>506</v>
      </c>
      <c r="F18" s="6"/>
      <c r="G18" s="6"/>
      <c r="H18" s="6"/>
      <c r="I18" s="43">
        <f>0+Q18</f>
      </c>
      <c r="J18" s="6"/>
      <c r="O18">
        <f>0+R18</f>
      </c>
      <c r="Q18">
        <f>0+I19+I23+I27</f>
      </c>
      <c r="R18">
        <f>0+O19+O23+O27</f>
      </c>
    </row>
    <row r="19" spans="1:16" ht="12.75">
      <c r="A19" s="26" t="s">
        <v>52</v>
      </c>
      <c r="B19" s="31" t="s">
        <v>37</v>
      </c>
      <c r="C19" s="31" t="s">
        <v>507</v>
      </c>
      <c r="D19" s="26" t="s">
        <v>33</v>
      </c>
      <c r="E19" s="32" t="s">
        <v>508</v>
      </c>
      <c r="F19" s="33" t="s">
        <v>56</v>
      </c>
      <c r="G19" s="34">
        <v>97.58</v>
      </c>
      <c r="H19" s="35">
        <v>0</v>
      </c>
      <c r="I19" s="35">
        <f>ROUND(ROUND(H19,2)*ROUND(G19,3),2)</f>
      </c>
      <c r="J19" s="33" t="s">
        <v>57</v>
      </c>
      <c r="O19">
        <f>(I19*21)/100</f>
      </c>
      <c r="P19" t="s">
        <v>27</v>
      </c>
    </row>
    <row r="20" spans="1:5" ht="12.75">
      <c r="A20" s="36" t="s">
        <v>58</v>
      </c>
      <c r="E20" s="37" t="s">
        <v>495</v>
      </c>
    </row>
    <row r="21" spans="1:5" ht="12.75">
      <c r="A21" s="38" t="s">
        <v>59</v>
      </c>
      <c r="E21" s="39" t="s">
        <v>632</v>
      </c>
    </row>
    <row r="22" spans="1:5" ht="229.5">
      <c r="A22" t="s">
        <v>61</v>
      </c>
      <c r="E22" s="37" t="s">
        <v>510</v>
      </c>
    </row>
    <row r="23" spans="1:16" ht="25.5">
      <c r="A23" s="26" t="s">
        <v>52</v>
      </c>
      <c r="B23" s="31" t="s">
        <v>39</v>
      </c>
      <c r="C23" s="31" t="s">
        <v>633</v>
      </c>
      <c r="D23" s="26" t="s">
        <v>33</v>
      </c>
      <c r="E23" s="32" t="s">
        <v>634</v>
      </c>
      <c r="F23" s="33" t="s">
        <v>56</v>
      </c>
      <c r="G23" s="34">
        <v>262.035</v>
      </c>
      <c r="H23" s="35">
        <v>0</v>
      </c>
      <c r="I23" s="35">
        <f>ROUND(ROUND(H23,2)*ROUND(G23,3),2)</f>
      </c>
      <c r="J23" s="33" t="s">
        <v>57</v>
      </c>
      <c r="O23">
        <f>(I23*21)/100</f>
      </c>
      <c r="P23" t="s">
        <v>27</v>
      </c>
    </row>
    <row r="24" spans="1:5" ht="12.75">
      <c r="A24" s="36" t="s">
        <v>58</v>
      </c>
      <c r="E24" s="37" t="s">
        <v>635</v>
      </c>
    </row>
    <row r="25" spans="1:5" ht="12.75">
      <c r="A25" s="38" t="s">
        <v>59</v>
      </c>
      <c r="E25" s="39" t="s">
        <v>636</v>
      </c>
    </row>
    <row r="26" spans="1:5" ht="63.75">
      <c r="A26" t="s">
        <v>61</v>
      </c>
      <c r="E26" s="37" t="s">
        <v>637</v>
      </c>
    </row>
    <row r="27" spans="1:16" ht="12.75">
      <c r="A27" s="26" t="s">
        <v>52</v>
      </c>
      <c r="B27" s="31" t="s">
        <v>41</v>
      </c>
      <c r="C27" s="31" t="s">
        <v>525</v>
      </c>
      <c r="D27" s="26" t="s">
        <v>33</v>
      </c>
      <c r="E27" s="32" t="s">
        <v>526</v>
      </c>
      <c r="F27" s="33" t="s">
        <v>307</v>
      </c>
      <c r="G27" s="34">
        <v>582</v>
      </c>
      <c r="H27" s="35">
        <v>0</v>
      </c>
      <c r="I27" s="35">
        <f>ROUND(ROUND(H27,2)*ROUND(G27,3),2)</f>
      </c>
      <c r="J27" s="33" t="s">
        <v>57</v>
      </c>
      <c r="O27">
        <f>(I27*21)/100</f>
      </c>
      <c r="P27" t="s">
        <v>27</v>
      </c>
    </row>
    <row r="28" spans="1:5" ht="12.75">
      <c r="A28" s="36" t="s">
        <v>58</v>
      </c>
      <c r="E28" s="37" t="s">
        <v>527</v>
      </c>
    </row>
    <row r="29" spans="1:5" ht="12.75">
      <c r="A29" s="38" t="s">
        <v>59</v>
      </c>
      <c r="E29" s="39" t="s">
        <v>638</v>
      </c>
    </row>
    <row r="30" spans="1:5" ht="25.5">
      <c r="A30" t="s">
        <v>61</v>
      </c>
      <c r="E30" s="37" t="s">
        <v>529</v>
      </c>
    </row>
    <row r="31" spans="1:18" ht="12.75" customHeight="1">
      <c r="A31" s="6" t="s">
        <v>50</v>
      </c>
      <c r="B31" s="6"/>
      <c r="C31" s="42" t="s">
        <v>39</v>
      </c>
      <c r="D31" s="6"/>
      <c r="E31" s="29" t="s">
        <v>543</v>
      </c>
      <c r="F31" s="6"/>
      <c r="G31" s="6"/>
      <c r="H31" s="6"/>
      <c r="I31" s="43">
        <f>0+Q31</f>
      </c>
      <c r="J31" s="6"/>
      <c r="O31">
        <f>0+R31</f>
      </c>
      <c r="Q31">
        <f>0+I32+I36+I40+I44+I48+I52+I56+I60+I64+I68+I72</f>
      </c>
      <c r="R31">
        <f>0+O32+O36+O40+O44+O48+O52+O56+O60+O64+O68+O72</f>
      </c>
    </row>
    <row r="32" spans="1:16" ht="12.75">
      <c r="A32" s="26" t="s">
        <v>52</v>
      </c>
      <c r="B32" s="31" t="s">
        <v>82</v>
      </c>
      <c r="C32" s="31" t="s">
        <v>639</v>
      </c>
      <c r="D32" s="26" t="s">
        <v>33</v>
      </c>
      <c r="E32" s="32" t="s">
        <v>640</v>
      </c>
      <c r="F32" s="33" t="s">
        <v>307</v>
      </c>
      <c r="G32" s="34">
        <v>537.2</v>
      </c>
      <c r="H32" s="35">
        <v>0</v>
      </c>
      <c r="I32" s="35">
        <f>ROUND(ROUND(H32,2)*ROUND(G32,3),2)</f>
      </c>
      <c r="J32" s="33" t="s">
        <v>57</v>
      </c>
      <c r="O32">
        <f>(I32*21)/100</f>
      </c>
      <c r="P32" t="s">
        <v>27</v>
      </c>
    </row>
    <row r="33" spans="1:5" ht="12.75">
      <c r="A33" s="36" t="s">
        <v>58</v>
      </c>
      <c r="E33" s="37" t="s">
        <v>641</v>
      </c>
    </row>
    <row r="34" spans="1:5" ht="12.75">
      <c r="A34" s="38" t="s">
        <v>59</v>
      </c>
      <c r="E34" s="39" t="s">
        <v>642</v>
      </c>
    </row>
    <row r="35" spans="1:5" ht="51">
      <c r="A35" t="s">
        <v>61</v>
      </c>
      <c r="E35" s="37" t="s">
        <v>643</v>
      </c>
    </row>
    <row r="36" spans="1:16" ht="25.5">
      <c r="A36" s="26" t="s">
        <v>52</v>
      </c>
      <c r="B36" s="31" t="s">
        <v>87</v>
      </c>
      <c r="C36" s="31" t="s">
        <v>644</v>
      </c>
      <c r="D36" s="26" t="s">
        <v>33</v>
      </c>
      <c r="E36" s="32" t="s">
        <v>645</v>
      </c>
      <c r="F36" s="33" t="s">
        <v>307</v>
      </c>
      <c r="G36" s="34">
        <v>537.2</v>
      </c>
      <c r="H36" s="35">
        <v>0</v>
      </c>
      <c r="I36" s="35">
        <f>ROUND(ROUND(H36,2)*ROUND(G36,3),2)</f>
      </c>
      <c r="J36" s="33" t="s">
        <v>57</v>
      </c>
      <c r="O36">
        <f>(I36*21)/100</f>
      </c>
      <c r="P36" t="s">
        <v>27</v>
      </c>
    </row>
    <row r="37" spans="1:5" ht="12.75">
      <c r="A37" s="36" t="s">
        <v>58</v>
      </c>
      <c r="E37" s="37" t="s">
        <v>646</v>
      </c>
    </row>
    <row r="38" spans="1:5" ht="12.75">
      <c r="A38" s="38" t="s">
        <v>59</v>
      </c>
      <c r="E38" s="39" t="s">
        <v>642</v>
      </c>
    </row>
    <row r="39" spans="1:5" ht="51">
      <c r="A39" t="s">
        <v>61</v>
      </c>
      <c r="E39" s="37" t="s">
        <v>643</v>
      </c>
    </row>
    <row r="40" spans="1:16" ht="12.75">
      <c r="A40" s="26" t="s">
        <v>52</v>
      </c>
      <c r="B40" s="31" t="s">
        <v>44</v>
      </c>
      <c r="C40" s="31" t="s">
        <v>647</v>
      </c>
      <c r="D40" s="26" t="s">
        <v>33</v>
      </c>
      <c r="E40" s="32" t="s">
        <v>648</v>
      </c>
      <c r="F40" s="33" t="s">
        <v>307</v>
      </c>
      <c r="G40" s="34">
        <v>537.2</v>
      </c>
      <c r="H40" s="35">
        <v>0</v>
      </c>
      <c r="I40" s="35">
        <f>ROUND(ROUND(H40,2)*ROUND(G40,3),2)</f>
      </c>
      <c r="J40" s="33" t="s">
        <v>57</v>
      </c>
      <c r="O40">
        <f>(I40*21)/100</f>
      </c>
      <c r="P40" t="s">
        <v>27</v>
      </c>
    </row>
    <row r="41" spans="1:5" ht="12.75">
      <c r="A41" s="36" t="s">
        <v>58</v>
      </c>
      <c r="E41" s="37" t="s">
        <v>649</v>
      </c>
    </row>
    <row r="42" spans="1:5" ht="12.75">
      <c r="A42" s="38" t="s">
        <v>59</v>
      </c>
      <c r="E42" s="39" t="s">
        <v>642</v>
      </c>
    </row>
    <row r="43" spans="1:5" ht="51">
      <c r="A43" t="s">
        <v>61</v>
      </c>
      <c r="E43" s="37" t="s">
        <v>650</v>
      </c>
    </row>
    <row r="44" spans="1:16" ht="12.75">
      <c r="A44" s="26" t="s">
        <v>52</v>
      </c>
      <c r="B44" s="31" t="s">
        <v>46</v>
      </c>
      <c r="C44" s="31" t="s">
        <v>651</v>
      </c>
      <c r="D44" s="26" t="s">
        <v>33</v>
      </c>
      <c r="E44" s="32" t="s">
        <v>652</v>
      </c>
      <c r="F44" s="33" t="s">
        <v>307</v>
      </c>
      <c r="G44" s="34">
        <v>537.2</v>
      </c>
      <c r="H44" s="35">
        <v>0</v>
      </c>
      <c r="I44" s="35">
        <f>ROUND(ROUND(H44,2)*ROUND(G44,3),2)</f>
      </c>
      <c r="J44" s="33" t="s">
        <v>57</v>
      </c>
      <c r="O44">
        <f>(I44*21)/100</f>
      </c>
      <c r="P44" t="s">
        <v>27</v>
      </c>
    </row>
    <row r="45" spans="1:5" ht="12.75">
      <c r="A45" s="36" t="s">
        <v>58</v>
      </c>
      <c r="E45" s="37" t="s">
        <v>653</v>
      </c>
    </row>
    <row r="46" spans="1:5" ht="12.75">
      <c r="A46" s="38" t="s">
        <v>59</v>
      </c>
      <c r="E46" s="39" t="s">
        <v>642</v>
      </c>
    </row>
    <row r="47" spans="1:5" ht="191.25">
      <c r="A47" t="s">
        <v>61</v>
      </c>
      <c r="E47" s="37" t="s">
        <v>654</v>
      </c>
    </row>
    <row r="48" spans="1:16" ht="12.75">
      <c r="A48" s="26" t="s">
        <v>52</v>
      </c>
      <c r="B48" s="31" t="s">
        <v>48</v>
      </c>
      <c r="C48" s="31" t="s">
        <v>655</v>
      </c>
      <c r="D48" s="26" t="s">
        <v>33</v>
      </c>
      <c r="E48" s="32" t="s">
        <v>656</v>
      </c>
      <c r="F48" s="33" t="s">
        <v>307</v>
      </c>
      <c r="G48" s="34">
        <v>537.2</v>
      </c>
      <c r="H48" s="35">
        <v>0</v>
      </c>
      <c r="I48" s="35">
        <f>ROUND(ROUND(H48,2)*ROUND(G48,3),2)</f>
      </c>
      <c r="J48" s="33" t="s">
        <v>57</v>
      </c>
      <c r="O48">
        <f>(I48*21)/100</f>
      </c>
      <c r="P48" t="s">
        <v>27</v>
      </c>
    </row>
    <row r="49" spans="1:5" ht="12.75">
      <c r="A49" s="36" t="s">
        <v>58</v>
      </c>
      <c r="E49" s="37" t="s">
        <v>657</v>
      </c>
    </row>
    <row r="50" spans="1:5" ht="12.75">
      <c r="A50" s="38" t="s">
        <v>59</v>
      </c>
      <c r="E50" s="39" t="s">
        <v>642</v>
      </c>
    </row>
    <row r="51" spans="1:5" ht="51">
      <c r="A51" t="s">
        <v>61</v>
      </c>
      <c r="E51" s="37" t="s">
        <v>650</v>
      </c>
    </row>
    <row r="52" spans="1:16" ht="12.75">
      <c r="A52" s="26" t="s">
        <v>52</v>
      </c>
      <c r="B52" s="31" t="s">
        <v>99</v>
      </c>
      <c r="C52" s="31" t="s">
        <v>658</v>
      </c>
      <c r="D52" s="26" t="s">
        <v>33</v>
      </c>
      <c r="E52" s="32" t="s">
        <v>659</v>
      </c>
      <c r="F52" s="33" t="s">
        <v>307</v>
      </c>
      <c r="G52" s="34">
        <v>537.2</v>
      </c>
      <c r="H52" s="35">
        <v>0</v>
      </c>
      <c r="I52" s="35">
        <f>ROUND(ROUND(H52,2)*ROUND(G52,3),2)</f>
      </c>
      <c r="J52" s="33" t="s">
        <v>57</v>
      </c>
      <c r="O52">
        <f>(I52*21)/100</f>
      </c>
      <c r="P52" t="s">
        <v>27</v>
      </c>
    </row>
    <row r="53" spans="1:5" ht="12.75">
      <c r="A53" s="36" t="s">
        <v>58</v>
      </c>
      <c r="E53" s="37" t="s">
        <v>660</v>
      </c>
    </row>
    <row r="54" spans="1:5" ht="12.75">
      <c r="A54" s="38" t="s">
        <v>59</v>
      </c>
      <c r="E54" s="39" t="s">
        <v>642</v>
      </c>
    </row>
    <row r="55" spans="1:5" ht="191.25">
      <c r="A55" t="s">
        <v>61</v>
      </c>
      <c r="E55" s="37" t="s">
        <v>661</v>
      </c>
    </row>
    <row r="56" spans="1:16" ht="12.75">
      <c r="A56" s="26" t="s">
        <v>52</v>
      </c>
      <c r="B56" s="31" t="s">
        <v>105</v>
      </c>
      <c r="C56" s="31" t="s">
        <v>662</v>
      </c>
      <c r="D56" s="26" t="s">
        <v>33</v>
      </c>
      <c r="E56" s="32" t="s">
        <v>663</v>
      </c>
      <c r="F56" s="33" t="s">
        <v>307</v>
      </c>
      <c r="G56" s="34">
        <v>23</v>
      </c>
      <c r="H56" s="35">
        <v>0</v>
      </c>
      <c r="I56" s="35">
        <f>ROUND(ROUND(H56,2)*ROUND(G56,3),2)</f>
      </c>
      <c r="J56" s="33" t="s">
        <v>57</v>
      </c>
      <c r="O56">
        <f>(I56*21)/100</f>
      </c>
      <c r="P56" t="s">
        <v>27</v>
      </c>
    </row>
    <row r="57" spans="1:5" ht="12.75">
      <c r="A57" s="36" t="s">
        <v>58</v>
      </c>
      <c r="E57" s="37" t="s">
        <v>664</v>
      </c>
    </row>
    <row r="58" spans="1:5" ht="12.75">
      <c r="A58" s="38" t="s">
        <v>59</v>
      </c>
      <c r="E58" s="39" t="s">
        <v>665</v>
      </c>
    </row>
    <row r="59" spans="1:5" ht="165.75">
      <c r="A59" t="s">
        <v>61</v>
      </c>
      <c r="E59" s="37" t="s">
        <v>666</v>
      </c>
    </row>
    <row r="60" spans="1:16" ht="12.75">
      <c r="A60" s="26" t="s">
        <v>52</v>
      </c>
      <c r="B60" s="31" t="s">
        <v>110</v>
      </c>
      <c r="C60" s="31" t="s">
        <v>667</v>
      </c>
      <c r="D60" s="26" t="s">
        <v>33</v>
      </c>
      <c r="E60" s="32" t="s">
        <v>668</v>
      </c>
      <c r="F60" s="33" t="s">
        <v>56</v>
      </c>
      <c r="G60" s="34">
        <v>2.352</v>
      </c>
      <c r="H60" s="35">
        <v>0</v>
      </c>
      <c r="I60" s="35">
        <f>ROUND(ROUND(H60,2)*ROUND(G60,3),2)</f>
      </c>
      <c r="J60" s="33" t="s">
        <v>489</v>
      </c>
      <c r="O60">
        <f>(I60*21)/100</f>
      </c>
      <c r="P60" t="s">
        <v>27</v>
      </c>
    </row>
    <row r="61" spans="1:5" ht="12.75">
      <c r="A61" s="36" t="s">
        <v>58</v>
      </c>
      <c r="E61" s="37" t="s">
        <v>669</v>
      </c>
    </row>
    <row r="62" spans="1:5" ht="12.75">
      <c r="A62" s="38" t="s">
        <v>59</v>
      </c>
      <c r="E62" s="39" t="s">
        <v>670</v>
      </c>
    </row>
    <row r="63" spans="1:5" ht="127.5">
      <c r="A63" t="s">
        <v>61</v>
      </c>
      <c r="E63" s="37" t="s">
        <v>671</v>
      </c>
    </row>
    <row r="64" spans="1:16" ht="12.75">
      <c r="A64" s="26" t="s">
        <v>52</v>
      </c>
      <c r="B64" s="31" t="s">
        <v>115</v>
      </c>
      <c r="C64" s="31" t="s">
        <v>667</v>
      </c>
      <c r="D64" s="26" t="s">
        <v>48</v>
      </c>
      <c r="E64" s="32" t="s">
        <v>668</v>
      </c>
      <c r="F64" s="33" t="s">
        <v>56</v>
      </c>
      <c r="G64" s="34">
        <v>1.148</v>
      </c>
      <c r="H64" s="35">
        <v>0</v>
      </c>
      <c r="I64" s="35">
        <f>ROUND(ROUND(H64,2)*ROUND(G64,3),2)</f>
      </c>
      <c r="J64" s="33" t="s">
        <v>489</v>
      </c>
      <c r="O64">
        <f>(I64*21)/100</f>
      </c>
      <c r="P64" t="s">
        <v>27</v>
      </c>
    </row>
    <row r="65" spans="1:5" ht="12.75">
      <c r="A65" s="36" t="s">
        <v>58</v>
      </c>
      <c r="E65" s="37" t="s">
        <v>672</v>
      </c>
    </row>
    <row r="66" spans="1:5" ht="12.75">
      <c r="A66" s="38" t="s">
        <v>59</v>
      </c>
      <c r="E66" s="39" t="s">
        <v>673</v>
      </c>
    </row>
    <row r="67" spans="1:5" ht="127.5">
      <c r="A67" t="s">
        <v>61</v>
      </c>
      <c r="E67" s="37" t="s">
        <v>671</v>
      </c>
    </row>
    <row r="68" spans="1:16" ht="12.75">
      <c r="A68" s="26" t="s">
        <v>52</v>
      </c>
      <c r="B68" s="31" t="s">
        <v>119</v>
      </c>
      <c r="C68" s="31" t="s">
        <v>674</v>
      </c>
      <c r="D68" s="26" t="s">
        <v>33</v>
      </c>
      <c r="E68" s="32" t="s">
        <v>675</v>
      </c>
      <c r="F68" s="33" t="s">
        <v>307</v>
      </c>
      <c r="G68" s="34">
        <v>66</v>
      </c>
      <c r="H68" s="35">
        <v>0</v>
      </c>
      <c r="I68" s="35">
        <f>ROUND(ROUND(H68,2)*ROUND(G68,3),2)</f>
      </c>
      <c r="J68" s="33"/>
      <c r="O68">
        <f>(I68*21)/100</f>
      </c>
      <c r="P68" t="s">
        <v>27</v>
      </c>
    </row>
    <row r="69" spans="1:5" ht="12.75">
      <c r="A69" s="36" t="s">
        <v>58</v>
      </c>
      <c r="E69" s="37" t="s">
        <v>676</v>
      </c>
    </row>
    <row r="70" spans="1:5" ht="12.75">
      <c r="A70" s="38" t="s">
        <v>59</v>
      </c>
      <c r="E70" s="39" t="s">
        <v>677</v>
      </c>
    </row>
    <row r="71" spans="1:5" ht="102">
      <c r="A71" t="s">
        <v>61</v>
      </c>
      <c r="E71" s="37" t="s">
        <v>678</v>
      </c>
    </row>
    <row r="72" spans="1:16" ht="12.75">
      <c r="A72" s="26" t="s">
        <v>52</v>
      </c>
      <c r="B72" s="31" t="s">
        <v>122</v>
      </c>
      <c r="C72" s="31" t="s">
        <v>679</v>
      </c>
      <c r="D72" s="26" t="s">
        <v>33</v>
      </c>
      <c r="E72" s="32" t="s">
        <v>680</v>
      </c>
      <c r="F72" s="33" t="s">
        <v>65</v>
      </c>
      <c r="G72" s="34">
        <v>26.2</v>
      </c>
      <c r="H72" s="35">
        <v>0</v>
      </c>
      <c r="I72" s="35">
        <f>ROUND(ROUND(H72,2)*ROUND(G72,3),2)</f>
      </c>
      <c r="J72" s="33" t="s">
        <v>57</v>
      </c>
      <c r="O72">
        <f>(I72*21)/100</f>
      </c>
      <c r="P72" t="s">
        <v>27</v>
      </c>
    </row>
    <row r="73" spans="1:5" ht="12.75">
      <c r="A73" s="36" t="s">
        <v>58</v>
      </c>
      <c r="E73" s="37" t="s">
        <v>681</v>
      </c>
    </row>
    <row r="74" spans="1:5" ht="12.75">
      <c r="A74" s="38" t="s">
        <v>59</v>
      </c>
      <c r="E74" s="39" t="s">
        <v>682</v>
      </c>
    </row>
    <row r="75" spans="1:5" ht="38.25">
      <c r="A75" t="s">
        <v>61</v>
      </c>
      <c r="E75" s="37" t="s">
        <v>683</v>
      </c>
    </row>
    <row r="76" spans="1:18" ht="12.75" customHeight="1">
      <c r="A76" s="6" t="s">
        <v>50</v>
      </c>
      <c r="B76" s="6"/>
      <c r="C76" s="42" t="s">
        <v>87</v>
      </c>
      <c r="D76" s="6"/>
      <c r="E76" s="29" t="s">
        <v>568</v>
      </c>
      <c r="F76" s="6"/>
      <c r="G76" s="6"/>
      <c r="H76" s="6"/>
      <c r="I76" s="43">
        <f>0+Q76</f>
      </c>
      <c r="J76" s="6"/>
      <c r="O76">
        <f>0+R76</f>
      </c>
      <c r="Q76">
        <f>0+I77</f>
      </c>
      <c r="R76">
        <f>0+O77</f>
      </c>
    </row>
    <row r="77" spans="1:16" ht="12.75">
      <c r="A77" s="26" t="s">
        <v>52</v>
      </c>
      <c r="B77" s="31" t="s">
        <v>126</v>
      </c>
      <c r="C77" s="31" t="s">
        <v>569</v>
      </c>
      <c r="D77" s="26" t="s">
        <v>33</v>
      </c>
      <c r="E77" s="32" t="s">
        <v>570</v>
      </c>
      <c r="F77" s="33" t="s">
        <v>65</v>
      </c>
      <c r="G77" s="34">
        <v>2</v>
      </c>
      <c r="H77" s="35">
        <v>0</v>
      </c>
      <c r="I77" s="35">
        <f>ROUND(ROUND(H77,2)*ROUND(G77,3),2)</f>
      </c>
      <c r="J77" s="33" t="s">
        <v>57</v>
      </c>
      <c r="O77">
        <f>(I77*21)/100</f>
      </c>
      <c r="P77" t="s">
        <v>27</v>
      </c>
    </row>
    <row r="78" spans="1:5" ht="12.75">
      <c r="A78" s="36" t="s">
        <v>58</v>
      </c>
      <c r="E78" s="37" t="s">
        <v>571</v>
      </c>
    </row>
    <row r="79" spans="1:5" ht="12.75">
      <c r="A79" s="38" t="s">
        <v>59</v>
      </c>
      <c r="E79" s="39" t="s">
        <v>684</v>
      </c>
    </row>
    <row r="80" spans="1:5" ht="255">
      <c r="A80" t="s">
        <v>61</v>
      </c>
      <c r="E80" s="37" t="s">
        <v>573</v>
      </c>
    </row>
    <row r="81" spans="1:18" ht="12.75" customHeight="1">
      <c r="A81" s="6" t="s">
        <v>50</v>
      </c>
      <c r="B81" s="6"/>
      <c r="C81" s="42" t="s">
        <v>44</v>
      </c>
      <c r="D81" s="6"/>
      <c r="E81" s="29" t="s">
        <v>685</v>
      </c>
      <c r="F81" s="6"/>
      <c r="G81" s="6"/>
      <c r="H81" s="6"/>
      <c r="I81" s="43">
        <f>0+Q81</f>
      </c>
      <c r="J81" s="6"/>
      <c r="O81">
        <f>0+R81</f>
      </c>
      <c r="Q81">
        <f>0+I82+I86+I90+I94+I98+I102+I106+I110+I114+I118+I122+I126</f>
      </c>
      <c r="R81">
        <f>0+O82+O86+O90+O94+O98+O102+O106+O110+O114+O118+O122+O126</f>
      </c>
    </row>
    <row r="82" spans="1:16" ht="12.75">
      <c r="A82" s="26" t="s">
        <v>52</v>
      </c>
      <c r="B82" s="31" t="s">
        <v>130</v>
      </c>
      <c r="C82" s="31" t="s">
        <v>686</v>
      </c>
      <c r="D82" s="26" t="s">
        <v>33</v>
      </c>
      <c r="E82" s="32" t="s">
        <v>687</v>
      </c>
      <c r="F82" s="33" t="s">
        <v>65</v>
      </c>
      <c r="G82" s="34">
        <v>67</v>
      </c>
      <c r="H82" s="35">
        <v>0</v>
      </c>
      <c r="I82" s="35">
        <f>ROUND(ROUND(H82,2)*ROUND(G82,3),2)</f>
      </c>
      <c r="J82" s="33" t="s">
        <v>57</v>
      </c>
      <c r="O82">
        <f>(I82*21)/100</f>
      </c>
      <c r="P82" t="s">
        <v>27</v>
      </c>
    </row>
    <row r="83" spans="1:5" ht="12.75">
      <c r="A83" s="36" t="s">
        <v>58</v>
      </c>
      <c r="E83" s="37" t="s">
        <v>688</v>
      </c>
    </row>
    <row r="84" spans="1:5" ht="12.75">
      <c r="A84" s="38" t="s">
        <v>59</v>
      </c>
      <c r="E84" s="39" t="s">
        <v>689</v>
      </c>
    </row>
    <row r="85" spans="1:5" ht="51">
      <c r="A85" t="s">
        <v>61</v>
      </c>
      <c r="E85" s="37" t="s">
        <v>303</v>
      </c>
    </row>
    <row r="86" spans="1:16" ht="12.75">
      <c r="A86" s="26" t="s">
        <v>52</v>
      </c>
      <c r="B86" s="31" t="s">
        <v>134</v>
      </c>
      <c r="C86" s="31" t="s">
        <v>690</v>
      </c>
      <c r="D86" s="26" t="s">
        <v>33</v>
      </c>
      <c r="E86" s="32" t="s">
        <v>691</v>
      </c>
      <c r="F86" s="33" t="s">
        <v>307</v>
      </c>
      <c r="G86" s="34">
        <v>55</v>
      </c>
      <c r="H86" s="35">
        <v>0</v>
      </c>
      <c r="I86" s="35">
        <f>ROUND(ROUND(H86,2)*ROUND(G86,3),2)</f>
      </c>
      <c r="J86" s="33" t="s">
        <v>57</v>
      </c>
      <c r="O86">
        <f>(I86*21)/100</f>
      </c>
      <c r="P86" t="s">
        <v>27</v>
      </c>
    </row>
    <row r="87" spans="1:5" ht="12.75">
      <c r="A87" s="36" t="s">
        <v>58</v>
      </c>
      <c r="E87" s="37" t="s">
        <v>692</v>
      </c>
    </row>
    <row r="88" spans="1:5" ht="12.75">
      <c r="A88" s="38" t="s">
        <v>59</v>
      </c>
      <c r="E88" s="39" t="s">
        <v>693</v>
      </c>
    </row>
    <row r="89" spans="1:5" ht="280.5">
      <c r="A89" t="s">
        <v>61</v>
      </c>
      <c r="E89" s="37" t="s">
        <v>694</v>
      </c>
    </row>
    <row r="90" spans="1:16" ht="12.75">
      <c r="A90" s="26" t="s">
        <v>52</v>
      </c>
      <c r="B90" s="31" t="s">
        <v>138</v>
      </c>
      <c r="C90" s="31" t="s">
        <v>695</v>
      </c>
      <c r="D90" s="26" t="s">
        <v>33</v>
      </c>
      <c r="E90" s="32" t="s">
        <v>696</v>
      </c>
      <c r="F90" s="33" t="s">
        <v>65</v>
      </c>
      <c r="G90" s="34">
        <v>14</v>
      </c>
      <c r="H90" s="35">
        <v>0</v>
      </c>
      <c r="I90" s="35">
        <f>ROUND(ROUND(H90,2)*ROUND(G90,3),2)</f>
      </c>
      <c r="J90" s="33"/>
      <c r="O90">
        <f>(I90*21)/100</f>
      </c>
      <c r="P90" t="s">
        <v>27</v>
      </c>
    </row>
    <row r="91" spans="1:5" ht="12.75">
      <c r="A91" s="36" t="s">
        <v>58</v>
      </c>
      <c r="E91" s="37" t="s">
        <v>697</v>
      </c>
    </row>
    <row r="92" spans="1:5" ht="12.75">
      <c r="A92" s="38" t="s">
        <v>59</v>
      </c>
      <c r="E92" s="39" t="s">
        <v>698</v>
      </c>
    </row>
    <row r="93" spans="1:5" ht="89.25">
      <c r="A93" t="s">
        <v>61</v>
      </c>
      <c r="E93" s="37" t="s">
        <v>699</v>
      </c>
    </row>
    <row r="94" spans="1:16" ht="25.5">
      <c r="A94" s="26" t="s">
        <v>52</v>
      </c>
      <c r="B94" s="31" t="s">
        <v>142</v>
      </c>
      <c r="C94" s="31" t="s">
        <v>700</v>
      </c>
      <c r="D94" s="26" t="s">
        <v>33</v>
      </c>
      <c r="E94" s="32" t="s">
        <v>701</v>
      </c>
      <c r="F94" s="33" t="s">
        <v>616</v>
      </c>
      <c r="G94" s="34">
        <v>160</v>
      </c>
      <c r="H94" s="35">
        <v>0</v>
      </c>
      <c r="I94" s="35">
        <f>ROUND(ROUND(H94,2)*ROUND(G94,3),2)</f>
      </c>
      <c r="J94" s="33" t="s">
        <v>57</v>
      </c>
      <c r="O94">
        <f>(I94*21)/100</f>
      </c>
      <c r="P94" t="s">
        <v>27</v>
      </c>
    </row>
    <row r="95" spans="1:5" ht="12.75">
      <c r="A95" s="36" t="s">
        <v>58</v>
      </c>
      <c r="E95" s="37" t="s">
        <v>702</v>
      </c>
    </row>
    <row r="96" spans="1:5" ht="12.75">
      <c r="A96" s="38" t="s">
        <v>59</v>
      </c>
      <c r="E96" s="39" t="s">
        <v>703</v>
      </c>
    </row>
    <row r="97" spans="1:5" ht="127.5">
      <c r="A97" t="s">
        <v>61</v>
      </c>
      <c r="E97" s="37" t="s">
        <v>704</v>
      </c>
    </row>
    <row r="98" spans="1:16" ht="25.5">
      <c r="A98" s="26" t="s">
        <v>52</v>
      </c>
      <c r="B98" s="31" t="s">
        <v>146</v>
      </c>
      <c r="C98" s="31" t="s">
        <v>705</v>
      </c>
      <c r="D98" s="26" t="s">
        <v>33</v>
      </c>
      <c r="E98" s="32" t="s">
        <v>706</v>
      </c>
      <c r="F98" s="33" t="s">
        <v>70</v>
      </c>
      <c r="G98" s="34">
        <v>23</v>
      </c>
      <c r="H98" s="35">
        <v>0</v>
      </c>
      <c r="I98" s="35">
        <f>ROUND(ROUND(H98,2)*ROUND(G98,3),2)</f>
      </c>
      <c r="J98" s="33" t="s">
        <v>57</v>
      </c>
      <c r="O98">
        <f>(I98*21)/100</f>
      </c>
      <c r="P98" t="s">
        <v>27</v>
      </c>
    </row>
    <row r="99" spans="1:5" ht="12.75">
      <c r="A99" s="36" t="s">
        <v>58</v>
      </c>
      <c r="E99" s="37" t="s">
        <v>676</v>
      </c>
    </row>
    <row r="100" spans="1:5" ht="12.75">
      <c r="A100" s="38" t="s">
        <v>59</v>
      </c>
      <c r="E100" s="39" t="s">
        <v>707</v>
      </c>
    </row>
    <row r="101" spans="1:5" ht="25.5">
      <c r="A101" t="s">
        <v>61</v>
      </c>
      <c r="E101" s="37" t="s">
        <v>369</v>
      </c>
    </row>
    <row r="102" spans="1:16" ht="25.5">
      <c r="A102" s="26" t="s">
        <v>52</v>
      </c>
      <c r="B102" s="31" t="s">
        <v>150</v>
      </c>
      <c r="C102" s="31" t="s">
        <v>708</v>
      </c>
      <c r="D102" s="26" t="s">
        <v>33</v>
      </c>
      <c r="E102" s="32" t="s">
        <v>709</v>
      </c>
      <c r="F102" s="33" t="s">
        <v>307</v>
      </c>
      <c r="G102" s="34">
        <v>8</v>
      </c>
      <c r="H102" s="35">
        <v>0</v>
      </c>
      <c r="I102" s="35">
        <f>ROUND(ROUND(H102,2)*ROUND(G102,3),2)</f>
      </c>
      <c r="J102" s="33" t="s">
        <v>57</v>
      </c>
      <c r="O102">
        <f>(I102*21)/100</f>
      </c>
      <c r="P102" t="s">
        <v>27</v>
      </c>
    </row>
    <row r="103" spans="1:5" ht="12.75">
      <c r="A103" s="36" t="s">
        <v>58</v>
      </c>
      <c r="E103" s="37" t="s">
        <v>676</v>
      </c>
    </row>
    <row r="104" spans="1:5" ht="12.75">
      <c r="A104" s="38" t="s">
        <v>59</v>
      </c>
      <c r="E104" s="39" t="s">
        <v>710</v>
      </c>
    </row>
    <row r="105" spans="1:5" ht="38.25">
      <c r="A105" t="s">
        <v>61</v>
      </c>
      <c r="E105" s="37" t="s">
        <v>711</v>
      </c>
    </row>
    <row r="106" spans="1:16" ht="25.5">
      <c r="A106" s="26" t="s">
        <v>52</v>
      </c>
      <c r="B106" s="31" t="s">
        <v>154</v>
      </c>
      <c r="C106" s="31" t="s">
        <v>712</v>
      </c>
      <c r="D106" s="26" t="s">
        <v>33</v>
      </c>
      <c r="E106" s="32" t="s">
        <v>713</v>
      </c>
      <c r="F106" s="33" t="s">
        <v>70</v>
      </c>
      <c r="G106" s="34">
        <v>6</v>
      </c>
      <c r="H106" s="35">
        <v>0</v>
      </c>
      <c r="I106" s="35">
        <f>ROUND(ROUND(H106,2)*ROUND(G106,3),2)</f>
      </c>
      <c r="J106" s="33" t="s">
        <v>57</v>
      </c>
      <c r="O106">
        <f>(I106*21)/100</f>
      </c>
      <c r="P106" t="s">
        <v>27</v>
      </c>
    </row>
    <row r="107" spans="1:5" ht="12.75">
      <c r="A107" s="36" t="s">
        <v>58</v>
      </c>
      <c r="E107" s="37" t="s">
        <v>676</v>
      </c>
    </row>
    <row r="108" spans="1:5" ht="12.75">
      <c r="A108" s="38" t="s">
        <v>59</v>
      </c>
      <c r="E108" s="39" t="s">
        <v>714</v>
      </c>
    </row>
    <row r="109" spans="1:5" ht="25.5">
      <c r="A109" t="s">
        <v>61</v>
      </c>
      <c r="E109" s="37" t="s">
        <v>369</v>
      </c>
    </row>
    <row r="110" spans="1:16" ht="25.5">
      <c r="A110" s="26" t="s">
        <v>52</v>
      </c>
      <c r="B110" s="31" t="s">
        <v>158</v>
      </c>
      <c r="C110" s="31" t="s">
        <v>715</v>
      </c>
      <c r="D110" s="26" t="s">
        <v>33</v>
      </c>
      <c r="E110" s="32" t="s">
        <v>716</v>
      </c>
      <c r="F110" s="33" t="s">
        <v>65</v>
      </c>
      <c r="G110" s="34">
        <v>74</v>
      </c>
      <c r="H110" s="35">
        <v>0</v>
      </c>
      <c r="I110" s="35">
        <f>ROUND(ROUND(H110,2)*ROUND(G110,3),2)</f>
      </c>
      <c r="J110" s="33" t="s">
        <v>57</v>
      </c>
      <c r="O110">
        <f>(I110*21)/100</f>
      </c>
      <c r="P110" t="s">
        <v>27</v>
      </c>
    </row>
    <row r="111" spans="1:5" ht="12.75">
      <c r="A111" s="36" t="s">
        <v>58</v>
      </c>
      <c r="E111" s="37" t="s">
        <v>676</v>
      </c>
    </row>
    <row r="112" spans="1:5" ht="12.75">
      <c r="A112" s="38" t="s">
        <v>59</v>
      </c>
      <c r="E112" s="39" t="s">
        <v>717</v>
      </c>
    </row>
    <row r="113" spans="1:5" ht="38.25">
      <c r="A113" t="s">
        <v>61</v>
      </c>
      <c r="E113" s="37" t="s">
        <v>718</v>
      </c>
    </row>
    <row r="114" spans="1:16" ht="25.5">
      <c r="A114" s="26" t="s">
        <v>52</v>
      </c>
      <c r="B114" s="31" t="s">
        <v>162</v>
      </c>
      <c r="C114" s="31" t="s">
        <v>719</v>
      </c>
      <c r="D114" s="26" t="s">
        <v>33</v>
      </c>
      <c r="E114" s="32" t="s">
        <v>720</v>
      </c>
      <c r="F114" s="33" t="s">
        <v>65</v>
      </c>
      <c r="G114" s="34">
        <v>74</v>
      </c>
      <c r="H114" s="35">
        <v>0</v>
      </c>
      <c r="I114" s="35">
        <f>ROUND(ROUND(H114,2)*ROUND(G114,3),2)</f>
      </c>
      <c r="J114" s="33" t="s">
        <v>57</v>
      </c>
      <c r="O114">
        <f>(I114*21)/100</f>
      </c>
      <c r="P114" t="s">
        <v>27</v>
      </c>
    </row>
    <row r="115" spans="1:5" ht="12.75">
      <c r="A115" s="36" t="s">
        <v>58</v>
      </c>
      <c r="E115" s="37" t="s">
        <v>676</v>
      </c>
    </row>
    <row r="116" spans="1:5" ht="12.75">
      <c r="A116" s="38" t="s">
        <v>59</v>
      </c>
      <c r="E116" s="39" t="s">
        <v>717</v>
      </c>
    </row>
    <row r="117" spans="1:5" ht="89.25">
      <c r="A117" t="s">
        <v>61</v>
      </c>
      <c r="E117" s="37" t="s">
        <v>721</v>
      </c>
    </row>
    <row r="118" spans="1:16" ht="12.75">
      <c r="A118" s="26" t="s">
        <v>52</v>
      </c>
      <c r="B118" s="31" t="s">
        <v>166</v>
      </c>
      <c r="C118" s="31" t="s">
        <v>722</v>
      </c>
      <c r="D118" s="26" t="s">
        <v>33</v>
      </c>
      <c r="E118" s="32" t="s">
        <v>723</v>
      </c>
      <c r="F118" s="33" t="s">
        <v>307</v>
      </c>
      <c r="G118" s="34">
        <v>40</v>
      </c>
      <c r="H118" s="35">
        <v>0</v>
      </c>
      <c r="I118" s="35">
        <f>ROUND(ROUND(H118,2)*ROUND(G118,3),2)</f>
      </c>
      <c r="J118" s="33" t="s">
        <v>57</v>
      </c>
      <c r="O118">
        <f>(I118*21)/100</f>
      </c>
      <c r="P118" t="s">
        <v>27</v>
      </c>
    </row>
    <row r="119" spans="1:5" ht="12.75">
      <c r="A119" s="36" t="s">
        <v>58</v>
      </c>
      <c r="E119" s="37" t="s">
        <v>724</v>
      </c>
    </row>
    <row r="120" spans="1:5" ht="12.75">
      <c r="A120" s="38" t="s">
        <v>59</v>
      </c>
      <c r="E120" s="39" t="s">
        <v>725</v>
      </c>
    </row>
    <row r="121" spans="1:5" ht="178.5">
      <c r="A121" t="s">
        <v>61</v>
      </c>
      <c r="E121" s="37" t="s">
        <v>726</v>
      </c>
    </row>
    <row r="122" spans="1:16" ht="12.75">
      <c r="A122" s="26" t="s">
        <v>52</v>
      </c>
      <c r="B122" s="31" t="s">
        <v>170</v>
      </c>
      <c r="C122" s="31" t="s">
        <v>727</v>
      </c>
      <c r="D122" s="26" t="s">
        <v>33</v>
      </c>
      <c r="E122" s="32" t="s">
        <v>728</v>
      </c>
      <c r="F122" s="33" t="s">
        <v>377</v>
      </c>
      <c r="G122" s="34">
        <v>1</v>
      </c>
      <c r="H122" s="35">
        <v>0</v>
      </c>
      <c r="I122" s="35">
        <f>ROUND(ROUND(H122,2)*ROUND(G122,3),2)</f>
      </c>
      <c r="J122" s="33" t="s">
        <v>489</v>
      </c>
      <c r="O122">
        <f>(I122*21)/100</f>
      </c>
      <c r="P122" t="s">
        <v>27</v>
      </c>
    </row>
    <row r="123" spans="1:5" ht="12.75">
      <c r="A123" s="36" t="s">
        <v>58</v>
      </c>
      <c r="E123" s="37" t="s">
        <v>676</v>
      </c>
    </row>
    <row r="124" spans="1:5" ht="12.75">
      <c r="A124" s="38" t="s">
        <v>59</v>
      </c>
      <c r="E124" s="39" t="s">
        <v>54</v>
      </c>
    </row>
    <row r="125" spans="1:5" ht="12.75">
      <c r="A125" t="s">
        <v>61</v>
      </c>
      <c r="E125" s="37" t="s">
        <v>729</v>
      </c>
    </row>
    <row r="126" spans="1:16" ht="12.75">
      <c r="A126" s="26" t="s">
        <v>52</v>
      </c>
      <c r="B126" s="31" t="s">
        <v>175</v>
      </c>
      <c r="C126" s="31" t="s">
        <v>610</v>
      </c>
      <c r="D126" s="26" t="s">
        <v>33</v>
      </c>
      <c r="E126" s="32" t="s">
        <v>611</v>
      </c>
      <c r="F126" s="33" t="s">
        <v>56</v>
      </c>
      <c r="G126" s="34">
        <v>5</v>
      </c>
      <c r="H126" s="35">
        <v>0</v>
      </c>
      <c r="I126" s="35">
        <f>ROUND(ROUND(H126,2)*ROUND(G126,3),2)</f>
      </c>
      <c r="J126" s="33" t="s">
        <v>57</v>
      </c>
      <c r="O126">
        <f>(I126*21)/100</f>
      </c>
      <c r="P126" t="s">
        <v>27</v>
      </c>
    </row>
    <row r="127" spans="1:5" ht="12.75">
      <c r="A127" s="36" t="s">
        <v>58</v>
      </c>
      <c r="E127" s="37" t="s">
        <v>730</v>
      </c>
    </row>
    <row r="128" spans="1:5" ht="12.75">
      <c r="A128" s="38" t="s">
        <v>59</v>
      </c>
      <c r="E128" s="39" t="s">
        <v>731</v>
      </c>
    </row>
    <row r="129" spans="1:5" ht="140.25">
      <c r="A129" t="s">
        <v>61</v>
      </c>
      <c r="E129" s="37" t="s">
        <v>613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